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forestryengland.sharepoint.com/sites/FS-NGR-Teams-DM-ID/WCPG/02 WCPG Reviews &amp; Feedback/Phase 1 launch Nov 23 prep/Documents to publish (final)/Forms/"/>
    </mc:Choice>
  </mc:AlternateContent>
  <xr:revisionPtr revIDLastSave="8067" documentId="13_ncr:1_{3C1F1CFA-39B5-43D2-AFCB-A51099147164}" xr6:coauthVersionLast="47" xr6:coauthVersionMax="47" xr10:uidLastSave="{1CAF0324-29B4-4B4D-B45A-7B598AE5D124}"/>
  <workbookProtection workbookAlgorithmName="SHA-512" workbookHashValue="gl0FHYbmhNAMF4MZ8Hs87l0e8+7cYRd7lEeOG720RbGoo44kuFGFoIg/60VmRJBV1kPTeS43bK+v60Lfpt/wWQ==" workbookSaltValue="KvMA8Jg30eQSHbQXbqOtew==" workbookSpinCount="100000" lockStructure="1"/>
  <bookViews>
    <workbookView xWindow="-28920" yWindow="-120" windowWidth="29040" windowHeight="15840" tabRatio="612" firstSheet="1" activeTab="6" xr2:uid="{61CD7E73-D9E8-4CD0-8065-9412478E12A9}"/>
  </bookViews>
  <sheets>
    <sheet name="Introduction" sheetId="35" r:id="rId1"/>
    <sheet name="Site Details" sheetId="37" r:id="rId2"/>
    <sheet name="Applicant Details" sheetId="40" r:id="rId3"/>
    <sheet name="Objectives" sheetId="39" r:id="rId4"/>
    <sheet name="Biodiversity &amp; Geology" sheetId="36" r:id="rId5"/>
    <sheet name="Landscape &amp; Water" sheetId="42" r:id="rId6"/>
    <sheet name="Historic Environment" sheetId="43" r:id="rId7"/>
    <sheet name="Silviculture, Soil &amp; Climate" sheetId="46" r:id="rId8"/>
    <sheet name="Access &amp; Local Interests" sheetId="45" r:id="rId9"/>
    <sheet name="Stage 1 Assessment &amp; Summary" sheetId="47" r:id="rId10"/>
    <sheet name="Survey &amp; Analysis" sheetId="48" r:id="rId11"/>
    <sheet name="EPS assessment" sheetId="29" r:id="rId12"/>
    <sheet name="Design Concept Development" sheetId="51" r:id="rId13"/>
    <sheet name="Stakeholder Engagement" sheetId="52" r:id="rId14"/>
    <sheet name="Final Design Plan" sheetId="53" r:id="rId15"/>
    <sheet name="Species Breakdown" sheetId="59" r:id="rId16"/>
    <sheet name="Species List" sheetId="56" r:id="rId17"/>
    <sheet name="Tree Procurement Summary " sheetId="61" r:id="rId18"/>
    <sheet name="Data (hidden)" sheetId="8" state="hidden" r:id="rId19"/>
  </sheets>
  <externalReferences>
    <externalReference r:id="rId20"/>
    <externalReference r:id="rId21"/>
    <externalReference r:id="rId22"/>
    <externalReference r:id="rId23"/>
    <externalReference r:id="rId24"/>
  </externalReferences>
  <definedNames>
    <definedName name="AgentAuthorityForm" localSheetId="16">'[1]Look Up Data'!$B$26:$B$27</definedName>
    <definedName name="AgentAuthorityForm" localSheetId="17">'[2]Look Up Data'!$B$29:$B$30</definedName>
    <definedName name="AgentAuthorityForm">'[3]Look Up Data'!$B$26:$B$27</definedName>
    <definedName name="AuthorisedAgent" localSheetId="16">'[1]Look Up Data'!$B$23:$B$24</definedName>
    <definedName name="AuthorisedAgent" localSheetId="17">'[2]Look Up Data'!$B$26:$B$27</definedName>
    <definedName name="AuthorisedAgent">'[3]Look Up Data'!$B$23:$B$24</definedName>
    <definedName name="BusinessSize" localSheetId="16">'[1]Look Up Data'!$B$18:$B$21</definedName>
    <definedName name="BusinessSize" localSheetId="17">'[2]Look Up Data'!$B$21:$B$24</definedName>
    <definedName name="BusinessSize">'[3]Look Up Data'!$B$18:$B$21</definedName>
    <definedName name="BusinessType" localSheetId="16">'[1]Look Up Data'!$B$8:$B$16</definedName>
    <definedName name="BusinessType" localSheetId="17">'[2]Look Up Data'!$B$8:$B$19</definedName>
    <definedName name="BusinessType">'[3]Look Up Data'!$B$8:$B$16</definedName>
    <definedName name="capital_items" localSheetId="6">#REF!</definedName>
    <definedName name="capital_items" localSheetId="5">#REF!</definedName>
    <definedName name="capital_items" localSheetId="15">#REF!</definedName>
    <definedName name="capital_items" localSheetId="16">#REF!</definedName>
    <definedName name="capital_items" localSheetId="17">#REF!</definedName>
    <definedName name="capital_items">#REF!</definedName>
    <definedName name="Checks">'Biodiversity &amp; Geology'!$B$18:$B$23,'Biodiversity &amp; Geology'!$B$26:$B$32,'Biodiversity &amp; Geology'!$B$35:$B$38,'Biodiversity &amp; Geology'!$B$41:$B$42</definedName>
    <definedName name="FromArray_1">_xlfn.ANCHORARRAY('Stage 1 Assessment &amp; Summary'!$E$28)</definedName>
    <definedName name="FY2_VAT_LUT">[4]Data!$C$23:$D$24</definedName>
    <definedName name="FY2_VATQ">[4]Data!$C$23:$C$24</definedName>
    <definedName name="FY2QUOTE_LUT">'[4]i. Capital item FY2'!$B$17:$H$21</definedName>
    <definedName name="GROUND_PREP">[4]Data!$F$23:$F$28</definedName>
    <definedName name="IneligibleLand" localSheetId="16">'[1]Look Up Data'!#REF!</definedName>
    <definedName name="IneligibleLand" localSheetId="17">'[2]Look Up Data'!#REF!</definedName>
    <definedName name="IneligibleLand">'[3]Look Up Data'!#REF!</definedName>
    <definedName name="LandOccupation" localSheetId="16">'[1]Look Up Data'!$A$4:$A$12</definedName>
    <definedName name="LandOccupation" localSheetId="17">'[2]Look Up Data'!$A$4:$A$8</definedName>
    <definedName name="LandOccupation">'[3]Look Up Data'!$A$4:$A$12</definedName>
    <definedName name="ManagementControl" localSheetId="16">'[1]Look Up Data'!$A$17:$A$19</definedName>
    <definedName name="ManagementControl" localSheetId="17">'[2]Look Up Data'!$A$13:$A$15</definedName>
    <definedName name="ManagementControl">'[3]Look Up Data'!$A$17:$A$19</definedName>
    <definedName name="NoYes">[4]Data!$B$7:$B$8</definedName>
    <definedName name="Objective">[4]Data!$C$7:$C$9</definedName>
    <definedName name="ParcelList2e">OFFSET('[4]a. Land Summary'!$M$13,1,0,MAX('[4]a. Land Summary'!$L:$L),1)</definedName>
    <definedName name="ParcelList2g">OFFSET('[4]h. Creation Items'!$AA$18,1,0,MAX('[4]h. Creation Items'!$Z:$Z),1)</definedName>
    <definedName name="PAWSCptDropdown">OFFSET('[5]Cpt Lists'!$G$4,1,0,COUNTIF('[5]Cpt Lists'!$G$5:$G$10989,"?*"),1)</definedName>
    <definedName name="PreferredContact" localSheetId="16">'[1]Look Up Data'!$B$4:$B$6</definedName>
    <definedName name="PreferredContact" localSheetId="17">'[2]Look Up Data'!$B$4:$B$6</definedName>
    <definedName name="PreferredContact">'[3]Look Up Data'!$B$4:$B$6</definedName>
    <definedName name="_xlnm.Print_Area" localSheetId="8">'Access &amp; Local Interests'!$A$1:$G$27</definedName>
    <definedName name="_xlnm.Print_Area" localSheetId="2">'Applicant Details'!$B$1:$D$40</definedName>
    <definedName name="_xlnm.Print_Area" localSheetId="4">'Biodiversity &amp; Geology'!$A$1:$G$43</definedName>
    <definedName name="_xlnm.Print_Area" localSheetId="12">'Design Concept Development'!$A$1:$E$36</definedName>
    <definedName name="_xlnm.Print_Area" localSheetId="11">'EPS assessment'!$B$1:$E$36</definedName>
    <definedName name="_xlnm.Print_Area" localSheetId="14">'Final Design Plan'!$B$1:$E$25</definedName>
    <definedName name="_xlnm.Print_Area" localSheetId="6">'Historic Environment'!$A$1:$K$23</definedName>
    <definedName name="_xlnm.Print_Area" localSheetId="0">Introduction!$A$1:$H$48</definedName>
    <definedName name="_xlnm.Print_Area" localSheetId="5">'Landscape &amp; Water'!$A$1:$G$33</definedName>
    <definedName name="_xlnm.Print_Area" localSheetId="3">Objectives!$A$1:$C$22</definedName>
    <definedName name="_xlnm.Print_Area" localSheetId="7">'Silviculture, Soil &amp; Climate'!$A$1:$G$46</definedName>
    <definedName name="_xlnm.Print_Area" localSheetId="1">'Site Details'!$A$1:$D$33</definedName>
    <definedName name="_xlnm.Print_Area" localSheetId="15">'Species Breakdown'!$B$1:$XFD$888</definedName>
    <definedName name="_xlnm.Print_Area" localSheetId="16">'Species List'!$A$1:$K$104</definedName>
    <definedName name="_xlnm.Print_Area" localSheetId="9">'Stage 1 Assessment &amp; Summary'!$A$1:$G$181</definedName>
    <definedName name="_xlnm.Print_Area" localSheetId="13">'Stakeholder Engagement'!$A$1:$H$36</definedName>
    <definedName name="_xlnm.Print_Area" localSheetId="10">'Survey &amp; Analysis'!$B$1:$E$41</definedName>
    <definedName name="_xlnm.Print_Area" localSheetId="17">'Tree Procurement Summary '!$A$1:$K$105</definedName>
    <definedName name="Print_Area_Formula" localSheetId="6">OFFSET(#REF!,0,0,COUNTA(#REF!),19)</definedName>
    <definedName name="Print_Area_Formula" localSheetId="15">OFFSET(#REF!,0,0,COUNTA(#REF!),19)</definedName>
    <definedName name="Print_Area_Formula" localSheetId="16">OFFSET('[1]3 - Land Summary'!#REF!,0,0,COUNTA('[1]3 - Land Summary'!$S:$S),19)</definedName>
    <definedName name="Print_Area_Formula" localSheetId="17">OFFSET('[2]3 - Land Summary'!#REF!,0,0,COUNTA('[2]3 - Land Summary'!$S:$S),19)</definedName>
    <definedName name="Print_Area_Formula">OFFSET(#REF!,0,0,COUNTA(#REF!),19)</definedName>
    <definedName name="SPH_STOCKING_DENSITY">[4]Data!$C$41:$C$44</definedName>
    <definedName name="Tenants" localSheetId="16">'[1]Look Up Data'!$A$14:$A$15</definedName>
    <definedName name="Tenants" localSheetId="17">'[2]Look Up Data'!$A$10:$A$11</definedName>
    <definedName name="Tenants">'[3]Look Up Data'!$A$14:$A$15</definedName>
    <definedName name="WCP_PLANTING_YR">[4]Data!$C$35:$C$37</definedName>
    <definedName name="WCPG" localSheetId="15">#REF!</definedName>
    <definedName name="WCPG" localSheetId="16">'[1]1 - Site Details'!#REF!</definedName>
    <definedName name="WCPG" localSheetId="17">'[2]1 - Site Details'!#REF!</definedName>
    <definedName name="WCPG">#REF!</definedName>
    <definedName name="WCPG1" localSheetId="15">#REF!</definedName>
    <definedName name="WCPG1" localSheetId="16">'[1]1 - Site Details'!#REF!</definedName>
    <definedName name="WCPG1" localSheetId="17">'[2]1 - Site Details'!#REF!</definedName>
    <definedName name="WCPG1">#REF!</definedName>
    <definedName name="WoodlandCreationPlanningGrant" localSheetId="16">'[1]Look Up Data'!$A$21:$A$22</definedName>
    <definedName name="WoodlandCreationPlanningGrant" localSheetId="17">'[2]Look Up Data'!$A$17:$A$18</definedName>
    <definedName name="WoodlandCreationPlanningGrant">'[3]Look Up Data'!$A$21:$A$22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47" l="1" a="1"/>
  <c r="B28" i="47" s="1"/>
  <c r="C6" i="40" l="1"/>
  <c r="C7" i="40"/>
  <c r="E31" i="47" a="1"/>
  <c r="E31" i="47" s="1"/>
  <c r="E28" i="47" a="1"/>
  <c r="E28" i="47" s="1"/>
  <c r="E29" i="47" l="1" a="1"/>
  <c r="E29" i="47" s="1"/>
  <c r="F28" i="47" a="1"/>
  <c r="F28" i="47" s="1"/>
  <c r="C28" i="47" a="1"/>
  <c r="C28" i="47" s="1"/>
  <c r="D28" i="47" l="1" a="1"/>
  <c r="D28" i="47" s="1"/>
  <c r="D7" i="47"/>
  <c r="D6" i="47"/>
  <c r="C7" i="48"/>
  <c r="C6" i="48"/>
  <c r="T97" i="59"/>
  <c r="T104" i="59"/>
  <c r="T112" i="59"/>
  <c r="T113" i="59"/>
  <c r="T114" i="59"/>
  <c r="T116" i="59"/>
  <c r="T117" i="59"/>
  <c r="T118" i="59"/>
  <c r="T119" i="59"/>
  <c r="T120" i="59"/>
  <c r="T121" i="59"/>
  <c r="T122" i="59"/>
  <c r="T123" i="59"/>
  <c r="T124" i="59"/>
  <c r="T125" i="59"/>
  <c r="T126" i="59"/>
  <c r="T127" i="59"/>
  <c r="S59" i="59"/>
  <c r="S60" i="59"/>
  <c r="S61" i="59"/>
  <c r="S62" i="59"/>
  <c r="S63" i="59"/>
  <c r="S64" i="59"/>
  <c r="S65" i="59"/>
  <c r="S66" i="59"/>
  <c r="S67" i="59"/>
  <c r="S68" i="59"/>
  <c r="S69" i="59"/>
  <c r="S70" i="59"/>
  <c r="S71" i="59"/>
  <c r="S72" i="59"/>
  <c r="S73" i="59"/>
  <c r="S74" i="59"/>
  <c r="S75" i="59"/>
  <c r="S76" i="59"/>
  <c r="S77" i="59"/>
  <c r="S78" i="59"/>
  <c r="S79" i="59"/>
  <c r="S80" i="59"/>
  <c r="S81" i="59"/>
  <c r="S82" i="59"/>
  <c r="S83" i="59"/>
  <c r="S84" i="59"/>
  <c r="S85" i="59"/>
  <c r="S86" i="59"/>
  <c r="S87" i="59"/>
  <c r="S88" i="59"/>
  <c r="S89" i="59"/>
  <c r="S90" i="59"/>
  <c r="S91" i="59"/>
  <c r="S92" i="59"/>
  <c r="S93" i="59"/>
  <c r="S94" i="59"/>
  <c r="S95" i="59"/>
  <c r="S96" i="59"/>
  <c r="S97" i="59"/>
  <c r="S98" i="59"/>
  <c r="S99" i="59"/>
  <c r="S100" i="59"/>
  <c r="S101" i="59"/>
  <c r="S102" i="59"/>
  <c r="S103" i="59"/>
  <c r="S104" i="59"/>
  <c r="S105" i="59"/>
  <c r="S106" i="59"/>
  <c r="S107" i="59"/>
  <c r="S108" i="59"/>
  <c r="S109" i="59"/>
  <c r="S110" i="59"/>
  <c r="S111" i="59"/>
  <c r="S112" i="59"/>
  <c r="S113" i="59"/>
  <c r="S114" i="59"/>
  <c r="S115" i="59"/>
  <c r="S116" i="59"/>
  <c r="S117" i="59"/>
  <c r="S118" i="59"/>
  <c r="S119" i="59"/>
  <c r="S120" i="59"/>
  <c r="S121" i="59"/>
  <c r="S122" i="59"/>
  <c r="S123" i="59"/>
  <c r="S124" i="59"/>
  <c r="S125" i="59"/>
  <c r="S126" i="59"/>
  <c r="S127" i="59"/>
  <c r="R59" i="59"/>
  <c r="R60" i="59"/>
  <c r="R61" i="59"/>
  <c r="R62" i="59"/>
  <c r="R63" i="59"/>
  <c r="R64" i="59"/>
  <c r="R65" i="59"/>
  <c r="R66" i="59"/>
  <c r="R67" i="59"/>
  <c r="R68" i="59"/>
  <c r="R69" i="59"/>
  <c r="R70" i="59"/>
  <c r="R71" i="59"/>
  <c r="R72" i="59"/>
  <c r="R73" i="59"/>
  <c r="R74" i="59"/>
  <c r="R75" i="59"/>
  <c r="R76" i="59"/>
  <c r="R77" i="59"/>
  <c r="R78" i="59"/>
  <c r="R79" i="59"/>
  <c r="R80" i="59"/>
  <c r="R81" i="59"/>
  <c r="R82" i="59"/>
  <c r="R83" i="59"/>
  <c r="R84" i="59"/>
  <c r="R85" i="59"/>
  <c r="R86" i="59"/>
  <c r="R87" i="59"/>
  <c r="R88" i="59"/>
  <c r="R89" i="59"/>
  <c r="R90" i="59"/>
  <c r="R91" i="59"/>
  <c r="R92" i="59"/>
  <c r="R93" i="59"/>
  <c r="R94" i="59"/>
  <c r="R95" i="59"/>
  <c r="R96" i="59"/>
  <c r="R97" i="59"/>
  <c r="R98" i="59"/>
  <c r="R99" i="59"/>
  <c r="R100" i="59"/>
  <c r="R101" i="59"/>
  <c r="R102" i="59"/>
  <c r="R103" i="59"/>
  <c r="R104" i="59"/>
  <c r="R105" i="59"/>
  <c r="R106" i="59"/>
  <c r="R107" i="59"/>
  <c r="R108" i="59"/>
  <c r="R109" i="59"/>
  <c r="R110" i="59"/>
  <c r="R111" i="59"/>
  <c r="R112" i="59"/>
  <c r="R113" i="59"/>
  <c r="R114" i="59"/>
  <c r="R115" i="59"/>
  <c r="R116" i="59"/>
  <c r="R117" i="59"/>
  <c r="R118" i="59"/>
  <c r="R119" i="59"/>
  <c r="R120" i="59"/>
  <c r="R121" i="59"/>
  <c r="R122" i="59"/>
  <c r="R123" i="59"/>
  <c r="R124" i="59"/>
  <c r="R125" i="59"/>
  <c r="R126" i="59"/>
  <c r="R127" i="59"/>
  <c r="Q59" i="59"/>
  <c r="Q60" i="59"/>
  <c r="Q61" i="59"/>
  <c r="Q62" i="59"/>
  <c r="Q63" i="59"/>
  <c r="Q64" i="59"/>
  <c r="Q65" i="59"/>
  <c r="Q66" i="59"/>
  <c r="Q67" i="59"/>
  <c r="Q68" i="59"/>
  <c r="Q69" i="59"/>
  <c r="Q70" i="59"/>
  <c r="Q71" i="59"/>
  <c r="Q72" i="59"/>
  <c r="Q73" i="59"/>
  <c r="Q74" i="59"/>
  <c r="Q75" i="59"/>
  <c r="Q76" i="59"/>
  <c r="Q77" i="59"/>
  <c r="Q78" i="59"/>
  <c r="Q79" i="59"/>
  <c r="Q80" i="59"/>
  <c r="Q81" i="59"/>
  <c r="Q82" i="59"/>
  <c r="Q83" i="59"/>
  <c r="Q84" i="59"/>
  <c r="Q85" i="59"/>
  <c r="Q86" i="59"/>
  <c r="Q87" i="59"/>
  <c r="Q88" i="59"/>
  <c r="Q89" i="59"/>
  <c r="Q90" i="59"/>
  <c r="Q91" i="59"/>
  <c r="Q92" i="59"/>
  <c r="Q93" i="59"/>
  <c r="Q94" i="59"/>
  <c r="Q95" i="59"/>
  <c r="Q96" i="59"/>
  <c r="Q97" i="59"/>
  <c r="Q98" i="59"/>
  <c r="Q99" i="59"/>
  <c r="Q100" i="59"/>
  <c r="Q101" i="59"/>
  <c r="Q102" i="59"/>
  <c r="Q103" i="59"/>
  <c r="Q104" i="59"/>
  <c r="Q105" i="59"/>
  <c r="Q106" i="59"/>
  <c r="Q107" i="59"/>
  <c r="Q108" i="59"/>
  <c r="Q109" i="59"/>
  <c r="Q110" i="59"/>
  <c r="Q111" i="59"/>
  <c r="Q112" i="59"/>
  <c r="Q113" i="59"/>
  <c r="Q114" i="59"/>
  <c r="Q115" i="59"/>
  <c r="Q116" i="59"/>
  <c r="Q117" i="59"/>
  <c r="Q118" i="59"/>
  <c r="Q119" i="59"/>
  <c r="Q120" i="59"/>
  <c r="Q121" i="59"/>
  <c r="Q122" i="59"/>
  <c r="Q123" i="59"/>
  <c r="Q124" i="59"/>
  <c r="Q125" i="59"/>
  <c r="Q126" i="59"/>
  <c r="Q127" i="59"/>
  <c r="P59" i="59"/>
  <c r="P60" i="59"/>
  <c r="P61" i="59"/>
  <c r="P62" i="59"/>
  <c r="P63" i="59"/>
  <c r="P64" i="59"/>
  <c r="P65" i="59"/>
  <c r="P66" i="59"/>
  <c r="P67" i="59"/>
  <c r="P68" i="59"/>
  <c r="P69" i="59"/>
  <c r="P70" i="59"/>
  <c r="P71" i="59"/>
  <c r="P72" i="59"/>
  <c r="P73" i="59"/>
  <c r="P74" i="59"/>
  <c r="P75" i="59"/>
  <c r="P76" i="59"/>
  <c r="P77" i="59"/>
  <c r="P78" i="59"/>
  <c r="P79" i="59"/>
  <c r="P80" i="59"/>
  <c r="P81" i="59"/>
  <c r="P82" i="59"/>
  <c r="P83" i="59"/>
  <c r="P84" i="59"/>
  <c r="P85" i="59"/>
  <c r="P86" i="59"/>
  <c r="P87" i="59"/>
  <c r="P88" i="59"/>
  <c r="P89" i="59"/>
  <c r="P90" i="59"/>
  <c r="P91" i="59"/>
  <c r="P92" i="59"/>
  <c r="P93" i="59"/>
  <c r="P94" i="59"/>
  <c r="P95" i="59"/>
  <c r="P96" i="59"/>
  <c r="P97" i="59"/>
  <c r="P98" i="59"/>
  <c r="P99" i="59"/>
  <c r="P100" i="59"/>
  <c r="P101" i="59"/>
  <c r="P102" i="59"/>
  <c r="P103" i="59"/>
  <c r="P104" i="59"/>
  <c r="P105" i="59"/>
  <c r="P106" i="59"/>
  <c r="P107" i="59"/>
  <c r="P108" i="59"/>
  <c r="P109" i="59"/>
  <c r="P110" i="59"/>
  <c r="P111" i="59"/>
  <c r="P112" i="59"/>
  <c r="P113" i="59"/>
  <c r="P114" i="59"/>
  <c r="P115" i="59"/>
  <c r="P116" i="59"/>
  <c r="P117" i="59"/>
  <c r="P118" i="59"/>
  <c r="P119" i="59"/>
  <c r="P120" i="59"/>
  <c r="P121" i="59"/>
  <c r="P122" i="59"/>
  <c r="P123" i="59"/>
  <c r="P124" i="59"/>
  <c r="P125" i="59"/>
  <c r="P126" i="59"/>
  <c r="P127" i="59"/>
  <c r="O59" i="59"/>
  <c r="O60" i="59"/>
  <c r="O61" i="59"/>
  <c r="O62" i="59"/>
  <c r="O63" i="59"/>
  <c r="O64" i="59"/>
  <c r="O65" i="59"/>
  <c r="O66" i="59"/>
  <c r="O67" i="59"/>
  <c r="O68" i="59"/>
  <c r="O69" i="59"/>
  <c r="O70" i="59"/>
  <c r="O71" i="59"/>
  <c r="O72" i="59"/>
  <c r="O73" i="59"/>
  <c r="O74" i="59"/>
  <c r="O75" i="59"/>
  <c r="O76" i="59"/>
  <c r="O77" i="59"/>
  <c r="O78" i="59"/>
  <c r="O79" i="59"/>
  <c r="O80" i="59"/>
  <c r="O81" i="59"/>
  <c r="O82" i="59"/>
  <c r="O83" i="59"/>
  <c r="O84" i="59"/>
  <c r="O85" i="59"/>
  <c r="O86" i="59"/>
  <c r="O87" i="59"/>
  <c r="O88" i="59"/>
  <c r="O89" i="59"/>
  <c r="O90" i="59"/>
  <c r="O91" i="59"/>
  <c r="O92" i="59"/>
  <c r="O93" i="59"/>
  <c r="O94" i="59"/>
  <c r="O95" i="59"/>
  <c r="O96" i="59"/>
  <c r="O97" i="59"/>
  <c r="O98" i="59"/>
  <c r="O99" i="59"/>
  <c r="O100" i="59"/>
  <c r="O101" i="59"/>
  <c r="O102" i="59"/>
  <c r="O103" i="59"/>
  <c r="O104" i="59"/>
  <c r="O105" i="59"/>
  <c r="O106" i="59"/>
  <c r="O107" i="59"/>
  <c r="O108" i="59"/>
  <c r="O109" i="59"/>
  <c r="O110" i="59"/>
  <c r="O111" i="59"/>
  <c r="O112" i="59"/>
  <c r="O113" i="59"/>
  <c r="O114" i="59"/>
  <c r="O115" i="59"/>
  <c r="O116" i="59"/>
  <c r="O117" i="59"/>
  <c r="O118" i="59"/>
  <c r="O119" i="59"/>
  <c r="O120" i="59"/>
  <c r="O121" i="59"/>
  <c r="O122" i="59"/>
  <c r="O123" i="59"/>
  <c r="O124" i="59"/>
  <c r="O125" i="59"/>
  <c r="O126" i="59"/>
  <c r="O127" i="59"/>
  <c r="G18" i="59"/>
  <c r="B9" i="39"/>
  <c r="B7" i="39"/>
  <c r="C14" i="36"/>
  <c r="C13" i="36"/>
  <c r="C12" i="42"/>
  <c r="C11" i="42"/>
  <c r="D7" i="61"/>
  <c r="C7" i="61"/>
  <c r="C6" i="61"/>
  <c r="C7" i="53"/>
  <c r="C6" i="53"/>
  <c r="D7" i="52"/>
  <c r="C7" i="52"/>
  <c r="C6" i="52"/>
  <c r="C7" i="51"/>
  <c r="C6" i="51"/>
  <c r="C7" i="45"/>
  <c r="C6" i="45"/>
  <c r="C7" i="46"/>
  <c r="C6" i="46"/>
  <c r="C7" i="43"/>
  <c r="C6" i="43"/>
  <c r="J86" i="61"/>
  <c r="J76" i="61"/>
  <c r="J78" i="61"/>
  <c r="J80" i="61"/>
  <c r="J81" i="61"/>
  <c r="J82" i="61"/>
  <c r="J83" i="61"/>
  <c r="J84" i="61"/>
  <c r="J85" i="61"/>
  <c r="J75" i="61"/>
  <c r="J65" i="61"/>
  <c r="J21" i="61"/>
  <c r="J22" i="61"/>
  <c r="J23" i="61"/>
  <c r="J24" i="61"/>
  <c r="J25" i="61"/>
  <c r="J26" i="61"/>
  <c r="J27" i="61"/>
  <c r="J28" i="61"/>
  <c r="J29" i="61"/>
  <c r="J30" i="61"/>
  <c r="J31" i="61"/>
  <c r="J32" i="61"/>
  <c r="J33" i="61"/>
  <c r="J34" i="61"/>
  <c r="J35" i="61"/>
  <c r="J36" i="61"/>
  <c r="J37" i="61"/>
  <c r="J38" i="61"/>
  <c r="J39" i="61"/>
  <c r="J40" i="61"/>
  <c r="J41" i="61"/>
  <c r="J42" i="61"/>
  <c r="J43" i="61"/>
  <c r="J44" i="61"/>
  <c r="J45" i="61"/>
  <c r="J46" i="61"/>
  <c r="J47" i="61"/>
  <c r="J48" i="61"/>
  <c r="J49" i="61"/>
  <c r="J50" i="61"/>
  <c r="J51" i="61"/>
  <c r="J52" i="61"/>
  <c r="J53" i="61"/>
  <c r="J54" i="61"/>
  <c r="J55" i="61"/>
  <c r="J56" i="61"/>
  <c r="J57" i="61"/>
  <c r="J58" i="61"/>
  <c r="J59" i="61"/>
  <c r="J60" i="61"/>
  <c r="J61" i="61"/>
  <c r="J62" i="61"/>
  <c r="J63" i="61"/>
  <c r="J64" i="61"/>
  <c r="J20" i="61"/>
  <c r="E99" i="61"/>
  <c r="E100" i="61"/>
  <c r="E101" i="61"/>
  <c r="E102" i="61"/>
  <c r="E103" i="61"/>
  <c r="E104" i="61"/>
  <c r="E97" i="61"/>
  <c r="E55" i="61"/>
  <c r="E56" i="61"/>
  <c r="E57" i="61"/>
  <c r="E58" i="61"/>
  <c r="E59" i="61"/>
  <c r="E60" i="61"/>
  <c r="E61" i="61"/>
  <c r="E62" i="61"/>
  <c r="E63" i="61"/>
  <c r="E64" i="61"/>
  <c r="E65" i="61"/>
  <c r="E66" i="61"/>
  <c r="E67" i="61"/>
  <c r="E68" i="61"/>
  <c r="E69" i="61"/>
  <c r="E70" i="61"/>
  <c r="E71" i="61"/>
  <c r="E72" i="61"/>
  <c r="E73" i="61"/>
  <c r="E74" i="61"/>
  <c r="E75" i="61"/>
  <c r="E76" i="61"/>
  <c r="E77" i="61"/>
  <c r="E78" i="61"/>
  <c r="E79" i="61"/>
  <c r="E80" i="61"/>
  <c r="E81" i="61"/>
  <c r="E82" i="61"/>
  <c r="E83" i="61"/>
  <c r="E84" i="61"/>
  <c r="E85" i="61"/>
  <c r="E86" i="61"/>
  <c r="E87" i="61"/>
  <c r="E88" i="61"/>
  <c r="E89" i="61"/>
  <c r="E90" i="61"/>
  <c r="E91" i="61"/>
  <c r="E92" i="61"/>
  <c r="E54" i="61"/>
  <c r="E15" i="61"/>
  <c r="E16" i="61"/>
  <c r="E17" i="61"/>
  <c r="E18" i="61"/>
  <c r="E19" i="61"/>
  <c r="E20" i="61"/>
  <c r="E21" i="61"/>
  <c r="E22" i="61"/>
  <c r="E24" i="61"/>
  <c r="E25" i="61"/>
  <c r="E26" i="61"/>
  <c r="E27" i="61"/>
  <c r="E28" i="61"/>
  <c r="E29" i="61"/>
  <c r="E30" i="61"/>
  <c r="E31" i="61"/>
  <c r="E32" i="61"/>
  <c r="E33" i="61"/>
  <c r="E34" i="61"/>
  <c r="E35" i="61"/>
  <c r="E36" i="61"/>
  <c r="E37" i="61"/>
  <c r="E38" i="61"/>
  <c r="E39" i="61"/>
  <c r="E40" i="61"/>
  <c r="E41" i="61"/>
  <c r="E42" i="61"/>
  <c r="E43" i="61"/>
  <c r="E44" i="61"/>
  <c r="E45" i="61"/>
  <c r="E46" i="61"/>
  <c r="E47" i="61"/>
  <c r="E48" i="61"/>
  <c r="E49" i="61"/>
  <c r="E14" i="61"/>
  <c r="G20" i="59"/>
  <c r="T63" i="59" s="1"/>
  <c r="G21" i="59"/>
  <c r="T79" i="59" s="1"/>
  <c r="G22" i="59"/>
  <c r="T91" i="59" s="1"/>
  <c r="G23" i="59"/>
  <c r="T96" i="59" s="1"/>
  <c r="G24" i="59"/>
  <c r="G25" i="59"/>
  <c r="G26" i="59"/>
  <c r="G27" i="59"/>
  <c r="G28" i="59"/>
  <c r="G29" i="59"/>
  <c r="G30" i="59"/>
  <c r="G31" i="59"/>
  <c r="G32" i="59"/>
  <c r="G33" i="59"/>
  <c r="G34" i="59"/>
  <c r="G35" i="59"/>
  <c r="G36" i="59"/>
  <c r="G37" i="59"/>
  <c r="G38" i="59"/>
  <c r="G39" i="59"/>
  <c r="G40" i="59"/>
  <c r="G41" i="59"/>
  <c r="G42" i="59"/>
  <c r="G43" i="59"/>
  <c r="G44" i="59"/>
  <c r="G45" i="59"/>
  <c r="G46" i="59"/>
  <c r="G47" i="59"/>
  <c r="G48" i="59"/>
  <c r="G49" i="59"/>
  <c r="G50" i="59"/>
  <c r="G51" i="59"/>
  <c r="G52" i="59"/>
  <c r="G53" i="59"/>
  <c r="G54" i="59"/>
  <c r="G55" i="59"/>
  <c r="G56" i="59"/>
  <c r="G57" i="59"/>
  <c r="G58" i="59"/>
  <c r="G59" i="59"/>
  <c r="G60" i="59"/>
  <c r="G61" i="59"/>
  <c r="G62" i="59"/>
  <c r="G63" i="59"/>
  <c r="G64" i="59"/>
  <c r="G65" i="59"/>
  <c r="G66" i="59"/>
  <c r="G67" i="59"/>
  <c r="G68" i="59"/>
  <c r="G69" i="59"/>
  <c r="G70" i="59"/>
  <c r="G71" i="59"/>
  <c r="G72" i="59"/>
  <c r="G73" i="59"/>
  <c r="G74" i="59"/>
  <c r="G75" i="59"/>
  <c r="G76" i="59"/>
  <c r="G77" i="59"/>
  <c r="G78" i="59"/>
  <c r="G79" i="59"/>
  <c r="G80" i="59"/>
  <c r="G81" i="59"/>
  <c r="G82" i="59"/>
  <c r="G83" i="59"/>
  <c r="G84" i="59"/>
  <c r="G85" i="59"/>
  <c r="G86" i="59"/>
  <c r="G87" i="59"/>
  <c r="G88" i="59"/>
  <c r="G89" i="59"/>
  <c r="G90" i="59"/>
  <c r="G91" i="59"/>
  <c r="G92" i="59"/>
  <c r="G93" i="59"/>
  <c r="G94" i="59"/>
  <c r="G95" i="59"/>
  <c r="G96" i="59"/>
  <c r="G97" i="59"/>
  <c r="G98" i="59"/>
  <c r="G99" i="59"/>
  <c r="G100" i="59"/>
  <c r="G101" i="59"/>
  <c r="G102" i="59"/>
  <c r="G103" i="59"/>
  <c r="G104" i="59"/>
  <c r="G105" i="59"/>
  <c r="G106" i="59"/>
  <c r="G107" i="59"/>
  <c r="G108" i="59"/>
  <c r="G109" i="59"/>
  <c r="G110" i="59"/>
  <c r="G111" i="59"/>
  <c r="G112" i="59"/>
  <c r="G113" i="59"/>
  <c r="G114" i="59"/>
  <c r="G115" i="59"/>
  <c r="G116" i="59"/>
  <c r="G117" i="59"/>
  <c r="G118" i="59"/>
  <c r="G119" i="59"/>
  <c r="G120" i="59"/>
  <c r="G121" i="59"/>
  <c r="G122" i="59"/>
  <c r="G123" i="59"/>
  <c r="G124" i="59"/>
  <c r="G125" i="59"/>
  <c r="G126" i="59"/>
  <c r="G127" i="59"/>
  <c r="G128" i="59"/>
  <c r="G129" i="59"/>
  <c r="G130" i="59"/>
  <c r="G131" i="59"/>
  <c r="G132" i="59"/>
  <c r="G133" i="59"/>
  <c r="G134" i="59"/>
  <c r="G135" i="59"/>
  <c r="G136" i="59"/>
  <c r="G137" i="59"/>
  <c r="G138" i="59"/>
  <c r="G139" i="59"/>
  <c r="G140" i="59"/>
  <c r="G141" i="59"/>
  <c r="G142" i="59"/>
  <c r="G143" i="59"/>
  <c r="G144" i="59"/>
  <c r="G145" i="59"/>
  <c r="G146" i="59"/>
  <c r="G147" i="59"/>
  <c r="G148" i="59"/>
  <c r="G149" i="59"/>
  <c r="G150" i="59"/>
  <c r="G151" i="59"/>
  <c r="G152" i="59"/>
  <c r="G153" i="59"/>
  <c r="G154" i="59"/>
  <c r="G155" i="59"/>
  <c r="G156" i="59"/>
  <c r="G157" i="59"/>
  <c r="G158" i="59"/>
  <c r="G159" i="59"/>
  <c r="G160" i="59"/>
  <c r="G161" i="59"/>
  <c r="G162" i="59"/>
  <c r="G163" i="59"/>
  <c r="G164" i="59"/>
  <c r="G165" i="59"/>
  <c r="G166" i="59"/>
  <c r="G167" i="59"/>
  <c r="G168" i="59"/>
  <c r="G169" i="59"/>
  <c r="G170" i="59"/>
  <c r="G171" i="59"/>
  <c r="G172" i="59"/>
  <c r="G173" i="59"/>
  <c r="G174" i="59"/>
  <c r="G175" i="59"/>
  <c r="G176" i="59"/>
  <c r="G177" i="59"/>
  <c r="G178" i="59"/>
  <c r="G179" i="59"/>
  <c r="G180" i="59"/>
  <c r="G181" i="59"/>
  <c r="G182" i="59"/>
  <c r="G183" i="59"/>
  <c r="G184" i="59"/>
  <c r="G185" i="59"/>
  <c r="G186" i="59"/>
  <c r="G187" i="59"/>
  <c r="G188" i="59"/>
  <c r="G189" i="59"/>
  <c r="G190" i="59"/>
  <c r="G191" i="59"/>
  <c r="G192" i="59"/>
  <c r="G193" i="59"/>
  <c r="G194" i="59"/>
  <c r="G195" i="59"/>
  <c r="G196" i="59"/>
  <c r="G197" i="59"/>
  <c r="G198" i="59"/>
  <c r="G199" i="59"/>
  <c r="G200" i="59"/>
  <c r="G201" i="59"/>
  <c r="G202" i="59"/>
  <c r="G203" i="59"/>
  <c r="G204" i="59"/>
  <c r="G205" i="59"/>
  <c r="G206" i="59"/>
  <c r="G207" i="59"/>
  <c r="G208" i="59"/>
  <c r="G209" i="59"/>
  <c r="G210" i="59"/>
  <c r="G211" i="59"/>
  <c r="G212" i="59"/>
  <c r="G213" i="59"/>
  <c r="G214" i="59"/>
  <c r="G215" i="59"/>
  <c r="G216" i="59"/>
  <c r="G217" i="59"/>
  <c r="G218" i="59"/>
  <c r="G219" i="59"/>
  <c r="G220" i="59"/>
  <c r="G221" i="59"/>
  <c r="G222" i="59"/>
  <c r="G223" i="59"/>
  <c r="G224" i="59"/>
  <c r="G225" i="59"/>
  <c r="G226" i="59"/>
  <c r="G227" i="59"/>
  <c r="G228" i="59"/>
  <c r="G229" i="59"/>
  <c r="G230" i="59"/>
  <c r="G231" i="59"/>
  <c r="G232" i="59"/>
  <c r="G233" i="59"/>
  <c r="G234" i="59"/>
  <c r="G235" i="59"/>
  <c r="G236" i="59"/>
  <c r="G237" i="59"/>
  <c r="G238" i="59"/>
  <c r="G239" i="59"/>
  <c r="G240" i="59"/>
  <c r="G241" i="59"/>
  <c r="G242" i="59"/>
  <c r="G243" i="59"/>
  <c r="G244" i="59"/>
  <c r="G245" i="59"/>
  <c r="G246" i="59"/>
  <c r="G247" i="59"/>
  <c r="G248" i="59"/>
  <c r="G249" i="59"/>
  <c r="G250" i="59"/>
  <c r="G251" i="59"/>
  <c r="G252" i="59"/>
  <c r="G253" i="59"/>
  <c r="G254" i="59"/>
  <c r="G255" i="59"/>
  <c r="G256" i="59"/>
  <c r="G257" i="59"/>
  <c r="G258" i="59"/>
  <c r="G259" i="59"/>
  <c r="G260" i="59"/>
  <c r="G261" i="59"/>
  <c r="G262" i="59"/>
  <c r="G263" i="59"/>
  <c r="G264" i="59"/>
  <c r="G265" i="59"/>
  <c r="G266" i="59"/>
  <c r="G267" i="59"/>
  <c r="G268" i="59"/>
  <c r="G269" i="59"/>
  <c r="G270" i="59"/>
  <c r="G271" i="59"/>
  <c r="G272" i="59"/>
  <c r="G273" i="59"/>
  <c r="G274" i="59"/>
  <c r="G275" i="59"/>
  <c r="G276" i="59"/>
  <c r="G277" i="59"/>
  <c r="G278" i="59"/>
  <c r="G279" i="59"/>
  <c r="G280" i="59"/>
  <c r="G281" i="59"/>
  <c r="G282" i="59"/>
  <c r="G283" i="59"/>
  <c r="G284" i="59"/>
  <c r="G285" i="59"/>
  <c r="G286" i="59"/>
  <c r="G287" i="59"/>
  <c r="G288" i="59"/>
  <c r="G289" i="59"/>
  <c r="G290" i="59"/>
  <c r="G291" i="59"/>
  <c r="G292" i="59"/>
  <c r="G293" i="59"/>
  <c r="G294" i="59"/>
  <c r="G295" i="59"/>
  <c r="G296" i="59"/>
  <c r="G297" i="59"/>
  <c r="G298" i="59"/>
  <c r="G299" i="59"/>
  <c r="G300" i="59"/>
  <c r="G301" i="59"/>
  <c r="G302" i="59"/>
  <c r="G303" i="59"/>
  <c r="G304" i="59"/>
  <c r="G305" i="59"/>
  <c r="G306" i="59"/>
  <c r="G307" i="59"/>
  <c r="G308" i="59"/>
  <c r="G309" i="59"/>
  <c r="G310" i="59"/>
  <c r="G311" i="59"/>
  <c r="G312" i="59"/>
  <c r="G313" i="59"/>
  <c r="G314" i="59"/>
  <c r="G315" i="59"/>
  <c r="G316" i="59"/>
  <c r="G317" i="59"/>
  <c r="G318" i="59"/>
  <c r="G319" i="59"/>
  <c r="G320" i="59"/>
  <c r="G321" i="59"/>
  <c r="G322" i="59"/>
  <c r="G323" i="59"/>
  <c r="G324" i="59"/>
  <c r="G325" i="59"/>
  <c r="G326" i="59"/>
  <c r="G327" i="59"/>
  <c r="G328" i="59"/>
  <c r="G329" i="59"/>
  <c r="G330" i="59"/>
  <c r="G331" i="59"/>
  <c r="G332" i="59"/>
  <c r="G333" i="59"/>
  <c r="G334" i="59"/>
  <c r="G335" i="59"/>
  <c r="G336" i="59"/>
  <c r="G337" i="59"/>
  <c r="G338" i="59"/>
  <c r="G339" i="59"/>
  <c r="G340" i="59"/>
  <c r="G341" i="59"/>
  <c r="G342" i="59"/>
  <c r="G343" i="59"/>
  <c r="G344" i="59"/>
  <c r="G345" i="59"/>
  <c r="G346" i="59"/>
  <c r="G347" i="59"/>
  <c r="G348" i="59"/>
  <c r="G349" i="59"/>
  <c r="G350" i="59"/>
  <c r="G351" i="59"/>
  <c r="G352" i="59"/>
  <c r="G353" i="59"/>
  <c r="G354" i="59"/>
  <c r="G355" i="59"/>
  <c r="G356" i="59"/>
  <c r="G357" i="59"/>
  <c r="G358" i="59"/>
  <c r="G359" i="59"/>
  <c r="G360" i="59"/>
  <c r="G361" i="59"/>
  <c r="G362" i="59"/>
  <c r="G363" i="59"/>
  <c r="G364" i="59"/>
  <c r="G365" i="59"/>
  <c r="G366" i="59"/>
  <c r="G367" i="59"/>
  <c r="G368" i="59"/>
  <c r="G369" i="59"/>
  <c r="G370" i="59"/>
  <c r="G371" i="59"/>
  <c r="G372" i="59"/>
  <c r="G373" i="59"/>
  <c r="G374" i="59"/>
  <c r="G375" i="59"/>
  <c r="G376" i="59"/>
  <c r="G377" i="59"/>
  <c r="G378" i="59"/>
  <c r="G379" i="59"/>
  <c r="G380" i="59"/>
  <c r="G381" i="59"/>
  <c r="G382" i="59"/>
  <c r="G383" i="59"/>
  <c r="G384" i="59"/>
  <c r="G385" i="59"/>
  <c r="G386" i="59"/>
  <c r="G387" i="59"/>
  <c r="G388" i="59"/>
  <c r="G389" i="59"/>
  <c r="G390" i="59"/>
  <c r="G391" i="59"/>
  <c r="G392" i="59"/>
  <c r="G393" i="59"/>
  <c r="G394" i="59"/>
  <c r="G395" i="59"/>
  <c r="G396" i="59"/>
  <c r="G397" i="59"/>
  <c r="G398" i="59"/>
  <c r="G399" i="59"/>
  <c r="G400" i="59"/>
  <c r="G401" i="59"/>
  <c r="G402" i="59"/>
  <c r="G403" i="59"/>
  <c r="G404" i="59"/>
  <c r="G405" i="59"/>
  <c r="G406" i="59"/>
  <c r="G407" i="59"/>
  <c r="G408" i="59"/>
  <c r="G409" i="59"/>
  <c r="G410" i="59"/>
  <c r="G411" i="59"/>
  <c r="G412" i="59"/>
  <c r="G413" i="59"/>
  <c r="G414" i="59"/>
  <c r="G415" i="59"/>
  <c r="G416" i="59"/>
  <c r="G417" i="59"/>
  <c r="G418" i="59"/>
  <c r="G419" i="59"/>
  <c r="G420" i="59"/>
  <c r="G421" i="59"/>
  <c r="G422" i="59"/>
  <c r="G423" i="59"/>
  <c r="G424" i="59"/>
  <c r="G425" i="59"/>
  <c r="G426" i="59"/>
  <c r="G427" i="59"/>
  <c r="G428" i="59"/>
  <c r="G429" i="59"/>
  <c r="G430" i="59"/>
  <c r="G431" i="59"/>
  <c r="G432" i="59"/>
  <c r="G433" i="59"/>
  <c r="G434" i="59"/>
  <c r="G435" i="59"/>
  <c r="G436" i="59"/>
  <c r="G437" i="59"/>
  <c r="G438" i="59"/>
  <c r="G439" i="59"/>
  <c r="G440" i="59"/>
  <c r="G441" i="59"/>
  <c r="G442" i="59"/>
  <c r="G443" i="59"/>
  <c r="G444" i="59"/>
  <c r="G445" i="59"/>
  <c r="G446" i="59"/>
  <c r="G447" i="59"/>
  <c r="G448" i="59"/>
  <c r="G449" i="59"/>
  <c r="G450" i="59"/>
  <c r="G451" i="59"/>
  <c r="G452" i="59"/>
  <c r="G453" i="59"/>
  <c r="G454" i="59"/>
  <c r="G455" i="59"/>
  <c r="G456" i="59"/>
  <c r="G457" i="59"/>
  <c r="G458" i="59"/>
  <c r="G459" i="59"/>
  <c r="G460" i="59"/>
  <c r="G461" i="59"/>
  <c r="G462" i="59"/>
  <c r="G463" i="59"/>
  <c r="G464" i="59"/>
  <c r="G465" i="59"/>
  <c r="G466" i="59"/>
  <c r="G467" i="59"/>
  <c r="G468" i="59"/>
  <c r="G469" i="59"/>
  <c r="G470" i="59"/>
  <c r="G471" i="59"/>
  <c r="G472" i="59"/>
  <c r="G473" i="59"/>
  <c r="G474" i="59"/>
  <c r="G475" i="59"/>
  <c r="G476" i="59"/>
  <c r="G477" i="59"/>
  <c r="G478" i="59"/>
  <c r="G479" i="59"/>
  <c r="G480" i="59"/>
  <c r="G481" i="59"/>
  <c r="G482" i="59"/>
  <c r="G483" i="59"/>
  <c r="G484" i="59"/>
  <c r="G485" i="59"/>
  <c r="G486" i="59"/>
  <c r="G487" i="59"/>
  <c r="G488" i="59"/>
  <c r="G489" i="59"/>
  <c r="G490" i="59"/>
  <c r="G491" i="59"/>
  <c r="G492" i="59"/>
  <c r="G493" i="59"/>
  <c r="G494" i="59"/>
  <c r="G495" i="59"/>
  <c r="G496" i="59"/>
  <c r="G497" i="59"/>
  <c r="G498" i="59"/>
  <c r="G499" i="59"/>
  <c r="G500" i="59"/>
  <c r="G501" i="59"/>
  <c r="G502" i="59"/>
  <c r="G503" i="59"/>
  <c r="G504" i="59"/>
  <c r="G505" i="59"/>
  <c r="G506" i="59"/>
  <c r="G507" i="59"/>
  <c r="G508" i="59"/>
  <c r="G509" i="59"/>
  <c r="G510" i="59"/>
  <c r="G511" i="59"/>
  <c r="G512" i="59"/>
  <c r="G513" i="59"/>
  <c r="G514" i="59"/>
  <c r="G515" i="59"/>
  <c r="G516" i="59"/>
  <c r="G517" i="59"/>
  <c r="G518" i="59"/>
  <c r="G519" i="59"/>
  <c r="G520" i="59"/>
  <c r="G521" i="59"/>
  <c r="G522" i="59"/>
  <c r="G523" i="59"/>
  <c r="G524" i="59"/>
  <c r="G525" i="59"/>
  <c r="G526" i="59"/>
  <c r="G527" i="59"/>
  <c r="G528" i="59"/>
  <c r="G529" i="59"/>
  <c r="G530" i="59"/>
  <c r="G531" i="59"/>
  <c r="G532" i="59"/>
  <c r="G533" i="59"/>
  <c r="G534" i="59"/>
  <c r="G535" i="59"/>
  <c r="G536" i="59"/>
  <c r="G537" i="59"/>
  <c r="G538" i="59"/>
  <c r="G539" i="59"/>
  <c r="G540" i="59"/>
  <c r="G541" i="59"/>
  <c r="G542" i="59"/>
  <c r="G543" i="59"/>
  <c r="G544" i="59"/>
  <c r="G545" i="59"/>
  <c r="G546" i="59"/>
  <c r="G547" i="59"/>
  <c r="G548" i="59"/>
  <c r="G549" i="59"/>
  <c r="G550" i="59"/>
  <c r="G551" i="59"/>
  <c r="G552" i="59"/>
  <c r="G553" i="59"/>
  <c r="G554" i="59"/>
  <c r="G555" i="59"/>
  <c r="G556" i="59"/>
  <c r="G557" i="59"/>
  <c r="G558" i="59"/>
  <c r="G559" i="59"/>
  <c r="G560" i="59"/>
  <c r="G561" i="59"/>
  <c r="G562" i="59"/>
  <c r="G563" i="59"/>
  <c r="G564" i="59"/>
  <c r="G565" i="59"/>
  <c r="G566" i="59"/>
  <c r="G567" i="59"/>
  <c r="G568" i="59"/>
  <c r="G569" i="59"/>
  <c r="G570" i="59"/>
  <c r="G571" i="59"/>
  <c r="G572" i="59"/>
  <c r="G573" i="59"/>
  <c r="G574" i="59"/>
  <c r="G575" i="59"/>
  <c r="G576" i="59"/>
  <c r="G577" i="59"/>
  <c r="G578" i="59"/>
  <c r="G579" i="59"/>
  <c r="G580" i="59"/>
  <c r="G581" i="59"/>
  <c r="G582" i="59"/>
  <c r="G583" i="59"/>
  <c r="G584" i="59"/>
  <c r="G585" i="59"/>
  <c r="G586" i="59"/>
  <c r="G587" i="59"/>
  <c r="G588" i="59"/>
  <c r="G589" i="59"/>
  <c r="G590" i="59"/>
  <c r="G591" i="59"/>
  <c r="G592" i="59"/>
  <c r="G593" i="59"/>
  <c r="G594" i="59"/>
  <c r="G595" i="59"/>
  <c r="G596" i="59"/>
  <c r="G597" i="59"/>
  <c r="G598" i="59"/>
  <c r="G599" i="59"/>
  <c r="G600" i="59"/>
  <c r="G601" i="59"/>
  <c r="G602" i="59"/>
  <c r="G603" i="59"/>
  <c r="G604" i="59"/>
  <c r="G605" i="59"/>
  <c r="G606" i="59"/>
  <c r="G607" i="59"/>
  <c r="G608" i="59"/>
  <c r="G609" i="59"/>
  <c r="G610" i="59"/>
  <c r="G611" i="59"/>
  <c r="G612" i="59"/>
  <c r="G613" i="59"/>
  <c r="G614" i="59"/>
  <c r="G615" i="59"/>
  <c r="G616" i="59"/>
  <c r="G617" i="59"/>
  <c r="G618" i="59"/>
  <c r="G619" i="59"/>
  <c r="G620" i="59"/>
  <c r="G621" i="59"/>
  <c r="G622" i="59"/>
  <c r="G623" i="59"/>
  <c r="G624" i="59"/>
  <c r="G625" i="59"/>
  <c r="G626" i="59"/>
  <c r="G627" i="59"/>
  <c r="G628" i="59"/>
  <c r="G629" i="59"/>
  <c r="G630" i="59"/>
  <c r="G631" i="59"/>
  <c r="G632" i="59"/>
  <c r="G633" i="59"/>
  <c r="G634" i="59"/>
  <c r="G635" i="59"/>
  <c r="G636" i="59"/>
  <c r="G637" i="59"/>
  <c r="G638" i="59"/>
  <c r="G639" i="59"/>
  <c r="G640" i="59"/>
  <c r="G641" i="59"/>
  <c r="G642" i="59"/>
  <c r="G643" i="59"/>
  <c r="G644" i="59"/>
  <c r="G645" i="59"/>
  <c r="G646" i="59"/>
  <c r="G647" i="59"/>
  <c r="G648" i="59"/>
  <c r="G649" i="59"/>
  <c r="G650" i="59"/>
  <c r="G651" i="59"/>
  <c r="G652" i="59"/>
  <c r="G653" i="59"/>
  <c r="G654" i="59"/>
  <c r="G655" i="59"/>
  <c r="G656" i="59"/>
  <c r="G657" i="59"/>
  <c r="G658" i="59"/>
  <c r="G659" i="59"/>
  <c r="G660" i="59"/>
  <c r="G661" i="59"/>
  <c r="G662" i="59"/>
  <c r="G663" i="59"/>
  <c r="G664" i="59"/>
  <c r="G665" i="59"/>
  <c r="G666" i="59"/>
  <c r="G667" i="59"/>
  <c r="G668" i="59"/>
  <c r="G669" i="59"/>
  <c r="G670" i="59"/>
  <c r="G671" i="59"/>
  <c r="G672" i="59"/>
  <c r="G673" i="59"/>
  <c r="G674" i="59"/>
  <c r="G675" i="59"/>
  <c r="G676" i="59"/>
  <c r="G677" i="59"/>
  <c r="G678" i="59"/>
  <c r="G679" i="59"/>
  <c r="G680" i="59"/>
  <c r="G681" i="59"/>
  <c r="G682" i="59"/>
  <c r="G683" i="59"/>
  <c r="G684" i="59"/>
  <c r="G685" i="59"/>
  <c r="G686" i="59"/>
  <c r="G687" i="59"/>
  <c r="G688" i="59"/>
  <c r="G689" i="59"/>
  <c r="G690" i="59"/>
  <c r="G691" i="59"/>
  <c r="G692" i="59"/>
  <c r="G693" i="59"/>
  <c r="G694" i="59"/>
  <c r="G695" i="59"/>
  <c r="G696" i="59"/>
  <c r="G697" i="59"/>
  <c r="G698" i="59"/>
  <c r="G699" i="59"/>
  <c r="G700" i="59"/>
  <c r="G701" i="59"/>
  <c r="G702" i="59"/>
  <c r="G703" i="59"/>
  <c r="G704" i="59"/>
  <c r="G705" i="59"/>
  <c r="G706" i="59"/>
  <c r="G707" i="59"/>
  <c r="G708" i="59"/>
  <c r="G709" i="59"/>
  <c r="G710" i="59"/>
  <c r="G711" i="59"/>
  <c r="G712" i="59"/>
  <c r="G713" i="59"/>
  <c r="G714" i="59"/>
  <c r="G715" i="59"/>
  <c r="G716" i="59"/>
  <c r="G717" i="59"/>
  <c r="G718" i="59"/>
  <c r="G719" i="59"/>
  <c r="G720" i="59"/>
  <c r="G721" i="59"/>
  <c r="G722" i="59"/>
  <c r="G723" i="59"/>
  <c r="G724" i="59"/>
  <c r="G725" i="59"/>
  <c r="G726" i="59"/>
  <c r="G727" i="59"/>
  <c r="G728" i="59"/>
  <c r="G729" i="59"/>
  <c r="G730" i="59"/>
  <c r="G731" i="59"/>
  <c r="G732" i="59"/>
  <c r="G733" i="59"/>
  <c r="G734" i="59"/>
  <c r="G735" i="59"/>
  <c r="G736" i="59"/>
  <c r="G737" i="59"/>
  <c r="G738" i="59"/>
  <c r="G739" i="59"/>
  <c r="G740" i="59"/>
  <c r="G741" i="59"/>
  <c r="G742" i="59"/>
  <c r="G743" i="59"/>
  <c r="G744" i="59"/>
  <c r="G745" i="59"/>
  <c r="G746" i="59"/>
  <c r="G747" i="59"/>
  <c r="G748" i="59"/>
  <c r="G749" i="59"/>
  <c r="G750" i="59"/>
  <c r="G751" i="59"/>
  <c r="G752" i="59"/>
  <c r="G753" i="59"/>
  <c r="G754" i="59"/>
  <c r="G755" i="59"/>
  <c r="G756" i="59"/>
  <c r="G757" i="59"/>
  <c r="G758" i="59"/>
  <c r="G759" i="59"/>
  <c r="G760" i="59"/>
  <c r="G761" i="59"/>
  <c r="G762" i="59"/>
  <c r="G763" i="59"/>
  <c r="G764" i="59"/>
  <c r="G765" i="59"/>
  <c r="G766" i="59"/>
  <c r="G767" i="59"/>
  <c r="G768" i="59"/>
  <c r="G769" i="59"/>
  <c r="G770" i="59"/>
  <c r="G771" i="59"/>
  <c r="G772" i="59"/>
  <c r="G773" i="59"/>
  <c r="G774" i="59"/>
  <c r="G775" i="59"/>
  <c r="G776" i="59"/>
  <c r="G777" i="59"/>
  <c r="G778" i="59"/>
  <c r="G779" i="59"/>
  <c r="G780" i="59"/>
  <c r="G781" i="59"/>
  <c r="G782" i="59"/>
  <c r="G783" i="59"/>
  <c r="G784" i="59"/>
  <c r="G785" i="59"/>
  <c r="G786" i="59"/>
  <c r="G787" i="59"/>
  <c r="G788" i="59"/>
  <c r="G789" i="59"/>
  <c r="G790" i="59"/>
  <c r="G791" i="59"/>
  <c r="G792" i="59"/>
  <c r="G793" i="59"/>
  <c r="G794" i="59"/>
  <c r="G795" i="59"/>
  <c r="G796" i="59"/>
  <c r="G797" i="59"/>
  <c r="G798" i="59"/>
  <c r="G799" i="59"/>
  <c r="G800" i="59"/>
  <c r="G801" i="59"/>
  <c r="G802" i="59"/>
  <c r="G803" i="59"/>
  <c r="G804" i="59"/>
  <c r="G805" i="59"/>
  <c r="G806" i="59"/>
  <c r="G807" i="59"/>
  <c r="G808" i="59"/>
  <c r="G809" i="59"/>
  <c r="G810" i="59"/>
  <c r="G811" i="59"/>
  <c r="G812" i="59"/>
  <c r="G813" i="59"/>
  <c r="G814" i="59"/>
  <c r="G815" i="59"/>
  <c r="G816" i="59"/>
  <c r="G817" i="59"/>
  <c r="G818" i="59"/>
  <c r="G819" i="59"/>
  <c r="G820" i="59"/>
  <c r="G821" i="59"/>
  <c r="G822" i="59"/>
  <c r="G823" i="59"/>
  <c r="G824" i="59"/>
  <c r="G825" i="59"/>
  <c r="G826" i="59"/>
  <c r="G827" i="59"/>
  <c r="G828" i="59"/>
  <c r="G829" i="59"/>
  <c r="G830" i="59"/>
  <c r="G831" i="59"/>
  <c r="G832" i="59"/>
  <c r="G833" i="59"/>
  <c r="G834" i="59"/>
  <c r="G835" i="59"/>
  <c r="G836" i="59"/>
  <c r="G837" i="59"/>
  <c r="G838" i="59"/>
  <c r="G839" i="59"/>
  <c r="G840" i="59"/>
  <c r="G841" i="59"/>
  <c r="G842" i="59"/>
  <c r="G843" i="59"/>
  <c r="G844" i="59"/>
  <c r="G845" i="59"/>
  <c r="G846" i="59"/>
  <c r="G847" i="59"/>
  <c r="G848" i="59"/>
  <c r="G849" i="59"/>
  <c r="G850" i="59"/>
  <c r="G851" i="59"/>
  <c r="G852" i="59"/>
  <c r="G853" i="59"/>
  <c r="G854" i="59"/>
  <c r="G855" i="59"/>
  <c r="G856" i="59"/>
  <c r="G857" i="59"/>
  <c r="G858" i="59"/>
  <c r="G859" i="59"/>
  <c r="G860" i="59"/>
  <c r="G861" i="59"/>
  <c r="G862" i="59"/>
  <c r="G863" i="59"/>
  <c r="G864" i="59"/>
  <c r="G865" i="59"/>
  <c r="G866" i="59"/>
  <c r="G867" i="59"/>
  <c r="G868" i="59"/>
  <c r="G869" i="59"/>
  <c r="G870" i="59"/>
  <c r="G871" i="59"/>
  <c r="G872" i="59"/>
  <c r="G873" i="59"/>
  <c r="G874" i="59"/>
  <c r="G875" i="59"/>
  <c r="G876" i="59"/>
  <c r="G877" i="59"/>
  <c r="G878" i="59"/>
  <c r="G879" i="59"/>
  <c r="G880" i="59"/>
  <c r="G881" i="59"/>
  <c r="G882" i="59"/>
  <c r="G883" i="59"/>
  <c r="G884" i="59"/>
  <c r="G885" i="59"/>
  <c r="G886" i="59"/>
  <c r="G887" i="59"/>
  <c r="G19" i="59"/>
  <c r="U20" i="59" s="1"/>
  <c r="E5" i="59"/>
  <c r="L887" i="59"/>
  <c r="J887" i="59"/>
  <c r="E887" i="59"/>
  <c r="K887" i="59" s="1"/>
  <c r="M887" i="59" s="1"/>
  <c r="L886" i="59"/>
  <c r="J886" i="59"/>
  <c r="E886" i="59"/>
  <c r="K886" i="59" s="1"/>
  <c r="M886" i="59" s="1"/>
  <c r="L885" i="59"/>
  <c r="E885" i="59" s="1"/>
  <c r="K885" i="59" s="1"/>
  <c r="M885" i="59" s="1"/>
  <c r="J885" i="59"/>
  <c r="L884" i="59"/>
  <c r="E884" i="59" s="1"/>
  <c r="K884" i="59" s="1"/>
  <c r="M884" i="59" s="1"/>
  <c r="J884" i="59"/>
  <c r="L883" i="59"/>
  <c r="J883" i="59"/>
  <c r="E883" i="59"/>
  <c r="L882" i="59"/>
  <c r="J882" i="59"/>
  <c r="E882" i="59"/>
  <c r="K882" i="59" s="1"/>
  <c r="M882" i="59" s="1"/>
  <c r="L881" i="59"/>
  <c r="E881" i="59" s="1"/>
  <c r="J881" i="59"/>
  <c r="L880" i="59"/>
  <c r="E880" i="59" s="1"/>
  <c r="J880" i="59"/>
  <c r="L879" i="59"/>
  <c r="J879" i="59"/>
  <c r="E879" i="59"/>
  <c r="K879" i="59" s="1"/>
  <c r="M879" i="59" s="1"/>
  <c r="L878" i="59"/>
  <c r="J878" i="59"/>
  <c r="E878" i="59"/>
  <c r="K878" i="59" s="1"/>
  <c r="M878" i="59" s="1"/>
  <c r="M877" i="59"/>
  <c r="L877" i="59"/>
  <c r="E877" i="59" s="1"/>
  <c r="K877" i="59"/>
  <c r="J877" i="59"/>
  <c r="L876" i="59"/>
  <c r="E876" i="59" s="1"/>
  <c r="K876" i="59" s="1"/>
  <c r="M876" i="59" s="1"/>
  <c r="J876" i="59"/>
  <c r="L875" i="59"/>
  <c r="J875" i="59"/>
  <c r="E875" i="59"/>
  <c r="L874" i="59"/>
  <c r="E874" i="59" s="1"/>
  <c r="K874" i="59" s="1"/>
  <c r="M874" i="59" s="1"/>
  <c r="J874" i="59"/>
  <c r="L873" i="59"/>
  <c r="E873" i="59" s="1"/>
  <c r="K873" i="59" s="1"/>
  <c r="M873" i="59" s="1"/>
  <c r="J873" i="59"/>
  <c r="L872" i="59"/>
  <c r="E872" i="59" s="1"/>
  <c r="K872" i="59" s="1"/>
  <c r="M872" i="59" s="1"/>
  <c r="J872" i="59"/>
  <c r="L871" i="59"/>
  <c r="J871" i="59"/>
  <c r="E871" i="59"/>
  <c r="K871" i="59" s="1"/>
  <c r="M871" i="59" s="1"/>
  <c r="L870" i="59"/>
  <c r="E870" i="59" s="1"/>
  <c r="K870" i="59" s="1"/>
  <c r="M870" i="59" s="1"/>
  <c r="J870" i="59"/>
  <c r="L869" i="59"/>
  <c r="E869" i="59" s="1"/>
  <c r="K869" i="59"/>
  <c r="M869" i="59" s="1"/>
  <c r="J869" i="59"/>
  <c r="L868" i="59"/>
  <c r="E868" i="59" s="1"/>
  <c r="J868" i="59"/>
  <c r="L867" i="59"/>
  <c r="E867" i="59" s="1"/>
  <c r="K867" i="59" s="1"/>
  <c r="M867" i="59" s="1"/>
  <c r="J867" i="59"/>
  <c r="L866" i="59"/>
  <c r="E866" i="59" s="1"/>
  <c r="K866" i="59" s="1"/>
  <c r="M866" i="59" s="1"/>
  <c r="J866" i="59"/>
  <c r="L865" i="59"/>
  <c r="E865" i="59" s="1"/>
  <c r="J865" i="59"/>
  <c r="K865" i="59" s="1"/>
  <c r="M865" i="59" s="1"/>
  <c r="L864" i="59"/>
  <c r="E864" i="59" s="1"/>
  <c r="K864" i="59" s="1"/>
  <c r="M864" i="59" s="1"/>
  <c r="J864" i="59"/>
  <c r="L863" i="59"/>
  <c r="E863" i="59" s="1"/>
  <c r="K863" i="59" s="1"/>
  <c r="M863" i="59" s="1"/>
  <c r="J863" i="59"/>
  <c r="L862" i="59"/>
  <c r="J862" i="59"/>
  <c r="E862" i="59"/>
  <c r="K862" i="59" s="1"/>
  <c r="M862" i="59" s="1"/>
  <c r="L861" i="59"/>
  <c r="E861" i="59" s="1"/>
  <c r="J861" i="59"/>
  <c r="L860" i="59"/>
  <c r="E860" i="59" s="1"/>
  <c r="K860" i="59" s="1"/>
  <c r="M860" i="59" s="1"/>
  <c r="J860" i="59"/>
  <c r="L859" i="59"/>
  <c r="E859" i="59" s="1"/>
  <c r="J859" i="59"/>
  <c r="L858" i="59"/>
  <c r="K858" i="59"/>
  <c r="M858" i="59" s="1"/>
  <c r="J858" i="59"/>
  <c r="E858" i="59"/>
  <c r="M857" i="59"/>
  <c r="L857" i="59"/>
  <c r="E857" i="59" s="1"/>
  <c r="K857" i="59" s="1"/>
  <c r="J857" i="59"/>
  <c r="L856" i="59"/>
  <c r="E856" i="59" s="1"/>
  <c r="J856" i="59"/>
  <c r="L855" i="59"/>
  <c r="J855" i="59"/>
  <c r="K855" i="59" s="1"/>
  <c r="M855" i="59" s="1"/>
  <c r="E855" i="59"/>
  <c r="L854" i="59"/>
  <c r="K854" i="59"/>
  <c r="M854" i="59" s="1"/>
  <c r="J854" i="59"/>
  <c r="E854" i="59"/>
  <c r="L853" i="59"/>
  <c r="E853" i="59" s="1"/>
  <c r="K853" i="59" s="1"/>
  <c r="M853" i="59" s="1"/>
  <c r="J853" i="59"/>
  <c r="L852" i="59"/>
  <c r="E852" i="59" s="1"/>
  <c r="K852" i="59" s="1"/>
  <c r="M852" i="59" s="1"/>
  <c r="J852" i="59"/>
  <c r="L851" i="59"/>
  <c r="J851" i="59"/>
  <c r="E851" i="59"/>
  <c r="K851" i="59" s="1"/>
  <c r="M851" i="59" s="1"/>
  <c r="L850" i="59"/>
  <c r="J850" i="59"/>
  <c r="E850" i="59"/>
  <c r="K850" i="59" s="1"/>
  <c r="M850" i="59" s="1"/>
  <c r="L849" i="59"/>
  <c r="E849" i="59" s="1"/>
  <c r="K849" i="59"/>
  <c r="M849" i="59" s="1"/>
  <c r="J849" i="59"/>
  <c r="L848" i="59"/>
  <c r="E848" i="59" s="1"/>
  <c r="J848" i="59"/>
  <c r="L847" i="59"/>
  <c r="K847" i="59"/>
  <c r="M847" i="59" s="1"/>
  <c r="J847" i="59"/>
  <c r="E847" i="59"/>
  <c r="M846" i="59"/>
  <c r="L846" i="59"/>
  <c r="E846" i="59" s="1"/>
  <c r="K846" i="59" s="1"/>
  <c r="J846" i="59"/>
  <c r="L845" i="59"/>
  <c r="E845" i="59" s="1"/>
  <c r="J845" i="59"/>
  <c r="L844" i="59"/>
  <c r="E844" i="59" s="1"/>
  <c r="K844" i="59" s="1"/>
  <c r="M844" i="59" s="1"/>
  <c r="J844" i="59"/>
  <c r="L843" i="59"/>
  <c r="K843" i="59"/>
  <c r="M843" i="59" s="1"/>
  <c r="J843" i="59"/>
  <c r="E843" i="59"/>
  <c r="L842" i="59"/>
  <c r="E842" i="59" s="1"/>
  <c r="K842" i="59" s="1"/>
  <c r="M842" i="59" s="1"/>
  <c r="J842" i="59"/>
  <c r="L841" i="59"/>
  <c r="E841" i="59" s="1"/>
  <c r="J841" i="59"/>
  <c r="L840" i="59"/>
  <c r="E840" i="59" s="1"/>
  <c r="K840" i="59" s="1"/>
  <c r="M840" i="59" s="1"/>
  <c r="J840" i="59"/>
  <c r="L839" i="59"/>
  <c r="K839" i="59"/>
  <c r="M839" i="59" s="1"/>
  <c r="J839" i="59"/>
  <c r="E839" i="59"/>
  <c r="L838" i="59"/>
  <c r="E838" i="59" s="1"/>
  <c r="K838" i="59" s="1"/>
  <c r="M838" i="59" s="1"/>
  <c r="J838" i="59"/>
  <c r="L837" i="59"/>
  <c r="E837" i="59" s="1"/>
  <c r="K837" i="59" s="1"/>
  <c r="M837" i="59" s="1"/>
  <c r="J837" i="59"/>
  <c r="L836" i="59"/>
  <c r="E836" i="59" s="1"/>
  <c r="K836" i="59" s="1"/>
  <c r="M836" i="59" s="1"/>
  <c r="J836" i="59"/>
  <c r="L835" i="59"/>
  <c r="E835" i="59" s="1"/>
  <c r="K835" i="59" s="1"/>
  <c r="M835" i="59" s="1"/>
  <c r="J835" i="59"/>
  <c r="L834" i="59"/>
  <c r="J834" i="59"/>
  <c r="K834" i="59" s="1"/>
  <c r="M834" i="59" s="1"/>
  <c r="E834" i="59"/>
  <c r="L833" i="59"/>
  <c r="E833" i="59" s="1"/>
  <c r="K833" i="59"/>
  <c r="M833" i="59" s="1"/>
  <c r="J833" i="59"/>
  <c r="L832" i="59"/>
  <c r="E832" i="59" s="1"/>
  <c r="J832" i="59"/>
  <c r="L831" i="59"/>
  <c r="E831" i="59" s="1"/>
  <c r="K831" i="59" s="1"/>
  <c r="M831" i="59" s="1"/>
  <c r="J831" i="59"/>
  <c r="L830" i="59"/>
  <c r="J830" i="59"/>
  <c r="E830" i="59"/>
  <c r="L829" i="59"/>
  <c r="E829" i="59" s="1"/>
  <c r="J829" i="59"/>
  <c r="L828" i="59"/>
  <c r="E828" i="59" s="1"/>
  <c r="K828" i="59" s="1"/>
  <c r="M828" i="59" s="1"/>
  <c r="J828" i="59"/>
  <c r="L827" i="59"/>
  <c r="E827" i="59" s="1"/>
  <c r="K827" i="59" s="1"/>
  <c r="M827" i="59" s="1"/>
  <c r="J827" i="59"/>
  <c r="L826" i="59"/>
  <c r="J826" i="59"/>
  <c r="E826" i="59"/>
  <c r="L825" i="59"/>
  <c r="E825" i="59" s="1"/>
  <c r="K825" i="59" s="1"/>
  <c r="M825" i="59" s="1"/>
  <c r="J825" i="59"/>
  <c r="L824" i="59"/>
  <c r="E824" i="59" s="1"/>
  <c r="K824" i="59" s="1"/>
  <c r="M824" i="59" s="1"/>
  <c r="J824" i="59"/>
  <c r="M823" i="59"/>
  <c r="L823" i="59"/>
  <c r="E823" i="59" s="1"/>
  <c r="K823" i="59" s="1"/>
  <c r="J823" i="59"/>
  <c r="L822" i="59"/>
  <c r="J822" i="59"/>
  <c r="E822" i="59"/>
  <c r="K822" i="59" s="1"/>
  <c r="M822" i="59" s="1"/>
  <c r="L821" i="59"/>
  <c r="E821" i="59" s="1"/>
  <c r="K821" i="59"/>
  <c r="M821" i="59" s="1"/>
  <c r="J821" i="59"/>
  <c r="L820" i="59"/>
  <c r="E820" i="59" s="1"/>
  <c r="K820" i="59" s="1"/>
  <c r="M820" i="59" s="1"/>
  <c r="J820" i="59"/>
  <c r="L819" i="59"/>
  <c r="E819" i="59" s="1"/>
  <c r="K819" i="59" s="1"/>
  <c r="M819" i="59" s="1"/>
  <c r="J819" i="59"/>
  <c r="L818" i="59"/>
  <c r="K818" i="59"/>
  <c r="M818" i="59" s="1"/>
  <c r="J818" i="59"/>
  <c r="E818" i="59"/>
  <c r="L817" i="59"/>
  <c r="E817" i="59" s="1"/>
  <c r="K817" i="59" s="1"/>
  <c r="M817" i="59" s="1"/>
  <c r="J817" i="59"/>
  <c r="L816" i="59"/>
  <c r="E816" i="59" s="1"/>
  <c r="J816" i="59"/>
  <c r="L815" i="59"/>
  <c r="J815" i="59"/>
  <c r="E815" i="59"/>
  <c r="K815" i="59" s="1"/>
  <c r="M815" i="59" s="1"/>
  <c r="L814" i="59"/>
  <c r="E814" i="59" s="1"/>
  <c r="J814" i="59"/>
  <c r="L813" i="59"/>
  <c r="E813" i="59" s="1"/>
  <c r="K813" i="59"/>
  <c r="M813" i="59" s="1"/>
  <c r="J813" i="59"/>
  <c r="L812" i="59"/>
  <c r="E812" i="59" s="1"/>
  <c r="K812" i="59" s="1"/>
  <c r="M812" i="59" s="1"/>
  <c r="J812" i="59"/>
  <c r="L811" i="59"/>
  <c r="J811" i="59"/>
  <c r="E811" i="59"/>
  <c r="L810" i="59"/>
  <c r="E810" i="59" s="1"/>
  <c r="K810" i="59" s="1"/>
  <c r="M810" i="59" s="1"/>
  <c r="J810" i="59"/>
  <c r="L809" i="59"/>
  <c r="E809" i="59" s="1"/>
  <c r="K809" i="59" s="1"/>
  <c r="M809" i="59" s="1"/>
  <c r="J809" i="59"/>
  <c r="L808" i="59"/>
  <c r="E808" i="59" s="1"/>
  <c r="K808" i="59" s="1"/>
  <c r="M808" i="59" s="1"/>
  <c r="J808" i="59"/>
  <c r="L807" i="59"/>
  <c r="J807" i="59"/>
  <c r="E807" i="59"/>
  <c r="L806" i="59"/>
  <c r="E806" i="59" s="1"/>
  <c r="J806" i="59"/>
  <c r="L805" i="59"/>
  <c r="E805" i="59" s="1"/>
  <c r="K805" i="59"/>
  <c r="M805" i="59" s="1"/>
  <c r="J805" i="59"/>
  <c r="L804" i="59"/>
  <c r="E804" i="59" s="1"/>
  <c r="J804" i="59"/>
  <c r="L803" i="59"/>
  <c r="E803" i="59" s="1"/>
  <c r="K803" i="59" s="1"/>
  <c r="M803" i="59" s="1"/>
  <c r="J803" i="59"/>
  <c r="L802" i="59"/>
  <c r="E802" i="59" s="1"/>
  <c r="K802" i="59" s="1"/>
  <c r="M802" i="59" s="1"/>
  <c r="J802" i="59"/>
  <c r="L801" i="59"/>
  <c r="E801" i="59" s="1"/>
  <c r="K801" i="59" s="1"/>
  <c r="M801" i="59" s="1"/>
  <c r="J801" i="59"/>
  <c r="L800" i="59"/>
  <c r="E800" i="59" s="1"/>
  <c r="K800" i="59" s="1"/>
  <c r="M800" i="59" s="1"/>
  <c r="J800" i="59"/>
  <c r="L799" i="59"/>
  <c r="E799" i="59" s="1"/>
  <c r="K799" i="59" s="1"/>
  <c r="M799" i="59" s="1"/>
  <c r="J799" i="59"/>
  <c r="L798" i="59"/>
  <c r="E798" i="59" s="1"/>
  <c r="K798" i="59" s="1"/>
  <c r="M798" i="59" s="1"/>
  <c r="J798" i="59"/>
  <c r="L797" i="59"/>
  <c r="E797" i="59" s="1"/>
  <c r="K797" i="59" s="1"/>
  <c r="M797" i="59" s="1"/>
  <c r="J797" i="59"/>
  <c r="L796" i="59"/>
  <c r="E796" i="59" s="1"/>
  <c r="J796" i="59"/>
  <c r="L795" i="59"/>
  <c r="E795" i="59" s="1"/>
  <c r="J795" i="59"/>
  <c r="L794" i="59"/>
  <c r="E794" i="59" s="1"/>
  <c r="K794" i="59"/>
  <c r="M794" i="59" s="1"/>
  <c r="J794" i="59"/>
  <c r="L793" i="59"/>
  <c r="E793" i="59" s="1"/>
  <c r="K793" i="59" s="1"/>
  <c r="M793" i="59" s="1"/>
  <c r="J793" i="59"/>
  <c r="L792" i="59"/>
  <c r="E792" i="59" s="1"/>
  <c r="K792" i="59" s="1"/>
  <c r="M792" i="59" s="1"/>
  <c r="J792" i="59"/>
  <c r="L791" i="59"/>
  <c r="E791" i="59" s="1"/>
  <c r="K791" i="59" s="1"/>
  <c r="M791" i="59" s="1"/>
  <c r="J791" i="59"/>
  <c r="L790" i="59"/>
  <c r="E790" i="59" s="1"/>
  <c r="K790" i="59" s="1"/>
  <c r="M790" i="59" s="1"/>
  <c r="J790" i="59"/>
  <c r="L789" i="59"/>
  <c r="E789" i="59" s="1"/>
  <c r="K789" i="59"/>
  <c r="M789" i="59" s="1"/>
  <c r="J789" i="59"/>
  <c r="L788" i="59"/>
  <c r="E788" i="59" s="1"/>
  <c r="J788" i="59"/>
  <c r="M787" i="59"/>
  <c r="L787" i="59"/>
  <c r="J787" i="59"/>
  <c r="E787" i="59"/>
  <c r="K787" i="59" s="1"/>
  <c r="L786" i="59"/>
  <c r="J786" i="59"/>
  <c r="E786" i="59"/>
  <c r="K786" i="59" s="1"/>
  <c r="M786" i="59" s="1"/>
  <c r="L785" i="59"/>
  <c r="E785" i="59" s="1"/>
  <c r="J785" i="59"/>
  <c r="L784" i="59"/>
  <c r="E784" i="59" s="1"/>
  <c r="K784" i="59" s="1"/>
  <c r="M784" i="59" s="1"/>
  <c r="J784" i="59"/>
  <c r="L783" i="59"/>
  <c r="E783" i="59" s="1"/>
  <c r="K783" i="59"/>
  <c r="M783" i="59" s="1"/>
  <c r="J783" i="59"/>
  <c r="L782" i="59"/>
  <c r="J782" i="59"/>
  <c r="E782" i="59"/>
  <c r="K782" i="59" s="1"/>
  <c r="M782" i="59" s="1"/>
  <c r="M781" i="59"/>
  <c r="L781" i="59"/>
  <c r="E781" i="59" s="1"/>
  <c r="K781" i="59"/>
  <c r="J781" i="59"/>
  <c r="L780" i="59"/>
  <c r="E780" i="59" s="1"/>
  <c r="K780" i="59" s="1"/>
  <c r="M780" i="59" s="1"/>
  <c r="J780" i="59"/>
  <c r="L779" i="59"/>
  <c r="E779" i="59" s="1"/>
  <c r="K779" i="59"/>
  <c r="M779" i="59" s="1"/>
  <c r="J779" i="59"/>
  <c r="L778" i="59"/>
  <c r="E778" i="59" s="1"/>
  <c r="K778" i="59" s="1"/>
  <c r="M778" i="59" s="1"/>
  <c r="J778" i="59"/>
  <c r="M777" i="59"/>
  <c r="L777" i="59"/>
  <c r="E777" i="59" s="1"/>
  <c r="K777" i="59"/>
  <c r="J777" i="59"/>
  <c r="L776" i="59"/>
  <c r="E776" i="59" s="1"/>
  <c r="K776" i="59" s="1"/>
  <c r="M776" i="59" s="1"/>
  <c r="J776" i="59"/>
  <c r="L775" i="59"/>
  <c r="E775" i="59" s="1"/>
  <c r="K775" i="59"/>
  <c r="M775" i="59" s="1"/>
  <c r="J775" i="59"/>
  <c r="L774" i="59"/>
  <c r="J774" i="59"/>
  <c r="E774" i="59"/>
  <c r="K774" i="59" s="1"/>
  <c r="M774" i="59" s="1"/>
  <c r="L773" i="59"/>
  <c r="E773" i="59" s="1"/>
  <c r="K773" i="59" s="1"/>
  <c r="M773" i="59" s="1"/>
  <c r="J773" i="59"/>
  <c r="L772" i="59"/>
  <c r="E772" i="59" s="1"/>
  <c r="J772" i="59"/>
  <c r="L771" i="59"/>
  <c r="K771" i="59"/>
  <c r="M771" i="59" s="1"/>
  <c r="J771" i="59"/>
  <c r="E771" i="59"/>
  <c r="L770" i="59"/>
  <c r="E770" i="59" s="1"/>
  <c r="K770" i="59" s="1"/>
  <c r="M770" i="59" s="1"/>
  <c r="J770" i="59"/>
  <c r="L769" i="59"/>
  <c r="E769" i="59" s="1"/>
  <c r="K769" i="59"/>
  <c r="M769" i="59" s="1"/>
  <c r="J769" i="59"/>
  <c r="L768" i="59"/>
  <c r="E768" i="59" s="1"/>
  <c r="K768" i="59" s="1"/>
  <c r="M768" i="59" s="1"/>
  <c r="J768" i="59"/>
  <c r="L767" i="59"/>
  <c r="E767" i="59" s="1"/>
  <c r="K767" i="59" s="1"/>
  <c r="M767" i="59" s="1"/>
  <c r="J767" i="59"/>
  <c r="L766" i="59"/>
  <c r="J766" i="59"/>
  <c r="E766" i="59"/>
  <c r="K766" i="59" s="1"/>
  <c r="M766" i="59" s="1"/>
  <c r="L765" i="59"/>
  <c r="E765" i="59" s="1"/>
  <c r="K765" i="59"/>
  <c r="M765" i="59" s="1"/>
  <c r="J765" i="59"/>
  <c r="L764" i="59"/>
  <c r="E764" i="59" s="1"/>
  <c r="J764" i="59"/>
  <c r="L763" i="59"/>
  <c r="J763" i="59"/>
  <c r="E763" i="59"/>
  <c r="K763" i="59" s="1"/>
  <c r="M763" i="59" s="1"/>
  <c r="L762" i="59"/>
  <c r="J762" i="59"/>
  <c r="E762" i="59"/>
  <c r="K762" i="59" s="1"/>
  <c r="M762" i="59" s="1"/>
  <c r="L761" i="59"/>
  <c r="E761" i="59" s="1"/>
  <c r="K761" i="59"/>
  <c r="M761" i="59" s="1"/>
  <c r="J761" i="59"/>
  <c r="L760" i="59"/>
  <c r="E760" i="59" s="1"/>
  <c r="J760" i="59"/>
  <c r="L759" i="59"/>
  <c r="E759" i="59" s="1"/>
  <c r="K759" i="59" s="1"/>
  <c r="M759" i="59" s="1"/>
  <c r="J759" i="59"/>
  <c r="L758" i="59"/>
  <c r="J758" i="59"/>
  <c r="E758" i="59"/>
  <c r="K758" i="59" s="1"/>
  <c r="M758" i="59" s="1"/>
  <c r="L757" i="59"/>
  <c r="E757" i="59" s="1"/>
  <c r="J757" i="59"/>
  <c r="L756" i="59"/>
  <c r="E756" i="59" s="1"/>
  <c r="K756" i="59" s="1"/>
  <c r="M756" i="59" s="1"/>
  <c r="J756" i="59"/>
  <c r="L755" i="59"/>
  <c r="K755" i="59"/>
  <c r="M755" i="59" s="1"/>
  <c r="J755" i="59"/>
  <c r="E755" i="59"/>
  <c r="L754" i="59"/>
  <c r="E754" i="59" s="1"/>
  <c r="K754" i="59"/>
  <c r="M754" i="59" s="1"/>
  <c r="J754" i="59"/>
  <c r="L753" i="59"/>
  <c r="E753" i="59" s="1"/>
  <c r="K753" i="59" s="1"/>
  <c r="M753" i="59" s="1"/>
  <c r="J753" i="59"/>
  <c r="L752" i="59"/>
  <c r="E752" i="59" s="1"/>
  <c r="K752" i="59" s="1"/>
  <c r="M752" i="59" s="1"/>
  <c r="J752" i="59"/>
  <c r="L751" i="59"/>
  <c r="J751" i="59"/>
  <c r="E751" i="59"/>
  <c r="K751" i="59" s="1"/>
  <c r="M751" i="59" s="1"/>
  <c r="L750" i="59"/>
  <c r="K750" i="59"/>
  <c r="M750" i="59" s="1"/>
  <c r="J750" i="59"/>
  <c r="E750" i="59"/>
  <c r="L749" i="59"/>
  <c r="E749" i="59" s="1"/>
  <c r="K749" i="59"/>
  <c r="M749" i="59" s="1"/>
  <c r="J749" i="59"/>
  <c r="L748" i="59"/>
  <c r="E748" i="59" s="1"/>
  <c r="J748" i="59"/>
  <c r="M747" i="59"/>
  <c r="L747" i="59"/>
  <c r="J747" i="59"/>
  <c r="E747" i="59"/>
  <c r="K747" i="59" s="1"/>
  <c r="L746" i="59"/>
  <c r="J746" i="59"/>
  <c r="K746" i="59" s="1"/>
  <c r="M746" i="59" s="1"/>
  <c r="E746" i="59"/>
  <c r="L745" i="59"/>
  <c r="E745" i="59" s="1"/>
  <c r="K745" i="59"/>
  <c r="M745" i="59" s="1"/>
  <c r="J745" i="59"/>
  <c r="L744" i="59"/>
  <c r="E744" i="59" s="1"/>
  <c r="J744" i="59"/>
  <c r="L743" i="59"/>
  <c r="J743" i="59"/>
  <c r="E743" i="59"/>
  <c r="K743" i="59" s="1"/>
  <c r="M743" i="59" s="1"/>
  <c r="L742" i="59"/>
  <c r="K742" i="59"/>
  <c r="M742" i="59" s="1"/>
  <c r="J742" i="59"/>
  <c r="E742" i="59"/>
  <c r="L741" i="59"/>
  <c r="E741" i="59" s="1"/>
  <c r="J741" i="59"/>
  <c r="L740" i="59"/>
  <c r="E740" i="59" s="1"/>
  <c r="K740" i="59" s="1"/>
  <c r="M740" i="59" s="1"/>
  <c r="J740" i="59"/>
  <c r="L739" i="59"/>
  <c r="E739" i="59" s="1"/>
  <c r="K739" i="59" s="1"/>
  <c r="M739" i="59" s="1"/>
  <c r="J739" i="59"/>
  <c r="L738" i="59"/>
  <c r="J738" i="59"/>
  <c r="E738" i="59"/>
  <c r="K738" i="59" s="1"/>
  <c r="M738" i="59" s="1"/>
  <c r="M737" i="59"/>
  <c r="L737" i="59"/>
  <c r="E737" i="59" s="1"/>
  <c r="K737" i="59"/>
  <c r="J737" i="59"/>
  <c r="L736" i="59"/>
  <c r="E736" i="59" s="1"/>
  <c r="K736" i="59" s="1"/>
  <c r="M736" i="59" s="1"/>
  <c r="J736" i="59"/>
  <c r="L735" i="59"/>
  <c r="K735" i="59"/>
  <c r="M735" i="59" s="1"/>
  <c r="J735" i="59"/>
  <c r="E735" i="59"/>
  <c r="L734" i="59"/>
  <c r="K734" i="59"/>
  <c r="M734" i="59" s="1"/>
  <c r="J734" i="59"/>
  <c r="E734" i="59"/>
  <c r="L733" i="59"/>
  <c r="E733" i="59" s="1"/>
  <c r="K733" i="59" s="1"/>
  <c r="M733" i="59" s="1"/>
  <c r="J733" i="59"/>
  <c r="L732" i="59"/>
  <c r="E732" i="59" s="1"/>
  <c r="J732" i="59"/>
  <c r="L731" i="59"/>
  <c r="J731" i="59"/>
  <c r="K731" i="59" s="1"/>
  <c r="M731" i="59" s="1"/>
  <c r="E731" i="59"/>
  <c r="L730" i="59"/>
  <c r="E730" i="59" s="1"/>
  <c r="K730" i="59" s="1"/>
  <c r="M730" i="59" s="1"/>
  <c r="J730" i="59"/>
  <c r="L729" i="59"/>
  <c r="E729" i="59" s="1"/>
  <c r="K729" i="59" s="1"/>
  <c r="M729" i="59" s="1"/>
  <c r="J729" i="59"/>
  <c r="L728" i="59"/>
  <c r="E728" i="59" s="1"/>
  <c r="J728" i="59"/>
  <c r="L727" i="59"/>
  <c r="J727" i="59"/>
  <c r="K727" i="59" s="1"/>
  <c r="M727" i="59" s="1"/>
  <c r="E727" i="59"/>
  <c r="L726" i="59"/>
  <c r="E726" i="59" s="1"/>
  <c r="K726" i="59" s="1"/>
  <c r="M726" i="59" s="1"/>
  <c r="J726" i="59"/>
  <c r="L725" i="59"/>
  <c r="E725" i="59" s="1"/>
  <c r="K725" i="59"/>
  <c r="M725" i="59" s="1"/>
  <c r="J725" i="59"/>
  <c r="L724" i="59"/>
  <c r="E724" i="59" s="1"/>
  <c r="K724" i="59" s="1"/>
  <c r="M724" i="59" s="1"/>
  <c r="J724" i="59"/>
  <c r="L723" i="59"/>
  <c r="J723" i="59"/>
  <c r="E723" i="59"/>
  <c r="L722" i="59"/>
  <c r="J722" i="59"/>
  <c r="E722" i="59"/>
  <c r="K722" i="59" s="1"/>
  <c r="M722" i="59" s="1"/>
  <c r="L721" i="59"/>
  <c r="E721" i="59" s="1"/>
  <c r="K721" i="59"/>
  <c r="M721" i="59" s="1"/>
  <c r="J721" i="59"/>
  <c r="L720" i="59"/>
  <c r="E720" i="59" s="1"/>
  <c r="J720" i="59"/>
  <c r="L719" i="59"/>
  <c r="J719" i="59"/>
  <c r="E719" i="59"/>
  <c r="L718" i="59"/>
  <c r="E718" i="59" s="1"/>
  <c r="K718" i="59"/>
  <c r="M718" i="59" s="1"/>
  <c r="J718" i="59"/>
  <c r="L717" i="59"/>
  <c r="E717" i="59" s="1"/>
  <c r="J717" i="59"/>
  <c r="L716" i="59"/>
  <c r="E716" i="59" s="1"/>
  <c r="K716" i="59" s="1"/>
  <c r="M716" i="59" s="1"/>
  <c r="J716" i="59"/>
  <c r="M715" i="59"/>
  <c r="L715" i="59"/>
  <c r="E715" i="59" s="1"/>
  <c r="K715" i="59" s="1"/>
  <c r="J715" i="59"/>
  <c r="L714" i="59"/>
  <c r="J714" i="59"/>
  <c r="E714" i="59"/>
  <c r="K714" i="59" s="1"/>
  <c r="M714" i="59" s="1"/>
  <c r="L713" i="59"/>
  <c r="E713" i="59" s="1"/>
  <c r="J713" i="59"/>
  <c r="L712" i="59"/>
  <c r="E712" i="59" s="1"/>
  <c r="K712" i="59" s="1"/>
  <c r="M712" i="59" s="1"/>
  <c r="J712" i="59"/>
  <c r="L711" i="59"/>
  <c r="E711" i="59" s="1"/>
  <c r="K711" i="59" s="1"/>
  <c r="M711" i="59" s="1"/>
  <c r="J711" i="59"/>
  <c r="L710" i="59"/>
  <c r="J710" i="59"/>
  <c r="E710" i="59"/>
  <c r="L709" i="59"/>
  <c r="E709" i="59" s="1"/>
  <c r="K709" i="59"/>
  <c r="M709" i="59" s="1"/>
  <c r="J709" i="59"/>
  <c r="L708" i="59"/>
  <c r="E708" i="59" s="1"/>
  <c r="K708" i="59" s="1"/>
  <c r="M708" i="59" s="1"/>
  <c r="J708" i="59"/>
  <c r="L707" i="59"/>
  <c r="J707" i="59"/>
  <c r="K707" i="59" s="1"/>
  <c r="M707" i="59" s="1"/>
  <c r="E707" i="59"/>
  <c r="L706" i="59"/>
  <c r="E706" i="59" s="1"/>
  <c r="K706" i="59" s="1"/>
  <c r="M706" i="59" s="1"/>
  <c r="J706" i="59"/>
  <c r="L705" i="59"/>
  <c r="E705" i="59" s="1"/>
  <c r="J705" i="59"/>
  <c r="L704" i="59"/>
  <c r="E704" i="59" s="1"/>
  <c r="K704" i="59" s="1"/>
  <c r="M704" i="59" s="1"/>
  <c r="J704" i="59"/>
  <c r="L703" i="59"/>
  <c r="J703" i="59"/>
  <c r="E703" i="59"/>
  <c r="L702" i="59"/>
  <c r="E702" i="59" s="1"/>
  <c r="K702" i="59" s="1"/>
  <c r="M702" i="59" s="1"/>
  <c r="J702" i="59"/>
  <c r="L701" i="59"/>
  <c r="E701" i="59" s="1"/>
  <c r="J701" i="59"/>
  <c r="L700" i="59"/>
  <c r="E700" i="59" s="1"/>
  <c r="K700" i="59" s="1"/>
  <c r="M700" i="59" s="1"/>
  <c r="J700" i="59"/>
  <c r="L699" i="59"/>
  <c r="E699" i="59" s="1"/>
  <c r="K699" i="59" s="1"/>
  <c r="M699" i="59" s="1"/>
  <c r="J699" i="59"/>
  <c r="L698" i="59"/>
  <c r="J698" i="59"/>
  <c r="E698" i="59"/>
  <c r="L697" i="59"/>
  <c r="E697" i="59" s="1"/>
  <c r="K697" i="59" s="1"/>
  <c r="M697" i="59" s="1"/>
  <c r="J697" i="59"/>
  <c r="L696" i="59"/>
  <c r="E696" i="59" s="1"/>
  <c r="K696" i="59" s="1"/>
  <c r="M696" i="59" s="1"/>
  <c r="J696" i="59"/>
  <c r="M695" i="59"/>
  <c r="L695" i="59"/>
  <c r="E695" i="59" s="1"/>
  <c r="K695" i="59" s="1"/>
  <c r="J695" i="59"/>
  <c r="L694" i="59"/>
  <c r="J694" i="59"/>
  <c r="E694" i="59"/>
  <c r="K694" i="59" s="1"/>
  <c r="M694" i="59" s="1"/>
  <c r="L693" i="59"/>
  <c r="E693" i="59" s="1"/>
  <c r="K693" i="59"/>
  <c r="M693" i="59" s="1"/>
  <c r="J693" i="59"/>
  <c r="L692" i="59"/>
  <c r="E692" i="59" s="1"/>
  <c r="K692" i="59" s="1"/>
  <c r="M692" i="59" s="1"/>
  <c r="J692" i="59"/>
  <c r="L691" i="59"/>
  <c r="J691" i="59"/>
  <c r="E691" i="59"/>
  <c r="L690" i="59"/>
  <c r="E690" i="59" s="1"/>
  <c r="K690" i="59" s="1"/>
  <c r="M690" i="59" s="1"/>
  <c r="J690" i="59"/>
  <c r="L689" i="59"/>
  <c r="E689" i="59" s="1"/>
  <c r="K689" i="59" s="1"/>
  <c r="M689" i="59" s="1"/>
  <c r="J689" i="59"/>
  <c r="L688" i="59"/>
  <c r="E688" i="59" s="1"/>
  <c r="K688" i="59" s="1"/>
  <c r="M688" i="59" s="1"/>
  <c r="J688" i="59"/>
  <c r="L687" i="59"/>
  <c r="J687" i="59"/>
  <c r="E687" i="59"/>
  <c r="L686" i="59"/>
  <c r="E686" i="59" s="1"/>
  <c r="K686" i="59"/>
  <c r="M686" i="59" s="1"/>
  <c r="J686" i="59"/>
  <c r="L685" i="59"/>
  <c r="E685" i="59" s="1"/>
  <c r="J685" i="59"/>
  <c r="L684" i="59"/>
  <c r="E684" i="59" s="1"/>
  <c r="K684" i="59" s="1"/>
  <c r="M684" i="59" s="1"/>
  <c r="J684" i="59"/>
  <c r="M683" i="59"/>
  <c r="L683" i="59"/>
  <c r="E683" i="59" s="1"/>
  <c r="K683" i="59" s="1"/>
  <c r="J683" i="59"/>
  <c r="L682" i="59"/>
  <c r="J682" i="59"/>
  <c r="E682" i="59"/>
  <c r="K682" i="59" s="1"/>
  <c r="M682" i="59" s="1"/>
  <c r="L681" i="59"/>
  <c r="E681" i="59" s="1"/>
  <c r="J681" i="59"/>
  <c r="L680" i="59"/>
  <c r="E680" i="59" s="1"/>
  <c r="J680" i="59"/>
  <c r="L679" i="59"/>
  <c r="E679" i="59" s="1"/>
  <c r="K679" i="59" s="1"/>
  <c r="M679" i="59" s="1"/>
  <c r="J679" i="59"/>
  <c r="L678" i="59"/>
  <c r="J678" i="59"/>
  <c r="E678" i="59"/>
  <c r="K678" i="59" s="1"/>
  <c r="M678" i="59" s="1"/>
  <c r="L677" i="59"/>
  <c r="E677" i="59" s="1"/>
  <c r="K677" i="59" s="1"/>
  <c r="M677" i="59" s="1"/>
  <c r="J677" i="59"/>
  <c r="L676" i="59"/>
  <c r="E676" i="59" s="1"/>
  <c r="K676" i="59" s="1"/>
  <c r="M676" i="59" s="1"/>
  <c r="J676" i="59"/>
  <c r="L675" i="59"/>
  <c r="K675" i="59"/>
  <c r="M675" i="59" s="1"/>
  <c r="J675" i="59"/>
  <c r="E675" i="59"/>
  <c r="L674" i="59"/>
  <c r="E674" i="59" s="1"/>
  <c r="K674" i="59" s="1"/>
  <c r="M674" i="59" s="1"/>
  <c r="J674" i="59"/>
  <c r="L673" i="59"/>
  <c r="E673" i="59" s="1"/>
  <c r="K673" i="59"/>
  <c r="M673" i="59" s="1"/>
  <c r="J673" i="59"/>
  <c r="L672" i="59"/>
  <c r="E672" i="59" s="1"/>
  <c r="K672" i="59" s="1"/>
  <c r="M672" i="59" s="1"/>
  <c r="J672" i="59"/>
  <c r="L671" i="59"/>
  <c r="J671" i="59"/>
  <c r="E671" i="59"/>
  <c r="K671" i="59" s="1"/>
  <c r="M671" i="59" s="1"/>
  <c r="L670" i="59"/>
  <c r="J670" i="59"/>
  <c r="E670" i="59"/>
  <c r="K670" i="59" s="1"/>
  <c r="M670" i="59" s="1"/>
  <c r="L669" i="59"/>
  <c r="E669" i="59" s="1"/>
  <c r="J669" i="59"/>
  <c r="L668" i="59"/>
  <c r="E668" i="59" s="1"/>
  <c r="J668" i="59"/>
  <c r="L667" i="59"/>
  <c r="E667" i="59" s="1"/>
  <c r="K667" i="59"/>
  <c r="M667" i="59" s="1"/>
  <c r="J667" i="59"/>
  <c r="M666" i="59"/>
  <c r="L666" i="59"/>
  <c r="E666" i="59" s="1"/>
  <c r="K666" i="59" s="1"/>
  <c r="J666" i="59"/>
  <c r="L665" i="59"/>
  <c r="E665" i="59" s="1"/>
  <c r="K665" i="59" s="1"/>
  <c r="M665" i="59" s="1"/>
  <c r="J665" i="59"/>
  <c r="L664" i="59"/>
  <c r="E664" i="59" s="1"/>
  <c r="J664" i="59"/>
  <c r="L663" i="59"/>
  <c r="E663" i="59" s="1"/>
  <c r="J663" i="59"/>
  <c r="L662" i="59"/>
  <c r="K662" i="59"/>
  <c r="M662" i="59" s="1"/>
  <c r="J662" i="59"/>
  <c r="E662" i="59"/>
  <c r="L661" i="59"/>
  <c r="E661" i="59" s="1"/>
  <c r="J661" i="59"/>
  <c r="L660" i="59"/>
  <c r="E660" i="59" s="1"/>
  <c r="J660" i="59"/>
  <c r="L659" i="59"/>
  <c r="E659" i="59" s="1"/>
  <c r="J659" i="59"/>
  <c r="L658" i="59"/>
  <c r="E658" i="59" s="1"/>
  <c r="K658" i="59" s="1"/>
  <c r="M658" i="59" s="1"/>
  <c r="J658" i="59"/>
  <c r="M657" i="59"/>
  <c r="L657" i="59"/>
  <c r="E657" i="59" s="1"/>
  <c r="K657" i="59" s="1"/>
  <c r="J657" i="59"/>
  <c r="L656" i="59"/>
  <c r="E656" i="59" s="1"/>
  <c r="K656" i="59"/>
  <c r="M656" i="59" s="1"/>
  <c r="J656" i="59"/>
  <c r="L655" i="59"/>
  <c r="J655" i="59"/>
  <c r="K655" i="59" s="1"/>
  <c r="M655" i="59" s="1"/>
  <c r="E655" i="59"/>
  <c r="L654" i="59"/>
  <c r="E654" i="59" s="1"/>
  <c r="K654" i="59" s="1"/>
  <c r="M654" i="59" s="1"/>
  <c r="J654" i="59"/>
  <c r="L653" i="59"/>
  <c r="E653" i="59" s="1"/>
  <c r="K653" i="59" s="1"/>
  <c r="M653" i="59" s="1"/>
  <c r="J653" i="59"/>
  <c r="L652" i="59"/>
  <c r="E652" i="59" s="1"/>
  <c r="K652" i="59" s="1"/>
  <c r="M652" i="59" s="1"/>
  <c r="J652" i="59"/>
  <c r="L651" i="59"/>
  <c r="J651" i="59"/>
  <c r="E651" i="59"/>
  <c r="L650" i="59"/>
  <c r="J650" i="59"/>
  <c r="E650" i="59"/>
  <c r="K650" i="59" s="1"/>
  <c r="M650" i="59" s="1"/>
  <c r="L649" i="59"/>
  <c r="E649" i="59" s="1"/>
  <c r="J649" i="59"/>
  <c r="L648" i="59"/>
  <c r="E648" i="59" s="1"/>
  <c r="J648" i="59"/>
  <c r="L647" i="59"/>
  <c r="E647" i="59" s="1"/>
  <c r="K647" i="59" s="1"/>
  <c r="M647" i="59" s="1"/>
  <c r="J647" i="59"/>
  <c r="L646" i="59"/>
  <c r="E646" i="59" s="1"/>
  <c r="K646" i="59"/>
  <c r="M646" i="59" s="1"/>
  <c r="J646" i="59"/>
  <c r="L645" i="59"/>
  <c r="E645" i="59" s="1"/>
  <c r="K645" i="59"/>
  <c r="M645" i="59" s="1"/>
  <c r="J645" i="59"/>
  <c r="L644" i="59"/>
  <c r="E644" i="59" s="1"/>
  <c r="J644" i="59"/>
  <c r="L643" i="59"/>
  <c r="E643" i="59" s="1"/>
  <c r="K643" i="59" s="1"/>
  <c r="M643" i="59" s="1"/>
  <c r="J643" i="59"/>
  <c r="L642" i="59"/>
  <c r="E642" i="59" s="1"/>
  <c r="K642" i="59" s="1"/>
  <c r="M642" i="59" s="1"/>
  <c r="J642" i="59"/>
  <c r="L641" i="59"/>
  <c r="E641" i="59" s="1"/>
  <c r="K641" i="59" s="1"/>
  <c r="M641" i="59" s="1"/>
  <c r="J641" i="59"/>
  <c r="L640" i="59"/>
  <c r="E640" i="59" s="1"/>
  <c r="J640" i="59"/>
  <c r="L639" i="59"/>
  <c r="J639" i="59"/>
  <c r="E639" i="59"/>
  <c r="K639" i="59" s="1"/>
  <c r="M639" i="59" s="1"/>
  <c r="L638" i="59"/>
  <c r="J638" i="59"/>
  <c r="E638" i="59"/>
  <c r="K638" i="59" s="1"/>
  <c r="M638" i="59" s="1"/>
  <c r="L637" i="59"/>
  <c r="E637" i="59" s="1"/>
  <c r="K637" i="59" s="1"/>
  <c r="M637" i="59" s="1"/>
  <c r="J637" i="59"/>
  <c r="L636" i="59"/>
  <c r="E636" i="59" s="1"/>
  <c r="J636" i="59"/>
  <c r="L635" i="59"/>
  <c r="E635" i="59" s="1"/>
  <c r="J635" i="59"/>
  <c r="L634" i="59"/>
  <c r="E634" i="59" s="1"/>
  <c r="K634" i="59" s="1"/>
  <c r="M634" i="59" s="1"/>
  <c r="J634" i="59"/>
  <c r="L633" i="59"/>
  <c r="E633" i="59" s="1"/>
  <c r="K633" i="59"/>
  <c r="M633" i="59" s="1"/>
  <c r="J633" i="59"/>
  <c r="L632" i="59"/>
  <c r="E632" i="59" s="1"/>
  <c r="J632" i="59"/>
  <c r="L631" i="59"/>
  <c r="E631" i="59" s="1"/>
  <c r="K631" i="59" s="1"/>
  <c r="M631" i="59" s="1"/>
  <c r="J631" i="59"/>
  <c r="L630" i="59"/>
  <c r="E630" i="59" s="1"/>
  <c r="K630" i="59" s="1"/>
  <c r="M630" i="59" s="1"/>
  <c r="J630" i="59"/>
  <c r="L629" i="59"/>
  <c r="E629" i="59" s="1"/>
  <c r="K629" i="59" s="1"/>
  <c r="M629" i="59" s="1"/>
  <c r="J629" i="59"/>
  <c r="L628" i="59"/>
  <c r="E628" i="59" s="1"/>
  <c r="J628" i="59"/>
  <c r="L627" i="59"/>
  <c r="J627" i="59"/>
  <c r="E627" i="59"/>
  <c r="L626" i="59"/>
  <c r="E626" i="59" s="1"/>
  <c r="J626" i="59"/>
  <c r="L625" i="59"/>
  <c r="E625" i="59" s="1"/>
  <c r="K625" i="59" s="1"/>
  <c r="M625" i="59" s="1"/>
  <c r="J625" i="59"/>
  <c r="L624" i="59"/>
  <c r="E624" i="59" s="1"/>
  <c r="K624" i="59" s="1"/>
  <c r="M624" i="59" s="1"/>
  <c r="J624" i="59"/>
  <c r="L623" i="59"/>
  <c r="J623" i="59"/>
  <c r="E623" i="59"/>
  <c r="K623" i="59" s="1"/>
  <c r="M623" i="59" s="1"/>
  <c r="L622" i="59"/>
  <c r="K622" i="59"/>
  <c r="M622" i="59" s="1"/>
  <c r="J622" i="59"/>
  <c r="E622" i="59"/>
  <c r="L621" i="59"/>
  <c r="E621" i="59" s="1"/>
  <c r="K621" i="59"/>
  <c r="M621" i="59" s="1"/>
  <c r="J621" i="59"/>
  <c r="L620" i="59"/>
  <c r="J620" i="59"/>
  <c r="E620" i="59"/>
  <c r="K620" i="59" s="1"/>
  <c r="M620" i="59" s="1"/>
  <c r="L619" i="59"/>
  <c r="E619" i="59" s="1"/>
  <c r="J619" i="59"/>
  <c r="L618" i="59"/>
  <c r="E618" i="59" s="1"/>
  <c r="J618" i="59"/>
  <c r="L617" i="59"/>
  <c r="E617" i="59" s="1"/>
  <c r="J617" i="59"/>
  <c r="L616" i="59"/>
  <c r="E616" i="59" s="1"/>
  <c r="J616" i="59"/>
  <c r="L615" i="59"/>
  <c r="E615" i="59" s="1"/>
  <c r="K615" i="59" s="1"/>
  <c r="M615" i="59" s="1"/>
  <c r="J615" i="59"/>
  <c r="L614" i="59"/>
  <c r="E614" i="59" s="1"/>
  <c r="J614" i="59"/>
  <c r="L613" i="59"/>
  <c r="E613" i="59" s="1"/>
  <c r="J613" i="59"/>
  <c r="K613" i="59" s="1"/>
  <c r="M613" i="59" s="1"/>
  <c r="L612" i="59"/>
  <c r="E612" i="59" s="1"/>
  <c r="J612" i="59"/>
  <c r="L611" i="59"/>
  <c r="E611" i="59" s="1"/>
  <c r="J611" i="59"/>
  <c r="L610" i="59"/>
  <c r="E610" i="59" s="1"/>
  <c r="J610" i="59"/>
  <c r="L609" i="59"/>
  <c r="E609" i="59" s="1"/>
  <c r="J609" i="59"/>
  <c r="L608" i="59"/>
  <c r="K608" i="59"/>
  <c r="M608" i="59" s="1"/>
  <c r="J608" i="59"/>
  <c r="E608" i="59"/>
  <c r="M607" i="59"/>
  <c r="L607" i="59"/>
  <c r="K607" i="59"/>
  <c r="J607" i="59"/>
  <c r="E607" i="59"/>
  <c r="L606" i="59"/>
  <c r="E606" i="59" s="1"/>
  <c r="J606" i="59"/>
  <c r="K606" i="59" s="1"/>
  <c r="M606" i="59" s="1"/>
  <c r="L605" i="59"/>
  <c r="E605" i="59" s="1"/>
  <c r="K605" i="59"/>
  <c r="M605" i="59" s="1"/>
  <c r="J605" i="59"/>
  <c r="L604" i="59"/>
  <c r="E604" i="59" s="1"/>
  <c r="J604" i="59"/>
  <c r="L603" i="59"/>
  <c r="J603" i="59"/>
  <c r="E603" i="59"/>
  <c r="L602" i="59"/>
  <c r="E602" i="59" s="1"/>
  <c r="J602" i="59"/>
  <c r="L601" i="59"/>
  <c r="E601" i="59" s="1"/>
  <c r="J601" i="59"/>
  <c r="L600" i="59"/>
  <c r="E600" i="59" s="1"/>
  <c r="K600" i="59" s="1"/>
  <c r="M600" i="59" s="1"/>
  <c r="J600" i="59"/>
  <c r="L599" i="59"/>
  <c r="E599" i="59" s="1"/>
  <c r="J599" i="59"/>
  <c r="K599" i="59" s="1"/>
  <c r="M599" i="59" s="1"/>
  <c r="L598" i="59"/>
  <c r="E598" i="59" s="1"/>
  <c r="K598" i="59" s="1"/>
  <c r="M598" i="59" s="1"/>
  <c r="J598" i="59"/>
  <c r="L597" i="59"/>
  <c r="E597" i="59" s="1"/>
  <c r="J597" i="59"/>
  <c r="K597" i="59" s="1"/>
  <c r="M597" i="59" s="1"/>
  <c r="L596" i="59"/>
  <c r="E596" i="59" s="1"/>
  <c r="K596" i="59"/>
  <c r="M596" i="59" s="1"/>
  <c r="J596" i="59"/>
  <c r="L595" i="59"/>
  <c r="E595" i="59" s="1"/>
  <c r="K595" i="59" s="1"/>
  <c r="M595" i="59" s="1"/>
  <c r="J595" i="59"/>
  <c r="L594" i="59"/>
  <c r="E594" i="59" s="1"/>
  <c r="K594" i="59" s="1"/>
  <c r="M594" i="59" s="1"/>
  <c r="J594" i="59"/>
  <c r="M593" i="59"/>
  <c r="L593" i="59"/>
  <c r="E593" i="59" s="1"/>
  <c r="K593" i="59" s="1"/>
  <c r="J593" i="59"/>
  <c r="L592" i="59"/>
  <c r="E592" i="59" s="1"/>
  <c r="J592" i="59"/>
  <c r="L591" i="59"/>
  <c r="J591" i="59"/>
  <c r="E591" i="59"/>
  <c r="K591" i="59" s="1"/>
  <c r="M591" i="59" s="1"/>
  <c r="L590" i="59"/>
  <c r="E590" i="59" s="1"/>
  <c r="K590" i="59" s="1"/>
  <c r="M590" i="59" s="1"/>
  <c r="J590" i="59"/>
  <c r="L589" i="59"/>
  <c r="E589" i="59" s="1"/>
  <c r="K589" i="59" s="1"/>
  <c r="M589" i="59" s="1"/>
  <c r="J589" i="59"/>
  <c r="L588" i="59"/>
  <c r="E588" i="59" s="1"/>
  <c r="K588" i="59" s="1"/>
  <c r="M588" i="59" s="1"/>
  <c r="J588" i="59"/>
  <c r="L587" i="59"/>
  <c r="E587" i="59" s="1"/>
  <c r="J587" i="59"/>
  <c r="L586" i="59"/>
  <c r="J586" i="59"/>
  <c r="E586" i="59"/>
  <c r="L585" i="59"/>
  <c r="E585" i="59" s="1"/>
  <c r="J585" i="59"/>
  <c r="L584" i="59"/>
  <c r="E584" i="59" s="1"/>
  <c r="K584" i="59" s="1"/>
  <c r="M584" i="59" s="1"/>
  <c r="J584" i="59"/>
  <c r="L583" i="59"/>
  <c r="E583" i="59" s="1"/>
  <c r="K583" i="59" s="1"/>
  <c r="M583" i="59" s="1"/>
  <c r="J583" i="59"/>
  <c r="L582" i="59"/>
  <c r="E582" i="59" s="1"/>
  <c r="K582" i="59" s="1"/>
  <c r="M582" i="59" s="1"/>
  <c r="J582" i="59"/>
  <c r="L581" i="59"/>
  <c r="E581" i="59" s="1"/>
  <c r="J581" i="59"/>
  <c r="L580" i="59"/>
  <c r="E580" i="59" s="1"/>
  <c r="J580" i="59"/>
  <c r="M579" i="59"/>
  <c r="L579" i="59"/>
  <c r="J579" i="59"/>
  <c r="E579" i="59"/>
  <c r="K579" i="59" s="1"/>
  <c r="L578" i="59"/>
  <c r="E578" i="59" s="1"/>
  <c r="J578" i="59"/>
  <c r="K578" i="59" s="1"/>
  <c r="M578" i="59" s="1"/>
  <c r="L577" i="59"/>
  <c r="E577" i="59" s="1"/>
  <c r="J577" i="59"/>
  <c r="L576" i="59"/>
  <c r="E576" i="59" s="1"/>
  <c r="K576" i="59" s="1"/>
  <c r="M576" i="59" s="1"/>
  <c r="J576" i="59"/>
  <c r="L575" i="59"/>
  <c r="J575" i="59"/>
  <c r="K575" i="59" s="1"/>
  <c r="M575" i="59" s="1"/>
  <c r="E575" i="59"/>
  <c r="L574" i="59"/>
  <c r="E574" i="59" s="1"/>
  <c r="J574" i="59"/>
  <c r="L573" i="59"/>
  <c r="E573" i="59" s="1"/>
  <c r="K573" i="59"/>
  <c r="M573" i="59" s="1"/>
  <c r="J573" i="59"/>
  <c r="M572" i="59"/>
  <c r="L572" i="59"/>
  <c r="E572" i="59" s="1"/>
  <c r="K572" i="59" s="1"/>
  <c r="J572" i="59"/>
  <c r="L571" i="59"/>
  <c r="J571" i="59"/>
  <c r="K571" i="59" s="1"/>
  <c r="M571" i="59" s="1"/>
  <c r="E571" i="59"/>
  <c r="L570" i="59"/>
  <c r="E570" i="59" s="1"/>
  <c r="K570" i="59" s="1"/>
  <c r="M570" i="59" s="1"/>
  <c r="J570" i="59"/>
  <c r="L569" i="59"/>
  <c r="E569" i="59" s="1"/>
  <c r="K569" i="59" s="1"/>
  <c r="M569" i="59" s="1"/>
  <c r="J569" i="59"/>
  <c r="L568" i="59"/>
  <c r="E568" i="59" s="1"/>
  <c r="K568" i="59" s="1"/>
  <c r="M568" i="59" s="1"/>
  <c r="J568" i="59"/>
  <c r="L567" i="59"/>
  <c r="E567" i="59" s="1"/>
  <c r="K567" i="59" s="1"/>
  <c r="M567" i="59" s="1"/>
  <c r="J567" i="59"/>
  <c r="L566" i="59"/>
  <c r="E566" i="59" s="1"/>
  <c r="K566" i="59" s="1"/>
  <c r="M566" i="59" s="1"/>
  <c r="J566" i="59"/>
  <c r="L565" i="59"/>
  <c r="E565" i="59" s="1"/>
  <c r="J565" i="59"/>
  <c r="L564" i="59"/>
  <c r="E564" i="59" s="1"/>
  <c r="J564" i="59"/>
  <c r="L563" i="59"/>
  <c r="E563" i="59" s="1"/>
  <c r="J563" i="59"/>
  <c r="L562" i="59"/>
  <c r="J562" i="59"/>
  <c r="E562" i="59"/>
  <c r="K562" i="59" s="1"/>
  <c r="M562" i="59" s="1"/>
  <c r="L561" i="59"/>
  <c r="E561" i="59" s="1"/>
  <c r="J561" i="59"/>
  <c r="L560" i="59"/>
  <c r="J560" i="59"/>
  <c r="K560" i="59" s="1"/>
  <c r="M560" i="59" s="1"/>
  <c r="E560" i="59"/>
  <c r="L559" i="59"/>
  <c r="E559" i="59" s="1"/>
  <c r="K559" i="59" s="1"/>
  <c r="M559" i="59" s="1"/>
  <c r="J559" i="59"/>
  <c r="L558" i="59"/>
  <c r="E558" i="59" s="1"/>
  <c r="K558" i="59" s="1"/>
  <c r="M558" i="59" s="1"/>
  <c r="J558" i="59"/>
  <c r="L557" i="59"/>
  <c r="E557" i="59" s="1"/>
  <c r="J557" i="59"/>
  <c r="L556" i="59"/>
  <c r="E556" i="59" s="1"/>
  <c r="J556" i="59"/>
  <c r="L555" i="59"/>
  <c r="E555" i="59" s="1"/>
  <c r="J555" i="59"/>
  <c r="L554" i="59"/>
  <c r="E554" i="59" s="1"/>
  <c r="K554" i="59" s="1"/>
  <c r="M554" i="59" s="1"/>
  <c r="J554" i="59"/>
  <c r="L553" i="59"/>
  <c r="E553" i="59" s="1"/>
  <c r="K553" i="59"/>
  <c r="M553" i="59" s="1"/>
  <c r="J553" i="59"/>
  <c r="L552" i="59"/>
  <c r="E552" i="59" s="1"/>
  <c r="K552" i="59" s="1"/>
  <c r="M552" i="59" s="1"/>
  <c r="J552" i="59"/>
  <c r="L551" i="59"/>
  <c r="J551" i="59"/>
  <c r="E551" i="59"/>
  <c r="K551" i="59" s="1"/>
  <c r="M551" i="59" s="1"/>
  <c r="L550" i="59"/>
  <c r="E550" i="59" s="1"/>
  <c r="K550" i="59"/>
  <c r="M550" i="59" s="1"/>
  <c r="J550" i="59"/>
  <c r="L549" i="59"/>
  <c r="E549" i="59" s="1"/>
  <c r="J549" i="59"/>
  <c r="K549" i="59" s="1"/>
  <c r="M549" i="59" s="1"/>
  <c r="L548" i="59"/>
  <c r="J548" i="59"/>
  <c r="E548" i="59"/>
  <c r="L547" i="59"/>
  <c r="J547" i="59"/>
  <c r="E547" i="59"/>
  <c r="L546" i="59"/>
  <c r="E546" i="59" s="1"/>
  <c r="J546" i="59"/>
  <c r="K546" i="59" s="1"/>
  <c r="M546" i="59" s="1"/>
  <c r="L545" i="59"/>
  <c r="J545" i="59"/>
  <c r="E545" i="59"/>
  <c r="L544" i="59"/>
  <c r="J544" i="59"/>
  <c r="E544" i="59"/>
  <c r="L543" i="59"/>
  <c r="E543" i="59" s="1"/>
  <c r="J543" i="59"/>
  <c r="L542" i="59"/>
  <c r="E542" i="59" s="1"/>
  <c r="K542" i="59"/>
  <c r="M542" i="59" s="1"/>
  <c r="J542" i="59"/>
  <c r="L541" i="59"/>
  <c r="E541" i="59" s="1"/>
  <c r="J541" i="59"/>
  <c r="L540" i="59"/>
  <c r="E540" i="59" s="1"/>
  <c r="J540" i="59"/>
  <c r="L539" i="59"/>
  <c r="E539" i="59" s="1"/>
  <c r="J539" i="59"/>
  <c r="L538" i="59"/>
  <c r="E538" i="59" s="1"/>
  <c r="J538" i="59"/>
  <c r="L537" i="59"/>
  <c r="E537" i="59" s="1"/>
  <c r="J537" i="59"/>
  <c r="L536" i="59"/>
  <c r="E536" i="59" s="1"/>
  <c r="J536" i="59"/>
  <c r="L535" i="59"/>
  <c r="E535" i="59" s="1"/>
  <c r="K535" i="59" s="1"/>
  <c r="M535" i="59" s="1"/>
  <c r="J535" i="59"/>
  <c r="L534" i="59"/>
  <c r="E534" i="59" s="1"/>
  <c r="K534" i="59" s="1"/>
  <c r="M534" i="59" s="1"/>
  <c r="J534" i="59"/>
  <c r="L533" i="59"/>
  <c r="E533" i="59" s="1"/>
  <c r="K533" i="59" s="1"/>
  <c r="M533" i="59" s="1"/>
  <c r="J533" i="59"/>
  <c r="L532" i="59"/>
  <c r="J532" i="59"/>
  <c r="E532" i="59"/>
  <c r="L531" i="59"/>
  <c r="J531" i="59"/>
  <c r="E531" i="59"/>
  <c r="L530" i="59"/>
  <c r="E530" i="59" s="1"/>
  <c r="K530" i="59"/>
  <c r="M530" i="59" s="1"/>
  <c r="J530" i="59"/>
  <c r="L529" i="59"/>
  <c r="E529" i="59" s="1"/>
  <c r="K529" i="59" s="1"/>
  <c r="M529" i="59" s="1"/>
  <c r="J529" i="59"/>
  <c r="L528" i="59"/>
  <c r="E528" i="59" s="1"/>
  <c r="J528" i="59"/>
  <c r="L527" i="59"/>
  <c r="E527" i="59" s="1"/>
  <c r="K527" i="59" s="1"/>
  <c r="M527" i="59" s="1"/>
  <c r="J527" i="59"/>
  <c r="L526" i="59"/>
  <c r="E526" i="59" s="1"/>
  <c r="K526" i="59" s="1"/>
  <c r="M526" i="59" s="1"/>
  <c r="J526" i="59"/>
  <c r="L525" i="59"/>
  <c r="E525" i="59" s="1"/>
  <c r="J525" i="59"/>
  <c r="L524" i="59"/>
  <c r="E524" i="59" s="1"/>
  <c r="J524" i="59"/>
  <c r="L523" i="59"/>
  <c r="E523" i="59" s="1"/>
  <c r="K523" i="59" s="1"/>
  <c r="M523" i="59" s="1"/>
  <c r="J523" i="59"/>
  <c r="L522" i="59"/>
  <c r="E522" i="59" s="1"/>
  <c r="K522" i="59" s="1"/>
  <c r="M522" i="59" s="1"/>
  <c r="J522" i="59"/>
  <c r="L521" i="59"/>
  <c r="E521" i="59" s="1"/>
  <c r="J521" i="59"/>
  <c r="L520" i="59"/>
  <c r="E520" i="59" s="1"/>
  <c r="J520" i="59"/>
  <c r="L519" i="59"/>
  <c r="E519" i="59" s="1"/>
  <c r="J519" i="59"/>
  <c r="L518" i="59"/>
  <c r="E518" i="59" s="1"/>
  <c r="J518" i="59"/>
  <c r="L517" i="59"/>
  <c r="E517" i="59" s="1"/>
  <c r="J517" i="59"/>
  <c r="L516" i="59"/>
  <c r="J516" i="59"/>
  <c r="E516" i="59"/>
  <c r="K516" i="59" s="1"/>
  <c r="M516" i="59" s="1"/>
  <c r="L515" i="59"/>
  <c r="E515" i="59" s="1"/>
  <c r="K515" i="59" s="1"/>
  <c r="M515" i="59" s="1"/>
  <c r="J515" i="59"/>
  <c r="L514" i="59"/>
  <c r="E514" i="59" s="1"/>
  <c r="J514" i="59"/>
  <c r="K514" i="59" s="1"/>
  <c r="M514" i="59" s="1"/>
  <c r="L513" i="59"/>
  <c r="J513" i="59"/>
  <c r="E513" i="59"/>
  <c r="L512" i="59"/>
  <c r="E512" i="59" s="1"/>
  <c r="K512" i="59" s="1"/>
  <c r="M512" i="59" s="1"/>
  <c r="J512" i="59"/>
  <c r="L511" i="59"/>
  <c r="E511" i="59" s="1"/>
  <c r="J511" i="59"/>
  <c r="L510" i="59"/>
  <c r="E510" i="59" s="1"/>
  <c r="J510" i="59"/>
  <c r="L509" i="59"/>
  <c r="E509" i="59" s="1"/>
  <c r="J509" i="59"/>
  <c r="L508" i="59"/>
  <c r="J508" i="59"/>
  <c r="E508" i="59"/>
  <c r="L507" i="59"/>
  <c r="J507" i="59"/>
  <c r="E507" i="59"/>
  <c r="L506" i="59"/>
  <c r="E506" i="59" s="1"/>
  <c r="K506" i="59" s="1"/>
  <c r="M506" i="59" s="1"/>
  <c r="J506" i="59"/>
  <c r="L505" i="59"/>
  <c r="E505" i="59" s="1"/>
  <c r="K505" i="59" s="1"/>
  <c r="M505" i="59" s="1"/>
  <c r="J505" i="59"/>
  <c r="L504" i="59"/>
  <c r="E504" i="59" s="1"/>
  <c r="K504" i="59" s="1"/>
  <c r="M504" i="59" s="1"/>
  <c r="J504" i="59"/>
  <c r="L503" i="59"/>
  <c r="E503" i="59" s="1"/>
  <c r="K503" i="59" s="1"/>
  <c r="M503" i="59" s="1"/>
  <c r="J503" i="59"/>
  <c r="L502" i="59"/>
  <c r="E502" i="59" s="1"/>
  <c r="K502" i="59" s="1"/>
  <c r="M502" i="59" s="1"/>
  <c r="J502" i="59"/>
  <c r="L501" i="59"/>
  <c r="J501" i="59"/>
  <c r="E501" i="59"/>
  <c r="L500" i="59"/>
  <c r="J500" i="59"/>
  <c r="E500" i="59"/>
  <c r="K500" i="59" s="1"/>
  <c r="M500" i="59" s="1"/>
  <c r="L499" i="59"/>
  <c r="E499" i="59" s="1"/>
  <c r="K499" i="59" s="1"/>
  <c r="M499" i="59" s="1"/>
  <c r="J499" i="59"/>
  <c r="L498" i="59"/>
  <c r="E498" i="59" s="1"/>
  <c r="J498" i="59"/>
  <c r="L497" i="59"/>
  <c r="E497" i="59" s="1"/>
  <c r="K497" i="59" s="1"/>
  <c r="M497" i="59" s="1"/>
  <c r="J497" i="59"/>
  <c r="L496" i="59"/>
  <c r="E496" i="59" s="1"/>
  <c r="K496" i="59" s="1"/>
  <c r="M496" i="59" s="1"/>
  <c r="J496" i="59"/>
  <c r="L495" i="59"/>
  <c r="J495" i="59"/>
  <c r="E495" i="59"/>
  <c r="K495" i="59" s="1"/>
  <c r="M495" i="59" s="1"/>
  <c r="L494" i="59"/>
  <c r="E494" i="59" s="1"/>
  <c r="J494" i="59"/>
  <c r="L493" i="59"/>
  <c r="E493" i="59" s="1"/>
  <c r="J493" i="59"/>
  <c r="L492" i="59"/>
  <c r="E492" i="59" s="1"/>
  <c r="J492" i="59"/>
  <c r="L491" i="59"/>
  <c r="E491" i="59" s="1"/>
  <c r="J491" i="59"/>
  <c r="L490" i="59"/>
  <c r="J490" i="59"/>
  <c r="E490" i="59"/>
  <c r="L489" i="59"/>
  <c r="E489" i="59" s="1"/>
  <c r="J489" i="59"/>
  <c r="L488" i="59"/>
  <c r="E488" i="59" s="1"/>
  <c r="J488" i="59"/>
  <c r="L487" i="59"/>
  <c r="J487" i="59"/>
  <c r="E487" i="59"/>
  <c r="K487" i="59" s="1"/>
  <c r="M487" i="59" s="1"/>
  <c r="L486" i="59"/>
  <c r="E486" i="59" s="1"/>
  <c r="K486" i="59" s="1"/>
  <c r="M486" i="59" s="1"/>
  <c r="J486" i="59"/>
  <c r="L485" i="59"/>
  <c r="E485" i="59" s="1"/>
  <c r="J485" i="59"/>
  <c r="L484" i="59"/>
  <c r="E484" i="59" s="1"/>
  <c r="J484" i="59"/>
  <c r="L483" i="59"/>
  <c r="E483" i="59" s="1"/>
  <c r="J483" i="59"/>
  <c r="L482" i="59"/>
  <c r="J482" i="59"/>
  <c r="E482" i="59"/>
  <c r="K482" i="59" s="1"/>
  <c r="M482" i="59" s="1"/>
  <c r="L481" i="59"/>
  <c r="E481" i="59" s="1"/>
  <c r="J481" i="59"/>
  <c r="L480" i="59"/>
  <c r="E480" i="59" s="1"/>
  <c r="K480" i="59" s="1"/>
  <c r="M480" i="59" s="1"/>
  <c r="J480" i="59"/>
  <c r="L479" i="59"/>
  <c r="J479" i="59"/>
  <c r="E479" i="59"/>
  <c r="L478" i="59"/>
  <c r="E478" i="59" s="1"/>
  <c r="K478" i="59" s="1"/>
  <c r="M478" i="59" s="1"/>
  <c r="J478" i="59"/>
  <c r="L477" i="59"/>
  <c r="E477" i="59" s="1"/>
  <c r="K477" i="59" s="1"/>
  <c r="M477" i="59" s="1"/>
  <c r="J477" i="59"/>
  <c r="L476" i="59"/>
  <c r="E476" i="59" s="1"/>
  <c r="J476" i="59"/>
  <c r="L475" i="59"/>
  <c r="E475" i="59" s="1"/>
  <c r="J475" i="59"/>
  <c r="L474" i="59"/>
  <c r="E474" i="59" s="1"/>
  <c r="K474" i="59" s="1"/>
  <c r="M474" i="59" s="1"/>
  <c r="J474" i="59"/>
  <c r="L473" i="59"/>
  <c r="E473" i="59" s="1"/>
  <c r="J473" i="59"/>
  <c r="L472" i="59"/>
  <c r="E472" i="59" s="1"/>
  <c r="J472" i="59"/>
  <c r="L471" i="59"/>
  <c r="J471" i="59"/>
  <c r="K471" i="59" s="1"/>
  <c r="M471" i="59" s="1"/>
  <c r="E471" i="59"/>
  <c r="L470" i="59"/>
  <c r="J470" i="59"/>
  <c r="E470" i="59"/>
  <c r="K470" i="59" s="1"/>
  <c r="M470" i="59" s="1"/>
  <c r="L469" i="59"/>
  <c r="E469" i="59" s="1"/>
  <c r="J469" i="59"/>
  <c r="L468" i="59"/>
  <c r="E468" i="59" s="1"/>
  <c r="K468" i="59" s="1"/>
  <c r="M468" i="59" s="1"/>
  <c r="J468" i="59"/>
  <c r="L467" i="59"/>
  <c r="J467" i="59"/>
  <c r="K467" i="59" s="1"/>
  <c r="M467" i="59" s="1"/>
  <c r="E467" i="59"/>
  <c r="L466" i="59"/>
  <c r="J466" i="59"/>
  <c r="E466" i="59"/>
  <c r="K466" i="59" s="1"/>
  <c r="M466" i="59" s="1"/>
  <c r="L465" i="59"/>
  <c r="E465" i="59" s="1"/>
  <c r="J465" i="59"/>
  <c r="L464" i="59"/>
  <c r="E464" i="59" s="1"/>
  <c r="J464" i="59"/>
  <c r="L463" i="59"/>
  <c r="J463" i="59"/>
  <c r="E463" i="59"/>
  <c r="L462" i="59"/>
  <c r="J462" i="59"/>
  <c r="E462" i="59"/>
  <c r="K462" i="59" s="1"/>
  <c r="M462" i="59" s="1"/>
  <c r="L461" i="59"/>
  <c r="E461" i="59" s="1"/>
  <c r="J461" i="59"/>
  <c r="L460" i="59"/>
  <c r="E460" i="59" s="1"/>
  <c r="J460" i="59"/>
  <c r="L459" i="59"/>
  <c r="E459" i="59" s="1"/>
  <c r="J459" i="59"/>
  <c r="L458" i="59"/>
  <c r="J458" i="59"/>
  <c r="K458" i="59" s="1"/>
  <c r="M458" i="59" s="1"/>
  <c r="E458" i="59"/>
  <c r="L457" i="59"/>
  <c r="E457" i="59" s="1"/>
  <c r="K457" i="59" s="1"/>
  <c r="M457" i="59" s="1"/>
  <c r="J457" i="59"/>
  <c r="L456" i="59"/>
  <c r="E456" i="59" s="1"/>
  <c r="J456" i="59"/>
  <c r="L455" i="59"/>
  <c r="J455" i="59"/>
  <c r="E455" i="59"/>
  <c r="L454" i="59"/>
  <c r="E454" i="59" s="1"/>
  <c r="K454" i="59" s="1"/>
  <c r="M454" i="59" s="1"/>
  <c r="J454" i="59"/>
  <c r="L453" i="59"/>
  <c r="E453" i="59" s="1"/>
  <c r="J453" i="59"/>
  <c r="K453" i="59" s="1"/>
  <c r="M453" i="59" s="1"/>
  <c r="L452" i="59"/>
  <c r="E452" i="59" s="1"/>
  <c r="J452" i="59"/>
  <c r="L451" i="59"/>
  <c r="J451" i="59"/>
  <c r="E451" i="59"/>
  <c r="L450" i="59"/>
  <c r="J450" i="59"/>
  <c r="E450" i="59"/>
  <c r="K450" i="59" s="1"/>
  <c r="M450" i="59" s="1"/>
  <c r="L449" i="59"/>
  <c r="E449" i="59" s="1"/>
  <c r="K449" i="59" s="1"/>
  <c r="M449" i="59" s="1"/>
  <c r="J449" i="59"/>
  <c r="L448" i="59"/>
  <c r="E448" i="59" s="1"/>
  <c r="K448" i="59" s="1"/>
  <c r="M448" i="59" s="1"/>
  <c r="J448" i="59"/>
  <c r="L447" i="59"/>
  <c r="J447" i="59"/>
  <c r="K447" i="59" s="1"/>
  <c r="M447" i="59" s="1"/>
  <c r="E447" i="59"/>
  <c r="L446" i="59"/>
  <c r="K446" i="59"/>
  <c r="M446" i="59" s="1"/>
  <c r="J446" i="59"/>
  <c r="E446" i="59"/>
  <c r="L445" i="59"/>
  <c r="E445" i="59" s="1"/>
  <c r="K445" i="59" s="1"/>
  <c r="M445" i="59" s="1"/>
  <c r="J445" i="59"/>
  <c r="L444" i="59"/>
  <c r="E444" i="59" s="1"/>
  <c r="K444" i="59" s="1"/>
  <c r="M444" i="59" s="1"/>
  <c r="J444" i="59"/>
  <c r="L443" i="59"/>
  <c r="J443" i="59"/>
  <c r="E443" i="59"/>
  <c r="K443" i="59" s="1"/>
  <c r="M443" i="59" s="1"/>
  <c r="L442" i="59"/>
  <c r="E442" i="59" s="1"/>
  <c r="J442" i="59"/>
  <c r="L441" i="59"/>
  <c r="E441" i="59" s="1"/>
  <c r="K441" i="59"/>
  <c r="M441" i="59" s="1"/>
  <c r="J441" i="59"/>
  <c r="L440" i="59"/>
  <c r="E440" i="59" s="1"/>
  <c r="K440" i="59" s="1"/>
  <c r="M440" i="59" s="1"/>
  <c r="J440" i="59"/>
  <c r="L439" i="59"/>
  <c r="K439" i="59"/>
  <c r="M439" i="59" s="1"/>
  <c r="J439" i="59"/>
  <c r="E439" i="59"/>
  <c r="L438" i="59"/>
  <c r="E438" i="59" s="1"/>
  <c r="K438" i="59" s="1"/>
  <c r="M438" i="59" s="1"/>
  <c r="J438" i="59"/>
  <c r="L437" i="59"/>
  <c r="E437" i="59" s="1"/>
  <c r="K437" i="59" s="1"/>
  <c r="M437" i="59" s="1"/>
  <c r="J437" i="59"/>
  <c r="M436" i="59"/>
  <c r="L436" i="59"/>
  <c r="E436" i="59" s="1"/>
  <c r="K436" i="59" s="1"/>
  <c r="J436" i="59"/>
  <c r="L435" i="59"/>
  <c r="J435" i="59"/>
  <c r="E435" i="59"/>
  <c r="K435" i="59" s="1"/>
  <c r="M435" i="59" s="1"/>
  <c r="L434" i="59"/>
  <c r="E434" i="59" s="1"/>
  <c r="K434" i="59" s="1"/>
  <c r="M434" i="59" s="1"/>
  <c r="J434" i="59"/>
  <c r="L433" i="59"/>
  <c r="E433" i="59" s="1"/>
  <c r="J433" i="59"/>
  <c r="L432" i="59"/>
  <c r="E432" i="59" s="1"/>
  <c r="K432" i="59"/>
  <c r="M432" i="59" s="1"/>
  <c r="J432" i="59"/>
  <c r="L431" i="59"/>
  <c r="E431" i="59" s="1"/>
  <c r="K431" i="59" s="1"/>
  <c r="M431" i="59" s="1"/>
  <c r="J431" i="59"/>
  <c r="L430" i="59"/>
  <c r="E430" i="59" s="1"/>
  <c r="K430" i="59" s="1"/>
  <c r="M430" i="59" s="1"/>
  <c r="J430" i="59"/>
  <c r="L429" i="59"/>
  <c r="E429" i="59" s="1"/>
  <c r="K429" i="59" s="1"/>
  <c r="M429" i="59" s="1"/>
  <c r="J429" i="59"/>
  <c r="L428" i="59"/>
  <c r="E428" i="59" s="1"/>
  <c r="K428" i="59" s="1"/>
  <c r="M428" i="59" s="1"/>
  <c r="J428" i="59"/>
  <c r="L427" i="59"/>
  <c r="E427" i="59" s="1"/>
  <c r="K427" i="59" s="1"/>
  <c r="M427" i="59" s="1"/>
  <c r="J427" i="59"/>
  <c r="L426" i="59"/>
  <c r="K426" i="59"/>
  <c r="M426" i="59" s="1"/>
  <c r="J426" i="59"/>
  <c r="E426" i="59"/>
  <c r="M425" i="59"/>
  <c r="L425" i="59"/>
  <c r="E425" i="59" s="1"/>
  <c r="K425" i="59"/>
  <c r="J425" i="59"/>
  <c r="L424" i="59"/>
  <c r="E424" i="59" s="1"/>
  <c r="K424" i="59"/>
  <c r="M424" i="59" s="1"/>
  <c r="J424" i="59"/>
  <c r="L423" i="59"/>
  <c r="E423" i="59" s="1"/>
  <c r="K423" i="59" s="1"/>
  <c r="M423" i="59" s="1"/>
  <c r="J423" i="59"/>
  <c r="L422" i="59"/>
  <c r="J422" i="59"/>
  <c r="E422" i="59"/>
  <c r="L421" i="59"/>
  <c r="E421" i="59" s="1"/>
  <c r="K421" i="59" s="1"/>
  <c r="M421" i="59" s="1"/>
  <c r="J421" i="59"/>
  <c r="L420" i="59"/>
  <c r="E420" i="59" s="1"/>
  <c r="K420" i="59"/>
  <c r="M420" i="59" s="1"/>
  <c r="J420" i="59"/>
  <c r="L419" i="59"/>
  <c r="E419" i="59" s="1"/>
  <c r="K419" i="59" s="1"/>
  <c r="M419" i="59" s="1"/>
  <c r="J419" i="59"/>
  <c r="L418" i="59"/>
  <c r="K418" i="59"/>
  <c r="M418" i="59" s="1"/>
  <c r="J418" i="59"/>
  <c r="E418" i="59"/>
  <c r="L417" i="59"/>
  <c r="E417" i="59" s="1"/>
  <c r="J417" i="59"/>
  <c r="L416" i="59"/>
  <c r="E416" i="59" s="1"/>
  <c r="K416" i="59" s="1"/>
  <c r="M416" i="59" s="1"/>
  <c r="J416" i="59"/>
  <c r="L415" i="59"/>
  <c r="K415" i="59"/>
  <c r="M415" i="59" s="1"/>
  <c r="J415" i="59"/>
  <c r="E415" i="59"/>
  <c r="L414" i="59"/>
  <c r="E414" i="59" s="1"/>
  <c r="K414" i="59"/>
  <c r="M414" i="59" s="1"/>
  <c r="J414" i="59"/>
  <c r="L413" i="59"/>
  <c r="E413" i="59" s="1"/>
  <c r="J413" i="59"/>
  <c r="L412" i="59"/>
  <c r="E412" i="59" s="1"/>
  <c r="J412" i="59"/>
  <c r="L411" i="59"/>
  <c r="J411" i="59"/>
  <c r="E411" i="59"/>
  <c r="L410" i="59"/>
  <c r="J410" i="59"/>
  <c r="E410" i="59"/>
  <c r="K410" i="59" s="1"/>
  <c r="M410" i="59" s="1"/>
  <c r="L409" i="59"/>
  <c r="E409" i="59" s="1"/>
  <c r="K409" i="59" s="1"/>
  <c r="M409" i="59" s="1"/>
  <c r="J409" i="59"/>
  <c r="L408" i="59"/>
  <c r="E408" i="59" s="1"/>
  <c r="K408" i="59" s="1"/>
  <c r="M408" i="59" s="1"/>
  <c r="J408" i="59"/>
  <c r="L407" i="59"/>
  <c r="E407" i="59" s="1"/>
  <c r="J407" i="59"/>
  <c r="M406" i="59"/>
  <c r="L406" i="59"/>
  <c r="E406" i="59" s="1"/>
  <c r="K406" i="59"/>
  <c r="J406" i="59"/>
  <c r="L405" i="59"/>
  <c r="E405" i="59" s="1"/>
  <c r="K405" i="59" s="1"/>
  <c r="M405" i="59" s="1"/>
  <c r="J405" i="59"/>
  <c r="M404" i="59"/>
  <c r="L404" i="59"/>
  <c r="E404" i="59" s="1"/>
  <c r="K404" i="59"/>
  <c r="J404" i="59"/>
  <c r="L403" i="59"/>
  <c r="J403" i="59"/>
  <c r="E403" i="59"/>
  <c r="K403" i="59" s="1"/>
  <c r="M403" i="59" s="1"/>
  <c r="L402" i="59"/>
  <c r="E402" i="59" s="1"/>
  <c r="K402" i="59"/>
  <c r="M402" i="59" s="1"/>
  <c r="J402" i="59"/>
  <c r="L401" i="59"/>
  <c r="E401" i="59" s="1"/>
  <c r="K401" i="59" s="1"/>
  <c r="M401" i="59" s="1"/>
  <c r="J401" i="59"/>
  <c r="L400" i="59"/>
  <c r="E400" i="59" s="1"/>
  <c r="K400" i="59" s="1"/>
  <c r="M400" i="59" s="1"/>
  <c r="J400" i="59"/>
  <c r="L399" i="59"/>
  <c r="J399" i="59"/>
  <c r="E399" i="59"/>
  <c r="K399" i="59" s="1"/>
  <c r="M399" i="59" s="1"/>
  <c r="L398" i="59"/>
  <c r="K398" i="59"/>
  <c r="M398" i="59" s="1"/>
  <c r="J398" i="59"/>
  <c r="E398" i="59"/>
  <c r="L397" i="59"/>
  <c r="E397" i="59" s="1"/>
  <c r="K397" i="59" s="1"/>
  <c r="M397" i="59" s="1"/>
  <c r="J397" i="59"/>
  <c r="L396" i="59"/>
  <c r="E396" i="59" s="1"/>
  <c r="J396" i="59"/>
  <c r="L395" i="59"/>
  <c r="J395" i="59"/>
  <c r="K395" i="59" s="1"/>
  <c r="M395" i="59" s="1"/>
  <c r="E395" i="59"/>
  <c r="L394" i="59"/>
  <c r="E394" i="59" s="1"/>
  <c r="K394" i="59" s="1"/>
  <c r="M394" i="59" s="1"/>
  <c r="J394" i="59"/>
  <c r="L393" i="59"/>
  <c r="E393" i="59" s="1"/>
  <c r="K393" i="59" s="1"/>
  <c r="M393" i="59" s="1"/>
  <c r="J393" i="59"/>
  <c r="L392" i="59"/>
  <c r="E392" i="59" s="1"/>
  <c r="K392" i="59" s="1"/>
  <c r="M392" i="59" s="1"/>
  <c r="J392" i="59"/>
  <c r="L391" i="59"/>
  <c r="E391" i="59" s="1"/>
  <c r="J391" i="59"/>
  <c r="L390" i="59"/>
  <c r="J390" i="59"/>
  <c r="E390" i="59"/>
  <c r="K390" i="59" s="1"/>
  <c r="M390" i="59" s="1"/>
  <c r="L389" i="59"/>
  <c r="E389" i="59" s="1"/>
  <c r="K389" i="59" s="1"/>
  <c r="M389" i="59" s="1"/>
  <c r="J389" i="59"/>
  <c r="L388" i="59"/>
  <c r="E388" i="59" s="1"/>
  <c r="K388" i="59" s="1"/>
  <c r="M388" i="59" s="1"/>
  <c r="J388" i="59"/>
  <c r="L387" i="59"/>
  <c r="E387" i="59" s="1"/>
  <c r="K387" i="59" s="1"/>
  <c r="M387" i="59" s="1"/>
  <c r="J387" i="59"/>
  <c r="L386" i="59"/>
  <c r="K386" i="59"/>
  <c r="M386" i="59" s="1"/>
  <c r="J386" i="59"/>
  <c r="E386" i="59"/>
  <c r="L385" i="59"/>
  <c r="E385" i="59" s="1"/>
  <c r="K385" i="59"/>
  <c r="M385" i="59" s="1"/>
  <c r="J385" i="59"/>
  <c r="L384" i="59"/>
  <c r="E384" i="59" s="1"/>
  <c r="K384" i="59" s="1"/>
  <c r="M384" i="59" s="1"/>
  <c r="J384" i="59"/>
  <c r="L383" i="59"/>
  <c r="E383" i="59" s="1"/>
  <c r="K383" i="59" s="1"/>
  <c r="M383" i="59" s="1"/>
  <c r="J383" i="59"/>
  <c r="L382" i="59"/>
  <c r="E382" i="59" s="1"/>
  <c r="K382" i="59"/>
  <c r="M382" i="59" s="1"/>
  <c r="J382" i="59"/>
  <c r="L381" i="59"/>
  <c r="E381" i="59" s="1"/>
  <c r="K381" i="59" s="1"/>
  <c r="M381" i="59" s="1"/>
  <c r="J381" i="59"/>
  <c r="L380" i="59"/>
  <c r="E380" i="59" s="1"/>
  <c r="K380" i="59" s="1"/>
  <c r="M380" i="59" s="1"/>
  <c r="J380" i="59"/>
  <c r="L379" i="59"/>
  <c r="E379" i="59" s="1"/>
  <c r="K379" i="59" s="1"/>
  <c r="M379" i="59" s="1"/>
  <c r="J379" i="59"/>
  <c r="L378" i="59"/>
  <c r="E378" i="59" s="1"/>
  <c r="K378" i="59" s="1"/>
  <c r="M378" i="59" s="1"/>
  <c r="J378" i="59"/>
  <c r="M377" i="59"/>
  <c r="L377" i="59"/>
  <c r="E377" i="59" s="1"/>
  <c r="K377" i="59"/>
  <c r="J377" i="59"/>
  <c r="L376" i="59"/>
  <c r="E376" i="59" s="1"/>
  <c r="J376" i="59"/>
  <c r="L375" i="59"/>
  <c r="E375" i="59" s="1"/>
  <c r="K375" i="59" s="1"/>
  <c r="M375" i="59" s="1"/>
  <c r="J375" i="59"/>
  <c r="L374" i="59"/>
  <c r="J374" i="59"/>
  <c r="E374" i="59"/>
  <c r="K374" i="59" s="1"/>
  <c r="M374" i="59" s="1"/>
  <c r="L373" i="59"/>
  <c r="E373" i="59" s="1"/>
  <c r="K373" i="59" s="1"/>
  <c r="M373" i="59" s="1"/>
  <c r="J373" i="59"/>
  <c r="L372" i="59"/>
  <c r="E372" i="59" s="1"/>
  <c r="K372" i="59" s="1"/>
  <c r="M372" i="59" s="1"/>
  <c r="J372" i="59"/>
  <c r="L371" i="59"/>
  <c r="J371" i="59"/>
  <c r="K371" i="59" s="1"/>
  <c r="M371" i="59" s="1"/>
  <c r="E371" i="59"/>
  <c r="L370" i="59"/>
  <c r="E370" i="59" s="1"/>
  <c r="K370" i="59" s="1"/>
  <c r="M370" i="59" s="1"/>
  <c r="J370" i="59"/>
  <c r="L369" i="59"/>
  <c r="E369" i="59" s="1"/>
  <c r="K369" i="59"/>
  <c r="M369" i="59" s="1"/>
  <c r="J369" i="59"/>
  <c r="L368" i="59"/>
  <c r="E368" i="59" s="1"/>
  <c r="K368" i="59" s="1"/>
  <c r="M368" i="59" s="1"/>
  <c r="J368" i="59"/>
  <c r="L367" i="59"/>
  <c r="E367" i="59" s="1"/>
  <c r="K367" i="59" s="1"/>
  <c r="M367" i="59" s="1"/>
  <c r="J367" i="59"/>
  <c r="L366" i="59"/>
  <c r="E366" i="59" s="1"/>
  <c r="K366" i="59" s="1"/>
  <c r="M366" i="59" s="1"/>
  <c r="J366" i="59"/>
  <c r="M365" i="59"/>
  <c r="L365" i="59"/>
  <c r="E365" i="59" s="1"/>
  <c r="K365" i="59"/>
  <c r="J365" i="59"/>
  <c r="L364" i="59"/>
  <c r="E364" i="59" s="1"/>
  <c r="K364" i="59" s="1"/>
  <c r="M364" i="59" s="1"/>
  <c r="J364" i="59"/>
  <c r="L363" i="59"/>
  <c r="E363" i="59" s="1"/>
  <c r="K363" i="59" s="1"/>
  <c r="M363" i="59" s="1"/>
  <c r="J363" i="59"/>
  <c r="L362" i="59"/>
  <c r="J362" i="59"/>
  <c r="E362" i="59"/>
  <c r="K362" i="59" s="1"/>
  <c r="M362" i="59" s="1"/>
  <c r="L361" i="59"/>
  <c r="E361" i="59" s="1"/>
  <c r="J361" i="59"/>
  <c r="L360" i="59"/>
  <c r="E360" i="59" s="1"/>
  <c r="J360" i="59"/>
  <c r="L359" i="59"/>
  <c r="E359" i="59" s="1"/>
  <c r="K359" i="59" s="1"/>
  <c r="M359" i="59" s="1"/>
  <c r="J359" i="59"/>
  <c r="L358" i="59"/>
  <c r="J358" i="59"/>
  <c r="E358" i="59"/>
  <c r="K358" i="59" s="1"/>
  <c r="M358" i="59" s="1"/>
  <c r="L357" i="59"/>
  <c r="E357" i="59" s="1"/>
  <c r="K357" i="59" s="1"/>
  <c r="M357" i="59" s="1"/>
  <c r="J357" i="59"/>
  <c r="L356" i="59"/>
  <c r="E356" i="59" s="1"/>
  <c r="K356" i="59" s="1"/>
  <c r="M356" i="59" s="1"/>
  <c r="J356" i="59"/>
  <c r="L355" i="59"/>
  <c r="E355" i="59" s="1"/>
  <c r="K355" i="59" s="1"/>
  <c r="M355" i="59" s="1"/>
  <c r="J355" i="59"/>
  <c r="L354" i="59"/>
  <c r="K354" i="59"/>
  <c r="M354" i="59" s="1"/>
  <c r="J354" i="59"/>
  <c r="E354" i="59"/>
  <c r="L353" i="59"/>
  <c r="E353" i="59" s="1"/>
  <c r="K353" i="59" s="1"/>
  <c r="M353" i="59" s="1"/>
  <c r="J353" i="59"/>
  <c r="L352" i="59"/>
  <c r="E352" i="59" s="1"/>
  <c r="K352" i="59" s="1"/>
  <c r="M352" i="59" s="1"/>
  <c r="J352" i="59"/>
  <c r="L351" i="59"/>
  <c r="E351" i="59" s="1"/>
  <c r="J351" i="59"/>
  <c r="L350" i="59"/>
  <c r="E350" i="59" s="1"/>
  <c r="K350" i="59" s="1"/>
  <c r="M350" i="59" s="1"/>
  <c r="J350" i="59"/>
  <c r="L349" i="59"/>
  <c r="E349" i="59" s="1"/>
  <c r="J349" i="59"/>
  <c r="K349" i="59" s="1"/>
  <c r="M349" i="59" s="1"/>
  <c r="L348" i="59"/>
  <c r="E348" i="59" s="1"/>
  <c r="J348" i="59"/>
  <c r="L347" i="59"/>
  <c r="E347" i="59" s="1"/>
  <c r="J347" i="59"/>
  <c r="L346" i="59"/>
  <c r="E346" i="59" s="1"/>
  <c r="K346" i="59" s="1"/>
  <c r="M346" i="59" s="1"/>
  <c r="J346" i="59"/>
  <c r="L345" i="59"/>
  <c r="E345" i="59" s="1"/>
  <c r="K345" i="59" s="1"/>
  <c r="M345" i="59" s="1"/>
  <c r="J345" i="59"/>
  <c r="L344" i="59"/>
  <c r="E344" i="59" s="1"/>
  <c r="K344" i="59" s="1"/>
  <c r="M344" i="59" s="1"/>
  <c r="J344" i="59"/>
  <c r="L343" i="59"/>
  <c r="E343" i="59" s="1"/>
  <c r="J343" i="59"/>
  <c r="L342" i="59"/>
  <c r="E342" i="59" s="1"/>
  <c r="K342" i="59" s="1"/>
  <c r="M342" i="59" s="1"/>
  <c r="J342" i="59"/>
  <c r="L341" i="59"/>
  <c r="E341" i="59" s="1"/>
  <c r="K341" i="59"/>
  <c r="M341" i="59" s="1"/>
  <c r="J341" i="59"/>
  <c r="L340" i="59"/>
  <c r="E340" i="59" s="1"/>
  <c r="J340" i="59"/>
  <c r="L339" i="59"/>
  <c r="J339" i="59"/>
  <c r="E339" i="59"/>
  <c r="K339" i="59" s="1"/>
  <c r="M339" i="59" s="1"/>
  <c r="L338" i="59"/>
  <c r="J338" i="59"/>
  <c r="E338" i="59"/>
  <c r="K338" i="59" s="1"/>
  <c r="M338" i="59" s="1"/>
  <c r="L337" i="59"/>
  <c r="E337" i="59" s="1"/>
  <c r="K337" i="59" s="1"/>
  <c r="M337" i="59" s="1"/>
  <c r="J337" i="59"/>
  <c r="L336" i="59"/>
  <c r="E336" i="59" s="1"/>
  <c r="K336" i="59" s="1"/>
  <c r="M336" i="59" s="1"/>
  <c r="J336" i="59"/>
  <c r="L335" i="59"/>
  <c r="K335" i="59"/>
  <c r="M335" i="59" s="1"/>
  <c r="J335" i="59"/>
  <c r="E335" i="59"/>
  <c r="L334" i="59"/>
  <c r="E334" i="59" s="1"/>
  <c r="J334" i="59"/>
  <c r="L333" i="59"/>
  <c r="E333" i="59" s="1"/>
  <c r="K333" i="59" s="1"/>
  <c r="M333" i="59" s="1"/>
  <c r="J333" i="59"/>
  <c r="L332" i="59"/>
  <c r="E332" i="59" s="1"/>
  <c r="K332" i="59" s="1"/>
  <c r="M332" i="59" s="1"/>
  <c r="J332" i="59"/>
  <c r="L331" i="59"/>
  <c r="J331" i="59"/>
  <c r="E331" i="59"/>
  <c r="M330" i="59"/>
  <c r="L330" i="59"/>
  <c r="K330" i="59"/>
  <c r="J330" i="59"/>
  <c r="E330" i="59"/>
  <c r="L329" i="59"/>
  <c r="E329" i="59" s="1"/>
  <c r="K329" i="59"/>
  <c r="M329" i="59" s="1"/>
  <c r="J329" i="59"/>
  <c r="L328" i="59"/>
  <c r="E328" i="59" s="1"/>
  <c r="K328" i="59" s="1"/>
  <c r="M328" i="59" s="1"/>
  <c r="J328" i="59"/>
  <c r="L327" i="59"/>
  <c r="E327" i="59" s="1"/>
  <c r="K327" i="59" s="1"/>
  <c r="M327" i="59" s="1"/>
  <c r="J327" i="59"/>
  <c r="L326" i="59"/>
  <c r="E326" i="59" s="1"/>
  <c r="K326" i="59" s="1"/>
  <c r="M326" i="59" s="1"/>
  <c r="J326" i="59"/>
  <c r="L325" i="59"/>
  <c r="E325" i="59" s="1"/>
  <c r="J325" i="59"/>
  <c r="K325" i="59" s="1"/>
  <c r="M325" i="59" s="1"/>
  <c r="L324" i="59"/>
  <c r="E324" i="59" s="1"/>
  <c r="J324" i="59"/>
  <c r="L323" i="59"/>
  <c r="J323" i="59"/>
  <c r="E323" i="59"/>
  <c r="K323" i="59" s="1"/>
  <c r="M323" i="59" s="1"/>
  <c r="L322" i="59"/>
  <c r="J322" i="59"/>
  <c r="E322" i="59"/>
  <c r="K322" i="59" s="1"/>
  <c r="M322" i="59" s="1"/>
  <c r="L321" i="59"/>
  <c r="E321" i="59" s="1"/>
  <c r="K321" i="59"/>
  <c r="M321" i="59" s="1"/>
  <c r="J321" i="59"/>
  <c r="L320" i="59"/>
  <c r="E320" i="59" s="1"/>
  <c r="J320" i="59"/>
  <c r="L319" i="59"/>
  <c r="J319" i="59"/>
  <c r="E319" i="59"/>
  <c r="K319" i="59" s="1"/>
  <c r="M319" i="59" s="1"/>
  <c r="L318" i="59"/>
  <c r="J318" i="59"/>
  <c r="E318" i="59"/>
  <c r="L317" i="59"/>
  <c r="E317" i="59" s="1"/>
  <c r="K317" i="59"/>
  <c r="M317" i="59" s="1"/>
  <c r="J317" i="59"/>
  <c r="L316" i="59"/>
  <c r="E316" i="59" s="1"/>
  <c r="K316" i="59" s="1"/>
  <c r="M316" i="59" s="1"/>
  <c r="J316" i="59"/>
  <c r="L315" i="59"/>
  <c r="E315" i="59" s="1"/>
  <c r="K315" i="59" s="1"/>
  <c r="M315" i="59" s="1"/>
  <c r="J315" i="59"/>
  <c r="L314" i="59"/>
  <c r="K314" i="59"/>
  <c r="M314" i="59" s="1"/>
  <c r="J314" i="59"/>
  <c r="E314" i="59"/>
  <c r="L313" i="59"/>
  <c r="E313" i="59" s="1"/>
  <c r="K313" i="59" s="1"/>
  <c r="M313" i="59" s="1"/>
  <c r="J313" i="59"/>
  <c r="L312" i="59"/>
  <c r="E312" i="59" s="1"/>
  <c r="J312" i="59"/>
  <c r="L311" i="59"/>
  <c r="K311" i="59"/>
  <c r="M311" i="59" s="1"/>
  <c r="J311" i="59"/>
  <c r="E311" i="59"/>
  <c r="L310" i="59"/>
  <c r="E310" i="59" s="1"/>
  <c r="K310" i="59" s="1"/>
  <c r="M310" i="59" s="1"/>
  <c r="J310" i="59"/>
  <c r="L309" i="59"/>
  <c r="E309" i="59" s="1"/>
  <c r="K309" i="59" s="1"/>
  <c r="M309" i="59" s="1"/>
  <c r="J309" i="59"/>
  <c r="L308" i="59"/>
  <c r="E308" i="59" s="1"/>
  <c r="J308" i="59"/>
  <c r="L307" i="59"/>
  <c r="J307" i="59"/>
  <c r="E307" i="59"/>
  <c r="K307" i="59" s="1"/>
  <c r="M307" i="59" s="1"/>
  <c r="L306" i="59"/>
  <c r="J306" i="59"/>
  <c r="E306" i="59"/>
  <c r="K306" i="59" s="1"/>
  <c r="M306" i="59" s="1"/>
  <c r="L305" i="59"/>
  <c r="E305" i="59" s="1"/>
  <c r="J305" i="59"/>
  <c r="K305" i="59" s="1"/>
  <c r="M305" i="59" s="1"/>
  <c r="L304" i="59"/>
  <c r="E304" i="59" s="1"/>
  <c r="J304" i="59"/>
  <c r="L303" i="59"/>
  <c r="E303" i="59" s="1"/>
  <c r="K303" i="59"/>
  <c r="M303" i="59" s="1"/>
  <c r="J303" i="59"/>
  <c r="L302" i="59"/>
  <c r="E302" i="59" s="1"/>
  <c r="K302" i="59" s="1"/>
  <c r="M302" i="59" s="1"/>
  <c r="J302" i="59"/>
  <c r="L301" i="59"/>
  <c r="E301" i="59" s="1"/>
  <c r="K301" i="59"/>
  <c r="M301" i="59" s="1"/>
  <c r="J301" i="59"/>
  <c r="L300" i="59"/>
  <c r="E300" i="59" s="1"/>
  <c r="J300" i="59"/>
  <c r="L299" i="59"/>
  <c r="E299" i="59" s="1"/>
  <c r="K299" i="59" s="1"/>
  <c r="M299" i="59" s="1"/>
  <c r="J299" i="59"/>
  <c r="L298" i="59"/>
  <c r="K298" i="59"/>
  <c r="M298" i="59" s="1"/>
  <c r="J298" i="59"/>
  <c r="E298" i="59"/>
  <c r="L297" i="59"/>
  <c r="E297" i="59" s="1"/>
  <c r="K297" i="59" s="1"/>
  <c r="M297" i="59" s="1"/>
  <c r="J297" i="59"/>
  <c r="L296" i="59"/>
  <c r="E296" i="59" s="1"/>
  <c r="J296" i="59"/>
  <c r="L295" i="59"/>
  <c r="E295" i="59" s="1"/>
  <c r="K295" i="59" s="1"/>
  <c r="M295" i="59" s="1"/>
  <c r="J295" i="59"/>
  <c r="L294" i="59"/>
  <c r="J294" i="59"/>
  <c r="E294" i="59"/>
  <c r="K294" i="59" s="1"/>
  <c r="M294" i="59" s="1"/>
  <c r="L293" i="59"/>
  <c r="E293" i="59" s="1"/>
  <c r="K293" i="59"/>
  <c r="M293" i="59" s="1"/>
  <c r="J293" i="59"/>
  <c r="L292" i="59"/>
  <c r="E292" i="59" s="1"/>
  <c r="K292" i="59" s="1"/>
  <c r="M292" i="59" s="1"/>
  <c r="J292" i="59"/>
  <c r="L291" i="59"/>
  <c r="E291" i="59" s="1"/>
  <c r="K291" i="59" s="1"/>
  <c r="M291" i="59" s="1"/>
  <c r="J291" i="59"/>
  <c r="L290" i="59"/>
  <c r="E290" i="59" s="1"/>
  <c r="K290" i="59" s="1"/>
  <c r="M290" i="59" s="1"/>
  <c r="J290" i="59"/>
  <c r="L289" i="59"/>
  <c r="E289" i="59" s="1"/>
  <c r="K289" i="59"/>
  <c r="M289" i="59" s="1"/>
  <c r="J289" i="59"/>
  <c r="L288" i="59"/>
  <c r="E288" i="59" s="1"/>
  <c r="K288" i="59" s="1"/>
  <c r="M288" i="59" s="1"/>
  <c r="J288" i="59"/>
  <c r="L287" i="59"/>
  <c r="E287" i="59" s="1"/>
  <c r="K287" i="59" s="1"/>
  <c r="M287" i="59" s="1"/>
  <c r="J287" i="59"/>
  <c r="L286" i="59"/>
  <c r="E286" i="59" s="1"/>
  <c r="K286" i="59" s="1"/>
  <c r="M286" i="59" s="1"/>
  <c r="J286" i="59"/>
  <c r="M285" i="59"/>
  <c r="L285" i="59"/>
  <c r="E285" i="59" s="1"/>
  <c r="K285" i="59"/>
  <c r="J285" i="59"/>
  <c r="L284" i="59"/>
  <c r="E284" i="59" s="1"/>
  <c r="J284" i="59"/>
  <c r="L283" i="59"/>
  <c r="E283" i="59" s="1"/>
  <c r="K283" i="59" s="1"/>
  <c r="M283" i="59" s="1"/>
  <c r="J283" i="59"/>
  <c r="L282" i="59"/>
  <c r="J282" i="59"/>
  <c r="E282" i="59"/>
  <c r="K282" i="59" s="1"/>
  <c r="M282" i="59" s="1"/>
  <c r="L281" i="59"/>
  <c r="E281" i="59" s="1"/>
  <c r="K281" i="59" s="1"/>
  <c r="M281" i="59" s="1"/>
  <c r="J281" i="59"/>
  <c r="L280" i="59"/>
  <c r="E280" i="59" s="1"/>
  <c r="J280" i="59"/>
  <c r="L279" i="59"/>
  <c r="E279" i="59" s="1"/>
  <c r="K279" i="59" s="1"/>
  <c r="M279" i="59" s="1"/>
  <c r="J279" i="59"/>
  <c r="L278" i="59"/>
  <c r="J278" i="59"/>
  <c r="E278" i="59"/>
  <c r="K278" i="59" s="1"/>
  <c r="M278" i="59" s="1"/>
  <c r="L277" i="59"/>
  <c r="E277" i="59" s="1"/>
  <c r="K277" i="59"/>
  <c r="M277" i="59" s="1"/>
  <c r="J277" i="59"/>
  <c r="L276" i="59"/>
  <c r="E276" i="59" s="1"/>
  <c r="J276" i="59"/>
  <c r="L275" i="59"/>
  <c r="E275" i="59" s="1"/>
  <c r="K275" i="59" s="1"/>
  <c r="M275" i="59" s="1"/>
  <c r="J275" i="59"/>
  <c r="L274" i="59"/>
  <c r="E274" i="59" s="1"/>
  <c r="K274" i="59" s="1"/>
  <c r="M274" i="59" s="1"/>
  <c r="J274" i="59"/>
  <c r="L273" i="59"/>
  <c r="E273" i="59" s="1"/>
  <c r="K273" i="59"/>
  <c r="M273" i="59" s="1"/>
  <c r="J273" i="59"/>
  <c r="L272" i="59"/>
  <c r="E272" i="59" s="1"/>
  <c r="J272" i="59"/>
  <c r="L271" i="59"/>
  <c r="E271" i="59" s="1"/>
  <c r="K271" i="59"/>
  <c r="M271" i="59" s="1"/>
  <c r="J271" i="59"/>
  <c r="L270" i="59"/>
  <c r="E270" i="59" s="1"/>
  <c r="K270" i="59" s="1"/>
  <c r="M270" i="59" s="1"/>
  <c r="J270" i="59"/>
  <c r="L269" i="59"/>
  <c r="E269" i="59" s="1"/>
  <c r="K269" i="59" s="1"/>
  <c r="M269" i="59" s="1"/>
  <c r="J269" i="59"/>
  <c r="L268" i="59"/>
  <c r="K268" i="59"/>
  <c r="M268" i="59" s="1"/>
  <c r="J268" i="59"/>
  <c r="E268" i="59"/>
  <c r="L267" i="59"/>
  <c r="E267" i="59" s="1"/>
  <c r="J267" i="59"/>
  <c r="L266" i="59"/>
  <c r="E266" i="59" s="1"/>
  <c r="J266" i="59"/>
  <c r="L265" i="59"/>
  <c r="E265" i="59" s="1"/>
  <c r="K265" i="59" s="1"/>
  <c r="M265" i="59" s="1"/>
  <c r="J265" i="59"/>
  <c r="L264" i="59"/>
  <c r="K264" i="59"/>
  <c r="M264" i="59" s="1"/>
  <c r="J264" i="59"/>
  <c r="E264" i="59"/>
  <c r="L263" i="59"/>
  <c r="E263" i="59" s="1"/>
  <c r="K263" i="59"/>
  <c r="M263" i="59" s="1"/>
  <c r="J263" i="59"/>
  <c r="L262" i="59"/>
  <c r="E262" i="59" s="1"/>
  <c r="K262" i="59" s="1"/>
  <c r="M262" i="59" s="1"/>
  <c r="J262" i="59"/>
  <c r="M261" i="59"/>
  <c r="L261" i="59"/>
  <c r="K261" i="59"/>
  <c r="J261" i="59"/>
  <c r="E261" i="59"/>
  <c r="L260" i="59"/>
  <c r="J260" i="59"/>
  <c r="E260" i="59"/>
  <c r="K260" i="59" s="1"/>
  <c r="M260" i="59" s="1"/>
  <c r="L259" i="59"/>
  <c r="E259" i="59" s="1"/>
  <c r="K259" i="59"/>
  <c r="M259" i="59" s="1"/>
  <c r="J259" i="59"/>
  <c r="L258" i="59"/>
  <c r="E258" i="59" s="1"/>
  <c r="K258" i="59" s="1"/>
  <c r="M258" i="59" s="1"/>
  <c r="J258" i="59"/>
  <c r="L257" i="59"/>
  <c r="E257" i="59" s="1"/>
  <c r="K257" i="59" s="1"/>
  <c r="M257" i="59" s="1"/>
  <c r="J257" i="59"/>
  <c r="L256" i="59"/>
  <c r="E256" i="59" s="1"/>
  <c r="K256" i="59" s="1"/>
  <c r="M256" i="59" s="1"/>
  <c r="J256" i="59"/>
  <c r="L255" i="59"/>
  <c r="E255" i="59" s="1"/>
  <c r="K255" i="59"/>
  <c r="M255" i="59" s="1"/>
  <c r="J255" i="59"/>
  <c r="L254" i="59"/>
  <c r="E254" i="59" s="1"/>
  <c r="K254" i="59" s="1"/>
  <c r="M254" i="59" s="1"/>
  <c r="J254" i="59"/>
  <c r="L253" i="59"/>
  <c r="J253" i="59"/>
  <c r="E253" i="59"/>
  <c r="M252" i="59"/>
  <c r="L252" i="59"/>
  <c r="K252" i="59"/>
  <c r="J252" i="59"/>
  <c r="E252" i="59"/>
  <c r="L251" i="59"/>
  <c r="E251" i="59" s="1"/>
  <c r="J251" i="59"/>
  <c r="L250" i="59"/>
  <c r="E250" i="59" s="1"/>
  <c r="J250" i="59"/>
  <c r="L249" i="59"/>
  <c r="J249" i="59"/>
  <c r="E249" i="59"/>
  <c r="K249" i="59" s="1"/>
  <c r="M249" i="59" s="1"/>
  <c r="M248" i="59"/>
  <c r="L248" i="59"/>
  <c r="K248" i="59"/>
  <c r="J248" i="59"/>
  <c r="E248" i="59"/>
  <c r="L247" i="59"/>
  <c r="E247" i="59" s="1"/>
  <c r="K247" i="59"/>
  <c r="M247" i="59" s="1"/>
  <c r="J247" i="59"/>
  <c r="L246" i="59"/>
  <c r="E246" i="59" s="1"/>
  <c r="K246" i="59" s="1"/>
  <c r="M246" i="59" s="1"/>
  <c r="J246" i="59"/>
  <c r="L245" i="59"/>
  <c r="J245" i="59"/>
  <c r="E245" i="59"/>
  <c r="K245" i="59" s="1"/>
  <c r="M245" i="59" s="1"/>
  <c r="L244" i="59"/>
  <c r="E244" i="59" s="1"/>
  <c r="K244" i="59" s="1"/>
  <c r="M244" i="59" s="1"/>
  <c r="J244" i="59"/>
  <c r="L243" i="59"/>
  <c r="E243" i="59" s="1"/>
  <c r="K243" i="59"/>
  <c r="M243" i="59" s="1"/>
  <c r="J243" i="59"/>
  <c r="L242" i="59"/>
  <c r="E242" i="59" s="1"/>
  <c r="K242" i="59" s="1"/>
  <c r="M242" i="59" s="1"/>
  <c r="J242" i="59"/>
  <c r="L241" i="59"/>
  <c r="E241" i="59" s="1"/>
  <c r="K241" i="59" s="1"/>
  <c r="M241" i="59" s="1"/>
  <c r="J241" i="59"/>
  <c r="L240" i="59"/>
  <c r="J240" i="59"/>
  <c r="E240" i="59"/>
  <c r="M239" i="59"/>
  <c r="L239" i="59"/>
  <c r="E239" i="59" s="1"/>
  <c r="K239" i="59"/>
  <c r="J239" i="59"/>
  <c r="L238" i="59"/>
  <c r="E238" i="59" s="1"/>
  <c r="K238" i="59" s="1"/>
  <c r="M238" i="59" s="1"/>
  <c r="J238" i="59"/>
  <c r="L237" i="59"/>
  <c r="E237" i="59" s="1"/>
  <c r="K237" i="59" s="1"/>
  <c r="M237" i="59" s="1"/>
  <c r="J237" i="59"/>
  <c r="L236" i="59"/>
  <c r="J236" i="59"/>
  <c r="E236" i="59"/>
  <c r="K236" i="59" s="1"/>
  <c r="M236" i="59" s="1"/>
  <c r="L235" i="59"/>
  <c r="E235" i="59" s="1"/>
  <c r="K235" i="59" s="1"/>
  <c r="M235" i="59" s="1"/>
  <c r="J235" i="59"/>
  <c r="L234" i="59"/>
  <c r="E234" i="59" s="1"/>
  <c r="J234" i="59"/>
  <c r="L233" i="59"/>
  <c r="E233" i="59" s="1"/>
  <c r="J233" i="59"/>
  <c r="L232" i="59"/>
  <c r="J232" i="59"/>
  <c r="E232" i="59"/>
  <c r="K232" i="59" s="1"/>
  <c r="M232" i="59" s="1"/>
  <c r="L231" i="59"/>
  <c r="E231" i="59" s="1"/>
  <c r="K231" i="59"/>
  <c r="M231" i="59" s="1"/>
  <c r="J231" i="59"/>
  <c r="L230" i="59"/>
  <c r="E230" i="59" s="1"/>
  <c r="K230" i="59" s="1"/>
  <c r="M230" i="59" s="1"/>
  <c r="J230" i="59"/>
  <c r="L229" i="59"/>
  <c r="K229" i="59"/>
  <c r="M229" i="59" s="1"/>
  <c r="J229" i="59"/>
  <c r="E229" i="59"/>
  <c r="L228" i="59"/>
  <c r="K228" i="59"/>
  <c r="M228" i="59" s="1"/>
  <c r="J228" i="59"/>
  <c r="E228" i="59"/>
  <c r="L227" i="59"/>
  <c r="E227" i="59" s="1"/>
  <c r="K227" i="59"/>
  <c r="M227" i="59" s="1"/>
  <c r="J227" i="59"/>
  <c r="L226" i="59"/>
  <c r="E226" i="59" s="1"/>
  <c r="K226" i="59" s="1"/>
  <c r="M226" i="59" s="1"/>
  <c r="J226" i="59"/>
  <c r="L225" i="59"/>
  <c r="E225" i="59" s="1"/>
  <c r="K225" i="59" s="1"/>
  <c r="M225" i="59" s="1"/>
  <c r="J225" i="59"/>
  <c r="L224" i="59"/>
  <c r="E224" i="59" s="1"/>
  <c r="K224" i="59" s="1"/>
  <c r="M224" i="59" s="1"/>
  <c r="J224" i="59"/>
  <c r="M223" i="59"/>
  <c r="L223" i="59"/>
  <c r="E223" i="59" s="1"/>
  <c r="K223" i="59"/>
  <c r="J223" i="59"/>
  <c r="L222" i="59"/>
  <c r="E222" i="59" s="1"/>
  <c r="K222" i="59" s="1"/>
  <c r="M222" i="59" s="1"/>
  <c r="J222" i="59"/>
  <c r="L221" i="59"/>
  <c r="E221" i="59" s="1"/>
  <c r="K221" i="59" s="1"/>
  <c r="M221" i="59" s="1"/>
  <c r="J221" i="59"/>
  <c r="L220" i="59"/>
  <c r="J220" i="59"/>
  <c r="E220" i="59"/>
  <c r="K220" i="59" s="1"/>
  <c r="M220" i="59" s="1"/>
  <c r="L219" i="59"/>
  <c r="E219" i="59" s="1"/>
  <c r="K219" i="59" s="1"/>
  <c r="M219" i="59" s="1"/>
  <c r="J219" i="59"/>
  <c r="L218" i="59"/>
  <c r="E218" i="59" s="1"/>
  <c r="J218" i="59"/>
  <c r="L217" i="59"/>
  <c r="E217" i="59" s="1"/>
  <c r="K217" i="59" s="1"/>
  <c r="M217" i="59" s="1"/>
  <c r="J217" i="59"/>
  <c r="L216" i="59"/>
  <c r="K216" i="59"/>
  <c r="M216" i="59" s="1"/>
  <c r="J216" i="59"/>
  <c r="E216" i="59"/>
  <c r="L215" i="59"/>
  <c r="E215" i="59" s="1"/>
  <c r="K215" i="59"/>
  <c r="M215" i="59" s="1"/>
  <c r="J215" i="59"/>
  <c r="L214" i="59"/>
  <c r="E214" i="59" s="1"/>
  <c r="K214" i="59" s="1"/>
  <c r="M214" i="59" s="1"/>
  <c r="J214" i="59"/>
  <c r="L213" i="59"/>
  <c r="E213" i="59" s="1"/>
  <c r="K213" i="59" s="1"/>
  <c r="M213" i="59" s="1"/>
  <c r="J213" i="59"/>
  <c r="L212" i="59"/>
  <c r="E212" i="59" s="1"/>
  <c r="K212" i="59" s="1"/>
  <c r="M212" i="59" s="1"/>
  <c r="J212" i="59"/>
  <c r="L211" i="59"/>
  <c r="E211" i="59" s="1"/>
  <c r="J211" i="59"/>
  <c r="L210" i="59"/>
  <c r="E210" i="59" s="1"/>
  <c r="J210" i="59"/>
  <c r="L209" i="59"/>
  <c r="J209" i="59"/>
  <c r="E209" i="59"/>
  <c r="K209" i="59" s="1"/>
  <c r="M209" i="59" s="1"/>
  <c r="L208" i="59"/>
  <c r="K208" i="59"/>
  <c r="M208" i="59" s="1"/>
  <c r="J208" i="59"/>
  <c r="E208" i="59"/>
  <c r="L207" i="59"/>
  <c r="E207" i="59" s="1"/>
  <c r="J207" i="59"/>
  <c r="L206" i="59"/>
  <c r="E206" i="59" s="1"/>
  <c r="J206" i="59"/>
  <c r="L205" i="59"/>
  <c r="K205" i="59"/>
  <c r="M205" i="59" s="1"/>
  <c r="J205" i="59"/>
  <c r="E205" i="59"/>
  <c r="L204" i="59"/>
  <c r="E204" i="59" s="1"/>
  <c r="J204" i="59"/>
  <c r="L203" i="59"/>
  <c r="E203" i="59" s="1"/>
  <c r="K203" i="59" s="1"/>
  <c r="M203" i="59" s="1"/>
  <c r="J203" i="59"/>
  <c r="L202" i="59"/>
  <c r="E202" i="59" s="1"/>
  <c r="J202" i="59"/>
  <c r="L201" i="59"/>
  <c r="E201" i="59" s="1"/>
  <c r="K201" i="59" s="1"/>
  <c r="M201" i="59" s="1"/>
  <c r="J201" i="59"/>
  <c r="L200" i="59"/>
  <c r="K200" i="59"/>
  <c r="M200" i="59" s="1"/>
  <c r="J200" i="59"/>
  <c r="E200" i="59"/>
  <c r="L199" i="59"/>
  <c r="E199" i="59" s="1"/>
  <c r="K199" i="59"/>
  <c r="M199" i="59" s="1"/>
  <c r="J199" i="59"/>
  <c r="L198" i="59"/>
  <c r="E198" i="59" s="1"/>
  <c r="K198" i="59" s="1"/>
  <c r="M198" i="59" s="1"/>
  <c r="J198" i="59"/>
  <c r="L197" i="59"/>
  <c r="E197" i="59" s="1"/>
  <c r="K197" i="59" s="1"/>
  <c r="M197" i="59" s="1"/>
  <c r="J197" i="59"/>
  <c r="L196" i="59"/>
  <c r="J196" i="59"/>
  <c r="E196" i="59"/>
  <c r="K196" i="59" s="1"/>
  <c r="M196" i="59" s="1"/>
  <c r="L195" i="59"/>
  <c r="E195" i="59" s="1"/>
  <c r="K195" i="59" s="1"/>
  <c r="M195" i="59" s="1"/>
  <c r="J195" i="59"/>
  <c r="L194" i="59"/>
  <c r="E194" i="59" s="1"/>
  <c r="J194" i="59"/>
  <c r="L193" i="59"/>
  <c r="E193" i="59" s="1"/>
  <c r="K193" i="59" s="1"/>
  <c r="M193" i="59" s="1"/>
  <c r="J193" i="59"/>
  <c r="L192" i="59"/>
  <c r="J192" i="59"/>
  <c r="E192" i="59"/>
  <c r="K192" i="59" s="1"/>
  <c r="M192" i="59" s="1"/>
  <c r="L191" i="59"/>
  <c r="E191" i="59" s="1"/>
  <c r="K191" i="59"/>
  <c r="M191" i="59" s="1"/>
  <c r="J191" i="59"/>
  <c r="L190" i="59"/>
  <c r="E190" i="59" s="1"/>
  <c r="K190" i="59" s="1"/>
  <c r="M190" i="59" s="1"/>
  <c r="J190" i="59"/>
  <c r="L189" i="59"/>
  <c r="J189" i="59"/>
  <c r="E189" i="59"/>
  <c r="K189" i="59" s="1"/>
  <c r="M189" i="59" s="1"/>
  <c r="L188" i="59"/>
  <c r="E188" i="59" s="1"/>
  <c r="K188" i="59" s="1"/>
  <c r="M188" i="59" s="1"/>
  <c r="J188" i="59"/>
  <c r="L187" i="59"/>
  <c r="E187" i="59" s="1"/>
  <c r="K187" i="59"/>
  <c r="M187" i="59" s="1"/>
  <c r="J187" i="59"/>
  <c r="L186" i="59"/>
  <c r="E186" i="59" s="1"/>
  <c r="K186" i="59" s="1"/>
  <c r="M186" i="59" s="1"/>
  <c r="J186" i="59"/>
  <c r="L185" i="59"/>
  <c r="J185" i="59"/>
  <c r="E185" i="59"/>
  <c r="K185" i="59" s="1"/>
  <c r="M185" i="59" s="1"/>
  <c r="L184" i="59"/>
  <c r="E184" i="59" s="1"/>
  <c r="K184" i="59" s="1"/>
  <c r="M184" i="59" s="1"/>
  <c r="J184" i="59"/>
  <c r="L183" i="59"/>
  <c r="E183" i="59" s="1"/>
  <c r="J183" i="59"/>
  <c r="L182" i="59"/>
  <c r="E182" i="59" s="1"/>
  <c r="J182" i="59"/>
  <c r="L181" i="59"/>
  <c r="K181" i="59"/>
  <c r="M181" i="59" s="1"/>
  <c r="J181" i="59"/>
  <c r="E181" i="59"/>
  <c r="L180" i="59"/>
  <c r="J180" i="59"/>
  <c r="E180" i="59"/>
  <c r="K180" i="59" s="1"/>
  <c r="M180" i="59" s="1"/>
  <c r="L179" i="59"/>
  <c r="E179" i="59" s="1"/>
  <c r="K179" i="59" s="1"/>
  <c r="M179" i="59" s="1"/>
  <c r="J179" i="59"/>
  <c r="L178" i="59"/>
  <c r="E178" i="59" s="1"/>
  <c r="J178" i="59"/>
  <c r="L177" i="59"/>
  <c r="E177" i="59" s="1"/>
  <c r="K177" i="59" s="1"/>
  <c r="M177" i="59" s="1"/>
  <c r="J177" i="59"/>
  <c r="L176" i="59"/>
  <c r="J176" i="59"/>
  <c r="E176" i="59"/>
  <c r="K176" i="59" s="1"/>
  <c r="M176" i="59" s="1"/>
  <c r="L175" i="59"/>
  <c r="E175" i="59" s="1"/>
  <c r="K175" i="59" s="1"/>
  <c r="M175" i="59" s="1"/>
  <c r="J175" i="59"/>
  <c r="L174" i="59"/>
  <c r="E174" i="59" s="1"/>
  <c r="K174" i="59" s="1"/>
  <c r="M174" i="59" s="1"/>
  <c r="J174" i="59"/>
  <c r="L173" i="59"/>
  <c r="J173" i="59"/>
  <c r="E173" i="59"/>
  <c r="K173" i="59" s="1"/>
  <c r="M173" i="59" s="1"/>
  <c r="L172" i="59"/>
  <c r="E172" i="59" s="1"/>
  <c r="K172" i="59" s="1"/>
  <c r="M172" i="59" s="1"/>
  <c r="J172" i="59"/>
  <c r="L171" i="59"/>
  <c r="E171" i="59" s="1"/>
  <c r="K171" i="59" s="1"/>
  <c r="M171" i="59" s="1"/>
  <c r="J171" i="59"/>
  <c r="L170" i="59"/>
  <c r="E170" i="59" s="1"/>
  <c r="J170" i="59"/>
  <c r="L169" i="59"/>
  <c r="J169" i="59"/>
  <c r="E169" i="59"/>
  <c r="L168" i="59"/>
  <c r="E168" i="59" s="1"/>
  <c r="K168" i="59" s="1"/>
  <c r="M168" i="59" s="1"/>
  <c r="J168" i="59"/>
  <c r="L167" i="59"/>
  <c r="E167" i="59" s="1"/>
  <c r="K167" i="59"/>
  <c r="M167" i="59" s="1"/>
  <c r="J167" i="59"/>
  <c r="L166" i="59"/>
  <c r="E166" i="59" s="1"/>
  <c r="K166" i="59" s="1"/>
  <c r="M166" i="59" s="1"/>
  <c r="J166" i="59"/>
  <c r="L165" i="59"/>
  <c r="J165" i="59"/>
  <c r="E165" i="59"/>
  <c r="K165" i="59" s="1"/>
  <c r="M165" i="59" s="1"/>
  <c r="L164" i="59"/>
  <c r="K164" i="59"/>
  <c r="M164" i="59" s="1"/>
  <c r="J164" i="59"/>
  <c r="E164" i="59"/>
  <c r="L163" i="59"/>
  <c r="E163" i="59" s="1"/>
  <c r="K163" i="59" s="1"/>
  <c r="M163" i="59" s="1"/>
  <c r="J163" i="59"/>
  <c r="L162" i="59"/>
  <c r="E162" i="59" s="1"/>
  <c r="J162" i="59"/>
  <c r="L161" i="59"/>
  <c r="E161" i="59" s="1"/>
  <c r="K161" i="59" s="1"/>
  <c r="M161" i="59" s="1"/>
  <c r="J161" i="59"/>
  <c r="L160" i="59"/>
  <c r="E160" i="59" s="1"/>
  <c r="J160" i="59"/>
  <c r="L159" i="59"/>
  <c r="E159" i="59" s="1"/>
  <c r="K159" i="59" s="1"/>
  <c r="M159" i="59" s="1"/>
  <c r="J159" i="59"/>
  <c r="L158" i="59"/>
  <c r="E158" i="59" s="1"/>
  <c r="K158" i="59" s="1"/>
  <c r="M158" i="59" s="1"/>
  <c r="J158" i="59"/>
  <c r="L157" i="59"/>
  <c r="E157" i="59" s="1"/>
  <c r="K157" i="59" s="1"/>
  <c r="M157" i="59" s="1"/>
  <c r="J157" i="59"/>
  <c r="L156" i="59"/>
  <c r="J156" i="59"/>
  <c r="E156" i="59"/>
  <c r="K156" i="59" s="1"/>
  <c r="M156" i="59" s="1"/>
  <c r="L155" i="59"/>
  <c r="E155" i="59" s="1"/>
  <c r="K155" i="59" s="1"/>
  <c r="M155" i="59" s="1"/>
  <c r="J155" i="59"/>
  <c r="L154" i="59"/>
  <c r="E154" i="59" s="1"/>
  <c r="J154" i="59"/>
  <c r="L153" i="59"/>
  <c r="E153" i="59" s="1"/>
  <c r="K153" i="59" s="1"/>
  <c r="M153" i="59" s="1"/>
  <c r="J153" i="59"/>
  <c r="L152" i="59"/>
  <c r="J152" i="59"/>
  <c r="E152" i="59"/>
  <c r="M151" i="59"/>
  <c r="L151" i="59"/>
  <c r="E151" i="59" s="1"/>
  <c r="K151" i="59"/>
  <c r="J151" i="59"/>
  <c r="L150" i="59"/>
  <c r="E150" i="59" s="1"/>
  <c r="K150" i="59" s="1"/>
  <c r="M150" i="59" s="1"/>
  <c r="J150" i="59"/>
  <c r="M149" i="59"/>
  <c r="L149" i="59"/>
  <c r="K149" i="59"/>
  <c r="J149" i="59"/>
  <c r="E149" i="59"/>
  <c r="L148" i="59"/>
  <c r="J148" i="59"/>
  <c r="E148" i="59"/>
  <c r="K148" i="59" s="1"/>
  <c r="M148" i="59" s="1"/>
  <c r="L147" i="59"/>
  <c r="E147" i="59" s="1"/>
  <c r="K147" i="59" s="1"/>
  <c r="M147" i="59" s="1"/>
  <c r="J147" i="59"/>
  <c r="L146" i="59"/>
  <c r="E146" i="59" s="1"/>
  <c r="K146" i="59" s="1"/>
  <c r="M146" i="59" s="1"/>
  <c r="J146" i="59"/>
  <c r="L145" i="59"/>
  <c r="E145" i="59" s="1"/>
  <c r="J145" i="59"/>
  <c r="L144" i="59"/>
  <c r="E144" i="59" s="1"/>
  <c r="K144" i="59" s="1"/>
  <c r="M144" i="59" s="1"/>
  <c r="J144" i="59"/>
  <c r="M143" i="59"/>
  <c r="L143" i="59"/>
  <c r="E143" i="59" s="1"/>
  <c r="K143" i="59"/>
  <c r="J143" i="59"/>
  <c r="L142" i="59"/>
  <c r="E142" i="59" s="1"/>
  <c r="K142" i="59" s="1"/>
  <c r="M142" i="59" s="1"/>
  <c r="J142" i="59"/>
  <c r="L141" i="59"/>
  <c r="J141" i="59"/>
  <c r="E141" i="59"/>
  <c r="K141" i="59" s="1"/>
  <c r="M141" i="59" s="1"/>
  <c r="L140" i="59"/>
  <c r="E140" i="59" s="1"/>
  <c r="K140" i="59" s="1"/>
  <c r="M140" i="59" s="1"/>
  <c r="J140" i="59"/>
  <c r="L139" i="59"/>
  <c r="E139" i="59" s="1"/>
  <c r="J139" i="59"/>
  <c r="L138" i="59"/>
  <c r="E138" i="59" s="1"/>
  <c r="J138" i="59"/>
  <c r="L137" i="59"/>
  <c r="J137" i="59"/>
  <c r="E137" i="59"/>
  <c r="L136" i="59"/>
  <c r="E136" i="59" s="1"/>
  <c r="K136" i="59" s="1"/>
  <c r="M136" i="59" s="1"/>
  <c r="J136" i="59"/>
  <c r="L135" i="59"/>
  <c r="E135" i="59" s="1"/>
  <c r="K135" i="59"/>
  <c r="M135" i="59" s="1"/>
  <c r="J135" i="59"/>
  <c r="L134" i="59"/>
  <c r="E134" i="59" s="1"/>
  <c r="J134" i="59"/>
  <c r="L133" i="59"/>
  <c r="J133" i="59"/>
  <c r="E133" i="59"/>
  <c r="K133" i="59" s="1"/>
  <c r="M133" i="59" s="1"/>
  <c r="L132" i="59"/>
  <c r="K132" i="59"/>
  <c r="M132" i="59" s="1"/>
  <c r="J132" i="59"/>
  <c r="E132" i="59"/>
  <c r="L131" i="59"/>
  <c r="E131" i="59" s="1"/>
  <c r="K131" i="59" s="1"/>
  <c r="M131" i="59" s="1"/>
  <c r="J131" i="59"/>
  <c r="L130" i="59"/>
  <c r="E130" i="59" s="1"/>
  <c r="J130" i="59"/>
  <c r="L129" i="59"/>
  <c r="E129" i="59" s="1"/>
  <c r="K129" i="59" s="1"/>
  <c r="M129" i="59" s="1"/>
  <c r="J129" i="59"/>
  <c r="L128" i="59"/>
  <c r="E128" i="59" s="1"/>
  <c r="J128" i="59"/>
  <c r="L127" i="59"/>
  <c r="E127" i="59" s="1"/>
  <c r="K127" i="59" s="1"/>
  <c r="M127" i="59" s="1"/>
  <c r="J127" i="59"/>
  <c r="L126" i="59"/>
  <c r="J126" i="59"/>
  <c r="E126" i="59"/>
  <c r="L125" i="59"/>
  <c r="E125" i="59" s="1"/>
  <c r="J125" i="59"/>
  <c r="L124" i="59"/>
  <c r="E124" i="59" s="1"/>
  <c r="K124" i="59" s="1"/>
  <c r="M124" i="59" s="1"/>
  <c r="J124" i="59"/>
  <c r="L123" i="59"/>
  <c r="E123" i="59" s="1"/>
  <c r="K123" i="59" s="1"/>
  <c r="M123" i="59" s="1"/>
  <c r="J123" i="59"/>
  <c r="L122" i="59"/>
  <c r="E122" i="59" s="1"/>
  <c r="K122" i="59" s="1"/>
  <c r="M122" i="59" s="1"/>
  <c r="J122" i="59"/>
  <c r="L121" i="59"/>
  <c r="J121" i="59"/>
  <c r="E121" i="59"/>
  <c r="L120" i="59"/>
  <c r="J120" i="59"/>
  <c r="E120" i="59"/>
  <c r="L119" i="59"/>
  <c r="E119" i="59" s="1"/>
  <c r="K119" i="59" s="1"/>
  <c r="M119" i="59" s="1"/>
  <c r="J119" i="59"/>
  <c r="L118" i="59"/>
  <c r="J118" i="59"/>
  <c r="E118" i="59"/>
  <c r="L117" i="59"/>
  <c r="E117" i="59" s="1"/>
  <c r="K117" i="59" s="1"/>
  <c r="M117" i="59" s="1"/>
  <c r="J117" i="59"/>
  <c r="L116" i="59"/>
  <c r="J116" i="59"/>
  <c r="E116" i="59"/>
  <c r="L115" i="59"/>
  <c r="J115" i="59"/>
  <c r="E115" i="59"/>
  <c r="L114" i="59"/>
  <c r="J114" i="59"/>
  <c r="E114" i="59"/>
  <c r="K114" i="59" s="1"/>
  <c r="M114" i="59" s="1"/>
  <c r="L113" i="59"/>
  <c r="J113" i="59"/>
  <c r="E113" i="59"/>
  <c r="K113" i="59" s="1"/>
  <c r="M113" i="59" s="1"/>
  <c r="L112" i="59"/>
  <c r="E112" i="59" s="1"/>
  <c r="K112" i="59" s="1"/>
  <c r="M112" i="59" s="1"/>
  <c r="J112" i="59"/>
  <c r="L111" i="59"/>
  <c r="E111" i="59" s="1"/>
  <c r="K111" i="59" s="1"/>
  <c r="M111" i="59" s="1"/>
  <c r="J111" i="59"/>
  <c r="L110" i="59"/>
  <c r="J110" i="59"/>
  <c r="E110" i="59"/>
  <c r="K110" i="59" s="1"/>
  <c r="M110" i="59" s="1"/>
  <c r="L109" i="59"/>
  <c r="E109" i="59" s="1"/>
  <c r="K109" i="59" s="1"/>
  <c r="M109" i="59" s="1"/>
  <c r="J109" i="59"/>
  <c r="L108" i="59"/>
  <c r="E108" i="59" s="1"/>
  <c r="K108" i="59" s="1"/>
  <c r="M108" i="59" s="1"/>
  <c r="J108" i="59"/>
  <c r="L107" i="59"/>
  <c r="J107" i="59"/>
  <c r="E107" i="59"/>
  <c r="L106" i="59"/>
  <c r="E106" i="59" s="1"/>
  <c r="J106" i="59"/>
  <c r="L105" i="59"/>
  <c r="E105" i="59" s="1"/>
  <c r="K105" i="59" s="1"/>
  <c r="M105" i="59" s="1"/>
  <c r="J105" i="59"/>
  <c r="L104" i="59"/>
  <c r="J104" i="59"/>
  <c r="E104" i="59"/>
  <c r="L103" i="59"/>
  <c r="E103" i="59" s="1"/>
  <c r="K103" i="59" s="1"/>
  <c r="M103" i="59" s="1"/>
  <c r="J103" i="59"/>
  <c r="L102" i="59"/>
  <c r="J102" i="59"/>
  <c r="E102" i="59"/>
  <c r="L101" i="59"/>
  <c r="E101" i="59" s="1"/>
  <c r="J101" i="59"/>
  <c r="L100" i="59"/>
  <c r="E100" i="59" s="1"/>
  <c r="K100" i="59" s="1"/>
  <c r="M100" i="59" s="1"/>
  <c r="J100" i="59"/>
  <c r="L99" i="59"/>
  <c r="J99" i="59"/>
  <c r="E99" i="59"/>
  <c r="K99" i="59" s="1"/>
  <c r="M99" i="59" s="1"/>
  <c r="L98" i="59"/>
  <c r="J98" i="59"/>
  <c r="E98" i="59"/>
  <c r="K98" i="59" s="1"/>
  <c r="M98" i="59" s="1"/>
  <c r="L97" i="59"/>
  <c r="J97" i="59"/>
  <c r="E97" i="59"/>
  <c r="K97" i="59" s="1"/>
  <c r="M97" i="59" s="1"/>
  <c r="L96" i="59"/>
  <c r="E96" i="59" s="1"/>
  <c r="K96" i="59" s="1"/>
  <c r="M96" i="59" s="1"/>
  <c r="J96" i="59"/>
  <c r="L95" i="59"/>
  <c r="E95" i="59" s="1"/>
  <c r="J95" i="59"/>
  <c r="L94" i="59"/>
  <c r="E94" i="59" s="1"/>
  <c r="K94" i="59" s="1"/>
  <c r="M94" i="59" s="1"/>
  <c r="J94" i="59"/>
  <c r="L93" i="59"/>
  <c r="E93" i="59" s="1"/>
  <c r="J93" i="59"/>
  <c r="L92" i="59"/>
  <c r="E92" i="59" s="1"/>
  <c r="K92" i="59" s="1"/>
  <c r="M92" i="59" s="1"/>
  <c r="J92" i="59"/>
  <c r="L91" i="59"/>
  <c r="J91" i="59"/>
  <c r="E91" i="59"/>
  <c r="L90" i="59"/>
  <c r="E90" i="59" s="1"/>
  <c r="K90" i="59" s="1"/>
  <c r="M90" i="59" s="1"/>
  <c r="J90" i="59"/>
  <c r="L89" i="59"/>
  <c r="J89" i="59"/>
  <c r="E89" i="59"/>
  <c r="K89" i="59" s="1"/>
  <c r="M89" i="59" s="1"/>
  <c r="L88" i="59"/>
  <c r="J88" i="59"/>
  <c r="E88" i="59"/>
  <c r="K88" i="59" s="1"/>
  <c r="M88" i="59" s="1"/>
  <c r="L87" i="59"/>
  <c r="E87" i="59" s="1"/>
  <c r="K87" i="59" s="1"/>
  <c r="M87" i="59" s="1"/>
  <c r="J87" i="59"/>
  <c r="L86" i="59"/>
  <c r="J86" i="59"/>
  <c r="E86" i="59"/>
  <c r="K86" i="59" s="1"/>
  <c r="M86" i="59" s="1"/>
  <c r="L85" i="59"/>
  <c r="E85" i="59" s="1"/>
  <c r="K85" i="59" s="1"/>
  <c r="M85" i="59" s="1"/>
  <c r="J85" i="59"/>
  <c r="L84" i="59"/>
  <c r="E84" i="59" s="1"/>
  <c r="J84" i="59"/>
  <c r="L83" i="59"/>
  <c r="J83" i="59"/>
  <c r="E83" i="59"/>
  <c r="L82" i="59"/>
  <c r="K82" i="59"/>
  <c r="M82" i="59" s="1"/>
  <c r="J82" i="59"/>
  <c r="E82" i="59"/>
  <c r="L81" i="59"/>
  <c r="E81" i="59" s="1"/>
  <c r="K81" i="59" s="1"/>
  <c r="M81" i="59" s="1"/>
  <c r="J81" i="59"/>
  <c r="L80" i="59"/>
  <c r="J80" i="59"/>
  <c r="E80" i="59"/>
  <c r="K80" i="59" s="1"/>
  <c r="M80" i="59" s="1"/>
  <c r="L79" i="59"/>
  <c r="E79" i="59" s="1"/>
  <c r="K79" i="59" s="1"/>
  <c r="M79" i="59" s="1"/>
  <c r="J79" i="59"/>
  <c r="L78" i="59"/>
  <c r="J78" i="59"/>
  <c r="E78" i="59"/>
  <c r="L77" i="59"/>
  <c r="E77" i="59" s="1"/>
  <c r="J77" i="59"/>
  <c r="L76" i="59"/>
  <c r="E76" i="59" s="1"/>
  <c r="J76" i="59"/>
  <c r="L75" i="59"/>
  <c r="E75" i="59" s="1"/>
  <c r="K75" i="59" s="1"/>
  <c r="M75" i="59" s="1"/>
  <c r="J75" i="59"/>
  <c r="L74" i="59"/>
  <c r="J74" i="59"/>
  <c r="E74" i="59"/>
  <c r="K74" i="59" s="1"/>
  <c r="M74" i="59" s="1"/>
  <c r="L73" i="59"/>
  <c r="E73" i="59" s="1"/>
  <c r="K73" i="59" s="1"/>
  <c r="M73" i="59" s="1"/>
  <c r="J73" i="59"/>
  <c r="L72" i="59"/>
  <c r="E72" i="59" s="1"/>
  <c r="K72" i="59" s="1"/>
  <c r="M72" i="59" s="1"/>
  <c r="J72" i="59"/>
  <c r="L71" i="59"/>
  <c r="E71" i="59" s="1"/>
  <c r="K71" i="59" s="1"/>
  <c r="M71" i="59" s="1"/>
  <c r="J71" i="59"/>
  <c r="L70" i="59"/>
  <c r="J70" i="59"/>
  <c r="E70" i="59"/>
  <c r="L69" i="59"/>
  <c r="E69" i="59" s="1"/>
  <c r="J69" i="59"/>
  <c r="L68" i="59"/>
  <c r="E68" i="59" s="1"/>
  <c r="K68" i="59" s="1"/>
  <c r="M68" i="59" s="1"/>
  <c r="J68" i="59"/>
  <c r="L67" i="59"/>
  <c r="J67" i="59"/>
  <c r="E67" i="59"/>
  <c r="K67" i="59" s="1"/>
  <c r="M67" i="59" s="1"/>
  <c r="L66" i="59"/>
  <c r="J66" i="59"/>
  <c r="E66" i="59"/>
  <c r="K66" i="59" s="1"/>
  <c r="M66" i="59" s="1"/>
  <c r="L65" i="59"/>
  <c r="J65" i="59"/>
  <c r="E65" i="59"/>
  <c r="K65" i="59" s="1"/>
  <c r="M65" i="59" s="1"/>
  <c r="L64" i="59"/>
  <c r="E64" i="59" s="1"/>
  <c r="K64" i="59" s="1"/>
  <c r="M64" i="59" s="1"/>
  <c r="J64" i="59"/>
  <c r="L63" i="59"/>
  <c r="E63" i="59" s="1"/>
  <c r="K63" i="59" s="1"/>
  <c r="M63" i="59" s="1"/>
  <c r="J63" i="59"/>
  <c r="L62" i="59"/>
  <c r="J62" i="59"/>
  <c r="E62" i="59"/>
  <c r="K62" i="59" s="1"/>
  <c r="M62" i="59" s="1"/>
  <c r="L61" i="59"/>
  <c r="E61" i="59" s="1"/>
  <c r="J61" i="59"/>
  <c r="L60" i="59"/>
  <c r="E60" i="59" s="1"/>
  <c r="K60" i="59" s="1"/>
  <c r="M60" i="59" s="1"/>
  <c r="J60" i="59"/>
  <c r="L59" i="59"/>
  <c r="J59" i="59"/>
  <c r="E59" i="59"/>
  <c r="X58" i="59"/>
  <c r="W58" i="59"/>
  <c r="U58" i="59"/>
  <c r="T58" i="59"/>
  <c r="S58" i="59"/>
  <c r="R58" i="59"/>
  <c r="Q58" i="59"/>
  <c r="P58" i="59"/>
  <c r="O58" i="59"/>
  <c r="L58" i="59"/>
  <c r="E58" i="59" s="1"/>
  <c r="K58" i="59" s="1"/>
  <c r="M58" i="59" s="1"/>
  <c r="J58" i="59"/>
  <c r="AA57" i="59"/>
  <c r="Z57" i="59"/>
  <c r="Y57" i="59"/>
  <c r="X57" i="59"/>
  <c r="W57" i="59"/>
  <c r="U57" i="59"/>
  <c r="T57" i="59"/>
  <c r="S57" i="59"/>
  <c r="R57" i="59"/>
  <c r="Q57" i="59"/>
  <c r="P57" i="59"/>
  <c r="O57" i="59"/>
  <c r="L57" i="59"/>
  <c r="E57" i="59" s="1"/>
  <c r="J57" i="59"/>
  <c r="AB56" i="59"/>
  <c r="AA56" i="59"/>
  <c r="Z56" i="59"/>
  <c r="Y56" i="59"/>
  <c r="X56" i="59"/>
  <c r="W56" i="59"/>
  <c r="V56" i="59"/>
  <c r="U56" i="59"/>
  <c r="T56" i="59"/>
  <c r="S56" i="59"/>
  <c r="R56" i="59"/>
  <c r="Q56" i="59"/>
  <c r="P56" i="59"/>
  <c r="O56" i="59"/>
  <c r="L56" i="59"/>
  <c r="J56" i="59"/>
  <c r="E56" i="59"/>
  <c r="K56" i="59" s="1"/>
  <c r="M56" i="59" s="1"/>
  <c r="AB55" i="59"/>
  <c r="AA55" i="59"/>
  <c r="Z55" i="59"/>
  <c r="Y55" i="59"/>
  <c r="X55" i="59"/>
  <c r="W55" i="59"/>
  <c r="U55" i="59"/>
  <c r="T55" i="59"/>
  <c r="S55" i="59"/>
  <c r="R55" i="59"/>
  <c r="Q55" i="59"/>
  <c r="P55" i="59"/>
  <c r="O55" i="59"/>
  <c r="L55" i="59"/>
  <c r="E55" i="59" s="1"/>
  <c r="J55" i="59"/>
  <c r="AB54" i="59"/>
  <c r="AA54" i="59"/>
  <c r="Z54" i="59"/>
  <c r="Y54" i="59"/>
  <c r="X54" i="59"/>
  <c r="W54" i="59"/>
  <c r="U54" i="59"/>
  <c r="T54" i="59"/>
  <c r="S54" i="59"/>
  <c r="R54" i="59"/>
  <c r="Q54" i="59"/>
  <c r="P54" i="59"/>
  <c r="O54" i="59"/>
  <c r="L54" i="59"/>
  <c r="E54" i="59" s="1"/>
  <c r="K54" i="59" s="1"/>
  <c r="M54" i="59" s="1"/>
  <c r="J54" i="59"/>
  <c r="AB53" i="59"/>
  <c r="AA53" i="59"/>
  <c r="Z53" i="59"/>
  <c r="Y53" i="59"/>
  <c r="X53" i="59"/>
  <c r="W53" i="59"/>
  <c r="V53" i="59"/>
  <c r="U53" i="59"/>
  <c r="T53" i="59"/>
  <c r="S53" i="59"/>
  <c r="R53" i="59"/>
  <c r="Q53" i="59"/>
  <c r="P53" i="59"/>
  <c r="O53" i="59"/>
  <c r="L53" i="59"/>
  <c r="E53" i="59" s="1"/>
  <c r="K53" i="59" s="1"/>
  <c r="M53" i="59" s="1"/>
  <c r="J53" i="59"/>
  <c r="AB52" i="59"/>
  <c r="AA52" i="59"/>
  <c r="Z52" i="59"/>
  <c r="Y52" i="59"/>
  <c r="X52" i="59"/>
  <c r="W52" i="59"/>
  <c r="V52" i="59"/>
  <c r="U52" i="59"/>
  <c r="T52" i="59"/>
  <c r="S52" i="59"/>
  <c r="R52" i="59"/>
  <c r="Q52" i="59"/>
  <c r="P52" i="59"/>
  <c r="O52" i="59"/>
  <c r="L52" i="59"/>
  <c r="J52" i="59"/>
  <c r="E52" i="59"/>
  <c r="K52" i="59" s="1"/>
  <c r="M52" i="59" s="1"/>
  <c r="AB51" i="59"/>
  <c r="AA51" i="59"/>
  <c r="Z51" i="59"/>
  <c r="Y51" i="59"/>
  <c r="X51" i="59"/>
  <c r="W51" i="59"/>
  <c r="V51" i="59"/>
  <c r="U51" i="59"/>
  <c r="T51" i="59"/>
  <c r="S51" i="59"/>
  <c r="R51" i="59"/>
  <c r="Q51" i="59"/>
  <c r="P51" i="59"/>
  <c r="O51" i="59"/>
  <c r="L51" i="59"/>
  <c r="E51" i="59" s="1"/>
  <c r="J51" i="59"/>
  <c r="AB50" i="59"/>
  <c r="AA50" i="59"/>
  <c r="Z50" i="59"/>
  <c r="Y50" i="59"/>
  <c r="X50" i="59"/>
  <c r="W50" i="59"/>
  <c r="V50" i="59"/>
  <c r="U50" i="59"/>
  <c r="T50" i="59"/>
  <c r="S50" i="59"/>
  <c r="R50" i="59"/>
  <c r="Q50" i="59"/>
  <c r="P50" i="59"/>
  <c r="O50" i="59"/>
  <c r="L50" i="59"/>
  <c r="J50" i="59"/>
  <c r="E50" i="59"/>
  <c r="K50" i="59" s="1"/>
  <c r="M50" i="59" s="1"/>
  <c r="AB49" i="59"/>
  <c r="AA49" i="59"/>
  <c r="Z49" i="59"/>
  <c r="Y49" i="59"/>
  <c r="X49" i="59"/>
  <c r="W49" i="59"/>
  <c r="V49" i="59"/>
  <c r="U49" i="59"/>
  <c r="T49" i="59"/>
  <c r="S49" i="59"/>
  <c r="R49" i="59"/>
  <c r="Q49" i="59"/>
  <c r="P49" i="59"/>
  <c r="O49" i="59"/>
  <c r="L49" i="59"/>
  <c r="E49" i="59" s="1"/>
  <c r="J49" i="59"/>
  <c r="AB48" i="59"/>
  <c r="AA48" i="59"/>
  <c r="Z48" i="59"/>
  <c r="Y48" i="59"/>
  <c r="X48" i="59"/>
  <c r="W48" i="59"/>
  <c r="V48" i="59"/>
  <c r="U48" i="59"/>
  <c r="T48" i="59"/>
  <c r="S48" i="59"/>
  <c r="R48" i="59"/>
  <c r="Q48" i="59"/>
  <c r="P48" i="59"/>
  <c r="O48" i="59"/>
  <c r="L48" i="59"/>
  <c r="E48" i="59" s="1"/>
  <c r="J48" i="59"/>
  <c r="AB47" i="59"/>
  <c r="AA47" i="59"/>
  <c r="Z47" i="59"/>
  <c r="Y47" i="59"/>
  <c r="X47" i="59"/>
  <c r="W47" i="59"/>
  <c r="V47" i="59"/>
  <c r="U47" i="59"/>
  <c r="T47" i="59"/>
  <c r="S47" i="59"/>
  <c r="R47" i="59"/>
  <c r="Q47" i="59"/>
  <c r="P47" i="59"/>
  <c r="O47" i="59"/>
  <c r="L47" i="59"/>
  <c r="E47" i="59" s="1"/>
  <c r="K47" i="59" s="1"/>
  <c r="M47" i="59" s="1"/>
  <c r="J47" i="59"/>
  <c r="AB46" i="59"/>
  <c r="AA46" i="59"/>
  <c r="Z46" i="59"/>
  <c r="Y46" i="59"/>
  <c r="X46" i="59"/>
  <c r="W46" i="59"/>
  <c r="V46" i="59"/>
  <c r="U46" i="59"/>
  <c r="T46" i="59"/>
  <c r="S46" i="59"/>
  <c r="R46" i="59"/>
  <c r="Q46" i="59"/>
  <c r="P46" i="59"/>
  <c r="O46" i="59"/>
  <c r="L46" i="59"/>
  <c r="J46" i="59"/>
  <c r="E46" i="59"/>
  <c r="K46" i="59" s="1"/>
  <c r="M46" i="59" s="1"/>
  <c r="AB45" i="59"/>
  <c r="AA45" i="59"/>
  <c r="Z45" i="59"/>
  <c r="Y45" i="59"/>
  <c r="X45" i="59"/>
  <c r="W45" i="59"/>
  <c r="V45" i="59"/>
  <c r="U45" i="59"/>
  <c r="T45" i="59"/>
  <c r="S45" i="59"/>
  <c r="R45" i="59"/>
  <c r="Q45" i="59"/>
  <c r="P45" i="59"/>
  <c r="O45" i="59"/>
  <c r="L45" i="59"/>
  <c r="E45" i="59" s="1"/>
  <c r="J45" i="59"/>
  <c r="AB44" i="59"/>
  <c r="AA44" i="59"/>
  <c r="Z44" i="59"/>
  <c r="Y44" i="59"/>
  <c r="X44" i="59"/>
  <c r="W44" i="59"/>
  <c r="V44" i="59"/>
  <c r="U44" i="59"/>
  <c r="T44" i="59"/>
  <c r="S44" i="59"/>
  <c r="R44" i="59"/>
  <c r="Q44" i="59"/>
  <c r="P44" i="59"/>
  <c r="O44" i="59"/>
  <c r="L44" i="59"/>
  <c r="J44" i="59"/>
  <c r="E44" i="59"/>
  <c r="AB43" i="59"/>
  <c r="AA43" i="59"/>
  <c r="Z43" i="59"/>
  <c r="Y43" i="59"/>
  <c r="X43" i="59"/>
  <c r="W43" i="59"/>
  <c r="V43" i="59"/>
  <c r="U43" i="59"/>
  <c r="T43" i="59"/>
  <c r="S43" i="59"/>
  <c r="R43" i="59"/>
  <c r="Q43" i="59"/>
  <c r="P43" i="59"/>
  <c r="O43" i="59"/>
  <c r="L43" i="59"/>
  <c r="E43" i="59" s="1"/>
  <c r="K43" i="59" s="1"/>
  <c r="M43" i="59" s="1"/>
  <c r="J43" i="59"/>
  <c r="AB42" i="59"/>
  <c r="AA42" i="59"/>
  <c r="Z42" i="59"/>
  <c r="Y42" i="59"/>
  <c r="X42" i="59"/>
  <c r="W42" i="59"/>
  <c r="V42" i="59"/>
  <c r="U42" i="59"/>
  <c r="T42" i="59"/>
  <c r="S42" i="59"/>
  <c r="R42" i="59"/>
  <c r="Q42" i="59"/>
  <c r="P42" i="59"/>
  <c r="O42" i="59"/>
  <c r="L42" i="59"/>
  <c r="E42" i="59" s="1"/>
  <c r="K42" i="59" s="1"/>
  <c r="M42" i="59" s="1"/>
  <c r="J42" i="59"/>
  <c r="AB41" i="59"/>
  <c r="AA41" i="59"/>
  <c r="Z41" i="59"/>
  <c r="Y41" i="59"/>
  <c r="X41" i="59"/>
  <c r="W41" i="59"/>
  <c r="V41" i="59"/>
  <c r="U41" i="59"/>
  <c r="T41" i="59"/>
  <c r="S41" i="59"/>
  <c r="R41" i="59"/>
  <c r="Q41" i="59"/>
  <c r="P41" i="59"/>
  <c r="O41" i="59"/>
  <c r="L41" i="59"/>
  <c r="E41" i="59" s="1"/>
  <c r="J41" i="59"/>
  <c r="AB40" i="59"/>
  <c r="AA40" i="59"/>
  <c r="Z40" i="59"/>
  <c r="Y40" i="59"/>
  <c r="X40" i="59"/>
  <c r="W40" i="59"/>
  <c r="V40" i="59"/>
  <c r="U40" i="59"/>
  <c r="T40" i="59"/>
  <c r="S40" i="59"/>
  <c r="R40" i="59"/>
  <c r="Q40" i="59"/>
  <c r="P40" i="59"/>
  <c r="O40" i="59"/>
  <c r="L40" i="59"/>
  <c r="J40" i="59"/>
  <c r="E40" i="59"/>
  <c r="AB39" i="59"/>
  <c r="AA39" i="59"/>
  <c r="Z39" i="59"/>
  <c r="Y39" i="59"/>
  <c r="X39" i="59"/>
  <c r="W39" i="59"/>
  <c r="V39" i="59"/>
  <c r="U39" i="59"/>
  <c r="T39" i="59"/>
  <c r="S39" i="59"/>
  <c r="R39" i="59"/>
  <c r="Q39" i="59"/>
  <c r="P39" i="59"/>
  <c r="O39" i="59"/>
  <c r="L39" i="59"/>
  <c r="E39" i="59" s="1"/>
  <c r="K39" i="59" s="1"/>
  <c r="M39" i="59" s="1"/>
  <c r="J39" i="59"/>
  <c r="AB38" i="59"/>
  <c r="AA38" i="59"/>
  <c r="Z38" i="59"/>
  <c r="Y38" i="59"/>
  <c r="X38" i="59"/>
  <c r="W38" i="59"/>
  <c r="V38" i="59"/>
  <c r="U38" i="59"/>
  <c r="T38" i="59"/>
  <c r="S38" i="59"/>
  <c r="R38" i="59"/>
  <c r="Q38" i="59"/>
  <c r="P38" i="59"/>
  <c r="O38" i="59"/>
  <c r="L38" i="59"/>
  <c r="E38" i="59" s="1"/>
  <c r="K38" i="59" s="1"/>
  <c r="M38" i="59" s="1"/>
  <c r="J38" i="59"/>
  <c r="AB37" i="59"/>
  <c r="AA37" i="59"/>
  <c r="Z37" i="59"/>
  <c r="Y37" i="59"/>
  <c r="X37" i="59"/>
  <c r="W37" i="59"/>
  <c r="V37" i="59"/>
  <c r="U37" i="59"/>
  <c r="T37" i="59"/>
  <c r="S37" i="59"/>
  <c r="R37" i="59"/>
  <c r="Q37" i="59"/>
  <c r="P37" i="59"/>
  <c r="O37" i="59"/>
  <c r="L37" i="59"/>
  <c r="E37" i="59" s="1"/>
  <c r="J37" i="59"/>
  <c r="AB36" i="59"/>
  <c r="AA36" i="59"/>
  <c r="Z36" i="59"/>
  <c r="Y36" i="59"/>
  <c r="X36" i="59"/>
  <c r="W36" i="59"/>
  <c r="V36" i="59"/>
  <c r="U36" i="59"/>
  <c r="T36" i="59"/>
  <c r="S36" i="59"/>
  <c r="R36" i="59"/>
  <c r="Q36" i="59"/>
  <c r="P36" i="59"/>
  <c r="O36" i="59"/>
  <c r="L36" i="59"/>
  <c r="J36" i="59"/>
  <c r="E36" i="59"/>
  <c r="K36" i="59" s="1"/>
  <c r="M36" i="59" s="1"/>
  <c r="AB35" i="59"/>
  <c r="AA35" i="59"/>
  <c r="Z35" i="59"/>
  <c r="Y35" i="59"/>
  <c r="X35" i="59"/>
  <c r="W35" i="59"/>
  <c r="V35" i="59"/>
  <c r="U35" i="59"/>
  <c r="T35" i="59"/>
  <c r="S35" i="59"/>
  <c r="R35" i="59"/>
  <c r="Q35" i="59"/>
  <c r="P35" i="59"/>
  <c r="O35" i="59"/>
  <c r="L35" i="59"/>
  <c r="E35" i="59" s="1"/>
  <c r="J35" i="59"/>
  <c r="AB34" i="59"/>
  <c r="AA34" i="59"/>
  <c r="Z34" i="59"/>
  <c r="Y34" i="59"/>
  <c r="X34" i="59"/>
  <c r="W34" i="59"/>
  <c r="V34" i="59"/>
  <c r="U34" i="59"/>
  <c r="T34" i="59"/>
  <c r="S34" i="59"/>
  <c r="R34" i="59"/>
  <c r="Q34" i="59"/>
  <c r="P34" i="59"/>
  <c r="O34" i="59"/>
  <c r="L34" i="59"/>
  <c r="J34" i="59"/>
  <c r="E34" i="59"/>
  <c r="K34" i="59" s="1"/>
  <c r="M34" i="59" s="1"/>
  <c r="AB33" i="59"/>
  <c r="AA33" i="59"/>
  <c r="Z33" i="59"/>
  <c r="Y33" i="59"/>
  <c r="X33" i="59"/>
  <c r="W33" i="59"/>
  <c r="V33" i="59"/>
  <c r="U33" i="59"/>
  <c r="T33" i="59"/>
  <c r="S33" i="59"/>
  <c r="R33" i="59"/>
  <c r="Q33" i="59"/>
  <c r="P33" i="59"/>
  <c r="O33" i="59"/>
  <c r="L33" i="59"/>
  <c r="E33" i="59" s="1"/>
  <c r="J33" i="59"/>
  <c r="AB32" i="59"/>
  <c r="AA32" i="59"/>
  <c r="Z32" i="59"/>
  <c r="Y32" i="59"/>
  <c r="X32" i="59"/>
  <c r="W32" i="59"/>
  <c r="V32" i="59"/>
  <c r="U32" i="59"/>
  <c r="T32" i="59"/>
  <c r="S32" i="59"/>
  <c r="R32" i="59"/>
  <c r="Q32" i="59"/>
  <c r="P32" i="59"/>
  <c r="O32" i="59"/>
  <c r="L32" i="59"/>
  <c r="E32" i="59" s="1"/>
  <c r="J32" i="59"/>
  <c r="AB31" i="59"/>
  <c r="AA31" i="59"/>
  <c r="Z31" i="59"/>
  <c r="Y31" i="59"/>
  <c r="X31" i="59"/>
  <c r="W31" i="59"/>
  <c r="V31" i="59"/>
  <c r="U31" i="59"/>
  <c r="T31" i="59"/>
  <c r="S31" i="59"/>
  <c r="R31" i="59"/>
  <c r="Q31" i="59"/>
  <c r="P31" i="59"/>
  <c r="O31" i="59"/>
  <c r="L31" i="59"/>
  <c r="E31" i="59" s="1"/>
  <c r="K31" i="59" s="1"/>
  <c r="M31" i="59" s="1"/>
  <c r="J31" i="59"/>
  <c r="AB30" i="59"/>
  <c r="AA30" i="59"/>
  <c r="Z30" i="59"/>
  <c r="Y30" i="59"/>
  <c r="X30" i="59"/>
  <c r="W30" i="59"/>
  <c r="V30" i="59"/>
  <c r="U30" i="59"/>
  <c r="T30" i="59"/>
  <c r="S30" i="59"/>
  <c r="R30" i="59"/>
  <c r="Q30" i="59"/>
  <c r="P30" i="59"/>
  <c r="O30" i="59"/>
  <c r="L30" i="59"/>
  <c r="J30" i="59"/>
  <c r="E30" i="59"/>
  <c r="K30" i="59" s="1"/>
  <c r="M30" i="59" s="1"/>
  <c r="AB29" i="59"/>
  <c r="AA29" i="59"/>
  <c r="Z29" i="59"/>
  <c r="Y29" i="59"/>
  <c r="X29" i="59"/>
  <c r="W29" i="59"/>
  <c r="V29" i="59"/>
  <c r="U29" i="59"/>
  <c r="T29" i="59"/>
  <c r="S29" i="59"/>
  <c r="R29" i="59"/>
  <c r="Q29" i="59"/>
  <c r="P29" i="59"/>
  <c r="O29" i="59"/>
  <c r="L29" i="59"/>
  <c r="E29" i="59" s="1"/>
  <c r="J29" i="59"/>
  <c r="AB28" i="59"/>
  <c r="AA28" i="59"/>
  <c r="Z28" i="59"/>
  <c r="Y28" i="59"/>
  <c r="X28" i="59"/>
  <c r="W28" i="59"/>
  <c r="V28" i="59"/>
  <c r="U28" i="59"/>
  <c r="T28" i="59"/>
  <c r="S28" i="59"/>
  <c r="R28" i="59"/>
  <c r="Q28" i="59"/>
  <c r="P28" i="59"/>
  <c r="O28" i="59"/>
  <c r="L28" i="59"/>
  <c r="J28" i="59"/>
  <c r="E28" i="59"/>
  <c r="AB27" i="59"/>
  <c r="AA27" i="59"/>
  <c r="Z27" i="59"/>
  <c r="Y27" i="59"/>
  <c r="X27" i="59"/>
  <c r="W27" i="59"/>
  <c r="V27" i="59"/>
  <c r="U27" i="59"/>
  <c r="T27" i="59"/>
  <c r="S27" i="59"/>
  <c r="R27" i="59"/>
  <c r="Q27" i="59"/>
  <c r="P27" i="59"/>
  <c r="O27" i="59"/>
  <c r="L27" i="59"/>
  <c r="E27" i="59" s="1"/>
  <c r="K27" i="59" s="1"/>
  <c r="M27" i="59" s="1"/>
  <c r="J27" i="59"/>
  <c r="AB26" i="59"/>
  <c r="AA26" i="59"/>
  <c r="Z26" i="59"/>
  <c r="Y26" i="59"/>
  <c r="X26" i="59"/>
  <c r="W26" i="59"/>
  <c r="V26" i="59"/>
  <c r="U26" i="59"/>
  <c r="T26" i="59"/>
  <c r="S26" i="59"/>
  <c r="R26" i="59"/>
  <c r="Q26" i="59"/>
  <c r="P26" i="59"/>
  <c r="O26" i="59"/>
  <c r="L26" i="59"/>
  <c r="E26" i="59" s="1"/>
  <c r="K26" i="59" s="1"/>
  <c r="M26" i="59" s="1"/>
  <c r="J26" i="59"/>
  <c r="AB25" i="59"/>
  <c r="AA25" i="59"/>
  <c r="Z25" i="59"/>
  <c r="Y25" i="59"/>
  <c r="X25" i="59"/>
  <c r="W25" i="59"/>
  <c r="V25" i="59"/>
  <c r="U25" i="59"/>
  <c r="T25" i="59"/>
  <c r="S25" i="59"/>
  <c r="R25" i="59"/>
  <c r="Q25" i="59"/>
  <c r="P25" i="59"/>
  <c r="O25" i="59"/>
  <c r="L25" i="59"/>
  <c r="E25" i="59" s="1"/>
  <c r="J25" i="59"/>
  <c r="AB24" i="59"/>
  <c r="AA24" i="59"/>
  <c r="Z24" i="59"/>
  <c r="Y24" i="59"/>
  <c r="X24" i="59"/>
  <c r="W24" i="59"/>
  <c r="V24" i="59"/>
  <c r="U24" i="59"/>
  <c r="T24" i="59"/>
  <c r="S24" i="59"/>
  <c r="R24" i="59"/>
  <c r="Q24" i="59"/>
  <c r="P24" i="59"/>
  <c r="O24" i="59"/>
  <c r="L24" i="59"/>
  <c r="J24" i="59"/>
  <c r="E24" i="59"/>
  <c r="AB23" i="59"/>
  <c r="AA23" i="59"/>
  <c r="Z23" i="59"/>
  <c r="Y23" i="59"/>
  <c r="X23" i="59"/>
  <c r="W23" i="59"/>
  <c r="V23" i="59"/>
  <c r="U23" i="59"/>
  <c r="T23" i="59"/>
  <c r="S23" i="59"/>
  <c r="R23" i="59"/>
  <c r="Q23" i="59"/>
  <c r="P23" i="59"/>
  <c r="O23" i="59"/>
  <c r="L23" i="59"/>
  <c r="E23" i="59" s="1"/>
  <c r="J23" i="59"/>
  <c r="AB22" i="59"/>
  <c r="Z22" i="59"/>
  <c r="Y22" i="59"/>
  <c r="W22" i="59"/>
  <c r="V22" i="59"/>
  <c r="U22" i="59"/>
  <c r="T22" i="59"/>
  <c r="S22" i="59"/>
  <c r="R22" i="59"/>
  <c r="Q22" i="59"/>
  <c r="P22" i="59"/>
  <c r="O22" i="59"/>
  <c r="L22" i="59"/>
  <c r="E22" i="59" s="1"/>
  <c r="J22" i="59"/>
  <c r="L21" i="59"/>
  <c r="E21" i="59" s="1"/>
  <c r="J21" i="59"/>
  <c r="L20" i="59"/>
  <c r="E20" i="59" s="1"/>
  <c r="J20" i="59"/>
  <c r="L19" i="59"/>
  <c r="E19" i="59" s="1"/>
  <c r="J19" i="59"/>
  <c r="S15" i="59"/>
  <c r="R15" i="59"/>
  <c r="Q15" i="59"/>
  <c r="P15" i="59"/>
  <c r="O15" i="59"/>
  <c r="B10" i="59"/>
  <c r="Q19" i="59" l="1"/>
  <c r="Z19" i="59"/>
  <c r="T102" i="59"/>
  <c r="T100" i="59"/>
  <c r="T111" i="59"/>
  <c r="T110" i="59"/>
  <c r="T109" i="59"/>
  <c r="T106" i="59"/>
  <c r="T98" i="59"/>
  <c r="T108" i="59"/>
  <c r="T94" i="59"/>
  <c r="T115" i="59"/>
  <c r="T107" i="59"/>
  <c r="R19" i="59"/>
  <c r="T19" i="59"/>
  <c r="AB19" i="59"/>
  <c r="AA19" i="59"/>
  <c r="U19" i="59"/>
  <c r="W19" i="59"/>
  <c r="S19" i="59"/>
  <c r="O19" i="59"/>
  <c r="X19" i="59"/>
  <c r="P19" i="59"/>
  <c r="Y19" i="59"/>
  <c r="K23" i="59"/>
  <c r="T103" i="59"/>
  <c r="T92" i="59"/>
  <c r="T88" i="59"/>
  <c r="T87" i="59"/>
  <c r="T99" i="59"/>
  <c r="T105" i="59"/>
  <c r="K22" i="59"/>
  <c r="T86" i="59"/>
  <c r="T95" i="59"/>
  <c r="T77" i="59"/>
  <c r="T76" i="59"/>
  <c r="T101" i="59"/>
  <c r="T93" i="59"/>
  <c r="Y58" i="59"/>
  <c r="T75" i="59"/>
  <c r="Z58" i="59"/>
  <c r="T85" i="59"/>
  <c r="T69" i="59"/>
  <c r="AB58" i="59"/>
  <c r="T84" i="59"/>
  <c r="AB57" i="59"/>
  <c r="T83" i="59"/>
  <c r="V54" i="59"/>
  <c r="V55" i="59"/>
  <c r="T90" i="59"/>
  <c r="T82" i="59"/>
  <c r="V57" i="59"/>
  <c r="V58" i="59"/>
  <c r="T89" i="59"/>
  <c r="K20" i="59"/>
  <c r="M20" i="59" s="1"/>
  <c r="T68" i="59"/>
  <c r="T67" i="59"/>
  <c r="T74" i="59"/>
  <c r="T62" i="59"/>
  <c r="T81" i="59"/>
  <c r="T73" i="59"/>
  <c r="T80" i="59"/>
  <c r="T72" i="59"/>
  <c r="T71" i="59"/>
  <c r="T78" i="59"/>
  <c r="T70" i="59"/>
  <c r="V21" i="59"/>
  <c r="AA58" i="59"/>
  <c r="O21" i="59"/>
  <c r="W21" i="59"/>
  <c r="T61" i="59"/>
  <c r="P21" i="59"/>
  <c r="T60" i="59"/>
  <c r="X21" i="59"/>
  <c r="Y21" i="59"/>
  <c r="T59" i="59"/>
  <c r="U21" i="59"/>
  <c r="Q21" i="59"/>
  <c r="R21" i="59"/>
  <c r="Z21" i="59"/>
  <c r="T66" i="59"/>
  <c r="S21" i="59"/>
  <c r="AA21" i="59"/>
  <c r="T65" i="59"/>
  <c r="T21" i="59"/>
  <c r="T64" i="59"/>
  <c r="Y20" i="59"/>
  <c r="Q20" i="59"/>
  <c r="O20" i="59"/>
  <c r="W20" i="59"/>
  <c r="P20" i="59"/>
  <c r="X20" i="59"/>
  <c r="R20" i="59"/>
  <c r="Z20" i="59"/>
  <c r="S20" i="59"/>
  <c r="AA20" i="59"/>
  <c r="T20" i="59"/>
  <c r="AB20" i="59"/>
  <c r="N15" i="59"/>
  <c r="K32" i="59"/>
  <c r="M32" i="59" s="1"/>
  <c r="K128" i="59"/>
  <c r="M128" i="59" s="1"/>
  <c r="K169" i="59"/>
  <c r="M169" i="59" s="1"/>
  <c r="K204" i="59"/>
  <c r="M204" i="59" s="1"/>
  <c r="K207" i="59"/>
  <c r="M207" i="59" s="1"/>
  <c r="K351" i="59"/>
  <c r="M351" i="59" s="1"/>
  <c r="K267" i="59"/>
  <c r="M267" i="59" s="1"/>
  <c r="K139" i="59"/>
  <c r="M139" i="59" s="1"/>
  <c r="K145" i="59"/>
  <c r="M145" i="59" s="1"/>
  <c r="K160" i="59"/>
  <c r="M160" i="59" s="1"/>
  <c r="K211" i="59"/>
  <c r="M211" i="59" s="1"/>
  <c r="K253" i="59"/>
  <c r="M253" i="59" s="1"/>
  <c r="K48" i="59"/>
  <c r="M48" i="59" s="1"/>
  <c r="K137" i="59"/>
  <c r="M137" i="59" s="1"/>
  <c r="K183" i="59"/>
  <c r="M183" i="59" s="1"/>
  <c r="K233" i="59"/>
  <c r="M233" i="59" s="1"/>
  <c r="K240" i="59"/>
  <c r="M240" i="59" s="1"/>
  <c r="K251" i="59"/>
  <c r="M251" i="59" s="1"/>
  <c r="K152" i="59"/>
  <c r="M152" i="59" s="1"/>
  <c r="K29" i="59"/>
  <c r="M29" i="59" s="1"/>
  <c r="K45" i="59"/>
  <c r="M45" i="59" s="1"/>
  <c r="K69" i="59"/>
  <c r="M69" i="59" s="1"/>
  <c r="K70" i="59"/>
  <c r="M70" i="59" s="1"/>
  <c r="K83" i="59"/>
  <c r="M83" i="59" s="1"/>
  <c r="K101" i="59"/>
  <c r="M101" i="59" s="1"/>
  <c r="K102" i="59"/>
  <c r="M102" i="59" s="1"/>
  <c r="K106" i="59"/>
  <c r="M106" i="59" s="1"/>
  <c r="K107" i="59"/>
  <c r="M107" i="59" s="1"/>
  <c r="K116" i="59"/>
  <c r="M116" i="59" s="1"/>
  <c r="K121" i="59"/>
  <c r="M121" i="59" s="1"/>
  <c r="K162" i="59"/>
  <c r="M162" i="59" s="1"/>
  <c r="K182" i="59"/>
  <c r="M182" i="59" s="1"/>
  <c r="K206" i="59"/>
  <c r="M206" i="59" s="1"/>
  <c r="K266" i="59"/>
  <c r="M266" i="59" s="1"/>
  <c r="K312" i="59"/>
  <c r="M312" i="59" s="1"/>
  <c r="K331" i="59"/>
  <c r="M331" i="59" s="1"/>
  <c r="K343" i="59"/>
  <c r="M343" i="59" s="1"/>
  <c r="K361" i="59"/>
  <c r="M361" i="59" s="1"/>
  <c r="K422" i="59"/>
  <c r="M422" i="59" s="1"/>
  <c r="K442" i="59"/>
  <c r="M442" i="59" s="1"/>
  <c r="K452" i="59"/>
  <c r="M452" i="59" s="1"/>
  <c r="K455" i="59"/>
  <c r="M455" i="59" s="1"/>
  <c r="K490" i="59"/>
  <c r="M490" i="59" s="1"/>
  <c r="K493" i="59"/>
  <c r="M493" i="59" s="1"/>
  <c r="K531" i="59"/>
  <c r="M531" i="59" s="1"/>
  <c r="K33" i="59"/>
  <c r="M33" i="59" s="1"/>
  <c r="K49" i="59"/>
  <c r="M49" i="59" s="1"/>
  <c r="K61" i="59"/>
  <c r="M61" i="59" s="1"/>
  <c r="K93" i="59"/>
  <c r="M93" i="59" s="1"/>
  <c r="K125" i="59"/>
  <c r="M125" i="59" s="1"/>
  <c r="K126" i="59"/>
  <c r="M126" i="59" s="1"/>
  <c r="K154" i="59"/>
  <c r="M154" i="59" s="1"/>
  <c r="K178" i="59"/>
  <c r="M178" i="59" s="1"/>
  <c r="K202" i="59"/>
  <c r="M202" i="59" s="1"/>
  <c r="K218" i="59"/>
  <c r="M218" i="59" s="1"/>
  <c r="K308" i="59"/>
  <c r="M308" i="59" s="1"/>
  <c r="K324" i="59"/>
  <c r="M324" i="59" s="1"/>
  <c r="K334" i="59"/>
  <c r="M334" i="59" s="1"/>
  <c r="K411" i="59"/>
  <c r="M411" i="59" s="1"/>
  <c r="K417" i="59"/>
  <c r="M417" i="59" s="1"/>
  <c r="K483" i="59"/>
  <c r="M483" i="59" s="1"/>
  <c r="K35" i="59"/>
  <c r="M35" i="59" s="1"/>
  <c r="K51" i="59"/>
  <c r="M51" i="59" s="1"/>
  <c r="K84" i="59"/>
  <c r="M84" i="59" s="1"/>
  <c r="K104" i="59"/>
  <c r="M104" i="59" s="1"/>
  <c r="K118" i="59"/>
  <c r="M118" i="59" s="1"/>
  <c r="K21" i="59"/>
  <c r="M21" i="59" s="1"/>
  <c r="K24" i="59"/>
  <c r="M24" i="59" s="1"/>
  <c r="K37" i="59"/>
  <c r="M37" i="59" s="1"/>
  <c r="K40" i="59"/>
  <c r="M40" i="59" s="1"/>
  <c r="K194" i="59"/>
  <c r="M194" i="59" s="1"/>
  <c r="K234" i="59"/>
  <c r="M234" i="59" s="1"/>
  <c r="K304" i="59"/>
  <c r="M304" i="59" s="1"/>
  <c r="K318" i="59"/>
  <c r="M318" i="59" s="1"/>
  <c r="K320" i="59"/>
  <c r="M320" i="59" s="1"/>
  <c r="K347" i="59"/>
  <c r="M347" i="59" s="1"/>
  <c r="K491" i="59"/>
  <c r="M491" i="59" s="1"/>
  <c r="K511" i="59"/>
  <c r="M511" i="59" s="1"/>
  <c r="K517" i="59"/>
  <c r="M517" i="59" s="1"/>
  <c r="K521" i="59"/>
  <c r="M521" i="59" s="1"/>
  <c r="K55" i="59"/>
  <c r="M55" i="59" s="1"/>
  <c r="K76" i="59"/>
  <c r="M76" i="59" s="1"/>
  <c r="K95" i="59"/>
  <c r="M95" i="59" s="1"/>
  <c r="K25" i="59"/>
  <c r="M25" i="59" s="1"/>
  <c r="K28" i="59"/>
  <c r="M28" i="59" s="1"/>
  <c r="K41" i="59"/>
  <c r="M41" i="59" s="1"/>
  <c r="K44" i="59"/>
  <c r="M44" i="59" s="1"/>
  <c r="K57" i="59"/>
  <c r="M57" i="59" s="1"/>
  <c r="K59" i="59"/>
  <c r="M59" i="59" s="1"/>
  <c r="K77" i="59"/>
  <c r="M77" i="59" s="1"/>
  <c r="K78" i="59"/>
  <c r="M78" i="59" s="1"/>
  <c r="K91" i="59"/>
  <c r="M91" i="59" s="1"/>
  <c r="K115" i="59"/>
  <c r="M115" i="59" s="1"/>
  <c r="K120" i="59"/>
  <c r="M120" i="59" s="1"/>
  <c r="K170" i="59"/>
  <c r="M170" i="59" s="1"/>
  <c r="K210" i="59"/>
  <c r="M210" i="59" s="1"/>
  <c r="K250" i="59"/>
  <c r="M250" i="59" s="1"/>
  <c r="K340" i="59"/>
  <c r="M340" i="59" s="1"/>
  <c r="K348" i="59"/>
  <c r="M348" i="59" s="1"/>
  <c r="K460" i="59"/>
  <c r="M460" i="59" s="1"/>
  <c r="K463" i="59"/>
  <c r="M463" i="59" s="1"/>
  <c r="K475" i="59"/>
  <c r="M475" i="59" s="1"/>
  <c r="K360" i="59"/>
  <c r="M360" i="59" s="1"/>
  <c r="K407" i="59"/>
  <c r="M407" i="59" s="1"/>
  <c r="K412" i="59"/>
  <c r="M412" i="59" s="1"/>
  <c r="K433" i="59"/>
  <c r="M433" i="59" s="1"/>
  <c r="K461" i="59"/>
  <c r="M461" i="59" s="1"/>
  <c r="K469" i="59"/>
  <c r="M469" i="59" s="1"/>
  <c r="K481" i="59"/>
  <c r="M481" i="59" s="1"/>
  <c r="K484" i="59"/>
  <c r="M484" i="59" s="1"/>
  <c r="K494" i="59"/>
  <c r="M494" i="59" s="1"/>
  <c r="K538" i="59"/>
  <c r="M538" i="59" s="1"/>
  <c r="K548" i="59"/>
  <c r="M548" i="59" s="1"/>
  <c r="K603" i="59"/>
  <c r="M603" i="59" s="1"/>
  <c r="K610" i="59"/>
  <c r="M610" i="59" s="1"/>
  <c r="K616" i="59"/>
  <c r="M616" i="59" s="1"/>
  <c r="K635" i="59"/>
  <c r="M635" i="59" s="1"/>
  <c r="K681" i="59"/>
  <c r="M681" i="59" s="1"/>
  <c r="K705" i="59"/>
  <c r="M705" i="59" s="1"/>
  <c r="K723" i="59"/>
  <c r="M723" i="59" s="1"/>
  <c r="K741" i="59"/>
  <c r="M741" i="59" s="1"/>
  <c r="K757" i="59"/>
  <c r="M757" i="59" s="1"/>
  <c r="K785" i="59"/>
  <c r="M785" i="59" s="1"/>
  <c r="K811" i="59"/>
  <c r="M811" i="59" s="1"/>
  <c r="K845" i="59"/>
  <c r="M845" i="59" s="1"/>
  <c r="K861" i="59"/>
  <c r="M861" i="59" s="1"/>
  <c r="K883" i="59"/>
  <c r="M883" i="59" s="1"/>
  <c r="K376" i="59"/>
  <c r="M376" i="59" s="1"/>
  <c r="K396" i="59"/>
  <c r="M396" i="59" s="1"/>
  <c r="K413" i="59"/>
  <c r="M413" i="59" s="1"/>
  <c r="K451" i="59"/>
  <c r="M451" i="59" s="1"/>
  <c r="K456" i="59"/>
  <c r="M456" i="59" s="1"/>
  <c r="K464" i="59"/>
  <c r="M464" i="59" s="1"/>
  <c r="K472" i="59"/>
  <c r="M472" i="59" s="1"/>
  <c r="K479" i="59"/>
  <c r="M479" i="59" s="1"/>
  <c r="K485" i="59"/>
  <c r="M485" i="59" s="1"/>
  <c r="K488" i="59"/>
  <c r="M488" i="59" s="1"/>
  <c r="K498" i="59"/>
  <c r="M498" i="59" s="1"/>
  <c r="K501" i="59"/>
  <c r="M501" i="59" s="1"/>
  <c r="K507" i="59"/>
  <c r="M507" i="59" s="1"/>
  <c r="K509" i="59"/>
  <c r="M509" i="59" s="1"/>
  <c r="K519" i="59"/>
  <c r="M519" i="59" s="1"/>
  <c r="K539" i="59"/>
  <c r="M539" i="59" s="1"/>
  <c r="K565" i="59"/>
  <c r="M565" i="59" s="1"/>
  <c r="K611" i="59"/>
  <c r="M611" i="59" s="1"/>
  <c r="K617" i="59"/>
  <c r="M617" i="59" s="1"/>
  <c r="K626" i="59"/>
  <c r="M626" i="59" s="1"/>
  <c r="K649" i="59"/>
  <c r="M649" i="59" s="1"/>
  <c r="K663" i="59"/>
  <c r="M663" i="59" s="1"/>
  <c r="K691" i="59"/>
  <c r="M691" i="59" s="1"/>
  <c r="K795" i="59"/>
  <c r="M795" i="59" s="1"/>
  <c r="K814" i="59"/>
  <c r="M814" i="59" s="1"/>
  <c r="K826" i="59"/>
  <c r="M826" i="59" s="1"/>
  <c r="K875" i="59"/>
  <c r="M875" i="59" s="1"/>
  <c r="K880" i="59"/>
  <c r="M880" i="59" s="1"/>
  <c r="K391" i="59"/>
  <c r="M391" i="59" s="1"/>
  <c r="K459" i="59"/>
  <c r="M459" i="59" s="1"/>
  <c r="K465" i="59"/>
  <c r="M465" i="59" s="1"/>
  <c r="K473" i="59"/>
  <c r="M473" i="59" s="1"/>
  <c r="K476" i="59"/>
  <c r="M476" i="59" s="1"/>
  <c r="K489" i="59"/>
  <c r="M489" i="59" s="1"/>
  <c r="K492" i="59"/>
  <c r="M492" i="59" s="1"/>
  <c r="K510" i="59"/>
  <c r="M510" i="59" s="1"/>
  <c r="K536" i="59"/>
  <c r="M536" i="59" s="1"/>
  <c r="K543" i="59"/>
  <c r="M543" i="59" s="1"/>
  <c r="K557" i="59"/>
  <c r="M557" i="59" s="1"/>
  <c r="K574" i="59"/>
  <c r="M574" i="59" s="1"/>
  <c r="K618" i="59"/>
  <c r="M618" i="59" s="1"/>
  <c r="K661" i="59"/>
  <c r="M661" i="59" s="1"/>
  <c r="K664" i="59"/>
  <c r="M664" i="59" s="1"/>
  <c r="K698" i="59"/>
  <c r="M698" i="59" s="1"/>
  <c r="K710" i="59"/>
  <c r="M710" i="59" s="1"/>
  <c r="K796" i="59"/>
  <c r="M796" i="59" s="1"/>
  <c r="K806" i="59"/>
  <c r="M806" i="59" s="1"/>
  <c r="K829" i="59"/>
  <c r="M829" i="59" s="1"/>
  <c r="K841" i="59"/>
  <c r="M841" i="59" s="1"/>
  <c r="K859" i="59"/>
  <c r="M859" i="59" s="1"/>
  <c r="K544" i="59"/>
  <c r="M544" i="59" s="1"/>
  <c r="K547" i="59"/>
  <c r="M547" i="59" s="1"/>
  <c r="K586" i="59"/>
  <c r="M586" i="59" s="1"/>
  <c r="K807" i="59"/>
  <c r="M807" i="59" s="1"/>
  <c r="K830" i="59"/>
  <c r="M830" i="59" s="1"/>
  <c r="K651" i="59"/>
  <c r="M651" i="59" s="1"/>
  <c r="K713" i="59"/>
  <c r="M713" i="59" s="1"/>
  <c r="K518" i="59"/>
  <c r="M518" i="59" s="1"/>
  <c r="K541" i="59"/>
  <c r="M541" i="59" s="1"/>
  <c r="K585" i="59"/>
  <c r="M585" i="59" s="1"/>
  <c r="K602" i="59"/>
  <c r="M602" i="59" s="1"/>
  <c r="K627" i="59"/>
  <c r="M627" i="59" s="1"/>
  <c r="K632" i="59"/>
  <c r="M632" i="59" s="1"/>
  <c r="K644" i="59"/>
  <c r="M644" i="59" s="1"/>
  <c r="K660" i="59"/>
  <c r="M660" i="59" s="1"/>
  <c r="K669" i="59"/>
  <c r="M669" i="59" s="1"/>
  <c r="K744" i="59"/>
  <c r="M744" i="59" s="1"/>
  <c r="K748" i="59"/>
  <c r="M748" i="59" s="1"/>
  <c r="K788" i="59"/>
  <c r="M788" i="59" s="1"/>
  <c r="K832" i="59"/>
  <c r="M832" i="59" s="1"/>
  <c r="K687" i="59"/>
  <c r="M687" i="59" s="1"/>
  <c r="K703" i="59"/>
  <c r="M703" i="59" s="1"/>
  <c r="K719" i="59"/>
  <c r="M719" i="59" s="1"/>
  <c r="K881" i="59"/>
  <c r="M881" i="59" s="1"/>
  <c r="K561" i="59"/>
  <c r="M561" i="59" s="1"/>
  <c r="K564" i="59"/>
  <c r="M564" i="59" s="1"/>
  <c r="K581" i="59"/>
  <c r="M581" i="59" s="1"/>
  <c r="K592" i="59"/>
  <c r="M592" i="59" s="1"/>
  <c r="K628" i="59"/>
  <c r="M628" i="59" s="1"/>
  <c r="K640" i="59"/>
  <c r="M640" i="59" s="1"/>
  <c r="K685" i="59"/>
  <c r="M685" i="59" s="1"/>
  <c r="K701" i="59"/>
  <c r="M701" i="59" s="1"/>
  <c r="K717" i="59"/>
  <c r="M717" i="59" s="1"/>
  <c r="K728" i="59"/>
  <c r="M728" i="59" s="1"/>
  <c r="K732" i="59"/>
  <c r="M732" i="59" s="1"/>
  <c r="K772" i="59"/>
  <c r="M772" i="59" s="1"/>
  <c r="K816" i="59"/>
  <c r="M816" i="59" s="1"/>
  <c r="K856" i="59"/>
  <c r="M856" i="59" s="1"/>
  <c r="K604" i="59"/>
  <c r="M604" i="59" s="1"/>
  <c r="K614" i="59"/>
  <c r="M614" i="59" s="1"/>
  <c r="K659" i="59"/>
  <c r="M659" i="59" s="1"/>
  <c r="K720" i="59"/>
  <c r="M720" i="59" s="1"/>
  <c r="K760" i="59"/>
  <c r="M760" i="59" s="1"/>
  <c r="K764" i="59"/>
  <c r="M764" i="59" s="1"/>
  <c r="K804" i="59"/>
  <c r="M804" i="59" s="1"/>
  <c r="K848" i="59"/>
  <c r="M848" i="59" s="1"/>
  <c r="K868" i="59"/>
  <c r="M868" i="59" s="1"/>
  <c r="E7" i="59"/>
  <c r="O10" i="59" s="1" a="1"/>
  <c r="O10" i="59" s="1"/>
  <c r="K19" i="59"/>
  <c r="V20" i="59" s="1"/>
  <c r="K130" i="59"/>
  <c r="M130" i="59" s="1"/>
  <c r="K138" i="59"/>
  <c r="M138" i="59" s="1"/>
  <c r="K134" i="59"/>
  <c r="M134" i="59" s="1"/>
  <c r="K272" i="59"/>
  <c r="M272" i="59" s="1"/>
  <c r="K280" i="59"/>
  <c r="M280" i="59" s="1"/>
  <c r="K296" i="59"/>
  <c r="M296" i="59" s="1"/>
  <c r="K284" i="59"/>
  <c r="M284" i="59" s="1"/>
  <c r="K276" i="59"/>
  <c r="M276" i="59" s="1"/>
  <c r="K300" i="59"/>
  <c r="M300" i="59" s="1"/>
  <c r="K609" i="59"/>
  <c r="M609" i="59" s="1"/>
  <c r="K668" i="59"/>
  <c r="M668" i="59" s="1"/>
  <c r="K520" i="59"/>
  <c r="M520" i="59" s="1"/>
  <c r="K537" i="59"/>
  <c r="M537" i="59" s="1"/>
  <c r="K601" i="59"/>
  <c r="M601" i="59" s="1"/>
  <c r="K612" i="59"/>
  <c r="M612" i="59" s="1"/>
  <c r="K636" i="59"/>
  <c r="M636" i="59" s="1"/>
  <c r="K680" i="59"/>
  <c r="M680" i="59" s="1"/>
  <c r="K524" i="59"/>
  <c r="M524" i="59" s="1"/>
  <c r="K555" i="59"/>
  <c r="M555" i="59" s="1"/>
  <c r="K577" i="59"/>
  <c r="M577" i="59" s="1"/>
  <c r="K513" i="59"/>
  <c r="M513" i="59" s="1"/>
  <c r="K528" i="59"/>
  <c r="M528" i="59" s="1"/>
  <c r="K545" i="59"/>
  <c r="M545" i="59" s="1"/>
  <c r="K619" i="59"/>
  <c r="M619" i="59" s="1"/>
  <c r="K532" i="59"/>
  <c r="M532" i="59" s="1"/>
  <c r="K580" i="59"/>
  <c r="M580" i="59" s="1"/>
  <c r="K648" i="59"/>
  <c r="M648" i="59" s="1"/>
  <c r="K508" i="59"/>
  <c r="M508" i="59" s="1"/>
  <c r="K525" i="59"/>
  <c r="M525" i="59" s="1"/>
  <c r="K540" i="59"/>
  <c r="M540" i="59" s="1"/>
  <c r="K556" i="59"/>
  <c r="M556" i="59" s="1"/>
  <c r="K563" i="59"/>
  <c r="M563" i="59" s="1"/>
  <c r="K587" i="59"/>
  <c r="M587" i="59" s="1"/>
  <c r="J77" i="61" l="1"/>
  <c r="J79" i="61"/>
  <c r="J14" i="61"/>
  <c r="J15" i="61"/>
  <c r="M23" i="59"/>
  <c r="J70" i="61" s="1"/>
  <c r="AA22" i="59"/>
  <c r="I4" i="59" s="1"/>
  <c r="M22" i="59"/>
  <c r="E98" i="61" s="1"/>
  <c r="X22" i="59"/>
  <c r="F10" i="59" s="1" a="1"/>
  <c r="F10" i="59" s="1"/>
  <c r="AB21" i="59"/>
  <c r="I5" i="59" s="1"/>
  <c r="Q14" i="59"/>
  <c r="H10" i="59" a="1"/>
  <c r="H10" i="59" s="1"/>
  <c r="G10" i="59" a="1"/>
  <c r="G10" i="59" s="1"/>
  <c r="E10" i="59" a="1"/>
  <c r="E10" i="59" s="1"/>
  <c r="I6" i="59"/>
  <c r="M19" i="59"/>
  <c r="V19" i="59"/>
  <c r="T14" i="59"/>
  <c r="V127" i="59"/>
  <c r="S14" i="59"/>
  <c r="U127" i="59"/>
  <c r="R14" i="59"/>
  <c r="J104" i="61" l="1"/>
  <c r="J103" i="61"/>
  <c r="I10" i="59" a="1"/>
  <c r="I10" i="59" s="1"/>
  <c r="M10" i="59" a="1"/>
  <c r="M10" i="59" s="1"/>
  <c r="C10" i="59"/>
  <c r="C9" i="61" s="1"/>
  <c r="E23" i="61"/>
  <c r="J102" i="61" s="1"/>
  <c r="D10" i="59" a="1"/>
  <c r="D10" i="59" s="1"/>
  <c r="I3" i="59"/>
  <c r="W127" i="59"/>
  <c r="U14" i="59"/>
  <c r="X127" i="59"/>
  <c r="Z127" i="59" s="1"/>
  <c r="AB127" i="59" s="1"/>
  <c r="AD127" i="59" s="1"/>
  <c r="AF127" i="59" s="1"/>
  <c r="AH127" i="59" s="1"/>
  <c r="AJ127" i="59" s="1"/>
  <c r="AL127" i="59" s="1"/>
  <c r="AN127" i="59" s="1"/>
  <c r="AP127" i="59" s="1"/>
  <c r="AR127" i="59" s="1"/>
  <c r="AT127" i="59" s="1"/>
  <c r="AV127" i="59" s="1"/>
  <c r="AX127" i="59" s="1"/>
  <c r="AZ127" i="59" s="1"/>
  <c r="BB127" i="59" s="1"/>
  <c r="BD127" i="59" s="1"/>
  <c r="BF127" i="59" s="1"/>
  <c r="BH127" i="59" s="1"/>
  <c r="BJ127" i="59" s="1"/>
  <c r="BL127" i="59" s="1"/>
  <c r="BN127" i="59" s="1"/>
  <c r="BP127" i="59" s="1"/>
  <c r="BR127" i="59" s="1"/>
  <c r="BT127" i="59" s="1"/>
  <c r="BV127" i="59" s="1"/>
  <c r="BX127" i="59" s="1"/>
  <c r="BZ127" i="59" s="1"/>
  <c r="CB127" i="59" s="1"/>
  <c r="CD127" i="59" s="1"/>
  <c r="CF127" i="59" s="1"/>
  <c r="CH127" i="59" s="1"/>
  <c r="CJ127" i="59" s="1"/>
  <c r="CL127" i="59" s="1"/>
  <c r="CN127" i="59" s="1"/>
  <c r="CP127" i="59" s="1"/>
  <c r="CR127" i="59" s="1"/>
  <c r="CT127" i="59" s="1"/>
  <c r="CV127" i="59" s="1"/>
  <c r="CX127" i="59" s="1"/>
  <c r="CZ127" i="59" s="1"/>
  <c r="DB127" i="59" s="1"/>
  <c r="DD127" i="59" s="1"/>
  <c r="DF127" i="59" s="1"/>
  <c r="DH127" i="59" s="1"/>
  <c r="DJ127" i="59" s="1"/>
  <c r="DL127" i="59" s="1"/>
  <c r="DN127" i="59" s="1"/>
  <c r="DP127" i="59" s="1"/>
  <c r="DR127" i="59" s="1"/>
  <c r="DT127" i="59" s="1"/>
  <c r="DV127" i="59" s="1"/>
  <c r="DX127" i="59" s="1"/>
  <c r="DZ127" i="59" s="1"/>
  <c r="EB127" i="59" s="1"/>
  <c r="ED127" i="59" s="1"/>
  <c r="EF127" i="59" s="1"/>
  <c r="EH127" i="59" s="1"/>
  <c r="EJ127" i="59" s="1"/>
  <c r="EL127" i="59" s="1"/>
  <c r="EN127" i="59" s="1"/>
  <c r="EP127" i="59" s="1"/>
  <c r="ER127" i="59" s="1"/>
  <c r="ET127" i="59" s="1"/>
  <c r="EV127" i="59" s="1"/>
  <c r="EX127" i="59" s="1"/>
  <c r="EZ127" i="59" s="1"/>
  <c r="FB127" i="59" s="1"/>
  <c r="FD127" i="59" s="1"/>
  <c r="FF127" i="59" s="1"/>
  <c r="FH127" i="59" s="1"/>
  <c r="FJ127" i="59" s="1"/>
  <c r="FL127" i="59" s="1"/>
  <c r="FN127" i="59" s="1"/>
  <c r="FP127" i="59" s="1"/>
  <c r="FR127" i="59" s="1"/>
  <c r="FT127" i="59" s="1"/>
  <c r="FV127" i="59" s="1"/>
  <c r="FX127" i="59" s="1"/>
  <c r="FZ127" i="59" s="1"/>
  <c r="GB127" i="59" s="1"/>
  <c r="GD127" i="59" s="1"/>
  <c r="GF127" i="59" s="1"/>
  <c r="GH127" i="59" s="1"/>
  <c r="GJ127" i="59" s="1"/>
  <c r="GL127" i="59" s="1"/>
  <c r="GN127" i="59" s="1"/>
  <c r="GP127" i="59" s="1"/>
  <c r="GR127" i="59" s="1"/>
  <c r="GT127" i="59" s="1"/>
  <c r="GV127" i="59" s="1"/>
  <c r="GX127" i="59" s="1"/>
  <c r="GZ127" i="59" s="1"/>
  <c r="HB127" i="59" s="1"/>
  <c r="HD127" i="59" s="1"/>
  <c r="HF127" i="59" s="1"/>
  <c r="HH127" i="59" s="1"/>
  <c r="HJ127" i="59" s="1"/>
  <c r="HL127" i="59" s="1"/>
  <c r="HN127" i="59" s="1"/>
  <c r="HP127" i="59" s="1"/>
  <c r="HR127" i="59" s="1"/>
  <c r="HT127" i="59" s="1"/>
  <c r="HV127" i="59" s="1"/>
  <c r="HX127" i="59" s="1"/>
  <c r="HZ127" i="59" s="1"/>
  <c r="IB127" i="59" s="1"/>
  <c r="ID127" i="59" s="1"/>
  <c r="IF127" i="59" s="1"/>
  <c r="IH127" i="59" s="1"/>
  <c r="IJ127" i="59" s="1"/>
  <c r="IL127" i="59" s="1"/>
  <c r="IN127" i="59" s="1"/>
  <c r="IP127" i="59" s="1"/>
  <c r="IR127" i="59" s="1"/>
  <c r="IT127" i="59" s="1"/>
  <c r="IV127" i="59" s="1"/>
  <c r="IX127" i="59" s="1"/>
  <c r="IZ127" i="59" s="1"/>
  <c r="JB127" i="59" s="1"/>
  <c r="JD127" i="59" s="1"/>
  <c r="JF127" i="59" s="1"/>
  <c r="JH127" i="59" s="1"/>
  <c r="JJ127" i="59" s="1"/>
  <c r="JL127" i="59" s="1"/>
  <c r="JN127" i="59" s="1"/>
  <c r="JP127" i="59" s="1"/>
  <c r="JR127" i="59" s="1"/>
  <c r="JT127" i="59" s="1"/>
  <c r="JV127" i="59" s="1"/>
  <c r="JX127" i="59" s="1"/>
  <c r="JZ127" i="59" s="1"/>
  <c r="KB127" i="59" s="1"/>
  <c r="KD127" i="59" s="1"/>
  <c r="KF127" i="59" s="1"/>
  <c r="KH127" i="59" s="1"/>
  <c r="KJ127" i="59" s="1"/>
  <c r="KL127" i="59" s="1"/>
  <c r="KN127" i="59" s="1"/>
  <c r="KP127" i="59" s="1"/>
  <c r="KR127" i="59" s="1"/>
  <c r="KT127" i="59" s="1"/>
  <c r="KV127" i="59" s="1"/>
  <c r="KX127" i="59" s="1"/>
  <c r="KZ127" i="59" s="1"/>
  <c r="LB127" i="59" s="1"/>
  <c r="LD127" i="59" s="1"/>
  <c r="LF127" i="59" s="1"/>
  <c r="LH127" i="59" s="1"/>
  <c r="LJ127" i="59" s="1"/>
  <c r="LL127" i="59" s="1"/>
  <c r="LN127" i="59" s="1"/>
  <c r="LP127" i="59" s="1"/>
  <c r="LR127" i="59" s="1"/>
  <c r="LT127" i="59" s="1"/>
  <c r="LV127" i="59" s="1"/>
  <c r="LX127" i="59" s="1"/>
  <c r="LZ127" i="59" s="1"/>
  <c r="MB127" i="59" s="1"/>
  <c r="MD127" i="59" s="1"/>
  <c r="MF127" i="59" s="1"/>
  <c r="MH127" i="59" s="1"/>
  <c r="MJ127" i="59" s="1"/>
  <c r="ML127" i="59" s="1"/>
  <c r="MN127" i="59" s="1"/>
  <c r="MP127" i="59" s="1"/>
  <c r="MR127" i="59" s="1"/>
  <c r="MT127" i="59" s="1"/>
  <c r="MV127" i="59" s="1"/>
  <c r="MX127" i="59" s="1"/>
  <c r="MZ127" i="59" s="1"/>
  <c r="NB127" i="59" s="1"/>
  <c r="ND127" i="59" s="1"/>
  <c r="NF127" i="59" s="1"/>
  <c r="NH127" i="59" s="1"/>
  <c r="NJ127" i="59" s="1"/>
  <c r="NL127" i="59" s="1"/>
  <c r="NN127" i="59" s="1"/>
  <c r="NP127" i="59" s="1"/>
  <c r="NR127" i="59" s="1"/>
  <c r="NT127" i="59" s="1"/>
  <c r="NV127" i="59" s="1"/>
  <c r="NX127" i="59" s="1"/>
  <c r="NZ127" i="59" s="1"/>
  <c r="OB127" i="59" s="1"/>
  <c r="OD127" i="59" s="1"/>
  <c r="OF127" i="59" s="1"/>
  <c r="OH127" i="59" s="1"/>
  <c r="OJ127" i="59" s="1"/>
  <c r="OL127" i="59" s="1"/>
  <c r="ON127" i="59" s="1"/>
  <c r="OP127" i="59" s="1"/>
  <c r="OR127" i="59" s="1"/>
  <c r="OT127" i="59" s="1"/>
  <c r="OV127" i="59" s="1"/>
  <c r="OX127" i="59" s="1"/>
  <c r="OZ127" i="59" s="1"/>
  <c r="PB127" i="59" s="1"/>
  <c r="PD127" i="59" s="1"/>
  <c r="PF127" i="59" s="1"/>
  <c r="PH127" i="59" s="1"/>
  <c r="PJ127" i="59" s="1"/>
  <c r="PL127" i="59" s="1"/>
  <c r="PN127" i="59" s="1"/>
  <c r="PP127" i="59" s="1"/>
  <c r="PR127" i="59" s="1"/>
  <c r="PT127" i="59" s="1"/>
  <c r="PV127" i="59" s="1"/>
  <c r="PX127" i="59" s="1"/>
  <c r="PZ127" i="59" s="1"/>
  <c r="QB127" i="59" s="1"/>
  <c r="QD127" i="59" s="1"/>
  <c r="QF127" i="59" s="1"/>
  <c r="QH127" i="59" s="1"/>
  <c r="QJ127" i="59" s="1"/>
  <c r="QL127" i="59" s="1"/>
  <c r="QN127" i="59" s="1"/>
  <c r="QP127" i="59" s="1"/>
  <c r="QR127" i="59" s="1"/>
  <c r="QT127" i="59" s="1"/>
  <c r="QV127" i="59" s="1"/>
  <c r="QX127" i="59" s="1"/>
  <c r="QZ127" i="59" s="1"/>
  <c r="RB127" i="59" s="1"/>
  <c r="RD127" i="59" s="1"/>
  <c r="RF127" i="59" s="1"/>
  <c r="RH127" i="59" s="1"/>
  <c r="RJ127" i="59" s="1"/>
  <c r="RL127" i="59" s="1"/>
  <c r="RN127" i="59" s="1"/>
  <c r="RP127" i="59" s="1"/>
  <c r="RR127" i="59" s="1"/>
  <c r="RT127" i="59" s="1"/>
  <c r="RV127" i="59" s="1"/>
  <c r="RX127" i="59" s="1"/>
  <c r="RZ127" i="59" s="1"/>
  <c r="SB127" i="59" s="1"/>
  <c r="SD127" i="59" s="1"/>
  <c r="SF127" i="59" s="1"/>
  <c r="SH127" i="59" s="1"/>
  <c r="SJ127" i="59" s="1"/>
  <c r="SL127" i="59" s="1"/>
  <c r="SN127" i="59" s="1"/>
  <c r="SP127" i="59" s="1"/>
  <c r="SR127" i="59" s="1"/>
  <c r="ST127" i="59" s="1"/>
  <c r="SV127" i="59" s="1"/>
  <c r="SX127" i="59" s="1"/>
  <c r="SZ127" i="59" s="1"/>
  <c r="TB127" i="59" s="1"/>
  <c r="TD127" i="59" s="1"/>
  <c r="TF127" i="59" s="1"/>
  <c r="TH127" i="59" s="1"/>
  <c r="TJ127" i="59" s="1"/>
  <c r="TL127" i="59" s="1"/>
  <c r="TN127" i="59" s="1"/>
  <c r="TP127" i="59" s="1"/>
  <c r="TR127" i="59" s="1"/>
  <c r="TT127" i="59" s="1"/>
  <c r="TV127" i="59" s="1"/>
  <c r="TX127" i="59" s="1"/>
  <c r="TZ127" i="59" s="1"/>
  <c r="UB127" i="59" s="1"/>
  <c r="UD127" i="59" s="1"/>
  <c r="UF127" i="59" s="1"/>
  <c r="UH127" i="59" s="1"/>
  <c r="UJ127" i="59" s="1"/>
  <c r="UL127" i="59" s="1"/>
  <c r="UN127" i="59" s="1"/>
  <c r="UP127" i="59" s="1"/>
  <c r="UR127" i="59" s="1"/>
  <c r="UT127" i="59" s="1"/>
  <c r="UV127" i="59" s="1"/>
  <c r="UX127" i="59" s="1"/>
  <c r="UZ127" i="59" s="1"/>
  <c r="VB127" i="59" s="1"/>
  <c r="VD127" i="59" s="1"/>
  <c r="VF127" i="59" s="1"/>
  <c r="VH127" i="59" s="1"/>
  <c r="VJ127" i="59" s="1"/>
  <c r="VL127" i="59" s="1"/>
  <c r="VN127" i="59" s="1"/>
  <c r="VP127" i="59" s="1"/>
  <c r="VR127" i="59" s="1"/>
  <c r="VT127" i="59" s="1"/>
  <c r="VV127" i="59" s="1"/>
  <c r="VX127" i="59" s="1"/>
  <c r="VZ127" i="59" s="1"/>
  <c r="WB127" i="59" s="1"/>
  <c r="WD127" i="59" s="1"/>
  <c r="WF127" i="59" s="1"/>
  <c r="WH127" i="59" s="1"/>
  <c r="WJ127" i="59" s="1"/>
  <c r="WL127" i="59" s="1"/>
  <c r="WN127" i="59" s="1"/>
  <c r="WP127" i="59" s="1"/>
  <c r="WR127" i="59" s="1"/>
  <c r="WT127" i="59" s="1"/>
  <c r="WV127" i="59" s="1"/>
  <c r="WX127" i="59" s="1"/>
  <c r="WZ127" i="59" s="1"/>
  <c r="XB127" i="59" s="1"/>
  <c r="XD127" i="59" s="1"/>
  <c r="XF127" i="59" s="1"/>
  <c r="XH127" i="59" s="1"/>
  <c r="XJ127" i="59" s="1"/>
  <c r="XL127" i="59" s="1"/>
  <c r="XN127" i="59" s="1"/>
  <c r="XP127" i="59" s="1"/>
  <c r="XR127" i="59" s="1"/>
  <c r="XT127" i="59" s="1"/>
  <c r="XV127" i="59" s="1"/>
  <c r="XX127" i="59" s="1"/>
  <c r="XZ127" i="59" s="1"/>
  <c r="YB127" i="59" s="1"/>
  <c r="YD127" i="59" s="1"/>
  <c r="YF127" i="59" s="1"/>
  <c r="YH127" i="59" s="1"/>
  <c r="YJ127" i="59" s="1"/>
  <c r="YL127" i="59" s="1"/>
  <c r="YN127" i="59" s="1"/>
  <c r="YP127" i="59" s="1"/>
  <c r="YR127" i="59" s="1"/>
  <c r="YT127" i="59" s="1"/>
  <c r="YV127" i="59" s="1"/>
  <c r="YX127" i="59" s="1"/>
  <c r="YZ127" i="59" s="1"/>
  <c r="ZB127" i="59" s="1"/>
  <c r="ZD127" i="59" s="1"/>
  <c r="ZF127" i="59" s="1"/>
  <c r="ZH127" i="59" s="1"/>
  <c r="ZJ127" i="59" s="1"/>
  <c r="ZL127" i="59" s="1"/>
  <c r="ZN127" i="59" s="1"/>
  <c r="ZP127" i="59" s="1"/>
  <c r="ZR127" i="59" s="1"/>
  <c r="ZT127" i="59" s="1"/>
  <c r="ZV127" i="59" s="1"/>
  <c r="ZX127" i="59" s="1"/>
  <c r="ZZ127" i="59" s="1"/>
  <c r="AAB127" i="59" s="1"/>
  <c r="AAD127" i="59" s="1"/>
  <c r="AAF127" i="59" s="1"/>
  <c r="AAH127" i="59" s="1"/>
  <c r="AAJ127" i="59" s="1"/>
  <c r="AAL127" i="59" s="1"/>
  <c r="AAN127" i="59" s="1"/>
  <c r="AAP127" i="59" s="1"/>
  <c r="AAR127" i="59" s="1"/>
  <c r="AAT127" i="59" s="1"/>
  <c r="AAV127" i="59" s="1"/>
  <c r="AAX127" i="59" s="1"/>
  <c r="AAZ127" i="59" s="1"/>
  <c r="ABB127" i="59" s="1"/>
  <c r="ABD127" i="59" s="1"/>
  <c r="ABF127" i="59" s="1"/>
  <c r="ABH127" i="59" s="1"/>
  <c r="ABJ127" i="59" s="1"/>
  <c r="ABL127" i="59" s="1"/>
  <c r="ABN127" i="59" s="1"/>
  <c r="ABP127" i="59" s="1"/>
  <c r="ABR127" i="59" s="1"/>
  <c r="ABT127" i="59" s="1"/>
  <c r="ABV127" i="59" s="1"/>
  <c r="ABX127" i="59" s="1"/>
  <c r="ABZ127" i="59" s="1"/>
  <c r="ACB127" i="59" s="1"/>
  <c r="ACD127" i="59" s="1"/>
  <c r="ACF127" i="59" s="1"/>
  <c r="ACH127" i="59" s="1"/>
  <c r="ACJ127" i="59" s="1"/>
  <c r="ACL127" i="59" s="1"/>
  <c r="ACN127" i="59" s="1"/>
  <c r="ACP127" i="59" s="1"/>
  <c r="ACR127" i="59" s="1"/>
  <c r="ACT127" i="59" s="1"/>
  <c r="ACV127" i="59" s="1"/>
  <c r="ACX127" i="59" s="1"/>
  <c r="ACZ127" i="59" s="1"/>
  <c r="ADB127" i="59" s="1"/>
  <c r="ADD127" i="59" s="1"/>
  <c r="ADF127" i="59" s="1"/>
  <c r="ADH127" i="59" s="1"/>
  <c r="ADJ127" i="59" s="1"/>
  <c r="ADL127" i="59" s="1"/>
  <c r="ADN127" i="59" s="1"/>
  <c r="ADP127" i="59" s="1"/>
  <c r="ADR127" i="59" s="1"/>
  <c r="ADT127" i="59" s="1"/>
  <c r="ADV127" i="59" s="1"/>
  <c r="ADX127" i="59" s="1"/>
  <c r="ADZ127" i="59" s="1"/>
  <c r="AEB127" i="59" s="1"/>
  <c r="AED127" i="59" s="1"/>
  <c r="AEF127" i="59" s="1"/>
  <c r="AEH127" i="59" s="1"/>
  <c r="AEJ127" i="59" s="1"/>
  <c r="AEL127" i="59" s="1"/>
  <c r="AEN127" i="59" s="1"/>
  <c r="AEP127" i="59" s="1"/>
  <c r="AER127" i="59" s="1"/>
  <c r="AET127" i="59" s="1"/>
  <c r="AEV127" i="59" s="1"/>
  <c r="AEX127" i="59" s="1"/>
  <c r="AEZ127" i="59" s="1"/>
  <c r="AFB127" i="59" s="1"/>
  <c r="AFD127" i="59" s="1"/>
  <c r="AFF127" i="59" s="1"/>
  <c r="AFH127" i="59" s="1"/>
  <c r="AFJ127" i="59" s="1"/>
  <c r="AFL127" i="59" s="1"/>
  <c r="AFN127" i="59" s="1"/>
  <c r="AFP127" i="59" s="1"/>
  <c r="AFR127" i="59" s="1"/>
  <c r="AFT127" i="59" s="1"/>
  <c r="AFV127" i="59" s="1"/>
  <c r="AFX127" i="59" s="1"/>
  <c r="AFZ127" i="59" s="1"/>
  <c r="AGB127" i="59" s="1"/>
  <c r="AGD127" i="59" s="1"/>
  <c r="AGF127" i="59" s="1"/>
  <c r="AGH127" i="59" s="1"/>
  <c r="AGJ127" i="59" s="1"/>
  <c r="AGL127" i="59" s="1"/>
  <c r="AGN127" i="59" s="1"/>
  <c r="AGP127" i="59" s="1"/>
  <c r="AGR127" i="59" s="1"/>
  <c r="AGT127" i="59" s="1"/>
  <c r="AGV127" i="59" s="1"/>
  <c r="AGX127" i="59" s="1"/>
  <c r="AGZ127" i="59" s="1"/>
  <c r="AHB127" i="59" s="1"/>
  <c r="AHD127" i="59" s="1"/>
  <c r="AHF127" i="59" s="1"/>
  <c r="AHH127" i="59" s="1"/>
  <c r="AHJ127" i="59" s="1"/>
  <c r="AHL127" i="59" s="1"/>
  <c r="AHN127" i="59" s="1"/>
  <c r="AHP127" i="59" s="1"/>
  <c r="AHR127" i="59" s="1"/>
  <c r="AHT127" i="59" s="1"/>
  <c r="AHV127" i="59" s="1"/>
  <c r="AHX127" i="59" s="1"/>
  <c r="AHZ127" i="59" s="1"/>
  <c r="AIB127" i="59" s="1"/>
  <c r="AID127" i="59" s="1"/>
  <c r="AIF127" i="59" s="1"/>
  <c r="AIH127" i="59" s="1"/>
  <c r="AIJ127" i="59" s="1"/>
  <c r="AIL127" i="59" s="1"/>
  <c r="AIN127" i="59" s="1"/>
  <c r="AIP127" i="59" s="1"/>
  <c r="AIR127" i="59" s="1"/>
  <c r="AIT127" i="59" s="1"/>
  <c r="AIV127" i="59" s="1"/>
  <c r="AIX127" i="59" s="1"/>
  <c r="AIZ127" i="59" s="1"/>
  <c r="AJB127" i="59" s="1"/>
  <c r="AJD127" i="59" s="1"/>
  <c r="AJF127" i="59" s="1"/>
  <c r="AJH127" i="59" s="1"/>
  <c r="AJJ127" i="59" s="1"/>
  <c r="AJL127" i="59" s="1"/>
  <c r="AJN127" i="59" s="1"/>
  <c r="AJP127" i="59" s="1"/>
  <c r="AJR127" i="59" s="1"/>
  <c r="AJT127" i="59" s="1"/>
  <c r="AJV127" i="59" s="1"/>
  <c r="AJX127" i="59" s="1"/>
  <c r="AJZ127" i="59" s="1"/>
  <c r="AKB127" i="59" s="1"/>
  <c r="AKD127" i="59" s="1"/>
  <c r="AKF127" i="59" s="1"/>
  <c r="AKH127" i="59" s="1"/>
  <c r="AKJ127" i="59" s="1"/>
  <c r="AKL127" i="59" s="1"/>
  <c r="AKN127" i="59" s="1"/>
  <c r="AKP127" i="59" s="1"/>
  <c r="AKR127" i="59" s="1"/>
  <c r="AKT127" i="59" s="1"/>
  <c r="AKV127" i="59" s="1"/>
  <c r="AKX127" i="59" s="1"/>
  <c r="AKZ127" i="59" s="1"/>
  <c r="ALB127" i="59" s="1"/>
  <c r="ALD127" i="59" s="1"/>
  <c r="ALF127" i="59" s="1"/>
  <c r="ALH127" i="59" s="1"/>
  <c r="ALJ127" i="59" s="1"/>
  <c r="ALL127" i="59" s="1"/>
  <c r="ALN127" i="59" s="1"/>
  <c r="ALP127" i="59" s="1"/>
  <c r="ALR127" i="59" s="1"/>
  <c r="ALT127" i="59" s="1"/>
  <c r="ALV127" i="59" s="1"/>
  <c r="ALX127" i="59" s="1"/>
  <c r="ALZ127" i="59" s="1"/>
  <c r="AMB127" i="59" s="1"/>
  <c r="AMD127" i="59" s="1"/>
  <c r="AMF127" i="59" s="1"/>
  <c r="AMH127" i="59" s="1"/>
  <c r="AMJ127" i="59" s="1"/>
  <c r="AML127" i="59" s="1"/>
  <c r="AMN127" i="59" s="1"/>
  <c r="AMP127" i="59" s="1"/>
  <c r="AMR127" i="59" s="1"/>
  <c r="AMT127" i="59" s="1"/>
  <c r="AMV127" i="59" s="1"/>
  <c r="AMX127" i="59" s="1"/>
  <c r="AMZ127" i="59" s="1"/>
  <c r="ANB127" i="59" s="1"/>
  <c r="AND127" i="59" s="1"/>
  <c r="ANF127" i="59" s="1"/>
  <c r="ANH127" i="59" s="1"/>
  <c r="ANJ127" i="59" s="1"/>
  <c r="ANL127" i="59" s="1"/>
  <c r="ANN127" i="59" s="1"/>
  <c r="ANP127" i="59" s="1"/>
  <c r="ANR127" i="59" s="1"/>
  <c r="ANT127" i="59" s="1"/>
  <c r="ANV127" i="59" s="1"/>
  <c r="ANX127" i="59" s="1"/>
  <c r="ANZ127" i="59" s="1"/>
  <c r="AOB127" i="59" s="1"/>
  <c r="AOD127" i="59" s="1"/>
  <c r="AOF127" i="59" s="1"/>
  <c r="AOH127" i="59" s="1"/>
  <c r="AOJ127" i="59" s="1"/>
  <c r="AOL127" i="59" s="1"/>
  <c r="AON127" i="59" s="1"/>
  <c r="AOP127" i="59" s="1"/>
  <c r="AOR127" i="59" s="1"/>
  <c r="AOT127" i="59" s="1"/>
  <c r="AOV127" i="59" s="1"/>
  <c r="AOX127" i="59" s="1"/>
  <c r="AOZ127" i="59" s="1"/>
  <c r="APB127" i="59" s="1"/>
  <c r="APD127" i="59" s="1"/>
  <c r="APF127" i="59" s="1"/>
  <c r="APH127" i="59" s="1"/>
  <c r="APJ127" i="59" s="1"/>
  <c r="APL127" i="59" s="1"/>
  <c r="APN127" i="59" s="1"/>
  <c r="APP127" i="59" s="1"/>
  <c r="APR127" i="59" s="1"/>
  <c r="APT127" i="59" s="1"/>
  <c r="APV127" i="59" s="1"/>
  <c r="APX127" i="59" s="1"/>
  <c r="APZ127" i="59" s="1"/>
  <c r="AQB127" i="59" s="1"/>
  <c r="AQD127" i="59" s="1"/>
  <c r="AQF127" i="59" s="1"/>
  <c r="AQH127" i="59" s="1"/>
  <c r="AQJ127" i="59" s="1"/>
  <c r="AQL127" i="59" s="1"/>
  <c r="AQN127" i="59" s="1"/>
  <c r="AQP127" i="59" s="1"/>
  <c r="AQR127" i="59" s="1"/>
  <c r="AQT127" i="59" s="1"/>
  <c r="AQV127" i="59" s="1"/>
  <c r="AQX127" i="59" s="1"/>
  <c r="AQZ127" i="59" s="1"/>
  <c r="ARB127" i="59" s="1"/>
  <c r="ARD127" i="59" s="1"/>
  <c r="ARF127" i="59" s="1"/>
  <c r="ARH127" i="59" s="1"/>
  <c r="ARJ127" i="59" s="1"/>
  <c r="ARL127" i="59" s="1"/>
  <c r="ARN127" i="59" s="1"/>
  <c r="ARP127" i="59" s="1"/>
  <c r="ARR127" i="59" s="1"/>
  <c r="ART127" i="59" s="1"/>
  <c r="ARV127" i="59" s="1"/>
  <c r="ARX127" i="59" s="1"/>
  <c r="ARZ127" i="59" s="1"/>
  <c r="ASB127" i="59" s="1"/>
  <c r="ASD127" i="59" s="1"/>
  <c r="ASF127" i="59" s="1"/>
  <c r="ASH127" i="59" s="1"/>
  <c r="ASJ127" i="59" s="1"/>
  <c r="ASL127" i="59" s="1"/>
  <c r="ASN127" i="59" s="1"/>
  <c r="ASP127" i="59" s="1"/>
  <c r="ASR127" i="59" s="1"/>
  <c r="AST127" i="59" s="1"/>
  <c r="ASV127" i="59" s="1"/>
  <c r="ASX127" i="59" s="1"/>
  <c r="ASZ127" i="59" s="1"/>
  <c r="ATB127" i="59" s="1"/>
  <c r="ATD127" i="59" s="1"/>
  <c r="ATF127" i="59" s="1"/>
  <c r="ATH127" i="59" s="1"/>
  <c r="ATJ127" i="59" s="1"/>
  <c r="ATL127" i="59" s="1"/>
  <c r="ATN127" i="59" s="1"/>
  <c r="ATP127" i="59" s="1"/>
  <c r="ATR127" i="59" s="1"/>
  <c r="ATT127" i="59" s="1"/>
  <c r="ATV127" i="59" s="1"/>
  <c r="ATX127" i="59" s="1"/>
  <c r="ATZ127" i="59" s="1"/>
  <c r="AUB127" i="59" s="1"/>
  <c r="AUD127" i="59" s="1"/>
  <c r="AUF127" i="59" s="1"/>
  <c r="AUH127" i="59" s="1"/>
  <c r="AUJ127" i="59" s="1"/>
  <c r="AUL127" i="59" s="1"/>
  <c r="AUN127" i="59" s="1"/>
  <c r="AUP127" i="59" s="1"/>
  <c r="AUR127" i="59" s="1"/>
  <c r="AUT127" i="59" s="1"/>
  <c r="AUV127" i="59" s="1"/>
  <c r="AUX127" i="59" s="1"/>
  <c r="AUZ127" i="59" s="1"/>
  <c r="AVB127" i="59" s="1"/>
  <c r="AVD127" i="59" s="1"/>
  <c r="AVF127" i="59" s="1"/>
  <c r="AVH127" i="59" s="1"/>
  <c r="AVJ127" i="59" s="1"/>
  <c r="AVL127" i="59" s="1"/>
  <c r="AVN127" i="59" s="1"/>
  <c r="AVP127" i="59" s="1"/>
  <c r="AVR127" i="59" s="1"/>
  <c r="AVT127" i="59" s="1"/>
  <c r="AVV127" i="59" s="1"/>
  <c r="AVX127" i="59" s="1"/>
  <c r="AVZ127" i="59" s="1"/>
  <c r="AWB127" i="59" s="1"/>
  <c r="AWD127" i="59" s="1"/>
  <c r="AWF127" i="59" s="1"/>
  <c r="AWH127" i="59" s="1"/>
  <c r="AWJ127" i="59" s="1"/>
  <c r="AWL127" i="59" s="1"/>
  <c r="AWN127" i="59" s="1"/>
  <c r="AWP127" i="59" s="1"/>
  <c r="AWR127" i="59" s="1"/>
  <c r="AWT127" i="59" s="1"/>
  <c r="AWV127" i="59" s="1"/>
  <c r="AWX127" i="59" s="1"/>
  <c r="AWZ127" i="59" s="1"/>
  <c r="AXB127" i="59" s="1"/>
  <c r="AXD127" i="59" s="1"/>
  <c r="AXF127" i="59" s="1"/>
  <c r="AXH127" i="59" s="1"/>
  <c r="AXJ127" i="59" s="1"/>
  <c r="AXL127" i="59" s="1"/>
  <c r="AXN127" i="59" s="1"/>
  <c r="AXP127" i="59" s="1"/>
  <c r="AXR127" i="59" s="1"/>
  <c r="AXT127" i="59" s="1"/>
  <c r="AXV127" i="59" s="1"/>
  <c r="AXX127" i="59" s="1"/>
  <c r="AXZ127" i="59" s="1"/>
  <c r="AYB127" i="59" s="1"/>
  <c r="AYD127" i="59" s="1"/>
  <c r="AYF127" i="59" s="1"/>
  <c r="AYH127" i="59" s="1"/>
  <c r="AYJ127" i="59" s="1"/>
  <c r="AYL127" i="59" s="1"/>
  <c r="AYN127" i="59" s="1"/>
  <c r="AYP127" i="59" s="1"/>
  <c r="AYR127" i="59" s="1"/>
  <c r="AYT127" i="59" s="1"/>
  <c r="AYV127" i="59" s="1"/>
  <c r="AYX127" i="59" s="1"/>
  <c r="AYZ127" i="59" s="1"/>
  <c r="AZB127" i="59" s="1"/>
  <c r="AZD127" i="59" s="1"/>
  <c r="AZF127" i="59" s="1"/>
  <c r="AZH127" i="59" s="1"/>
  <c r="AZJ127" i="59" s="1"/>
  <c r="AZL127" i="59" s="1"/>
  <c r="AZN127" i="59" s="1"/>
  <c r="AZP127" i="59" s="1"/>
  <c r="AZR127" i="59" s="1"/>
  <c r="AZT127" i="59" s="1"/>
  <c r="AZV127" i="59" s="1"/>
  <c r="AZX127" i="59" s="1"/>
  <c r="AZZ127" i="59" s="1"/>
  <c r="BAB127" i="59" s="1"/>
  <c r="BAD127" i="59" s="1"/>
  <c r="BAF127" i="59" s="1"/>
  <c r="BAH127" i="59" s="1"/>
  <c r="BAJ127" i="59" s="1"/>
  <c r="BAL127" i="59" s="1"/>
  <c r="BAN127" i="59" s="1"/>
  <c r="BAP127" i="59" s="1"/>
  <c r="BAR127" i="59" s="1"/>
  <c r="BAT127" i="59" s="1"/>
  <c r="BAV127" i="59" s="1"/>
  <c r="BAX127" i="59" s="1"/>
  <c r="BAZ127" i="59" s="1"/>
  <c r="BBB127" i="59" s="1"/>
  <c r="BBD127" i="59" s="1"/>
  <c r="BBF127" i="59" s="1"/>
  <c r="BBH127" i="59" s="1"/>
  <c r="BBJ127" i="59" s="1"/>
  <c r="BBL127" i="59" s="1"/>
  <c r="BBN127" i="59" s="1"/>
  <c r="BBP127" i="59" s="1"/>
  <c r="BBR127" i="59" s="1"/>
  <c r="BBT127" i="59" s="1"/>
  <c r="BBV127" i="59" s="1"/>
  <c r="BBX127" i="59" s="1"/>
  <c r="BBZ127" i="59" s="1"/>
  <c r="BCB127" i="59" s="1"/>
  <c r="BCD127" i="59" s="1"/>
  <c r="BCF127" i="59" s="1"/>
  <c r="BCH127" i="59" s="1"/>
  <c r="BCJ127" i="59" s="1"/>
  <c r="BCL127" i="59" s="1"/>
  <c r="BCN127" i="59" s="1"/>
  <c r="BCP127" i="59" s="1"/>
  <c r="BCR127" i="59" s="1"/>
  <c r="BCT127" i="59" s="1"/>
  <c r="BCV127" i="59" s="1"/>
  <c r="BCX127" i="59" s="1"/>
  <c r="BCZ127" i="59" s="1"/>
  <c r="BDB127" i="59" s="1"/>
  <c r="BDD127" i="59" s="1"/>
  <c r="BDF127" i="59" s="1"/>
  <c r="BDH127" i="59" s="1"/>
  <c r="BDJ127" i="59" s="1"/>
  <c r="BDL127" i="59" s="1"/>
  <c r="BDN127" i="59" s="1"/>
  <c r="BDP127" i="59" s="1"/>
  <c r="BDR127" i="59" s="1"/>
  <c r="BDT127" i="59" s="1"/>
  <c r="BDV127" i="59" s="1"/>
  <c r="BDX127" i="59" s="1"/>
  <c r="BDZ127" i="59" s="1"/>
  <c r="BEB127" i="59" s="1"/>
  <c r="BED127" i="59" s="1"/>
  <c r="BEF127" i="59" s="1"/>
  <c r="BEH127" i="59" s="1"/>
  <c r="BEJ127" i="59" s="1"/>
  <c r="BEL127" i="59" s="1"/>
  <c r="BEN127" i="59" s="1"/>
  <c r="BEP127" i="59" s="1"/>
  <c r="BER127" i="59" s="1"/>
  <c r="BET127" i="59" s="1"/>
  <c r="BEV127" i="59" s="1"/>
  <c r="BEX127" i="59" s="1"/>
  <c r="BEZ127" i="59" s="1"/>
  <c r="BFB127" i="59" s="1"/>
  <c r="BFD127" i="59" s="1"/>
  <c r="BFF127" i="59" s="1"/>
  <c r="BFH127" i="59" s="1"/>
  <c r="BFJ127" i="59" s="1"/>
  <c r="BFL127" i="59" s="1"/>
  <c r="BFN127" i="59" s="1"/>
  <c r="BFP127" i="59" s="1"/>
  <c r="BFR127" i="59" s="1"/>
  <c r="BFT127" i="59" s="1"/>
  <c r="BFV127" i="59" s="1"/>
  <c r="BFX127" i="59" s="1"/>
  <c r="BFZ127" i="59" s="1"/>
  <c r="BGB127" i="59" s="1"/>
  <c r="BGD127" i="59" s="1"/>
  <c r="BGF127" i="59" s="1"/>
  <c r="BGH127" i="59" s="1"/>
  <c r="BGJ127" i="59" s="1"/>
  <c r="BGL127" i="59" s="1"/>
  <c r="BGN127" i="59" s="1"/>
  <c r="BGP127" i="59" s="1"/>
  <c r="BGR127" i="59" s="1"/>
  <c r="BGT127" i="59" s="1"/>
  <c r="BGV127" i="59" s="1"/>
  <c r="BGX127" i="59" s="1"/>
  <c r="BGZ127" i="59" s="1"/>
  <c r="BHB127" i="59" s="1"/>
  <c r="BHD127" i="59" s="1"/>
  <c r="BHF127" i="59" s="1"/>
  <c r="BHH127" i="59" s="1"/>
  <c r="BHJ127" i="59" s="1"/>
  <c r="BHL127" i="59" s="1"/>
  <c r="BHN127" i="59" s="1"/>
  <c r="BHP127" i="59" s="1"/>
  <c r="BHR127" i="59" s="1"/>
  <c r="BHT127" i="59" s="1"/>
  <c r="BHV127" i="59" s="1"/>
  <c r="BHX127" i="59" s="1"/>
  <c r="BHZ127" i="59" s="1"/>
  <c r="BIB127" i="59" s="1"/>
  <c r="BID127" i="59" s="1"/>
  <c r="BIF127" i="59" s="1"/>
  <c r="BIH127" i="59" s="1"/>
  <c r="BIJ127" i="59" s="1"/>
  <c r="BIL127" i="59" s="1"/>
  <c r="BIN127" i="59" s="1"/>
  <c r="BIP127" i="59" s="1"/>
  <c r="BIR127" i="59" s="1"/>
  <c r="BIT127" i="59" s="1"/>
  <c r="BIV127" i="59" s="1"/>
  <c r="BIX127" i="59" s="1"/>
  <c r="BIZ127" i="59" s="1"/>
  <c r="BJB127" i="59" s="1"/>
  <c r="BJD127" i="59" s="1"/>
  <c r="BJF127" i="59" s="1"/>
  <c r="BJH127" i="59" s="1"/>
  <c r="BJJ127" i="59" s="1"/>
  <c r="BJL127" i="59" s="1"/>
  <c r="BJN127" i="59" s="1"/>
  <c r="BJP127" i="59" s="1"/>
  <c r="BJR127" i="59" s="1"/>
  <c r="BJT127" i="59" s="1"/>
  <c r="BJV127" i="59" s="1"/>
  <c r="BJX127" i="59" s="1"/>
  <c r="BJZ127" i="59" s="1"/>
  <c r="BKB127" i="59" s="1"/>
  <c r="BKD127" i="59" s="1"/>
  <c r="BKF127" i="59" s="1"/>
  <c r="BKH127" i="59" s="1"/>
  <c r="BKJ127" i="59" s="1"/>
  <c r="BKL127" i="59" s="1"/>
  <c r="BKN127" i="59" s="1"/>
  <c r="BKP127" i="59" s="1"/>
  <c r="BKR127" i="59" s="1"/>
  <c r="BKT127" i="59" s="1"/>
  <c r="BKV127" i="59" s="1"/>
  <c r="BKX127" i="59" s="1"/>
  <c r="BKZ127" i="59" s="1"/>
  <c r="BLB127" i="59" s="1"/>
  <c r="BLD127" i="59" s="1"/>
  <c r="BLF127" i="59" s="1"/>
  <c r="BLH127" i="59" s="1"/>
  <c r="BLJ127" i="59" s="1"/>
  <c r="BLL127" i="59" s="1"/>
  <c r="BLN127" i="59" s="1"/>
  <c r="BLP127" i="59" s="1"/>
  <c r="BLR127" i="59" s="1"/>
  <c r="BLT127" i="59" s="1"/>
  <c r="BLV127" i="59" s="1"/>
  <c r="BLX127" i="59" s="1"/>
  <c r="BLZ127" i="59" s="1"/>
  <c r="BMB127" i="59" s="1"/>
  <c r="BMD127" i="59" s="1"/>
  <c r="BMF127" i="59" s="1"/>
  <c r="BMH127" i="59" s="1"/>
  <c r="BMJ127" i="59" s="1"/>
  <c r="BML127" i="59" s="1"/>
  <c r="BMN127" i="59" s="1"/>
  <c r="BMP127" i="59" s="1"/>
  <c r="BMR127" i="59" s="1"/>
  <c r="BMT127" i="59" s="1"/>
  <c r="BMV127" i="59" s="1"/>
  <c r="BMX127" i="59" s="1"/>
  <c r="BMZ127" i="59" s="1"/>
  <c r="BNB127" i="59" s="1"/>
  <c r="BND127" i="59" s="1"/>
  <c r="BNF127" i="59" s="1"/>
  <c r="BNH127" i="59" s="1"/>
  <c r="BNJ127" i="59" s="1"/>
  <c r="BNL127" i="59" s="1"/>
  <c r="BNN127" i="59" s="1"/>
  <c r="BNP127" i="59" s="1"/>
  <c r="BNR127" i="59" s="1"/>
  <c r="BNT127" i="59" s="1"/>
  <c r="BNV127" i="59" s="1"/>
  <c r="BNX127" i="59" s="1"/>
  <c r="BNZ127" i="59" s="1"/>
  <c r="BOB127" i="59" s="1"/>
  <c r="BOD127" i="59" s="1"/>
  <c r="BOF127" i="59" s="1"/>
  <c r="BOH127" i="59" s="1"/>
  <c r="BOJ127" i="59" s="1"/>
  <c r="BOL127" i="59" s="1"/>
  <c r="BON127" i="59" s="1"/>
  <c r="BOP127" i="59" s="1"/>
  <c r="BOR127" i="59" s="1"/>
  <c r="BOT127" i="59" s="1"/>
  <c r="BOV127" i="59" s="1"/>
  <c r="BOX127" i="59" s="1"/>
  <c r="BOZ127" i="59" s="1"/>
  <c r="BPB127" i="59" s="1"/>
  <c r="BPD127" i="59" s="1"/>
  <c r="BPF127" i="59" s="1"/>
  <c r="BPH127" i="59" s="1"/>
  <c r="BPJ127" i="59" s="1"/>
  <c r="BPL127" i="59" s="1"/>
  <c r="BPN127" i="59" s="1"/>
  <c r="BPP127" i="59" s="1"/>
  <c r="BPR127" i="59" s="1"/>
  <c r="BPT127" i="59" s="1"/>
  <c r="BPV127" i="59" s="1"/>
  <c r="BPX127" i="59" s="1"/>
  <c r="BPZ127" i="59" s="1"/>
  <c r="BQB127" i="59" s="1"/>
  <c r="BQD127" i="59" s="1"/>
  <c r="BQF127" i="59" s="1"/>
  <c r="BQH127" i="59" s="1"/>
  <c r="BQJ127" i="59" s="1"/>
  <c r="BQL127" i="59" s="1"/>
  <c r="BQN127" i="59" s="1"/>
  <c r="BQP127" i="59" s="1"/>
  <c r="BQR127" i="59" s="1"/>
  <c r="BQT127" i="59" s="1"/>
  <c r="BQV127" i="59" s="1"/>
  <c r="BQX127" i="59" s="1"/>
  <c r="BQZ127" i="59" s="1"/>
  <c r="BRB127" i="59" s="1"/>
  <c r="BRD127" i="59" s="1"/>
  <c r="BRF127" i="59" s="1"/>
  <c r="BRH127" i="59" s="1"/>
  <c r="BRJ127" i="59" s="1"/>
  <c r="BRL127" i="59" s="1"/>
  <c r="BRN127" i="59" s="1"/>
  <c r="BRP127" i="59" s="1"/>
  <c r="BRR127" i="59" s="1"/>
  <c r="BRT127" i="59" s="1"/>
  <c r="BRV127" i="59" s="1"/>
  <c r="BRX127" i="59" s="1"/>
  <c r="BRZ127" i="59" s="1"/>
  <c r="BSB127" i="59" s="1"/>
  <c r="BSD127" i="59" s="1"/>
  <c r="BSF127" i="59" s="1"/>
  <c r="BSH127" i="59" s="1"/>
  <c r="BSJ127" i="59" s="1"/>
  <c r="BSL127" i="59" s="1"/>
  <c r="BSN127" i="59" s="1"/>
  <c r="BSP127" i="59" s="1"/>
  <c r="BSR127" i="59" s="1"/>
  <c r="BST127" i="59" s="1"/>
  <c r="BSV127" i="59" s="1"/>
  <c r="BSX127" i="59" s="1"/>
  <c r="BSZ127" i="59" s="1"/>
  <c r="BTB127" i="59" s="1"/>
  <c r="BTD127" i="59" s="1"/>
  <c r="BTF127" i="59" s="1"/>
  <c r="BTH127" i="59" s="1"/>
  <c r="BTJ127" i="59" s="1"/>
  <c r="BTL127" i="59" s="1"/>
  <c r="BTN127" i="59" s="1"/>
  <c r="BTP127" i="59" s="1"/>
  <c r="BTR127" i="59" s="1"/>
  <c r="BTT127" i="59" s="1"/>
  <c r="BTV127" i="59" s="1"/>
  <c r="BTX127" i="59" s="1"/>
  <c r="BTZ127" i="59" s="1"/>
  <c r="BUB127" i="59" s="1"/>
  <c r="BUD127" i="59" s="1"/>
  <c r="BUF127" i="59" s="1"/>
  <c r="BUH127" i="59" s="1"/>
  <c r="BUJ127" i="59" s="1"/>
  <c r="BUL127" i="59" s="1"/>
  <c r="BUN127" i="59" s="1"/>
  <c r="BUP127" i="59" s="1"/>
  <c r="BUR127" i="59" s="1"/>
  <c r="BUT127" i="59" s="1"/>
  <c r="BUV127" i="59" s="1"/>
  <c r="BUX127" i="59" s="1"/>
  <c r="BUZ127" i="59" s="1"/>
  <c r="BVB127" i="59" s="1"/>
  <c r="BVD127" i="59" s="1"/>
  <c r="BVF127" i="59" s="1"/>
  <c r="BVH127" i="59" s="1"/>
  <c r="BVJ127" i="59" s="1"/>
  <c r="BVL127" i="59" s="1"/>
  <c r="BVN127" i="59" s="1"/>
  <c r="BVP127" i="59" s="1"/>
  <c r="BVR127" i="59" s="1"/>
  <c r="BVT127" i="59" s="1"/>
  <c r="BVV127" i="59" s="1"/>
  <c r="BVX127" i="59" s="1"/>
  <c r="BVZ127" i="59" s="1"/>
  <c r="BWB127" i="59" s="1"/>
  <c r="BWD127" i="59" s="1"/>
  <c r="BWF127" i="59" s="1"/>
  <c r="BWH127" i="59" s="1"/>
  <c r="BWJ127" i="59" s="1"/>
  <c r="BWL127" i="59" s="1"/>
  <c r="BWN127" i="59" s="1"/>
  <c r="BWP127" i="59" s="1"/>
  <c r="BWR127" i="59" s="1"/>
  <c r="BWT127" i="59" s="1"/>
  <c r="BWV127" i="59" s="1"/>
  <c r="BWX127" i="59" s="1"/>
  <c r="BWZ127" i="59" s="1"/>
  <c r="BXB127" i="59" s="1"/>
  <c r="BXD127" i="59" s="1"/>
  <c r="BXF127" i="59" s="1"/>
  <c r="BXH127" i="59" s="1"/>
  <c r="BXJ127" i="59" s="1"/>
  <c r="BXL127" i="59" s="1"/>
  <c r="BXN127" i="59" s="1"/>
  <c r="BXP127" i="59" s="1"/>
  <c r="BXR127" i="59" s="1"/>
  <c r="BXT127" i="59" s="1"/>
  <c r="BXV127" i="59" s="1"/>
  <c r="BXX127" i="59" s="1"/>
  <c r="BXZ127" i="59" s="1"/>
  <c r="BYB127" i="59" s="1"/>
  <c r="BYD127" i="59" s="1"/>
  <c r="BYF127" i="59" s="1"/>
  <c r="BYH127" i="59" s="1"/>
  <c r="BYJ127" i="59" s="1"/>
  <c r="BYL127" i="59" s="1"/>
  <c r="BYN127" i="59" s="1"/>
  <c r="BYP127" i="59" s="1"/>
  <c r="BYR127" i="59" s="1"/>
  <c r="BYT127" i="59" s="1"/>
  <c r="BYV127" i="59" s="1"/>
  <c r="BYX127" i="59" s="1"/>
  <c r="BYZ127" i="59" s="1"/>
  <c r="BZB127" i="59" s="1"/>
  <c r="BZD127" i="59" s="1"/>
  <c r="BZF127" i="59" s="1"/>
  <c r="BZH127" i="59" s="1"/>
  <c r="BZJ127" i="59" s="1"/>
  <c r="BZL127" i="59" s="1"/>
  <c r="BZN127" i="59" s="1"/>
  <c r="BZP127" i="59" s="1"/>
  <c r="BZR127" i="59" s="1"/>
  <c r="BZT127" i="59" s="1"/>
  <c r="BZV127" i="59" s="1"/>
  <c r="BZX127" i="59" s="1"/>
  <c r="BZZ127" i="59" s="1"/>
  <c r="CAB127" i="59" s="1"/>
  <c r="CAD127" i="59" s="1"/>
  <c r="CAF127" i="59" s="1"/>
  <c r="CAH127" i="59" s="1"/>
  <c r="CAJ127" i="59" s="1"/>
  <c r="CAL127" i="59" s="1"/>
  <c r="CAN127" i="59" s="1"/>
  <c r="CAP127" i="59" s="1"/>
  <c r="CAR127" i="59" s="1"/>
  <c r="CAT127" i="59" s="1"/>
  <c r="CAV127" i="59" s="1"/>
  <c r="CAX127" i="59" s="1"/>
  <c r="CAZ127" i="59" s="1"/>
  <c r="CBB127" i="59" s="1"/>
  <c r="CBD127" i="59" s="1"/>
  <c r="CBF127" i="59" s="1"/>
  <c r="CBH127" i="59" s="1"/>
  <c r="CBJ127" i="59" s="1"/>
  <c r="CBL127" i="59" s="1"/>
  <c r="CBN127" i="59" s="1"/>
  <c r="CBP127" i="59" s="1"/>
  <c r="CBR127" i="59" s="1"/>
  <c r="CBT127" i="59" s="1"/>
  <c r="CBV127" i="59" s="1"/>
  <c r="CBX127" i="59" s="1"/>
  <c r="CBZ127" i="59" s="1"/>
  <c r="CCB127" i="59" s="1"/>
  <c r="CCD127" i="59" s="1"/>
  <c r="CCF127" i="59" s="1"/>
  <c r="CCH127" i="59" s="1"/>
  <c r="CCJ127" i="59" s="1"/>
  <c r="CCL127" i="59" s="1"/>
  <c r="CCN127" i="59" s="1"/>
  <c r="CCP127" i="59" s="1"/>
  <c r="CCR127" i="59" s="1"/>
  <c r="CCT127" i="59" s="1"/>
  <c r="CCV127" i="59" s="1"/>
  <c r="CCX127" i="59" s="1"/>
  <c r="CCZ127" i="59" s="1"/>
  <c r="CDB127" i="59" s="1"/>
  <c r="CDD127" i="59" s="1"/>
  <c r="CDF127" i="59" s="1"/>
  <c r="CDH127" i="59" s="1"/>
  <c r="CDJ127" i="59" s="1"/>
  <c r="CDL127" i="59" s="1"/>
  <c r="CDN127" i="59" s="1"/>
  <c r="CDP127" i="59" s="1"/>
  <c r="CDR127" i="59" s="1"/>
  <c r="CDT127" i="59" s="1"/>
  <c r="CDV127" i="59" s="1"/>
  <c r="CDX127" i="59" s="1"/>
  <c r="CDZ127" i="59" s="1"/>
  <c r="CEB127" i="59" s="1"/>
  <c r="CED127" i="59" s="1"/>
  <c r="CEF127" i="59" s="1"/>
  <c r="CEH127" i="59" s="1"/>
  <c r="CEJ127" i="59" s="1"/>
  <c r="CEL127" i="59" s="1"/>
  <c r="CEN127" i="59" s="1"/>
  <c r="CEP127" i="59" s="1"/>
  <c r="CER127" i="59" s="1"/>
  <c r="CET127" i="59" s="1"/>
  <c r="CEV127" i="59" s="1"/>
  <c r="CEX127" i="59" s="1"/>
  <c r="CEZ127" i="59" s="1"/>
  <c r="CFB127" i="59" s="1"/>
  <c r="CFD127" i="59" s="1"/>
  <c r="CFF127" i="59" s="1"/>
  <c r="CFH127" i="59" s="1"/>
  <c r="CFJ127" i="59" s="1"/>
  <c r="CFL127" i="59" s="1"/>
  <c r="CFN127" i="59" s="1"/>
  <c r="CFP127" i="59" s="1"/>
  <c r="CFR127" i="59" s="1"/>
  <c r="CFT127" i="59" s="1"/>
  <c r="CFV127" i="59" s="1"/>
  <c r="CFX127" i="59" s="1"/>
  <c r="CFZ127" i="59" s="1"/>
  <c r="CGB127" i="59" s="1"/>
  <c r="CGD127" i="59" s="1"/>
  <c r="CGF127" i="59" s="1"/>
  <c r="CGH127" i="59" s="1"/>
  <c r="CGJ127" i="59" s="1"/>
  <c r="CGL127" i="59" s="1"/>
  <c r="CGN127" i="59" s="1"/>
  <c r="CGP127" i="59" s="1"/>
  <c r="CGR127" i="59" s="1"/>
  <c r="CGT127" i="59" s="1"/>
  <c r="CGV127" i="59" s="1"/>
  <c r="CGX127" i="59" s="1"/>
  <c r="CGZ127" i="59" s="1"/>
  <c r="CHB127" i="59" s="1"/>
  <c r="CHD127" i="59" s="1"/>
  <c r="CHF127" i="59" s="1"/>
  <c r="CHH127" i="59" s="1"/>
  <c r="CHJ127" i="59" s="1"/>
  <c r="CHL127" i="59" s="1"/>
  <c r="CHN127" i="59" s="1"/>
  <c r="CHP127" i="59" s="1"/>
  <c r="CHR127" i="59" s="1"/>
  <c r="CHT127" i="59" s="1"/>
  <c r="CHV127" i="59" s="1"/>
  <c r="CHX127" i="59" s="1"/>
  <c r="CHZ127" i="59" s="1"/>
  <c r="CIB127" i="59" s="1"/>
  <c r="CID127" i="59" s="1"/>
  <c r="CIF127" i="59" s="1"/>
  <c r="CIH127" i="59" s="1"/>
  <c r="CIJ127" i="59" s="1"/>
  <c r="CIL127" i="59" s="1"/>
  <c r="CIN127" i="59" s="1"/>
  <c r="CIP127" i="59" s="1"/>
  <c r="CIR127" i="59" s="1"/>
  <c r="CIT127" i="59" s="1"/>
  <c r="CIV127" i="59" s="1"/>
  <c r="CIX127" i="59" s="1"/>
  <c r="CIZ127" i="59" s="1"/>
  <c r="CJB127" i="59" s="1"/>
  <c r="CJD127" i="59" s="1"/>
  <c r="CJF127" i="59" s="1"/>
  <c r="CJH127" i="59" s="1"/>
  <c r="CJJ127" i="59" s="1"/>
  <c r="CJL127" i="59" s="1"/>
  <c r="CJN127" i="59" s="1"/>
  <c r="CJP127" i="59" s="1"/>
  <c r="CJR127" i="59" s="1"/>
  <c r="CJT127" i="59" s="1"/>
  <c r="CJV127" i="59" s="1"/>
  <c r="CJX127" i="59" s="1"/>
  <c r="CJZ127" i="59" s="1"/>
  <c r="CKB127" i="59" s="1"/>
  <c r="CKD127" i="59" s="1"/>
  <c r="CKF127" i="59" s="1"/>
  <c r="CKH127" i="59" s="1"/>
  <c r="CKJ127" i="59" s="1"/>
  <c r="CKL127" i="59" s="1"/>
  <c r="CKN127" i="59" s="1"/>
  <c r="CKP127" i="59" s="1"/>
  <c r="CKR127" i="59" s="1"/>
  <c r="CKT127" i="59" s="1"/>
  <c r="CKV127" i="59" s="1"/>
  <c r="CKX127" i="59" s="1"/>
  <c r="CKZ127" i="59" s="1"/>
  <c r="CLB127" i="59" s="1"/>
  <c r="CLD127" i="59" s="1"/>
  <c r="CLF127" i="59" s="1"/>
  <c r="CLH127" i="59" s="1"/>
  <c r="CLJ127" i="59" s="1"/>
  <c r="CLL127" i="59" s="1"/>
  <c r="CLN127" i="59" s="1"/>
  <c r="CLP127" i="59" s="1"/>
  <c r="CLR127" i="59" s="1"/>
  <c r="CLT127" i="59" s="1"/>
  <c r="CLV127" i="59" s="1"/>
  <c r="CLX127" i="59" s="1"/>
  <c r="CLZ127" i="59" s="1"/>
  <c r="CMB127" i="59" s="1"/>
  <c r="CMD127" i="59" s="1"/>
  <c r="CMF127" i="59" s="1"/>
  <c r="CMH127" i="59" s="1"/>
  <c r="CMJ127" i="59" s="1"/>
  <c r="CML127" i="59" s="1"/>
  <c r="CMN127" i="59" s="1"/>
  <c r="CMP127" i="59" s="1"/>
  <c r="CMR127" i="59" s="1"/>
  <c r="CMT127" i="59" s="1"/>
  <c r="CMV127" i="59" s="1"/>
  <c r="CMX127" i="59" s="1"/>
  <c r="CMZ127" i="59" s="1"/>
  <c r="CNB127" i="59" s="1"/>
  <c r="CND127" i="59" s="1"/>
  <c r="CNF127" i="59" s="1"/>
  <c r="CNH127" i="59" s="1"/>
  <c r="CNJ127" i="59" s="1"/>
  <c r="CNL127" i="59" s="1"/>
  <c r="CNN127" i="59" s="1"/>
  <c r="CNP127" i="59" s="1"/>
  <c r="CNR127" i="59" s="1"/>
  <c r="CNT127" i="59" s="1"/>
  <c r="CNV127" i="59" s="1"/>
  <c r="CNX127" i="59" s="1"/>
  <c r="CNZ127" i="59" s="1"/>
  <c r="COB127" i="59" s="1"/>
  <c r="COD127" i="59" s="1"/>
  <c r="COF127" i="59" s="1"/>
  <c r="COH127" i="59" s="1"/>
  <c r="COJ127" i="59" s="1"/>
  <c r="COL127" i="59" s="1"/>
  <c r="CON127" i="59" s="1"/>
  <c r="COP127" i="59" s="1"/>
  <c r="COR127" i="59" s="1"/>
  <c r="COT127" i="59" s="1"/>
  <c r="COV127" i="59" s="1"/>
  <c r="COX127" i="59" s="1"/>
  <c r="COZ127" i="59" s="1"/>
  <c r="CPB127" i="59" s="1"/>
  <c r="CPD127" i="59" s="1"/>
  <c r="CPF127" i="59" s="1"/>
  <c r="CPH127" i="59" s="1"/>
  <c r="CPJ127" i="59" s="1"/>
  <c r="CPL127" i="59" s="1"/>
  <c r="CPN127" i="59" s="1"/>
  <c r="CPP127" i="59" s="1"/>
  <c r="CPR127" i="59" s="1"/>
  <c r="CPT127" i="59" s="1"/>
  <c r="CPV127" i="59" s="1"/>
  <c r="CPX127" i="59" s="1"/>
  <c r="CPZ127" i="59" s="1"/>
  <c r="CQB127" i="59" s="1"/>
  <c r="CQD127" i="59" s="1"/>
  <c r="CQF127" i="59" s="1"/>
  <c r="CQH127" i="59" s="1"/>
  <c r="CQJ127" i="59" s="1"/>
  <c r="CQL127" i="59" s="1"/>
  <c r="CQN127" i="59" s="1"/>
  <c r="CQP127" i="59" s="1"/>
  <c r="CQR127" i="59" s="1"/>
  <c r="CQT127" i="59" s="1"/>
  <c r="CQV127" i="59" s="1"/>
  <c r="CQX127" i="59" s="1"/>
  <c r="CQZ127" i="59" s="1"/>
  <c r="CRB127" i="59" s="1"/>
  <c r="CRD127" i="59" s="1"/>
  <c r="CRF127" i="59" s="1"/>
  <c r="CRH127" i="59" s="1"/>
  <c r="CRJ127" i="59" s="1"/>
  <c r="CRL127" i="59" s="1"/>
  <c r="CRN127" i="59" s="1"/>
  <c r="CRP127" i="59" s="1"/>
  <c r="CRR127" i="59" s="1"/>
  <c r="CRT127" i="59" s="1"/>
  <c r="CRV127" i="59" s="1"/>
  <c r="CRX127" i="59" s="1"/>
  <c r="CRZ127" i="59" s="1"/>
  <c r="CSB127" i="59" s="1"/>
  <c r="CSD127" i="59" s="1"/>
  <c r="CSF127" i="59" s="1"/>
  <c r="CSH127" i="59" s="1"/>
  <c r="CSJ127" i="59" s="1"/>
  <c r="CSL127" i="59" s="1"/>
  <c r="CSN127" i="59" s="1"/>
  <c r="CSP127" i="59" s="1"/>
  <c r="CSR127" i="59" s="1"/>
  <c r="CST127" i="59" s="1"/>
  <c r="CSV127" i="59" s="1"/>
  <c r="CSX127" i="59" s="1"/>
  <c r="CSZ127" i="59" s="1"/>
  <c r="CTB127" i="59" s="1"/>
  <c r="CTD127" i="59" s="1"/>
  <c r="CTF127" i="59" s="1"/>
  <c r="CTH127" i="59" s="1"/>
  <c r="CTJ127" i="59" s="1"/>
  <c r="CTL127" i="59" s="1"/>
  <c r="CTN127" i="59" s="1"/>
  <c r="CTP127" i="59" s="1"/>
  <c r="CTR127" i="59" s="1"/>
  <c r="CTT127" i="59" s="1"/>
  <c r="CTV127" i="59" s="1"/>
  <c r="CTX127" i="59" s="1"/>
  <c r="CTZ127" i="59" s="1"/>
  <c r="CUB127" i="59" s="1"/>
  <c r="CUD127" i="59" s="1"/>
  <c r="CUF127" i="59" s="1"/>
  <c r="CUH127" i="59" s="1"/>
  <c r="CUJ127" i="59" s="1"/>
  <c r="CUL127" i="59" s="1"/>
  <c r="CUN127" i="59" s="1"/>
  <c r="CUP127" i="59" s="1"/>
  <c r="CUR127" i="59" s="1"/>
  <c r="CUT127" i="59" s="1"/>
  <c r="CUV127" i="59" s="1"/>
  <c r="CUX127" i="59" s="1"/>
  <c r="CUZ127" i="59" s="1"/>
  <c r="CVB127" i="59" s="1"/>
  <c r="CVD127" i="59" s="1"/>
  <c r="CVF127" i="59" s="1"/>
  <c r="CVH127" i="59" s="1"/>
  <c r="CVJ127" i="59" s="1"/>
  <c r="CVL127" i="59" s="1"/>
  <c r="CVN127" i="59" s="1"/>
  <c r="CVP127" i="59" s="1"/>
  <c r="CVR127" i="59" s="1"/>
  <c r="CVT127" i="59" s="1"/>
  <c r="CVV127" i="59" s="1"/>
  <c r="CVX127" i="59" s="1"/>
  <c r="CVZ127" i="59" s="1"/>
  <c r="CWB127" i="59" s="1"/>
  <c r="CWD127" i="59" s="1"/>
  <c r="CWF127" i="59" s="1"/>
  <c r="CWH127" i="59" s="1"/>
  <c r="CWJ127" i="59" s="1"/>
  <c r="CWL127" i="59" s="1"/>
  <c r="CWN127" i="59" s="1"/>
  <c r="CWP127" i="59" s="1"/>
  <c r="CWR127" i="59" s="1"/>
  <c r="CWT127" i="59" s="1"/>
  <c r="CWV127" i="59" s="1"/>
  <c r="CWX127" i="59" s="1"/>
  <c r="CWZ127" i="59" s="1"/>
  <c r="CXB127" i="59" s="1"/>
  <c r="CXD127" i="59" s="1"/>
  <c r="CXF127" i="59" s="1"/>
  <c r="CXH127" i="59" s="1"/>
  <c r="CXJ127" i="59" s="1"/>
  <c r="CXL127" i="59" s="1"/>
  <c r="CXN127" i="59" s="1"/>
  <c r="CXP127" i="59" s="1"/>
  <c r="CXR127" i="59" s="1"/>
  <c r="CXT127" i="59" s="1"/>
  <c r="CXV127" i="59" s="1"/>
  <c r="CXX127" i="59" s="1"/>
  <c r="CXZ127" i="59" s="1"/>
  <c r="CYB127" i="59" s="1"/>
  <c r="CYD127" i="59" s="1"/>
  <c r="CYF127" i="59" s="1"/>
  <c r="CYH127" i="59" s="1"/>
  <c r="CYJ127" i="59" s="1"/>
  <c r="CYL127" i="59" s="1"/>
  <c r="CYN127" i="59" s="1"/>
  <c r="CYP127" i="59" s="1"/>
  <c r="CYR127" i="59" s="1"/>
  <c r="CYT127" i="59" s="1"/>
  <c r="CYV127" i="59" s="1"/>
  <c r="CYX127" i="59" s="1"/>
  <c r="CYZ127" i="59" s="1"/>
  <c r="CZB127" i="59" s="1"/>
  <c r="CZD127" i="59" s="1"/>
  <c r="CZF127" i="59" s="1"/>
  <c r="CZH127" i="59" s="1"/>
  <c r="CZJ127" i="59" s="1"/>
  <c r="CZL127" i="59" s="1"/>
  <c r="CZN127" i="59" s="1"/>
  <c r="CZP127" i="59" s="1"/>
  <c r="CZR127" i="59" s="1"/>
  <c r="CZT127" i="59" s="1"/>
  <c r="CZV127" i="59" s="1"/>
  <c r="CZX127" i="59" s="1"/>
  <c r="CZZ127" i="59" s="1"/>
  <c r="DAB127" i="59" s="1"/>
  <c r="DAD127" i="59" s="1"/>
  <c r="DAF127" i="59" s="1"/>
  <c r="DAH127" i="59" s="1"/>
  <c r="DAJ127" i="59" s="1"/>
  <c r="DAL127" i="59" s="1"/>
  <c r="DAN127" i="59" s="1"/>
  <c r="DAP127" i="59" s="1"/>
  <c r="DAR127" i="59" s="1"/>
  <c r="DAT127" i="59" s="1"/>
  <c r="DAV127" i="59" s="1"/>
  <c r="DAX127" i="59" s="1"/>
  <c r="DAZ127" i="59" s="1"/>
  <c r="DBB127" i="59" s="1"/>
  <c r="DBD127" i="59" s="1"/>
  <c r="DBF127" i="59" s="1"/>
  <c r="DBH127" i="59" s="1"/>
  <c r="DBJ127" i="59" s="1"/>
  <c r="DBL127" i="59" s="1"/>
  <c r="DBN127" i="59" s="1"/>
  <c r="DBP127" i="59" s="1"/>
  <c r="DBR127" i="59" s="1"/>
  <c r="DBT127" i="59" s="1"/>
  <c r="DBV127" i="59" s="1"/>
  <c r="DBX127" i="59" s="1"/>
  <c r="DBZ127" i="59" s="1"/>
  <c r="DCB127" i="59" s="1"/>
  <c r="DCD127" i="59" s="1"/>
  <c r="DCF127" i="59" s="1"/>
  <c r="DCH127" i="59" s="1"/>
  <c r="DCJ127" i="59" s="1"/>
  <c r="DCL127" i="59" s="1"/>
  <c r="DCN127" i="59" s="1"/>
  <c r="DCP127" i="59" s="1"/>
  <c r="DCR127" i="59" s="1"/>
  <c r="DCT127" i="59" s="1"/>
  <c r="DCV127" i="59" s="1"/>
  <c r="DCX127" i="59" s="1"/>
  <c r="DCZ127" i="59" s="1"/>
  <c r="DDB127" i="59" s="1"/>
  <c r="DDD127" i="59" s="1"/>
  <c r="DDF127" i="59" s="1"/>
  <c r="DDH127" i="59" s="1"/>
  <c r="DDJ127" i="59" s="1"/>
  <c r="DDL127" i="59" s="1"/>
  <c r="DDN127" i="59" s="1"/>
  <c r="DDP127" i="59" s="1"/>
  <c r="DDR127" i="59" s="1"/>
  <c r="DDT127" i="59" s="1"/>
  <c r="DDV127" i="59" s="1"/>
  <c r="DDX127" i="59" s="1"/>
  <c r="DDZ127" i="59" s="1"/>
  <c r="DEB127" i="59" s="1"/>
  <c r="DED127" i="59" s="1"/>
  <c r="DEF127" i="59" s="1"/>
  <c r="DEH127" i="59" s="1"/>
  <c r="DEJ127" i="59" s="1"/>
  <c r="DEL127" i="59" s="1"/>
  <c r="DEN127" i="59" s="1"/>
  <c r="DEP127" i="59" s="1"/>
  <c r="DER127" i="59" s="1"/>
  <c r="DET127" i="59" s="1"/>
  <c r="DEV127" i="59" s="1"/>
  <c r="DEX127" i="59" s="1"/>
  <c r="DEZ127" i="59" s="1"/>
  <c r="DFB127" i="59" s="1"/>
  <c r="DFD127" i="59" s="1"/>
  <c r="DFF127" i="59" s="1"/>
  <c r="DFH127" i="59" s="1"/>
  <c r="DFJ127" i="59" s="1"/>
  <c r="DFL127" i="59" s="1"/>
  <c r="DFN127" i="59" s="1"/>
  <c r="DFP127" i="59" s="1"/>
  <c r="DFR127" i="59" s="1"/>
  <c r="DFT127" i="59" s="1"/>
  <c r="DFV127" i="59" s="1"/>
  <c r="DFX127" i="59" s="1"/>
  <c r="DFZ127" i="59" s="1"/>
  <c r="DGB127" i="59" s="1"/>
  <c r="DGD127" i="59" s="1"/>
  <c r="DGF127" i="59" s="1"/>
  <c r="DGH127" i="59" s="1"/>
  <c r="DGJ127" i="59" s="1"/>
  <c r="DGL127" i="59" s="1"/>
  <c r="DGN127" i="59" s="1"/>
  <c r="DGP127" i="59" s="1"/>
  <c r="DGR127" i="59" s="1"/>
  <c r="DGT127" i="59" s="1"/>
  <c r="DGV127" i="59" s="1"/>
  <c r="DGX127" i="59" s="1"/>
  <c r="DGZ127" i="59" s="1"/>
  <c r="DHB127" i="59" s="1"/>
  <c r="DHD127" i="59" s="1"/>
  <c r="DHF127" i="59" s="1"/>
  <c r="DHH127" i="59" s="1"/>
  <c r="DHJ127" i="59" s="1"/>
  <c r="DHL127" i="59" s="1"/>
  <c r="DHN127" i="59" s="1"/>
  <c r="DHP127" i="59" s="1"/>
  <c r="DHR127" i="59" s="1"/>
  <c r="DHT127" i="59" s="1"/>
  <c r="DHV127" i="59" s="1"/>
  <c r="DHX127" i="59" s="1"/>
  <c r="DHZ127" i="59" s="1"/>
  <c r="DIB127" i="59" s="1"/>
  <c r="DID127" i="59" s="1"/>
  <c r="DIF127" i="59" s="1"/>
  <c r="DIH127" i="59" s="1"/>
  <c r="DIJ127" i="59" s="1"/>
  <c r="DIL127" i="59" s="1"/>
  <c r="DIN127" i="59" s="1"/>
  <c r="DIP127" i="59" s="1"/>
  <c r="DIR127" i="59" s="1"/>
  <c r="DIT127" i="59" s="1"/>
  <c r="DIV127" i="59" s="1"/>
  <c r="DIX127" i="59" s="1"/>
  <c r="DIZ127" i="59" s="1"/>
  <c r="DJB127" i="59" s="1"/>
  <c r="DJD127" i="59" s="1"/>
  <c r="DJF127" i="59" s="1"/>
  <c r="DJH127" i="59" s="1"/>
  <c r="DJJ127" i="59" s="1"/>
  <c r="DJL127" i="59" s="1"/>
  <c r="DJN127" i="59" s="1"/>
  <c r="DJP127" i="59" s="1"/>
  <c r="DJR127" i="59" s="1"/>
  <c r="DJT127" i="59" s="1"/>
  <c r="DJV127" i="59" s="1"/>
  <c r="DJX127" i="59" s="1"/>
  <c r="DJZ127" i="59" s="1"/>
  <c r="DKB127" i="59" s="1"/>
  <c r="DKD127" i="59" s="1"/>
  <c r="DKF127" i="59" s="1"/>
  <c r="DKH127" i="59" s="1"/>
  <c r="DKJ127" i="59" s="1"/>
  <c r="DKL127" i="59" s="1"/>
  <c r="DKN127" i="59" s="1"/>
  <c r="DKP127" i="59" s="1"/>
  <c r="DKR127" i="59" s="1"/>
  <c r="DKT127" i="59" s="1"/>
  <c r="DKV127" i="59" s="1"/>
  <c r="DKX127" i="59" s="1"/>
  <c r="DKZ127" i="59" s="1"/>
  <c r="DLB127" i="59" s="1"/>
  <c r="DLD127" i="59" s="1"/>
  <c r="DLF127" i="59" s="1"/>
  <c r="DLH127" i="59" s="1"/>
  <c r="DLJ127" i="59" s="1"/>
  <c r="DLL127" i="59" s="1"/>
  <c r="DLN127" i="59" s="1"/>
  <c r="DLP127" i="59" s="1"/>
  <c r="DLR127" i="59" s="1"/>
  <c r="DLT127" i="59" s="1"/>
  <c r="DLV127" i="59" s="1"/>
  <c r="DLX127" i="59" s="1"/>
  <c r="DLZ127" i="59" s="1"/>
  <c r="DMB127" i="59" s="1"/>
  <c r="DMD127" i="59" s="1"/>
  <c r="DMF127" i="59" s="1"/>
  <c r="DMH127" i="59" s="1"/>
  <c r="DMJ127" i="59" s="1"/>
  <c r="DML127" i="59" s="1"/>
  <c r="DMN127" i="59" s="1"/>
  <c r="DMP127" i="59" s="1"/>
  <c r="DMR127" i="59" s="1"/>
  <c r="DMT127" i="59" s="1"/>
  <c r="DMV127" i="59" s="1"/>
  <c r="DMX127" i="59" s="1"/>
  <c r="DMZ127" i="59" s="1"/>
  <c r="DNB127" i="59" s="1"/>
  <c r="DND127" i="59" s="1"/>
  <c r="DNF127" i="59" s="1"/>
  <c r="DNH127" i="59" s="1"/>
  <c r="DNJ127" i="59" s="1"/>
  <c r="DNL127" i="59" s="1"/>
  <c r="DNN127" i="59" s="1"/>
  <c r="DNP127" i="59" s="1"/>
  <c r="DNR127" i="59" s="1"/>
  <c r="DNT127" i="59" s="1"/>
  <c r="DNV127" i="59" s="1"/>
  <c r="DNX127" i="59" s="1"/>
  <c r="DNZ127" i="59" s="1"/>
  <c r="DOB127" i="59" s="1"/>
  <c r="DOD127" i="59" s="1"/>
  <c r="DOF127" i="59" s="1"/>
  <c r="DOH127" i="59" s="1"/>
  <c r="DOJ127" i="59" s="1"/>
  <c r="DOL127" i="59" s="1"/>
  <c r="DON127" i="59" s="1"/>
  <c r="DOP127" i="59" s="1"/>
  <c r="DOR127" i="59" s="1"/>
  <c r="DOT127" i="59" s="1"/>
  <c r="DOV127" i="59" s="1"/>
  <c r="DOX127" i="59" s="1"/>
  <c r="DOZ127" i="59" s="1"/>
  <c r="DPB127" i="59" s="1"/>
  <c r="DPD127" i="59" s="1"/>
  <c r="DPF127" i="59" s="1"/>
  <c r="DPH127" i="59" s="1"/>
  <c r="DPJ127" i="59" s="1"/>
  <c r="DPL127" i="59" s="1"/>
  <c r="DPN127" i="59" s="1"/>
  <c r="DPP127" i="59" s="1"/>
  <c r="DPR127" i="59" s="1"/>
  <c r="DPT127" i="59" s="1"/>
  <c r="DPV127" i="59" s="1"/>
  <c r="DPX127" i="59" s="1"/>
  <c r="DPZ127" i="59" s="1"/>
  <c r="DQB127" i="59" s="1"/>
  <c r="DQD127" i="59" s="1"/>
  <c r="DQF127" i="59" s="1"/>
  <c r="DQH127" i="59" s="1"/>
  <c r="DQJ127" i="59" s="1"/>
  <c r="DQL127" i="59" s="1"/>
  <c r="DQN127" i="59" s="1"/>
  <c r="DQP127" i="59" s="1"/>
  <c r="DQR127" i="59" s="1"/>
  <c r="DQT127" i="59" s="1"/>
  <c r="DQV127" i="59" s="1"/>
  <c r="DQX127" i="59" s="1"/>
  <c r="DQZ127" i="59" s="1"/>
  <c r="DRB127" i="59" s="1"/>
  <c r="DRD127" i="59" s="1"/>
  <c r="DRF127" i="59" s="1"/>
  <c r="DRH127" i="59" s="1"/>
  <c r="DRJ127" i="59" s="1"/>
  <c r="DRL127" i="59" s="1"/>
  <c r="DRN127" i="59" s="1"/>
  <c r="DRP127" i="59" s="1"/>
  <c r="DRR127" i="59" s="1"/>
  <c r="DRT127" i="59" s="1"/>
  <c r="DRV127" i="59" s="1"/>
  <c r="DRX127" i="59" s="1"/>
  <c r="DRZ127" i="59" s="1"/>
  <c r="DSB127" i="59" s="1"/>
  <c r="DSD127" i="59" s="1"/>
  <c r="DSF127" i="59" s="1"/>
  <c r="DSH127" i="59" s="1"/>
  <c r="DSJ127" i="59" s="1"/>
  <c r="DSL127" i="59" s="1"/>
  <c r="DSN127" i="59" s="1"/>
  <c r="DSP127" i="59" s="1"/>
  <c r="DSR127" i="59" s="1"/>
  <c r="DST127" i="59" s="1"/>
  <c r="DSV127" i="59" s="1"/>
  <c r="DSX127" i="59" s="1"/>
  <c r="DSZ127" i="59" s="1"/>
  <c r="DTB127" i="59" s="1"/>
  <c r="DTD127" i="59" s="1"/>
  <c r="DTF127" i="59" s="1"/>
  <c r="DTH127" i="59" s="1"/>
  <c r="DTJ127" i="59" s="1"/>
  <c r="DTL127" i="59" s="1"/>
  <c r="DTN127" i="59" s="1"/>
  <c r="DTP127" i="59" s="1"/>
  <c r="DTR127" i="59" s="1"/>
  <c r="DTT127" i="59" s="1"/>
  <c r="DTV127" i="59" s="1"/>
  <c r="DTX127" i="59" s="1"/>
  <c r="DTZ127" i="59" s="1"/>
  <c r="DUB127" i="59" s="1"/>
  <c r="DUD127" i="59" s="1"/>
  <c r="DUF127" i="59" s="1"/>
  <c r="DUH127" i="59" s="1"/>
  <c r="DUJ127" i="59" s="1"/>
  <c r="DUL127" i="59" s="1"/>
  <c r="DUN127" i="59" s="1"/>
  <c r="DUP127" i="59" s="1"/>
  <c r="DUR127" i="59" s="1"/>
  <c r="DUT127" i="59" s="1"/>
  <c r="DUV127" i="59" s="1"/>
  <c r="DUX127" i="59" s="1"/>
  <c r="DUZ127" i="59" s="1"/>
  <c r="DVB127" i="59" s="1"/>
  <c r="DVD127" i="59" s="1"/>
  <c r="DVF127" i="59" s="1"/>
  <c r="DVH127" i="59" s="1"/>
  <c r="DVJ127" i="59" s="1"/>
  <c r="DVL127" i="59" s="1"/>
  <c r="DVN127" i="59" s="1"/>
  <c r="DVP127" i="59" s="1"/>
  <c r="DVR127" i="59" s="1"/>
  <c r="DVT127" i="59" s="1"/>
  <c r="DVV127" i="59" s="1"/>
  <c r="DVX127" i="59" s="1"/>
  <c r="DVZ127" i="59" s="1"/>
  <c r="DWB127" i="59" s="1"/>
  <c r="DWD127" i="59" s="1"/>
  <c r="DWF127" i="59" s="1"/>
  <c r="DWH127" i="59" s="1"/>
  <c r="DWJ127" i="59" s="1"/>
  <c r="DWL127" i="59" s="1"/>
  <c r="DWN127" i="59" s="1"/>
  <c r="DWP127" i="59" s="1"/>
  <c r="DWR127" i="59" s="1"/>
  <c r="DWT127" i="59" s="1"/>
  <c r="DWV127" i="59" s="1"/>
  <c r="DWX127" i="59" s="1"/>
  <c r="DWZ127" i="59" s="1"/>
  <c r="DXB127" i="59" s="1"/>
  <c r="DXD127" i="59" s="1"/>
  <c r="DXF127" i="59" s="1"/>
  <c r="DXH127" i="59" s="1"/>
  <c r="DXJ127" i="59" s="1"/>
  <c r="DXL127" i="59" s="1"/>
  <c r="DXN127" i="59" s="1"/>
  <c r="DXP127" i="59" s="1"/>
  <c r="DXR127" i="59" s="1"/>
  <c r="DXT127" i="59" s="1"/>
  <c r="DXV127" i="59" s="1"/>
  <c r="DXX127" i="59" s="1"/>
  <c r="DXZ127" i="59" s="1"/>
  <c r="DYB127" i="59" s="1"/>
  <c r="DYD127" i="59" s="1"/>
  <c r="DYF127" i="59" s="1"/>
  <c r="DYH127" i="59" s="1"/>
  <c r="DYJ127" i="59" s="1"/>
  <c r="DYL127" i="59" s="1"/>
  <c r="DYN127" i="59" s="1"/>
  <c r="DYP127" i="59" s="1"/>
  <c r="DYR127" i="59" s="1"/>
  <c r="DYT127" i="59" s="1"/>
  <c r="DYV127" i="59" s="1"/>
  <c r="DYX127" i="59" s="1"/>
  <c r="DYZ127" i="59" s="1"/>
  <c r="DZB127" i="59" s="1"/>
  <c r="DZD127" i="59" s="1"/>
  <c r="DZF127" i="59" s="1"/>
  <c r="DZH127" i="59" s="1"/>
  <c r="DZJ127" i="59" s="1"/>
  <c r="DZL127" i="59" s="1"/>
  <c r="DZN127" i="59" s="1"/>
  <c r="DZP127" i="59" s="1"/>
  <c r="DZR127" i="59" s="1"/>
  <c r="DZT127" i="59" s="1"/>
  <c r="DZV127" i="59" s="1"/>
  <c r="DZX127" i="59" s="1"/>
  <c r="DZZ127" i="59" s="1"/>
  <c r="EAB127" i="59" s="1"/>
  <c r="EAD127" i="59" s="1"/>
  <c r="EAF127" i="59" s="1"/>
  <c r="EAH127" i="59" s="1"/>
  <c r="EAJ127" i="59" s="1"/>
  <c r="EAL127" i="59" s="1"/>
  <c r="EAN127" i="59" s="1"/>
  <c r="EAP127" i="59" s="1"/>
  <c r="EAR127" i="59" s="1"/>
  <c r="EAT127" i="59" s="1"/>
  <c r="EAV127" i="59" s="1"/>
  <c r="EAX127" i="59" s="1"/>
  <c r="EAZ127" i="59" s="1"/>
  <c r="EBB127" i="59" s="1"/>
  <c r="EBD127" i="59" s="1"/>
  <c r="EBF127" i="59" s="1"/>
  <c r="EBH127" i="59" s="1"/>
  <c r="EBJ127" i="59" s="1"/>
  <c r="EBL127" i="59" s="1"/>
  <c r="EBN127" i="59" s="1"/>
  <c r="EBP127" i="59" s="1"/>
  <c r="EBR127" i="59" s="1"/>
  <c r="EBT127" i="59" s="1"/>
  <c r="EBV127" i="59" s="1"/>
  <c r="EBX127" i="59" s="1"/>
  <c r="EBZ127" i="59" s="1"/>
  <c r="ECB127" i="59" s="1"/>
  <c r="ECD127" i="59" s="1"/>
  <c r="ECF127" i="59" s="1"/>
  <c r="ECH127" i="59" s="1"/>
  <c r="ECJ127" i="59" s="1"/>
  <c r="ECL127" i="59" s="1"/>
  <c r="ECN127" i="59" s="1"/>
  <c r="ECP127" i="59" s="1"/>
  <c r="ECR127" i="59" s="1"/>
  <c r="ECT127" i="59" s="1"/>
  <c r="ECV127" i="59" s="1"/>
  <c r="ECX127" i="59" s="1"/>
  <c r="ECZ127" i="59" s="1"/>
  <c r="EDB127" i="59" s="1"/>
  <c r="EDD127" i="59" s="1"/>
  <c r="EDF127" i="59" s="1"/>
  <c r="EDH127" i="59" s="1"/>
  <c r="EDJ127" i="59" s="1"/>
  <c r="EDL127" i="59" s="1"/>
  <c r="EDN127" i="59" s="1"/>
  <c r="EDP127" i="59" s="1"/>
  <c r="EDR127" i="59" s="1"/>
  <c r="EDT127" i="59" s="1"/>
  <c r="EDV127" i="59" s="1"/>
  <c r="EDX127" i="59" s="1"/>
  <c r="EDZ127" i="59" s="1"/>
  <c r="EEB127" i="59" s="1"/>
  <c r="EED127" i="59" s="1"/>
  <c r="EEF127" i="59" s="1"/>
  <c r="EEH127" i="59" s="1"/>
  <c r="EEJ127" i="59" s="1"/>
  <c r="EEL127" i="59" s="1"/>
  <c r="EEN127" i="59" s="1"/>
  <c r="EEP127" i="59" s="1"/>
  <c r="EER127" i="59" s="1"/>
  <c r="EET127" i="59" s="1"/>
  <c r="EEV127" i="59" s="1"/>
  <c r="EEX127" i="59" s="1"/>
  <c r="EEZ127" i="59" s="1"/>
  <c r="EFB127" i="59" s="1"/>
  <c r="EFD127" i="59" s="1"/>
  <c r="EFF127" i="59" s="1"/>
  <c r="EFH127" i="59" s="1"/>
  <c r="EFJ127" i="59" s="1"/>
  <c r="EFL127" i="59" s="1"/>
  <c r="EFN127" i="59" s="1"/>
  <c r="EFP127" i="59" s="1"/>
  <c r="EFR127" i="59" s="1"/>
  <c r="EFT127" i="59" s="1"/>
  <c r="EFV127" i="59" s="1"/>
  <c r="EFX127" i="59" s="1"/>
  <c r="EFZ127" i="59" s="1"/>
  <c r="EGB127" i="59" s="1"/>
  <c r="EGD127" i="59" s="1"/>
  <c r="EGF127" i="59" s="1"/>
  <c r="EGH127" i="59" s="1"/>
  <c r="EGJ127" i="59" s="1"/>
  <c r="EGL127" i="59" s="1"/>
  <c r="EGN127" i="59" s="1"/>
  <c r="EGP127" i="59" s="1"/>
  <c r="EGR127" i="59" s="1"/>
  <c r="EGT127" i="59" s="1"/>
  <c r="EGV127" i="59" s="1"/>
  <c r="EGX127" i="59" s="1"/>
  <c r="EGZ127" i="59" s="1"/>
  <c r="EHB127" i="59" s="1"/>
  <c r="EHD127" i="59" s="1"/>
  <c r="EHF127" i="59" s="1"/>
  <c r="EHH127" i="59" s="1"/>
  <c r="EHJ127" i="59" s="1"/>
  <c r="EHL127" i="59" s="1"/>
  <c r="EHN127" i="59" s="1"/>
  <c r="EHP127" i="59" s="1"/>
  <c r="EHR127" i="59" s="1"/>
  <c r="EHT127" i="59" s="1"/>
  <c r="EHV127" i="59" s="1"/>
  <c r="EHX127" i="59" s="1"/>
  <c r="EHZ127" i="59" s="1"/>
  <c r="EIB127" i="59" s="1"/>
  <c r="EID127" i="59" s="1"/>
  <c r="EIF127" i="59" s="1"/>
  <c r="EIH127" i="59" s="1"/>
  <c r="EIJ127" i="59" s="1"/>
  <c r="EIL127" i="59" s="1"/>
  <c r="EIN127" i="59" s="1"/>
  <c r="EIP127" i="59" s="1"/>
  <c r="EIR127" i="59" s="1"/>
  <c r="EIT127" i="59" s="1"/>
  <c r="EIV127" i="59" s="1"/>
  <c r="EIX127" i="59" s="1"/>
  <c r="EIZ127" i="59" s="1"/>
  <c r="EJB127" i="59" s="1"/>
  <c r="EJD127" i="59" s="1"/>
  <c r="EJF127" i="59" s="1"/>
  <c r="EJH127" i="59" s="1"/>
  <c r="EJJ127" i="59" s="1"/>
  <c r="EJL127" i="59" s="1"/>
  <c r="EJN127" i="59" s="1"/>
  <c r="EJP127" i="59" s="1"/>
  <c r="EJR127" i="59" s="1"/>
  <c r="EJT127" i="59" s="1"/>
  <c r="EJV127" i="59" s="1"/>
  <c r="EJX127" i="59" s="1"/>
  <c r="EJZ127" i="59" s="1"/>
  <c r="EKB127" i="59" s="1"/>
  <c r="EKD127" i="59" s="1"/>
  <c r="EKF127" i="59" s="1"/>
  <c r="EKH127" i="59" s="1"/>
  <c r="EKJ127" i="59" s="1"/>
  <c r="EKL127" i="59" s="1"/>
  <c r="EKN127" i="59" s="1"/>
  <c r="EKP127" i="59" s="1"/>
  <c r="EKR127" i="59" s="1"/>
  <c r="EKT127" i="59" s="1"/>
  <c r="EKV127" i="59" s="1"/>
  <c r="EKX127" i="59" s="1"/>
  <c r="EKZ127" i="59" s="1"/>
  <c r="ELB127" i="59" s="1"/>
  <c r="ELD127" i="59" s="1"/>
  <c r="ELF127" i="59" s="1"/>
  <c r="ELH127" i="59" s="1"/>
  <c r="ELJ127" i="59" s="1"/>
  <c r="ELL127" i="59" s="1"/>
  <c r="ELN127" i="59" s="1"/>
  <c r="ELP127" i="59" s="1"/>
  <c r="ELR127" i="59" s="1"/>
  <c r="ELT127" i="59" s="1"/>
  <c r="ELV127" i="59" s="1"/>
  <c r="ELX127" i="59" s="1"/>
  <c r="ELZ127" i="59" s="1"/>
  <c r="EMB127" i="59" s="1"/>
  <c r="EMD127" i="59" s="1"/>
  <c r="EMF127" i="59" s="1"/>
  <c r="EMH127" i="59" s="1"/>
  <c r="EMJ127" i="59" s="1"/>
  <c r="EML127" i="59" s="1"/>
  <c r="EMN127" i="59" s="1"/>
  <c r="EMP127" i="59" s="1"/>
  <c r="EMR127" i="59" s="1"/>
  <c r="EMT127" i="59" s="1"/>
  <c r="EMV127" i="59" s="1"/>
  <c r="EMX127" i="59" s="1"/>
  <c r="EMZ127" i="59" s="1"/>
  <c r="ENB127" i="59" s="1"/>
  <c r="END127" i="59" s="1"/>
  <c r="ENF127" i="59" s="1"/>
  <c r="ENH127" i="59" s="1"/>
  <c r="ENJ127" i="59" s="1"/>
  <c r="ENL127" i="59" s="1"/>
  <c r="ENN127" i="59" s="1"/>
  <c r="ENP127" i="59" s="1"/>
  <c r="ENR127" i="59" s="1"/>
  <c r="ENT127" i="59" s="1"/>
  <c r="ENV127" i="59" s="1"/>
  <c r="ENX127" i="59" s="1"/>
  <c r="ENZ127" i="59" s="1"/>
  <c r="EOB127" i="59" s="1"/>
  <c r="EOD127" i="59" s="1"/>
  <c r="EOF127" i="59" s="1"/>
  <c r="EOH127" i="59" s="1"/>
  <c r="EOJ127" i="59" s="1"/>
  <c r="EOL127" i="59" s="1"/>
  <c r="EON127" i="59" s="1"/>
  <c r="EOP127" i="59" s="1"/>
  <c r="EOR127" i="59" s="1"/>
  <c r="EOT127" i="59" s="1"/>
  <c r="EOV127" i="59" s="1"/>
  <c r="EOX127" i="59" s="1"/>
  <c r="EOZ127" i="59" s="1"/>
  <c r="EPB127" i="59" s="1"/>
  <c r="EPD127" i="59" s="1"/>
  <c r="EPF127" i="59" s="1"/>
  <c r="EPH127" i="59" s="1"/>
  <c r="EPJ127" i="59" s="1"/>
  <c r="EPL127" i="59" s="1"/>
  <c r="EPN127" i="59" s="1"/>
  <c r="EPP127" i="59" s="1"/>
  <c r="EPR127" i="59" s="1"/>
  <c r="EPT127" i="59" s="1"/>
  <c r="EPV127" i="59" s="1"/>
  <c r="EPX127" i="59" s="1"/>
  <c r="EPZ127" i="59" s="1"/>
  <c r="EQB127" i="59" s="1"/>
  <c r="EQD127" i="59" s="1"/>
  <c r="EQF127" i="59" s="1"/>
  <c r="EQH127" i="59" s="1"/>
  <c r="EQJ127" i="59" s="1"/>
  <c r="EQL127" i="59" s="1"/>
  <c r="EQN127" i="59" s="1"/>
  <c r="EQP127" i="59" s="1"/>
  <c r="EQR127" i="59" s="1"/>
  <c r="EQT127" i="59" s="1"/>
  <c r="EQV127" i="59" s="1"/>
  <c r="EQX127" i="59" s="1"/>
  <c r="EQZ127" i="59" s="1"/>
  <c r="ERB127" i="59" s="1"/>
  <c r="ERD127" i="59" s="1"/>
  <c r="ERF127" i="59" s="1"/>
  <c r="ERH127" i="59" s="1"/>
  <c r="ERJ127" i="59" s="1"/>
  <c r="ERL127" i="59" s="1"/>
  <c r="ERN127" i="59" s="1"/>
  <c r="ERP127" i="59" s="1"/>
  <c r="ERR127" i="59" s="1"/>
  <c r="ERT127" i="59" s="1"/>
  <c r="ERV127" i="59" s="1"/>
  <c r="ERX127" i="59" s="1"/>
  <c r="ERZ127" i="59" s="1"/>
  <c r="ESB127" i="59" s="1"/>
  <c r="ESD127" i="59" s="1"/>
  <c r="ESF127" i="59" s="1"/>
  <c r="ESH127" i="59" s="1"/>
  <c r="ESJ127" i="59" s="1"/>
  <c r="ESL127" i="59" s="1"/>
  <c r="ESN127" i="59" s="1"/>
  <c r="ESP127" i="59" s="1"/>
  <c r="ESR127" i="59" s="1"/>
  <c r="EST127" i="59" s="1"/>
  <c r="ESV127" i="59" s="1"/>
  <c r="ESX127" i="59" s="1"/>
  <c r="ESZ127" i="59" s="1"/>
  <c r="ETB127" i="59" s="1"/>
  <c r="ETD127" i="59" s="1"/>
  <c r="ETF127" i="59" s="1"/>
  <c r="ETH127" i="59" s="1"/>
  <c r="ETJ127" i="59" s="1"/>
  <c r="ETL127" i="59" s="1"/>
  <c r="ETN127" i="59" s="1"/>
  <c r="ETP127" i="59" s="1"/>
  <c r="ETR127" i="59" s="1"/>
  <c r="ETT127" i="59" s="1"/>
  <c r="ETV127" i="59" s="1"/>
  <c r="ETX127" i="59" s="1"/>
  <c r="ETZ127" i="59" s="1"/>
  <c r="EUB127" i="59" s="1"/>
  <c r="EUD127" i="59" s="1"/>
  <c r="EUF127" i="59" s="1"/>
  <c r="EUH127" i="59" s="1"/>
  <c r="EUJ127" i="59" s="1"/>
  <c r="EUL127" i="59" s="1"/>
  <c r="EUN127" i="59" s="1"/>
  <c r="EUP127" i="59" s="1"/>
  <c r="EUR127" i="59" s="1"/>
  <c r="EUT127" i="59" s="1"/>
  <c r="EUV127" i="59" s="1"/>
  <c r="EUX127" i="59" s="1"/>
  <c r="EUZ127" i="59" s="1"/>
  <c r="EVB127" i="59" s="1"/>
  <c r="EVD127" i="59" s="1"/>
  <c r="EVF127" i="59" s="1"/>
  <c r="EVH127" i="59" s="1"/>
  <c r="EVJ127" i="59" s="1"/>
  <c r="EVL127" i="59" s="1"/>
  <c r="EVN127" i="59" s="1"/>
  <c r="EVP127" i="59" s="1"/>
  <c r="EVR127" i="59" s="1"/>
  <c r="EVT127" i="59" s="1"/>
  <c r="EVV127" i="59" s="1"/>
  <c r="EVX127" i="59" s="1"/>
  <c r="EVZ127" i="59" s="1"/>
  <c r="EWB127" i="59" s="1"/>
  <c r="EWD127" i="59" s="1"/>
  <c r="EWF127" i="59" s="1"/>
  <c r="EWH127" i="59" s="1"/>
  <c r="EWJ127" i="59" s="1"/>
  <c r="EWL127" i="59" s="1"/>
  <c r="EWN127" i="59" s="1"/>
  <c r="EWP127" i="59" s="1"/>
  <c r="EWR127" i="59" s="1"/>
  <c r="EWT127" i="59" s="1"/>
  <c r="EWV127" i="59" s="1"/>
  <c r="EWX127" i="59" s="1"/>
  <c r="EWZ127" i="59" s="1"/>
  <c r="EXB127" i="59" s="1"/>
  <c r="EXD127" i="59" s="1"/>
  <c r="EXF127" i="59" s="1"/>
  <c r="EXH127" i="59" s="1"/>
  <c r="EXJ127" i="59" s="1"/>
  <c r="EXL127" i="59" s="1"/>
  <c r="EXN127" i="59" s="1"/>
  <c r="EXP127" i="59" s="1"/>
  <c r="EXR127" i="59" s="1"/>
  <c r="EXT127" i="59" s="1"/>
  <c r="EXV127" i="59" s="1"/>
  <c r="EXX127" i="59" s="1"/>
  <c r="EXZ127" i="59" s="1"/>
  <c r="EYB127" i="59" s="1"/>
  <c r="EYD127" i="59" s="1"/>
  <c r="EYF127" i="59" s="1"/>
  <c r="EYH127" i="59" s="1"/>
  <c r="EYJ127" i="59" s="1"/>
  <c r="EYL127" i="59" s="1"/>
  <c r="EYN127" i="59" s="1"/>
  <c r="EYP127" i="59" s="1"/>
  <c r="EYR127" i="59" s="1"/>
  <c r="EYT127" i="59" s="1"/>
  <c r="EYV127" i="59" s="1"/>
  <c r="EYX127" i="59" s="1"/>
  <c r="EYZ127" i="59" s="1"/>
  <c r="EZB127" i="59" s="1"/>
  <c r="EZD127" i="59" s="1"/>
  <c r="EZF127" i="59" s="1"/>
  <c r="EZH127" i="59" s="1"/>
  <c r="EZJ127" i="59" s="1"/>
  <c r="EZL127" i="59" s="1"/>
  <c r="EZN127" i="59" s="1"/>
  <c r="EZP127" i="59" s="1"/>
  <c r="EZR127" i="59" s="1"/>
  <c r="EZT127" i="59" s="1"/>
  <c r="EZV127" i="59" s="1"/>
  <c r="EZX127" i="59" s="1"/>
  <c r="EZZ127" i="59" s="1"/>
  <c r="FAB127" i="59" s="1"/>
  <c r="FAD127" i="59" s="1"/>
  <c r="FAF127" i="59" s="1"/>
  <c r="FAH127" i="59" s="1"/>
  <c r="FAJ127" i="59" s="1"/>
  <c r="FAL127" i="59" s="1"/>
  <c r="FAN127" i="59" s="1"/>
  <c r="FAP127" i="59" s="1"/>
  <c r="FAR127" i="59" s="1"/>
  <c r="FAT127" i="59" s="1"/>
  <c r="FAV127" i="59" s="1"/>
  <c r="FAX127" i="59" s="1"/>
  <c r="FAZ127" i="59" s="1"/>
  <c r="FBB127" i="59" s="1"/>
  <c r="FBD127" i="59" s="1"/>
  <c r="FBF127" i="59" s="1"/>
  <c r="FBH127" i="59" s="1"/>
  <c r="FBJ127" i="59" s="1"/>
  <c r="FBL127" i="59" s="1"/>
  <c r="FBN127" i="59" s="1"/>
  <c r="FBP127" i="59" s="1"/>
  <c r="FBR127" i="59" s="1"/>
  <c r="FBT127" i="59" s="1"/>
  <c r="FBV127" i="59" s="1"/>
  <c r="FBX127" i="59" s="1"/>
  <c r="FBZ127" i="59" s="1"/>
  <c r="FCB127" i="59" s="1"/>
  <c r="FCD127" i="59" s="1"/>
  <c r="FCF127" i="59" s="1"/>
  <c r="FCH127" i="59" s="1"/>
  <c r="FCJ127" i="59" s="1"/>
  <c r="FCL127" i="59" s="1"/>
  <c r="FCN127" i="59" s="1"/>
  <c r="FCP127" i="59" s="1"/>
  <c r="FCR127" i="59" s="1"/>
  <c r="FCT127" i="59" s="1"/>
  <c r="FCV127" i="59" s="1"/>
  <c r="FCX127" i="59" s="1"/>
  <c r="FCZ127" i="59" s="1"/>
  <c r="FDB127" i="59" s="1"/>
  <c r="FDD127" i="59" s="1"/>
  <c r="FDF127" i="59" s="1"/>
  <c r="FDH127" i="59" s="1"/>
  <c r="FDJ127" i="59" s="1"/>
  <c r="FDL127" i="59" s="1"/>
  <c r="FDN127" i="59" s="1"/>
  <c r="FDP127" i="59" s="1"/>
  <c r="FDR127" i="59" s="1"/>
  <c r="FDT127" i="59" s="1"/>
  <c r="FDV127" i="59" s="1"/>
  <c r="FDX127" i="59" s="1"/>
  <c r="FDZ127" i="59" s="1"/>
  <c r="FEB127" i="59" s="1"/>
  <c r="FED127" i="59" s="1"/>
  <c r="FEF127" i="59" s="1"/>
  <c r="FEH127" i="59" s="1"/>
  <c r="FEJ127" i="59" s="1"/>
  <c r="FEL127" i="59" s="1"/>
  <c r="FEN127" i="59" s="1"/>
  <c r="FEP127" i="59" s="1"/>
  <c r="FER127" i="59" s="1"/>
  <c r="FET127" i="59" s="1"/>
  <c r="FEV127" i="59" s="1"/>
  <c r="FEX127" i="59" s="1"/>
  <c r="FEZ127" i="59" s="1"/>
  <c r="FFB127" i="59" s="1"/>
  <c r="FFD127" i="59" s="1"/>
  <c r="FFF127" i="59" s="1"/>
  <c r="FFH127" i="59" s="1"/>
  <c r="FFJ127" i="59" s="1"/>
  <c r="FFL127" i="59" s="1"/>
  <c r="FFN127" i="59" s="1"/>
  <c r="FFP127" i="59" s="1"/>
  <c r="FFR127" i="59" s="1"/>
  <c r="FFT127" i="59" s="1"/>
  <c r="FFV127" i="59" s="1"/>
  <c r="FFX127" i="59" s="1"/>
  <c r="FFZ127" i="59" s="1"/>
  <c r="FGB127" i="59" s="1"/>
  <c r="FGD127" i="59" s="1"/>
  <c r="FGF127" i="59" s="1"/>
  <c r="FGH127" i="59" s="1"/>
  <c r="FGJ127" i="59" s="1"/>
  <c r="FGL127" i="59" s="1"/>
  <c r="FGN127" i="59" s="1"/>
  <c r="FGP127" i="59" s="1"/>
  <c r="FGR127" i="59" s="1"/>
  <c r="FGT127" i="59" s="1"/>
  <c r="FGV127" i="59" s="1"/>
  <c r="FGX127" i="59" s="1"/>
  <c r="FGZ127" i="59" s="1"/>
  <c r="FHB127" i="59" s="1"/>
  <c r="FHD127" i="59" s="1"/>
  <c r="FHF127" i="59" s="1"/>
  <c r="FHH127" i="59" s="1"/>
  <c r="FHJ127" i="59" s="1"/>
  <c r="FHL127" i="59" s="1"/>
  <c r="FHN127" i="59" s="1"/>
  <c r="FHP127" i="59" s="1"/>
  <c r="FHR127" i="59" s="1"/>
  <c r="FHT127" i="59" s="1"/>
  <c r="FHV127" i="59" s="1"/>
  <c r="FHX127" i="59" s="1"/>
  <c r="FHZ127" i="59" s="1"/>
  <c r="FIB127" i="59" s="1"/>
  <c r="FID127" i="59" s="1"/>
  <c r="FIF127" i="59" s="1"/>
  <c r="FIH127" i="59" s="1"/>
  <c r="FIJ127" i="59" s="1"/>
  <c r="FIL127" i="59" s="1"/>
  <c r="FIN127" i="59" s="1"/>
  <c r="FIP127" i="59" s="1"/>
  <c r="FIR127" i="59" s="1"/>
  <c r="FIT127" i="59" s="1"/>
  <c r="FIV127" i="59" s="1"/>
  <c r="FIX127" i="59" s="1"/>
  <c r="FIZ127" i="59" s="1"/>
  <c r="FJB127" i="59" s="1"/>
  <c r="FJD127" i="59" s="1"/>
  <c r="FJF127" i="59" s="1"/>
  <c r="FJH127" i="59" s="1"/>
  <c r="FJJ127" i="59" s="1"/>
  <c r="FJL127" i="59" s="1"/>
  <c r="FJN127" i="59" s="1"/>
  <c r="FJP127" i="59" s="1"/>
  <c r="FJR127" i="59" s="1"/>
  <c r="FJT127" i="59" s="1"/>
  <c r="FJV127" i="59" s="1"/>
  <c r="FJX127" i="59" s="1"/>
  <c r="FJZ127" i="59" s="1"/>
  <c r="FKB127" i="59" s="1"/>
  <c r="FKD127" i="59" s="1"/>
  <c r="FKF127" i="59" s="1"/>
  <c r="FKH127" i="59" s="1"/>
  <c r="FKJ127" i="59" s="1"/>
  <c r="FKL127" i="59" s="1"/>
  <c r="FKN127" i="59" s="1"/>
  <c r="FKP127" i="59" s="1"/>
  <c r="FKR127" i="59" s="1"/>
  <c r="FKT127" i="59" s="1"/>
  <c r="FKV127" i="59" s="1"/>
  <c r="FKX127" i="59" s="1"/>
  <c r="FKZ127" i="59" s="1"/>
  <c r="FLB127" i="59" s="1"/>
  <c r="FLD127" i="59" s="1"/>
  <c r="FLF127" i="59" s="1"/>
  <c r="FLH127" i="59" s="1"/>
  <c r="FLJ127" i="59" s="1"/>
  <c r="FLL127" i="59" s="1"/>
  <c r="FLN127" i="59" s="1"/>
  <c r="FLP127" i="59" s="1"/>
  <c r="FLR127" i="59" s="1"/>
  <c r="FLT127" i="59" s="1"/>
  <c r="FLV127" i="59" s="1"/>
  <c r="FLX127" i="59" s="1"/>
  <c r="FLZ127" i="59" s="1"/>
  <c r="FMB127" i="59" s="1"/>
  <c r="FMD127" i="59" s="1"/>
  <c r="FMF127" i="59" s="1"/>
  <c r="FMH127" i="59" s="1"/>
  <c r="FMJ127" i="59" s="1"/>
  <c r="FML127" i="59" s="1"/>
  <c r="FMN127" i="59" s="1"/>
  <c r="FMP127" i="59" s="1"/>
  <c r="FMR127" i="59" s="1"/>
  <c r="FMT127" i="59" s="1"/>
  <c r="FMV127" i="59" s="1"/>
  <c r="FMX127" i="59" s="1"/>
  <c r="FMZ127" i="59" s="1"/>
  <c r="FNB127" i="59" s="1"/>
  <c r="FND127" i="59" s="1"/>
  <c r="FNF127" i="59" s="1"/>
  <c r="FNH127" i="59" s="1"/>
  <c r="FNJ127" i="59" s="1"/>
  <c r="FNL127" i="59" s="1"/>
  <c r="FNN127" i="59" s="1"/>
  <c r="FNP127" i="59" s="1"/>
  <c r="FNR127" i="59" s="1"/>
  <c r="FNT127" i="59" s="1"/>
  <c r="FNV127" i="59" s="1"/>
  <c r="FNX127" i="59" s="1"/>
  <c r="FNZ127" i="59" s="1"/>
  <c r="FOB127" i="59" s="1"/>
  <c r="FOD127" i="59" s="1"/>
  <c r="FOF127" i="59" s="1"/>
  <c r="FOH127" i="59" s="1"/>
  <c r="FOJ127" i="59" s="1"/>
  <c r="FOL127" i="59" s="1"/>
  <c r="FON127" i="59" s="1"/>
  <c r="FOP127" i="59" s="1"/>
  <c r="FOR127" i="59" s="1"/>
  <c r="FOT127" i="59" s="1"/>
  <c r="FOV127" i="59" s="1"/>
  <c r="FOX127" i="59" s="1"/>
  <c r="FOZ127" i="59" s="1"/>
  <c r="FPB127" i="59" s="1"/>
  <c r="FPD127" i="59" s="1"/>
  <c r="FPF127" i="59" s="1"/>
  <c r="FPH127" i="59" s="1"/>
  <c r="FPJ127" i="59" s="1"/>
  <c r="FPL127" i="59" s="1"/>
  <c r="FPN127" i="59" s="1"/>
  <c r="FPP127" i="59" s="1"/>
  <c r="FPR127" i="59" s="1"/>
  <c r="FPT127" i="59" s="1"/>
  <c r="FPV127" i="59" s="1"/>
  <c r="FPX127" i="59" s="1"/>
  <c r="FPZ127" i="59" s="1"/>
  <c r="FQB127" i="59" s="1"/>
  <c r="FQD127" i="59" s="1"/>
  <c r="FQF127" i="59" s="1"/>
  <c r="FQH127" i="59" s="1"/>
  <c r="FQJ127" i="59" s="1"/>
  <c r="FQL127" i="59" s="1"/>
  <c r="FQN127" i="59" s="1"/>
  <c r="FQP127" i="59" s="1"/>
  <c r="FQR127" i="59" s="1"/>
  <c r="FQT127" i="59" s="1"/>
  <c r="FQV127" i="59" s="1"/>
  <c r="FQX127" i="59" s="1"/>
  <c r="FQZ127" i="59" s="1"/>
  <c r="FRB127" i="59" s="1"/>
  <c r="FRD127" i="59" s="1"/>
  <c r="FRF127" i="59" s="1"/>
  <c r="FRH127" i="59" s="1"/>
  <c r="FRJ127" i="59" s="1"/>
  <c r="FRL127" i="59" s="1"/>
  <c r="FRN127" i="59" s="1"/>
  <c r="FRP127" i="59" s="1"/>
  <c r="FRR127" i="59" s="1"/>
  <c r="FRT127" i="59" s="1"/>
  <c r="FRV127" i="59" s="1"/>
  <c r="FRX127" i="59" s="1"/>
  <c r="FRZ127" i="59" s="1"/>
  <c r="FSB127" i="59" s="1"/>
  <c r="FSD127" i="59" s="1"/>
  <c r="FSF127" i="59" s="1"/>
  <c r="FSH127" i="59" s="1"/>
  <c r="FSJ127" i="59" s="1"/>
  <c r="FSL127" i="59" s="1"/>
  <c r="FSN127" i="59" s="1"/>
  <c r="FSP127" i="59" s="1"/>
  <c r="FSR127" i="59" s="1"/>
  <c r="FST127" i="59" s="1"/>
  <c r="FSV127" i="59" s="1"/>
  <c r="FSX127" i="59" s="1"/>
  <c r="FSZ127" i="59" s="1"/>
  <c r="FTB127" i="59" s="1"/>
  <c r="FTD127" i="59" s="1"/>
  <c r="FTF127" i="59" s="1"/>
  <c r="FTH127" i="59" s="1"/>
  <c r="FTJ127" i="59" s="1"/>
  <c r="FTL127" i="59" s="1"/>
  <c r="FTN127" i="59" s="1"/>
  <c r="FTP127" i="59" s="1"/>
  <c r="FTR127" i="59" s="1"/>
  <c r="FTT127" i="59" s="1"/>
  <c r="FTV127" i="59" s="1"/>
  <c r="FTX127" i="59" s="1"/>
  <c r="FTZ127" i="59" s="1"/>
  <c r="FUB127" i="59" s="1"/>
  <c r="FUD127" i="59" s="1"/>
  <c r="FUF127" i="59" s="1"/>
  <c r="FUH127" i="59" s="1"/>
  <c r="FUJ127" i="59" s="1"/>
  <c r="FUL127" i="59" s="1"/>
  <c r="FUN127" i="59" s="1"/>
  <c r="FUP127" i="59" s="1"/>
  <c r="FUR127" i="59" s="1"/>
  <c r="FUT127" i="59" s="1"/>
  <c r="FUV127" i="59" s="1"/>
  <c r="FUX127" i="59" s="1"/>
  <c r="FUZ127" i="59" s="1"/>
  <c r="FVB127" i="59" s="1"/>
  <c r="FVD127" i="59" s="1"/>
  <c r="FVF127" i="59" s="1"/>
  <c r="FVH127" i="59" s="1"/>
  <c r="FVJ127" i="59" s="1"/>
  <c r="FVL127" i="59" s="1"/>
  <c r="FVN127" i="59" s="1"/>
  <c r="FVP127" i="59" s="1"/>
  <c r="FVR127" i="59" s="1"/>
  <c r="FVT127" i="59" s="1"/>
  <c r="FVV127" i="59" s="1"/>
  <c r="FVX127" i="59" s="1"/>
  <c r="FVZ127" i="59" s="1"/>
  <c r="FWB127" i="59" s="1"/>
  <c r="FWD127" i="59" s="1"/>
  <c r="FWF127" i="59" s="1"/>
  <c r="FWH127" i="59" s="1"/>
  <c r="FWJ127" i="59" s="1"/>
  <c r="FWL127" i="59" s="1"/>
  <c r="FWN127" i="59" s="1"/>
  <c r="FWP127" i="59" s="1"/>
  <c r="FWR127" i="59" s="1"/>
  <c r="FWT127" i="59" s="1"/>
  <c r="FWV127" i="59" s="1"/>
  <c r="FWX127" i="59" s="1"/>
  <c r="FWZ127" i="59" s="1"/>
  <c r="FXB127" i="59" s="1"/>
  <c r="FXD127" i="59" s="1"/>
  <c r="FXF127" i="59" s="1"/>
  <c r="FXH127" i="59" s="1"/>
  <c r="FXJ127" i="59" s="1"/>
  <c r="FXL127" i="59" s="1"/>
  <c r="FXN127" i="59" s="1"/>
  <c r="FXP127" i="59" s="1"/>
  <c r="FXR127" i="59" s="1"/>
  <c r="FXT127" i="59" s="1"/>
  <c r="FXV127" i="59" s="1"/>
  <c r="FXX127" i="59" s="1"/>
  <c r="FXZ127" i="59" s="1"/>
  <c r="FYB127" i="59" s="1"/>
  <c r="FYD127" i="59" s="1"/>
  <c r="FYF127" i="59" s="1"/>
  <c r="FYH127" i="59" s="1"/>
  <c r="FYJ127" i="59" s="1"/>
  <c r="FYL127" i="59" s="1"/>
  <c r="FYN127" i="59" s="1"/>
  <c r="FYP127" i="59" s="1"/>
  <c r="FYR127" i="59" s="1"/>
  <c r="FYT127" i="59" s="1"/>
  <c r="FYV127" i="59" s="1"/>
  <c r="FYX127" i="59" s="1"/>
  <c r="FYZ127" i="59" s="1"/>
  <c r="FZB127" i="59" s="1"/>
  <c r="FZD127" i="59" s="1"/>
  <c r="FZF127" i="59" s="1"/>
  <c r="FZH127" i="59" s="1"/>
  <c r="FZJ127" i="59" s="1"/>
  <c r="FZL127" i="59" s="1"/>
  <c r="FZN127" i="59" s="1"/>
  <c r="FZP127" i="59" s="1"/>
  <c r="FZR127" i="59" s="1"/>
  <c r="FZT127" i="59" s="1"/>
  <c r="FZV127" i="59" s="1"/>
  <c r="FZX127" i="59" s="1"/>
  <c r="FZZ127" i="59" s="1"/>
  <c r="GAB127" i="59" s="1"/>
  <c r="GAD127" i="59" s="1"/>
  <c r="GAF127" i="59" s="1"/>
  <c r="GAH127" i="59" s="1"/>
  <c r="GAJ127" i="59" s="1"/>
  <c r="GAL127" i="59" s="1"/>
  <c r="GAN127" i="59" s="1"/>
  <c r="GAP127" i="59" s="1"/>
  <c r="GAR127" i="59" s="1"/>
  <c r="GAT127" i="59" s="1"/>
  <c r="GAV127" i="59" s="1"/>
  <c r="GAX127" i="59" s="1"/>
  <c r="GAZ127" i="59" s="1"/>
  <c r="GBB127" i="59" s="1"/>
  <c r="GBD127" i="59" s="1"/>
  <c r="GBF127" i="59" s="1"/>
  <c r="GBH127" i="59" s="1"/>
  <c r="GBJ127" i="59" s="1"/>
  <c r="GBL127" i="59" s="1"/>
  <c r="GBN127" i="59" s="1"/>
  <c r="GBP127" i="59" s="1"/>
  <c r="GBR127" i="59" s="1"/>
  <c r="GBT127" i="59" s="1"/>
  <c r="GBV127" i="59" s="1"/>
  <c r="GBX127" i="59" s="1"/>
  <c r="GBZ127" i="59" s="1"/>
  <c r="GCB127" i="59" s="1"/>
  <c r="GCD127" i="59" s="1"/>
  <c r="GCF127" i="59" s="1"/>
  <c r="GCH127" i="59" s="1"/>
  <c r="GCJ127" i="59" s="1"/>
  <c r="GCL127" i="59" s="1"/>
  <c r="GCN127" i="59" s="1"/>
  <c r="GCP127" i="59" s="1"/>
  <c r="GCR127" i="59" s="1"/>
  <c r="GCT127" i="59" s="1"/>
  <c r="GCV127" i="59" s="1"/>
  <c r="GCX127" i="59" s="1"/>
  <c r="GCZ127" i="59" s="1"/>
  <c r="GDB127" i="59" s="1"/>
  <c r="GDD127" i="59" s="1"/>
  <c r="GDF127" i="59" s="1"/>
  <c r="GDH127" i="59" s="1"/>
  <c r="GDJ127" i="59" s="1"/>
  <c r="GDL127" i="59" s="1"/>
  <c r="GDN127" i="59" s="1"/>
  <c r="GDP127" i="59" s="1"/>
  <c r="GDR127" i="59" s="1"/>
  <c r="GDT127" i="59" s="1"/>
  <c r="GDV127" i="59" s="1"/>
  <c r="GDX127" i="59" s="1"/>
  <c r="GDZ127" i="59" s="1"/>
  <c r="GEB127" i="59" s="1"/>
  <c r="GED127" i="59" s="1"/>
  <c r="GEF127" i="59" s="1"/>
  <c r="GEH127" i="59" s="1"/>
  <c r="GEJ127" i="59" s="1"/>
  <c r="GEL127" i="59" s="1"/>
  <c r="GEN127" i="59" s="1"/>
  <c r="GEP127" i="59" s="1"/>
  <c r="GER127" i="59" s="1"/>
  <c r="GET127" i="59" s="1"/>
  <c r="GEV127" i="59" s="1"/>
  <c r="GEX127" i="59" s="1"/>
  <c r="GEZ127" i="59" s="1"/>
  <c r="GFB127" i="59" s="1"/>
  <c r="GFD127" i="59" s="1"/>
  <c r="GFF127" i="59" s="1"/>
  <c r="GFH127" i="59" s="1"/>
  <c r="GFJ127" i="59" s="1"/>
  <c r="GFL127" i="59" s="1"/>
  <c r="GFN127" i="59" s="1"/>
  <c r="GFP127" i="59" s="1"/>
  <c r="GFR127" i="59" s="1"/>
  <c r="GFT127" i="59" s="1"/>
  <c r="GFV127" i="59" s="1"/>
  <c r="GFX127" i="59" s="1"/>
  <c r="GFZ127" i="59" s="1"/>
  <c r="GGB127" i="59" s="1"/>
  <c r="GGD127" i="59" s="1"/>
  <c r="GGF127" i="59" s="1"/>
  <c r="GGH127" i="59" s="1"/>
  <c r="GGJ127" i="59" s="1"/>
  <c r="GGL127" i="59" s="1"/>
  <c r="GGN127" i="59" s="1"/>
  <c r="GGP127" i="59" s="1"/>
  <c r="GGR127" i="59" s="1"/>
  <c r="GGT127" i="59" s="1"/>
  <c r="GGV127" i="59" s="1"/>
  <c r="GGX127" i="59" s="1"/>
  <c r="GGZ127" i="59" s="1"/>
  <c r="GHB127" i="59" s="1"/>
  <c r="GHD127" i="59" s="1"/>
  <c r="GHF127" i="59" s="1"/>
  <c r="GHH127" i="59" s="1"/>
  <c r="GHJ127" i="59" s="1"/>
  <c r="GHL127" i="59" s="1"/>
  <c r="GHN127" i="59" s="1"/>
  <c r="GHP127" i="59" s="1"/>
  <c r="GHR127" i="59" s="1"/>
  <c r="GHT127" i="59" s="1"/>
  <c r="GHV127" i="59" s="1"/>
  <c r="GHX127" i="59" s="1"/>
  <c r="GHZ127" i="59" s="1"/>
  <c r="GIB127" i="59" s="1"/>
  <c r="GID127" i="59" s="1"/>
  <c r="GIF127" i="59" s="1"/>
  <c r="GIH127" i="59" s="1"/>
  <c r="GIJ127" i="59" s="1"/>
  <c r="GIL127" i="59" s="1"/>
  <c r="GIN127" i="59" s="1"/>
  <c r="GIP127" i="59" s="1"/>
  <c r="GIR127" i="59" s="1"/>
  <c r="GIT127" i="59" s="1"/>
  <c r="GIV127" i="59" s="1"/>
  <c r="GIX127" i="59" s="1"/>
  <c r="GIZ127" i="59" s="1"/>
  <c r="GJB127" i="59" s="1"/>
  <c r="GJD127" i="59" s="1"/>
  <c r="GJF127" i="59" s="1"/>
  <c r="GJH127" i="59" s="1"/>
  <c r="GJJ127" i="59" s="1"/>
  <c r="GJL127" i="59" s="1"/>
  <c r="GJN127" i="59" s="1"/>
  <c r="GJP127" i="59" s="1"/>
  <c r="GJR127" i="59" s="1"/>
  <c r="GJT127" i="59" s="1"/>
  <c r="GJV127" i="59" s="1"/>
  <c r="GJX127" i="59" s="1"/>
  <c r="GJZ127" i="59" s="1"/>
  <c r="GKB127" i="59" s="1"/>
  <c r="GKD127" i="59" s="1"/>
  <c r="GKF127" i="59" s="1"/>
  <c r="GKH127" i="59" s="1"/>
  <c r="GKJ127" i="59" s="1"/>
  <c r="GKL127" i="59" s="1"/>
  <c r="GKN127" i="59" s="1"/>
  <c r="GKP127" i="59" s="1"/>
  <c r="GKR127" i="59" s="1"/>
  <c r="GKT127" i="59" s="1"/>
  <c r="GKV127" i="59" s="1"/>
  <c r="GKX127" i="59" s="1"/>
  <c r="GKZ127" i="59" s="1"/>
  <c r="GLB127" i="59" s="1"/>
  <c r="GLD127" i="59" s="1"/>
  <c r="GLF127" i="59" s="1"/>
  <c r="GLH127" i="59" s="1"/>
  <c r="GLJ127" i="59" s="1"/>
  <c r="GLL127" i="59" s="1"/>
  <c r="GLN127" i="59" s="1"/>
  <c r="GLP127" i="59" s="1"/>
  <c r="GLR127" i="59" s="1"/>
  <c r="GLT127" i="59" s="1"/>
  <c r="GLV127" i="59" s="1"/>
  <c r="GLX127" i="59" s="1"/>
  <c r="GLZ127" i="59" s="1"/>
  <c r="GMB127" i="59" s="1"/>
  <c r="GMD127" i="59" s="1"/>
  <c r="GMF127" i="59" s="1"/>
  <c r="GMH127" i="59" s="1"/>
  <c r="GMJ127" i="59" s="1"/>
  <c r="GML127" i="59" s="1"/>
  <c r="GMN127" i="59" s="1"/>
  <c r="GMP127" i="59" s="1"/>
  <c r="GMR127" i="59" s="1"/>
  <c r="GMT127" i="59" s="1"/>
  <c r="GMV127" i="59" s="1"/>
  <c r="GMX127" i="59" s="1"/>
  <c r="GMZ127" i="59" s="1"/>
  <c r="GNB127" i="59" s="1"/>
  <c r="GND127" i="59" s="1"/>
  <c r="GNF127" i="59" s="1"/>
  <c r="GNH127" i="59" s="1"/>
  <c r="GNJ127" i="59" s="1"/>
  <c r="GNL127" i="59" s="1"/>
  <c r="GNN127" i="59" s="1"/>
  <c r="GNP127" i="59" s="1"/>
  <c r="GNR127" i="59" s="1"/>
  <c r="GNT127" i="59" s="1"/>
  <c r="GNV127" i="59" s="1"/>
  <c r="GNX127" i="59" s="1"/>
  <c r="GNZ127" i="59" s="1"/>
  <c r="GOB127" i="59" s="1"/>
  <c r="GOD127" i="59" s="1"/>
  <c r="GOF127" i="59" s="1"/>
  <c r="GOH127" i="59" s="1"/>
  <c r="GOJ127" i="59" s="1"/>
  <c r="GOL127" i="59" s="1"/>
  <c r="GON127" i="59" s="1"/>
  <c r="GOP127" i="59" s="1"/>
  <c r="GOR127" i="59" s="1"/>
  <c r="GOT127" i="59" s="1"/>
  <c r="GOV127" i="59" s="1"/>
  <c r="GOX127" i="59" s="1"/>
  <c r="GOZ127" i="59" s="1"/>
  <c r="GPB127" i="59" s="1"/>
  <c r="GPD127" i="59" s="1"/>
  <c r="GPF127" i="59" s="1"/>
  <c r="GPH127" i="59" s="1"/>
  <c r="GPJ127" i="59" s="1"/>
  <c r="GPL127" i="59" s="1"/>
  <c r="GPN127" i="59" s="1"/>
  <c r="GPP127" i="59" s="1"/>
  <c r="GPR127" i="59" s="1"/>
  <c r="GPT127" i="59" s="1"/>
  <c r="GPV127" i="59" s="1"/>
  <c r="GPX127" i="59" s="1"/>
  <c r="GPZ127" i="59" s="1"/>
  <c r="GQB127" i="59" s="1"/>
  <c r="GQD127" i="59" s="1"/>
  <c r="GQF127" i="59" s="1"/>
  <c r="GQH127" i="59" s="1"/>
  <c r="GQJ127" i="59" s="1"/>
  <c r="GQL127" i="59" s="1"/>
  <c r="GQN127" i="59" s="1"/>
  <c r="GQP127" i="59" s="1"/>
  <c r="GQR127" i="59" s="1"/>
  <c r="GQT127" i="59" s="1"/>
  <c r="GQV127" i="59" s="1"/>
  <c r="GQX127" i="59" s="1"/>
  <c r="GQZ127" i="59" s="1"/>
  <c r="GRB127" i="59" s="1"/>
  <c r="GRD127" i="59" s="1"/>
  <c r="GRF127" i="59" s="1"/>
  <c r="GRH127" i="59" s="1"/>
  <c r="GRJ127" i="59" s="1"/>
  <c r="GRL127" i="59" s="1"/>
  <c r="GRN127" i="59" s="1"/>
  <c r="GRP127" i="59" s="1"/>
  <c r="GRR127" i="59" s="1"/>
  <c r="GRT127" i="59" s="1"/>
  <c r="GRV127" i="59" s="1"/>
  <c r="GRX127" i="59" s="1"/>
  <c r="GRZ127" i="59" s="1"/>
  <c r="GSB127" i="59" s="1"/>
  <c r="GSD127" i="59" s="1"/>
  <c r="GSF127" i="59" s="1"/>
  <c r="GSH127" i="59" s="1"/>
  <c r="GSJ127" i="59" s="1"/>
  <c r="GSL127" i="59" s="1"/>
  <c r="GSN127" i="59" s="1"/>
  <c r="GSP127" i="59" s="1"/>
  <c r="GSR127" i="59" s="1"/>
  <c r="GST127" i="59" s="1"/>
  <c r="GSV127" i="59" s="1"/>
  <c r="GSX127" i="59" s="1"/>
  <c r="GSZ127" i="59" s="1"/>
  <c r="GTB127" i="59" s="1"/>
  <c r="GTD127" i="59" s="1"/>
  <c r="GTF127" i="59" s="1"/>
  <c r="GTH127" i="59" s="1"/>
  <c r="GTJ127" i="59" s="1"/>
  <c r="GTL127" i="59" s="1"/>
  <c r="GTN127" i="59" s="1"/>
  <c r="GTP127" i="59" s="1"/>
  <c r="GTR127" i="59" s="1"/>
  <c r="GTT127" i="59" s="1"/>
  <c r="GTV127" i="59" s="1"/>
  <c r="GTX127" i="59" s="1"/>
  <c r="GTZ127" i="59" s="1"/>
  <c r="GUB127" i="59" s="1"/>
  <c r="GUD127" i="59" s="1"/>
  <c r="GUF127" i="59" s="1"/>
  <c r="GUH127" i="59" s="1"/>
  <c r="GUJ127" i="59" s="1"/>
  <c r="GUL127" i="59" s="1"/>
  <c r="GUN127" i="59" s="1"/>
  <c r="GUP127" i="59" s="1"/>
  <c r="GUR127" i="59" s="1"/>
  <c r="GUT127" i="59" s="1"/>
  <c r="GUV127" i="59" s="1"/>
  <c r="GUX127" i="59" s="1"/>
  <c r="GUZ127" i="59" s="1"/>
  <c r="GVB127" i="59" s="1"/>
  <c r="GVD127" i="59" s="1"/>
  <c r="GVF127" i="59" s="1"/>
  <c r="GVH127" i="59" s="1"/>
  <c r="GVJ127" i="59" s="1"/>
  <c r="GVL127" i="59" s="1"/>
  <c r="GVN127" i="59" s="1"/>
  <c r="GVP127" i="59" s="1"/>
  <c r="GVR127" i="59" s="1"/>
  <c r="GVT127" i="59" s="1"/>
  <c r="GVV127" i="59" s="1"/>
  <c r="GVX127" i="59" s="1"/>
  <c r="GVZ127" i="59" s="1"/>
  <c r="GWB127" i="59" s="1"/>
  <c r="GWD127" i="59" s="1"/>
  <c r="GWF127" i="59" s="1"/>
  <c r="GWH127" i="59" s="1"/>
  <c r="GWJ127" i="59" s="1"/>
  <c r="GWL127" i="59" s="1"/>
  <c r="GWN127" i="59" s="1"/>
  <c r="GWP127" i="59" s="1"/>
  <c r="GWR127" i="59" s="1"/>
  <c r="GWT127" i="59" s="1"/>
  <c r="GWV127" i="59" s="1"/>
  <c r="GWX127" i="59" s="1"/>
  <c r="GWZ127" i="59" s="1"/>
  <c r="GXB127" i="59" s="1"/>
  <c r="GXD127" i="59" s="1"/>
  <c r="GXF127" i="59" s="1"/>
  <c r="GXH127" i="59" s="1"/>
  <c r="GXJ127" i="59" s="1"/>
  <c r="GXL127" i="59" s="1"/>
  <c r="GXN127" i="59" s="1"/>
  <c r="GXP127" i="59" s="1"/>
  <c r="GXR127" i="59" s="1"/>
  <c r="GXT127" i="59" s="1"/>
  <c r="GXV127" i="59" s="1"/>
  <c r="GXX127" i="59" s="1"/>
  <c r="GXZ127" i="59" s="1"/>
  <c r="GYB127" i="59" s="1"/>
  <c r="GYD127" i="59" s="1"/>
  <c r="GYF127" i="59" s="1"/>
  <c r="GYH127" i="59" s="1"/>
  <c r="GYJ127" i="59" s="1"/>
  <c r="GYL127" i="59" s="1"/>
  <c r="GYN127" i="59" s="1"/>
  <c r="GYP127" i="59" s="1"/>
  <c r="GYR127" i="59" s="1"/>
  <c r="GYT127" i="59" s="1"/>
  <c r="GYV127" i="59" s="1"/>
  <c r="GYX127" i="59" s="1"/>
  <c r="GYZ127" i="59" s="1"/>
  <c r="GZB127" i="59" s="1"/>
  <c r="GZD127" i="59" s="1"/>
  <c r="GZF127" i="59" s="1"/>
  <c r="GZH127" i="59" s="1"/>
  <c r="GZJ127" i="59" s="1"/>
  <c r="GZL127" i="59" s="1"/>
  <c r="GZN127" i="59" s="1"/>
  <c r="GZP127" i="59" s="1"/>
  <c r="GZR127" i="59" s="1"/>
  <c r="GZT127" i="59" s="1"/>
  <c r="GZV127" i="59" s="1"/>
  <c r="GZX127" i="59" s="1"/>
  <c r="GZZ127" i="59" s="1"/>
  <c r="HAB127" i="59" s="1"/>
  <c r="HAD127" i="59" s="1"/>
  <c r="HAF127" i="59" s="1"/>
  <c r="HAH127" i="59" s="1"/>
  <c r="HAJ127" i="59" s="1"/>
  <c r="HAL127" i="59" s="1"/>
  <c r="HAN127" i="59" s="1"/>
  <c r="HAP127" i="59" s="1"/>
  <c r="HAR127" i="59" s="1"/>
  <c r="HAT127" i="59" s="1"/>
  <c r="HAV127" i="59" s="1"/>
  <c r="HAX127" i="59" s="1"/>
  <c r="HAZ127" i="59" s="1"/>
  <c r="HBB127" i="59" s="1"/>
  <c r="HBD127" i="59" s="1"/>
  <c r="HBF127" i="59" s="1"/>
  <c r="HBH127" i="59" s="1"/>
  <c r="HBJ127" i="59" s="1"/>
  <c r="HBL127" i="59" s="1"/>
  <c r="HBN127" i="59" s="1"/>
  <c r="HBP127" i="59" s="1"/>
  <c r="HBR127" i="59" s="1"/>
  <c r="HBT127" i="59" s="1"/>
  <c r="HBV127" i="59" s="1"/>
  <c r="HBX127" i="59" s="1"/>
  <c r="HBZ127" i="59" s="1"/>
  <c r="HCB127" i="59" s="1"/>
  <c r="HCD127" i="59" s="1"/>
  <c r="HCF127" i="59" s="1"/>
  <c r="HCH127" i="59" s="1"/>
  <c r="HCJ127" i="59" s="1"/>
  <c r="HCL127" i="59" s="1"/>
  <c r="HCN127" i="59" s="1"/>
  <c r="HCP127" i="59" s="1"/>
  <c r="HCR127" i="59" s="1"/>
  <c r="HCT127" i="59" s="1"/>
  <c r="HCV127" i="59" s="1"/>
  <c r="HCX127" i="59" s="1"/>
  <c r="HCZ127" i="59" s="1"/>
  <c r="HDB127" i="59" s="1"/>
  <c r="HDD127" i="59" s="1"/>
  <c r="HDF127" i="59" s="1"/>
  <c r="HDH127" i="59" s="1"/>
  <c r="HDJ127" i="59" s="1"/>
  <c r="HDL127" i="59" s="1"/>
  <c r="HDN127" i="59" s="1"/>
  <c r="HDP127" i="59" s="1"/>
  <c r="HDR127" i="59" s="1"/>
  <c r="HDT127" i="59" s="1"/>
  <c r="HDV127" i="59" s="1"/>
  <c r="HDX127" i="59" s="1"/>
  <c r="HDZ127" i="59" s="1"/>
  <c r="HEB127" i="59" s="1"/>
  <c r="HED127" i="59" s="1"/>
  <c r="HEF127" i="59" s="1"/>
  <c r="HEH127" i="59" s="1"/>
  <c r="HEJ127" i="59" s="1"/>
  <c r="HEL127" i="59" s="1"/>
  <c r="HEN127" i="59" s="1"/>
  <c r="HEP127" i="59" s="1"/>
  <c r="HER127" i="59" s="1"/>
  <c r="HET127" i="59" s="1"/>
  <c r="HEV127" i="59" s="1"/>
  <c r="HEX127" i="59" s="1"/>
  <c r="HEZ127" i="59" s="1"/>
  <c r="HFB127" i="59" s="1"/>
  <c r="HFD127" i="59" s="1"/>
  <c r="HFF127" i="59" s="1"/>
  <c r="HFH127" i="59" s="1"/>
  <c r="HFJ127" i="59" s="1"/>
  <c r="HFL127" i="59" s="1"/>
  <c r="HFN127" i="59" s="1"/>
  <c r="HFP127" i="59" s="1"/>
  <c r="HFR127" i="59" s="1"/>
  <c r="HFT127" i="59" s="1"/>
  <c r="HFV127" i="59" s="1"/>
  <c r="HFX127" i="59" s="1"/>
  <c r="HFZ127" i="59" s="1"/>
  <c r="HGB127" i="59" s="1"/>
  <c r="HGD127" i="59" s="1"/>
  <c r="HGF127" i="59" s="1"/>
  <c r="HGH127" i="59" s="1"/>
  <c r="HGJ127" i="59" s="1"/>
  <c r="HGL127" i="59" s="1"/>
  <c r="HGN127" i="59" s="1"/>
  <c r="HGP127" i="59" s="1"/>
  <c r="HGR127" i="59" s="1"/>
  <c r="HGT127" i="59" s="1"/>
  <c r="HGV127" i="59" s="1"/>
  <c r="HGX127" i="59" s="1"/>
  <c r="HGZ127" i="59" s="1"/>
  <c r="HHB127" i="59" s="1"/>
  <c r="HHD127" i="59" s="1"/>
  <c r="HHF127" i="59" s="1"/>
  <c r="HHH127" i="59" s="1"/>
  <c r="HHJ127" i="59" s="1"/>
  <c r="HHL127" i="59" s="1"/>
  <c r="HHN127" i="59" s="1"/>
  <c r="HHP127" i="59" s="1"/>
  <c r="HHR127" i="59" s="1"/>
  <c r="HHT127" i="59" s="1"/>
  <c r="HHV127" i="59" s="1"/>
  <c r="HHX127" i="59" s="1"/>
  <c r="HHZ127" i="59" s="1"/>
  <c r="HIB127" i="59" s="1"/>
  <c r="HID127" i="59" s="1"/>
  <c r="HIF127" i="59" s="1"/>
  <c r="HIH127" i="59" s="1"/>
  <c r="HIJ127" i="59" s="1"/>
  <c r="HIL127" i="59" s="1"/>
  <c r="HIN127" i="59" s="1"/>
  <c r="HIP127" i="59" s="1"/>
  <c r="HIR127" i="59" s="1"/>
  <c r="HIT127" i="59" s="1"/>
  <c r="HIV127" i="59" s="1"/>
  <c r="HIX127" i="59" s="1"/>
  <c r="HIZ127" i="59" s="1"/>
  <c r="HJB127" i="59" s="1"/>
  <c r="HJD127" i="59" s="1"/>
  <c r="HJF127" i="59" s="1"/>
  <c r="HJH127" i="59" s="1"/>
  <c r="HJJ127" i="59" s="1"/>
  <c r="HJL127" i="59" s="1"/>
  <c r="HJN127" i="59" s="1"/>
  <c r="HJP127" i="59" s="1"/>
  <c r="HJR127" i="59" s="1"/>
  <c r="HJT127" i="59" s="1"/>
  <c r="HJV127" i="59" s="1"/>
  <c r="HJX127" i="59" s="1"/>
  <c r="HJZ127" i="59" s="1"/>
  <c r="HKB127" i="59" s="1"/>
  <c r="HKD127" i="59" s="1"/>
  <c r="HKF127" i="59" s="1"/>
  <c r="HKH127" i="59" s="1"/>
  <c r="HKJ127" i="59" s="1"/>
  <c r="HKL127" i="59" s="1"/>
  <c r="HKN127" i="59" s="1"/>
  <c r="HKP127" i="59" s="1"/>
  <c r="HKR127" i="59" s="1"/>
  <c r="HKT127" i="59" s="1"/>
  <c r="HKV127" i="59" s="1"/>
  <c r="HKX127" i="59" s="1"/>
  <c r="HKZ127" i="59" s="1"/>
  <c r="HLB127" i="59" s="1"/>
  <c r="HLD127" i="59" s="1"/>
  <c r="HLF127" i="59" s="1"/>
  <c r="HLH127" i="59" s="1"/>
  <c r="HLJ127" i="59" s="1"/>
  <c r="HLL127" i="59" s="1"/>
  <c r="HLN127" i="59" s="1"/>
  <c r="HLP127" i="59" s="1"/>
  <c r="HLR127" i="59" s="1"/>
  <c r="HLT127" i="59" s="1"/>
  <c r="HLV127" i="59" s="1"/>
  <c r="HLX127" i="59" s="1"/>
  <c r="HLZ127" i="59" s="1"/>
  <c r="HMB127" i="59" s="1"/>
  <c r="HMD127" i="59" s="1"/>
  <c r="HMF127" i="59" s="1"/>
  <c r="HMH127" i="59" s="1"/>
  <c r="HMJ127" i="59" s="1"/>
  <c r="HML127" i="59" s="1"/>
  <c r="HMN127" i="59" s="1"/>
  <c r="HMP127" i="59" s="1"/>
  <c r="HMR127" i="59" s="1"/>
  <c r="HMT127" i="59" s="1"/>
  <c r="HMV127" i="59" s="1"/>
  <c r="HMX127" i="59" s="1"/>
  <c r="HMZ127" i="59" s="1"/>
  <c r="HNB127" i="59" s="1"/>
  <c r="HND127" i="59" s="1"/>
  <c r="HNF127" i="59" s="1"/>
  <c r="HNH127" i="59" s="1"/>
  <c r="HNJ127" i="59" s="1"/>
  <c r="HNL127" i="59" s="1"/>
  <c r="HNN127" i="59" s="1"/>
  <c r="HNP127" i="59" s="1"/>
  <c r="HNR127" i="59" s="1"/>
  <c r="HNT127" i="59" s="1"/>
  <c r="HNV127" i="59" s="1"/>
  <c r="HNX127" i="59" s="1"/>
  <c r="HNZ127" i="59" s="1"/>
  <c r="HOB127" i="59" s="1"/>
  <c r="HOD127" i="59" s="1"/>
  <c r="HOF127" i="59" s="1"/>
  <c r="HOH127" i="59" s="1"/>
  <c r="HOJ127" i="59" s="1"/>
  <c r="HOL127" i="59" s="1"/>
  <c r="HON127" i="59" s="1"/>
  <c r="HOP127" i="59" s="1"/>
  <c r="HOR127" i="59" s="1"/>
  <c r="HOT127" i="59" s="1"/>
  <c r="HOV127" i="59" s="1"/>
  <c r="HOX127" i="59" s="1"/>
  <c r="HOZ127" i="59" s="1"/>
  <c r="HPB127" i="59" s="1"/>
  <c r="HPD127" i="59" s="1"/>
  <c r="HPF127" i="59" s="1"/>
  <c r="HPH127" i="59" s="1"/>
  <c r="HPJ127" i="59" s="1"/>
  <c r="HPL127" i="59" s="1"/>
  <c r="HPN127" i="59" s="1"/>
  <c r="HPP127" i="59" s="1"/>
  <c r="HPR127" i="59" s="1"/>
  <c r="HPT127" i="59" s="1"/>
  <c r="HPV127" i="59" s="1"/>
  <c r="HPX127" i="59" s="1"/>
  <c r="HPZ127" i="59" s="1"/>
  <c r="HQB127" i="59" s="1"/>
  <c r="HQD127" i="59" s="1"/>
  <c r="HQF127" i="59" s="1"/>
  <c r="HQH127" i="59" s="1"/>
  <c r="HQJ127" i="59" s="1"/>
  <c r="HQL127" i="59" s="1"/>
  <c r="HQN127" i="59" s="1"/>
  <c r="HQP127" i="59" s="1"/>
  <c r="HQR127" i="59" s="1"/>
  <c r="HQT127" i="59" s="1"/>
  <c r="HQV127" i="59" s="1"/>
  <c r="HQX127" i="59" s="1"/>
  <c r="HQZ127" i="59" s="1"/>
  <c r="HRB127" i="59" s="1"/>
  <c r="HRD127" i="59" s="1"/>
  <c r="HRF127" i="59" s="1"/>
  <c r="HRH127" i="59" s="1"/>
  <c r="HRJ127" i="59" s="1"/>
  <c r="HRL127" i="59" s="1"/>
  <c r="HRN127" i="59" s="1"/>
  <c r="HRP127" i="59" s="1"/>
  <c r="HRR127" i="59" s="1"/>
  <c r="HRT127" i="59" s="1"/>
  <c r="HRV127" i="59" s="1"/>
  <c r="HRX127" i="59" s="1"/>
  <c r="HRZ127" i="59" s="1"/>
  <c r="HSB127" i="59" s="1"/>
  <c r="HSD127" i="59" s="1"/>
  <c r="HSF127" i="59" s="1"/>
  <c r="HSH127" i="59" s="1"/>
  <c r="HSJ127" i="59" s="1"/>
  <c r="HSL127" i="59" s="1"/>
  <c r="HSN127" i="59" s="1"/>
  <c r="HSP127" i="59" s="1"/>
  <c r="HSR127" i="59" s="1"/>
  <c r="HST127" i="59" s="1"/>
  <c r="HSV127" i="59" s="1"/>
  <c r="HSX127" i="59" s="1"/>
  <c r="HSZ127" i="59" s="1"/>
  <c r="HTB127" i="59" s="1"/>
  <c r="HTD127" i="59" s="1"/>
  <c r="HTF127" i="59" s="1"/>
  <c r="HTH127" i="59" s="1"/>
  <c r="HTJ127" i="59" s="1"/>
  <c r="HTL127" i="59" s="1"/>
  <c r="HTN127" i="59" s="1"/>
  <c r="HTP127" i="59" s="1"/>
  <c r="HTR127" i="59" s="1"/>
  <c r="HTT127" i="59" s="1"/>
  <c r="HTV127" i="59" s="1"/>
  <c r="HTX127" i="59" s="1"/>
  <c r="HTZ127" i="59" s="1"/>
  <c r="HUB127" i="59" s="1"/>
  <c r="HUD127" i="59" s="1"/>
  <c r="HUF127" i="59" s="1"/>
  <c r="HUH127" i="59" s="1"/>
  <c r="HUJ127" i="59" s="1"/>
  <c r="HUL127" i="59" s="1"/>
  <c r="HUN127" i="59" s="1"/>
  <c r="HUP127" i="59" s="1"/>
  <c r="HUR127" i="59" s="1"/>
  <c r="HUT127" i="59" s="1"/>
  <c r="HUV127" i="59" s="1"/>
  <c r="HUX127" i="59" s="1"/>
  <c r="HUZ127" i="59" s="1"/>
  <c r="HVB127" i="59" s="1"/>
  <c r="HVD127" i="59" s="1"/>
  <c r="HVF127" i="59" s="1"/>
  <c r="HVH127" i="59" s="1"/>
  <c r="HVJ127" i="59" s="1"/>
  <c r="HVL127" i="59" s="1"/>
  <c r="HVN127" i="59" s="1"/>
  <c r="HVP127" i="59" s="1"/>
  <c r="HVR127" i="59" s="1"/>
  <c r="HVT127" i="59" s="1"/>
  <c r="HVV127" i="59" s="1"/>
  <c r="HVX127" i="59" s="1"/>
  <c r="HVZ127" i="59" s="1"/>
  <c r="HWB127" i="59" s="1"/>
  <c r="HWD127" i="59" s="1"/>
  <c r="HWF127" i="59" s="1"/>
  <c r="HWH127" i="59" s="1"/>
  <c r="HWJ127" i="59" s="1"/>
  <c r="HWL127" i="59" s="1"/>
  <c r="HWN127" i="59" s="1"/>
  <c r="HWP127" i="59" s="1"/>
  <c r="HWR127" i="59" s="1"/>
  <c r="HWT127" i="59" s="1"/>
  <c r="HWV127" i="59" s="1"/>
  <c r="HWX127" i="59" s="1"/>
  <c r="HWZ127" i="59" s="1"/>
  <c r="HXB127" i="59" s="1"/>
  <c r="HXD127" i="59" s="1"/>
  <c r="HXF127" i="59" s="1"/>
  <c r="HXH127" i="59" s="1"/>
  <c r="HXJ127" i="59" s="1"/>
  <c r="HXL127" i="59" s="1"/>
  <c r="HXN127" i="59" s="1"/>
  <c r="HXP127" i="59" s="1"/>
  <c r="HXR127" i="59" s="1"/>
  <c r="HXT127" i="59" s="1"/>
  <c r="HXV127" i="59" s="1"/>
  <c r="HXX127" i="59" s="1"/>
  <c r="HXZ127" i="59" s="1"/>
  <c r="HYB127" i="59" s="1"/>
  <c r="HYD127" i="59" s="1"/>
  <c r="HYF127" i="59" s="1"/>
  <c r="HYH127" i="59" s="1"/>
  <c r="HYJ127" i="59" s="1"/>
  <c r="HYL127" i="59" s="1"/>
  <c r="HYN127" i="59" s="1"/>
  <c r="HYP127" i="59" s="1"/>
  <c r="HYR127" i="59" s="1"/>
  <c r="HYT127" i="59" s="1"/>
  <c r="HYV127" i="59" s="1"/>
  <c r="HYX127" i="59" s="1"/>
  <c r="HYZ127" i="59" s="1"/>
  <c r="HZB127" i="59" s="1"/>
  <c r="HZD127" i="59" s="1"/>
  <c r="HZF127" i="59" s="1"/>
  <c r="HZH127" i="59" s="1"/>
  <c r="HZJ127" i="59" s="1"/>
  <c r="HZL127" i="59" s="1"/>
  <c r="HZN127" i="59" s="1"/>
  <c r="HZP127" i="59" s="1"/>
  <c r="HZR127" i="59" s="1"/>
  <c r="HZT127" i="59" s="1"/>
  <c r="HZV127" i="59" s="1"/>
  <c r="HZX127" i="59" s="1"/>
  <c r="HZZ127" i="59" s="1"/>
  <c r="IAB127" i="59" s="1"/>
  <c r="IAD127" i="59" s="1"/>
  <c r="IAF127" i="59" s="1"/>
  <c r="IAH127" i="59" s="1"/>
  <c r="IAJ127" i="59" s="1"/>
  <c r="IAL127" i="59" s="1"/>
  <c r="IAN127" i="59" s="1"/>
  <c r="IAP127" i="59" s="1"/>
  <c r="IAR127" i="59" s="1"/>
  <c r="IAT127" i="59" s="1"/>
  <c r="IAV127" i="59" s="1"/>
  <c r="IAX127" i="59" s="1"/>
  <c r="IAZ127" i="59" s="1"/>
  <c r="IBB127" i="59" s="1"/>
  <c r="IBD127" i="59" s="1"/>
  <c r="IBF127" i="59" s="1"/>
  <c r="IBH127" i="59" s="1"/>
  <c r="IBJ127" i="59" s="1"/>
  <c r="IBL127" i="59" s="1"/>
  <c r="IBN127" i="59" s="1"/>
  <c r="IBP127" i="59" s="1"/>
  <c r="IBR127" i="59" s="1"/>
  <c r="IBT127" i="59" s="1"/>
  <c r="IBV127" i="59" s="1"/>
  <c r="IBX127" i="59" s="1"/>
  <c r="IBZ127" i="59" s="1"/>
  <c r="ICB127" i="59" s="1"/>
  <c r="ICD127" i="59" s="1"/>
  <c r="ICF127" i="59" s="1"/>
  <c r="ICH127" i="59" s="1"/>
  <c r="ICJ127" i="59" s="1"/>
  <c r="ICL127" i="59" s="1"/>
  <c r="ICN127" i="59" s="1"/>
  <c r="ICP127" i="59" s="1"/>
  <c r="ICR127" i="59" s="1"/>
  <c r="ICT127" i="59" s="1"/>
  <c r="ICV127" i="59" s="1"/>
  <c r="ICX127" i="59" s="1"/>
  <c r="ICZ127" i="59" s="1"/>
  <c r="IDB127" i="59" s="1"/>
  <c r="IDD127" i="59" s="1"/>
  <c r="IDF127" i="59" s="1"/>
  <c r="IDH127" i="59" s="1"/>
  <c r="IDJ127" i="59" s="1"/>
  <c r="IDL127" i="59" s="1"/>
  <c r="IDN127" i="59" s="1"/>
  <c r="IDP127" i="59" s="1"/>
  <c r="IDR127" i="59" s="1"/>
  <c r="IDT127" i="59" s="1"/>
  <c r="IDV127" i="59" s="1"/>
  <c r="IDX127" i="59" s="1"/>
  <c r="IDZ127" i="59" s="1"/>
  <c r="IEB127" i="59" s="1"/>
  <c r="IED127" i="59" s="1"/>
  <c r="IEF127" i="59" s="1"/>
  <c r="IEH127" i="59" s="1"/>
  <c r="IEJ127" i="59" s="1"/>
  <c r="IEL127" i="59" s="1"/>
  <c r="IEN127" i="59" s="1"/>
  <c r="IEP127" i="59" s="1"/>
  <c r="IER127" i="59" s="1"/>
  <c r="IET127" i="59" s="1"/>
  <c r="IEV127" i="59" s="1"/>
  <c r="IEX127" i="59" s="1"/>
  <c r="IEZ127" i="59" s="1"/>
  <c r="IFB127" i="59" s="1"/>
  <c r="IFD127" i="59" s="1"/>
  <c r="IFF127" i="59" s="1"/>
  <c r="IFH127" i="59" s="1"/>
  <c r="IFJ127" i="59" s="1"/>
  <c r="IFL127" i="59" s="1"/>
  <c r="IFN127" i="59" s="1"/>
  <c r="IFP127" i="59" s="1"/>
  <c r="IFR127" i="59" s="1"/>
  <c r="IFT127" i="59" s="1"/>
  <c r="IFV127" i="59" s="1"/>
  <c r="IFX127" i="59" s="1"/>
  <c r="IFZ127" i="59" s="1"/>
  <c r="IGB127" i="59" s="1"/>
  <c r="IGD127" i="59" s="1"/>
  <c r="IGF127" i="59" s="1"/>
  <c r="IGH127" i="59" s="1"/>
  <c r="IGJ127" i="59" s="1"/>
  <c r="IGL127" i="59" s="1"/>
  <c r="IGN127" i="59" s="1"/>
  <c r="IGP127" i="59" s="1"/>
  <c r="IGR127" i="59" s="1"/>
  <c r="IGT127" i="59" s="1"/>
  <c r="IGV127" i="59" s="1"/>
  <c r="IGX127" i="59" s="1"/>
  <c r="IGZ127" i="59" s="1"/>
  <c r="IHB127" i="59" s="1"/>
  <c r="IHD127" i="59" s="1"/>
  <c r="IHF127" i="59" s="1"/>
  <c r="IHH127" i="59" s="1"/>
  <c r="IHJ127" i="59" s="1"/>
  <c r="IHL127" i="59" s="1"/>
  <c r="IHN127" i="59" s="1"/>
  <c r="IHP127" i="59" s="1"/>
  <c r="IHR127" i="59" s="1"/>
  <c r="IHT127" i="59" s="1"/>
  <c r="IHV127" i="59" s="1"/>
  <c r="IHX127" i="59" s="1"/>
  <c r="IHZ127" i="59" s="1"/>
  <c r="IIB127" i="59" s="1"/>
  <c r="IID127" i="59" s="1"/>
  <c r="IIF127" i="59" s="1"/>
  <c r="IIH127" i="59" s="1"/>
  <c r="IIJ127" i="59" s="1"/>
  <c r="IIL127" i="59" s="1"/>
  <c r="IIN127" i="59" s="1"/>
  <c r="IIP127" i="59" s="1"/>
  <c r="IIR127" i="59" s="1"/>
  <c r="IIT127" i="59" s="1"/>
  <c r="IIV127" i="59" s="1"/>
  <c r="IIX127" i="59" s="1"/>
  <c r="IIZ127" i="59" s="1"/>
  <c r="IJB127" i="59" s="1"/>
  <c r="IJD127" i="59" s="1"/>
  <c r="IJF127" i="59" s="1"/>
  <c r="IJH127" i="59" s="1"/>
  <c r="IJJ127" i="59" s="1"/>
  <c r="IJL127" i="59" s="1"/>
  <c r="IJN127" i="59" s="1"/>
  <c r="IJP127" i="59" s="1"/>
  <c r="IJR127" i="59" s="1"/>
  <c r="IJT127" i="59" s="1"/>
  <c r="IJV127" i="59" s="1"/>
  <c r="IJX127" i="59" s="1"/>
  <c r="IJZ127" i="59" s="1"/>
  <c r="IKB127" i="59" s="1"/>
  <c r="IKD127" i="59" s="1"/>
  <c r="IKF127" i="59" s="1"/>
  <c r="IKH127" i="59" s="1"/>
  <c r="IKJ127" i="59" s="1"/>
  <c r="IKL127" i="59" s="1"/>
  <c r="IKN127" i="59" s="1"/>
  <c r="IKP127" i="59" s="1"/>
  <c r="IKR127" i="59" s="1"/>
  <c r="IKT127" i="59" s="1"/>
  <c r="IKV127" i="59" s="1"/>
  <c r="IKX127" i="59" s="1"/>
  <c r="IKZ127" i="59" s="1"/>
  <c r="ILB127" i="59" s="1"/>
  <c r="ILD127" i="59" s="1"/>
  <c r="ILF127" i="59" s="1"/>
  <c r="ILH127" i="59" s="1"/>
  <c r="ILJ127" i="59" s="1"/>
  <c r="ILL127" i="59" s="1"/>
  <c r="ILN127" i="59" s="1"/>
  <c r="ILP127" i="59" s="1"/>
  <c r="ILR127" i="59" s="1"/>
  <c r="ILT127" i="59" s="1"/>
  <c r="ILV127" i="59" s="1"/>
  <c r="ILX127" i="59" s="1"/>
  <c r="ILZ127" i="59" s="1"/>
  <c r="IMB127" i="59" s="1"/>
  <c r="IMD127" i="59" s="1"/>
  <c r="IMF127" i="59" s="1"/>
  <c r="IMH127" i="59" s="1"/>
  <c r="IMJ127" i="59" s="1"/>
  <c r="IML127" i="59" s="1"/>
  <c r="IMN127" i="59" s="1"/>
  <c r="IMP127" i="59" s="1"/>
  <c r="IMR127" i="59" s="1"/>
  <c r="IMT127" i="59" s="1"/>
  <c r="IMV127" i="59" s="1"/>
  <c r="IMX127" i="59" s="1"/>
  <c r="IMZ127" i="59" s="1"/>
  <c r="INB127" i="59" s="1"/>
  <c r="IND127" i="59" s="1"/>
  <c r="INF127" i="59" s="1"/>
  <c r="INH127" i="59" s="1"/>
  <c r="INJ127" i="59" s="1"/>
  <c r="INL127" i="59" s="1"/>
  <c r="INN127" i="59" s="1"/>
  <c r="INP127" i="59" s="1"/>
  <c r="INR127" i="59" s="1"/>
  <c r="INT127" i="59" s="1"/>
  <c r="INV127" i="59" s="1"/>
  <c r="INX127" i="59" s="1"/>
  <c r="INZ127" i="59" s="1"/>
  <c r="IOB127" i="59" s="1"/>
  <c r="IOD127" i="59" s="1"/>
  <c r="IOF127" i="59" s="1"/>
  <c r="IOH127" i="59" s="1"/>
  <c r="IOJ127" i="59" s="1"/>
  <c r="IOL127" i="59" s="1"/>
  <c r="ION127" i="59" s="1"/>
  <c r="IOP127" i="59" s="1"/>
  <c r="IOR127" i="59" s="1"/>
  <c r="IOT127" i="59" s="1"/>
  <c r="IOV127" i="59" s="1"/>
  <c r="IOX127" i="59" s="1"/>
  <c r="IOZ127" i="59" s="1"/>
  <c r="IPB127" i="59" s="1"/>
  <c r="IPD127" i="59" s="1"/>
  <c r="IPF127" i="59" s="1"/>
  <c r="IPH127" i="59" s="1"/>
  <c r="IPJ127" i="59" s="1"/>
  <c r="IPL127" i="59" s="1"/>
  <c r="IPN127" i="59" s="1"/>
  <c r="IPP127" i="59" s="1"/>
  <c r="IPR127" i="59" s="1"/>
  <c r="IPT127" i="59" s="1"/>
  <c r="IPV127" i="59" s="1"/>
  <c r="IPX127" i="59" s="1"/>
  <c r="IPZ127" i="59" s="1"/>
  <c r="IQB127" i="59" s="1"/>
  <c r="IQD127" i="59" s="1"/>
  <c r="IQF127" i="59" s="1"/>
  <c r="IQH127" i="59" s="1"/>
  <c r="IQJ127" i="59" s="1"/>
  <c r="IQL127" i="59" s="1"/>
  <c r="IQN127" i="59" s="1"/>
  <c r="IQP127" i="59" s="1"/>
  <c r="IQR127" i="59" s="1"/>
  <c r="IQT127" i="59" s="1"/>
  <c r="IQV127" i="59" s="1"/>
  <c r="IQX127" i="59" s="1"/>
  <c r="IQZ127" i="59" s="1"/>
  <c r="IRB127" i="59" s="1"/>
  <c r="IRD127" i="59" s="1"/>
  <c r="IRF127" i="59" s="1"/>
  <c r="IRH127" i="59" s="1"/>
  <c r="IRJ127" i="59" s="1"/>
  <c r="IRL127" i="59" s="1"/>
  <c r="IRN127" i="59" s="1"/>
  <c r="IRP127" i="59" s="1"/>
  <c r="IRR127" i="59" s="1"/>
  <c r="IRT127" i="59" s="1"/>
  <c r="IRV127" i="59" s="1"/>
  <c r="IRX127" i="59" s="1"/>
  <c r="IRZ127" i="59" s="1"/>
  <c r="ISB127" i="59" s="1"/>
  <c r="ISD127" i="59" s="1"/>
  <c r="ISF127" i="59" s="1"/>
  <c r="ISH127" i="59" s="1"/>
  <c r="ISJ127" i="59" s="1"/>
  <c r="ISL127" i="59" s="1"/>
  <c r="ISN127" i="59" s="1"/>
  <c r="ISP127" i="59" s="1"/>
  <c r="ISR127" i="59" s="1"/>
  <c r="IST127" i="59" s="1"/>
  <c r="ISV127" i="59" s="1"/>
  <c r="ISX127" i="59" s="1"/>
  <c r="ISZ127" i="59" s="1"/>
  <c r="ITB127" i="59" s="1"/>
  <c r="ITD127" i="59" s="1"/>
  <c r="ITF127" i="59" s="1"/>
  <c r="ITH127" i="59" s="1"/>
  <c r="ITJ127" i="59" s="1"/>
  <c r="ITL127" i="59" s="1"/>
  <c r="ITN127" i="59" s="1"/>
  <c r="ITP127" i="59" s="1"/>
  <c r="ITR127" i="59" s="1"/>
  <c r="ITT127" i="59" s="1"/>
  <c r="ITV127" i="59" s="1"/>
  <c r="ITX127" i="59" s="1"/>
  <c r="ITZ127" i="59" s="1"/>
  <c r="IUB127" i="59" s="1"/>
  <c r="IUD127" i="59" s="1"/>
  <c r="IUF127" i="59" s="1"/>
  <c r="IUH127" i="59" s="1"/>
  <c r="IUJ127" i="59" s="1"/>
  <c r="IUL127" i="59" s="1"/>
  <c r="IUN127" i="59" s="1"/>
  <c r="IUP127" i="59" s="1"/>
  <c r="IUR127" i="59" s="1"/>
  <c r="IUT127" i="59" s="1"/>
  <c r="IUV127" i="59" s="1"/>
  <c r="IUX127" i="59" s="1"/>
  <c r="IUZ127" i="59" s="1"/>
  <c r="IVB127" i="59" s="1"/>
  <c r="IVD127" i="59" s="1"/>
  <c r="IVF127" i="59" s="1"/>
  <c r="IVH127" i="59" s="1"/>
  <c r="IVJ127" i="59" s="1"/>
  <c r="IVL127" i="59" s="1"/>
  <c r="IVN127" i="59" s="1"/>
  <c r="IVP127" i="59" s="1"/>
  <c r="IVR127" i="59" s="1"/>
  <c r="IVT127" i="59" s="1"/>
  <c r="IVV127" i="59" s="1"/>
  <c r="IVX127" i="59" s="1"/>
  <c r="IVZ127" i="59" s="1"/>
  <c r="IWB127" i="59" s="1"/>
  <c r="IWD127" i="59" s="1"/>
  <c r="IWF127" i="59" s="1"/>
  <c r="IWH127" i="59" s="1"/>
  <c r="IWJ127" i="59" s="1"/>
  <c r="IWL127" i="59" s="1"/>
  <c r="IWN127" i="59" s="1"/>
  <c r="IWP127" i="59" s="1"/>
  <c r="IWR127" i="59" s="1"/>
  <c r="IWT127" i="59" s="1"/>
  <c r="IWV127" i="59" s="1"/>
  <c r="IWX127" i="59" s="1"/>
  <c r="IWZ127" i="59" s="1"/>
  <c r="IXB127" i="59" s="1"/>
  <c r="IXD127" i="59" s="1"/>
  <c r="IXF127" i="59" s="1"/>
  <c r="IXH127" i="59" s="1"/>
  <c r="IXJ127" i="59" s="1"/>
  <c r="IXL127" i="59" s="1"/>
  <c r="IXN127" i="59" s="1"/>
  <c r="IXP127" i="59" s="1"/>
  <c r="IXR127" i="59" s="1"/>
  <c r="IXT127" i="59" s="1"/>
  <c r="IXV127" i="59" s="1"/>
  <c r="IXX127" i="59" s="1"/>
  <c r="IXZ127" i="59" s="1"/>
  <c r="IYB127" i="59" s="1"/>
  <c r="IYD127" i="59" s="1"/>
  <c r="IYF127" i="59" s="1"/>
  <c r="IYH127" i="59" s="1"/>
  <c r="IYJ127" i="59" s="1"/>
  <c r="IYL127" i="59" s="1"/>
  <c r="IYN127" i="59" s="1"/>
  <c r="IYP127" i="59" s="1"/>
  <c r="IYR127" i="59" s="1"/>
  <c r="IYT127" i="59" s="1"/>
  <c r="IYV127" i="59" s="1"/>
  <c r="IYX127" i="59" s="1"/>
  <c r="IYZ127" i="59" s="1"/>
  <c r="IZB127" i="59" s="1"/>
  <c r="IZD127" i="59" s="1"/>
  <c r="IZF127" i="59" s="1"/>
  <c r="IZH127" i="59" s="1"/>
  <c r="IZJ127" i="59" s="1"/>
  <c r="IZL127" i="59" s="1"/>
  <c r="IZN127" i="59" s="1"/>
  <c r="IZP127" i="59" s="1"/>
  <c r="IZR127" i="59" s="1"/>
  <c r="IZT127" i="59" s="1"/>
  <c r="IZV127" i="59" s="1"/>
  <c r="IZX127" i="59" s="1"/>
  <c r="IZZ127" i="59" s="1"/>
  <c r="JAB127" i="59" s="1"/>
  <c r="JAD127" i="59" s="1"/>
  <c r="JAF127" i="59" s="1"/>
  <c r="JAH127" i="59" s="1"/>
  <c r="JAJ127" i="59" s="1"/>
  <c r="JAL127" i="59" s="1"/>
  <c r="JAN127" i="59" s="1"/>
  <c r="JAP127" i="59" s="1"/>
  <c r="JAR127" i="59" s="1"/>
  <c r="JAT127" i="59" s="1"/>
  <c r="JAV127" i="59" s="1"/>
  <c r="JAX127" i="59" s="1"/>
  <c r="JAZ127" i="59" s="1"/>
  <c r="JBB127" i="59" s="1"/>
  <c r="JBD127" i="59" s="1"/>
  <c r="JBF127" i="59" s="1"/>
  <c r="JBH127" i="59" s="1"/>
  <c r="JBJ127" i="59" s="1"/>
  <c r="JBL127" i="59" s="1"/>
  <c r="JBN127" i="59" s="1"/>
  <c r="JBP127" i="59" s="1"/>
  <c r="JBR127" i="59" s="1"/>
  <c r="JBT127" i="59" s="1"/>
  <c r="JBV127" i="59" s="1"/>
  <c r="JBX127" i="59" s="1"/>
  <c r="JBZ127" i="59" s="1"/>
  <c r="JCB127" i="59" s="1"/>
  <c r="JCD127" i="59" s="1"/>
  <c r="JCF127" i="59" s="1"/>
  <c r="JCH127" i="59" s="1"/>
  <c r="JCJ127" i="59" s="1"/>
  <c r="JCL127" i="59" s="1"/>
  <c r="JCN127" i="59" s="1"/>
  <c r="JCP127" i="59" s="1"/>
  <c r="JCR127" i="59" s="1"/>
  <c r="JCT127" i="59" s="1"/>
  <c r="JCV127" i="59" s="1"/>
  <c r="JCX127" i="59" s="1"/>
  <c r="JCZ127" i="59" s="1"/>
  <c r="JDB127" i="59" s="1"/>
  <c r="JDD127" i="59" s="1"/>
  <c r="JDF127" i="59" s="1"/>
  <c r="JDH127" i="59" s="1"/>
  <c r="JDJ127" i="59" s="1"/>
  <c r="JDL127" i="59" s="1"/>
  <c r="JDN127" i="59" s="1"/>
  <c r="JDP127" i="59" s="1"/>
  <c r="JDR127" i="59" s="1"/>
  <c r="JDT127" i="59" s="1"/>
  <c r="JDV127" i="59" s="1"/>
  <c r="JDX127" i="59" s="1"/>
  <c r="JDZ127" i="59" s="1"/>
  <c r="JEB127" i="59" s="1"/>
  <c r="JED127" i="59" s="1"/>
  <c r="JEF127" i="59" s="1"/>
  <c r="JEH127" i="59" s="1"/>
  <c r="JEJ127" i="59" s="1"/>
  <c r="JEL127" i="59" s="1"/>
  <c r="JEN127" i="59" s="1"/>
  <c r="JEP127" i="59" s="1"/>
  <c r="JER127" i="59" s="1"/>
  <c r="JET127" i="59" s="1"/>
  <c r="JEV127" i="59" s="1"/>
  <c r="JEX127" i="59" s="1"/>
  <c r="JEZ127" i="59" s="1"/>
  <c r="JFB127" i="59" s="1"/>
  <c r="JFD127" i="59" s="1"/>
  <c r="JFF127" i="59" s="1"/>
  <c r="JFH127" i="59" s="1"/>
  <c r="JFJ127" i="59" s="1"/>
  <c r="JFL127" i="59" s="1"/>
  <c r="JFN127" i="59" s="1"/>
  <c r="JFP127" i="59" s="1"/>
  <c r="JFR127" i="59" s="1"/>
  <c r="JFT127" i="59" s="1"/>
  <c r="JFV127" i="59" s="1"/>
  <c r="JFX127" i="59" s="1"/>
  <c r="JFZ127" i="59" s="1"/>
  <c r="JGB127" i="59" s="1"/>
  <c r="JGD127" i="59" s="1"/>
  <c r="JGF127" i="59" s="1"/>
  <c r="JGH127" i="59" s="1"/>
  <c r="JGJ127" i="59" s="1"/>
  <c r="JGL127" i="59" s="1"/>
  <c r="JGN127" i="59" s="1"/>
  <c r="JGP127" i="59" s="1"/>
  <c r="JGR127" i="59" s="1"/>
  <c r="JGT127" i="59" s="1"/>
  <c r="JGV127" i="59" s="1"/>
  <c r="JGX127" i="59" s="1"/>
  <c r="JGZ127" i="59" s="1"/>
  <c r="JHB127" i="59" s="1"/>
  <c r="JHD127" i="59" s="1"/>
  <c r="JHF127" i="59" s="1"/>
  <c r="JHH127" i="59" s="1"/>
  <c r="JHJ127" i="59" s="1"/>
  <c r="JHL127" i="59" s="1"/>
  <c r="JHN127" i="59" s="1"/>
  <c r="JHP127" i="59" s="1"/>
  <c r="JHR127" i="59" s="1"/>
  <c r="JHT127" i="59" s="1"/>
  <c r="JHV127" i="59" s="1"/>
  <c r="JHX127" i="59" s="1"/>
  <c r="JHZ127" i="59" s="1"/>
  <c r="JIB127" i="59" s="1"/>
  <c r="JID127" i="59" s="1"/>
  <c r="JIF127" i="59" s="1"/>
  <c r="JIH127" i="59" s="1"/>
  <c r="JIJ127" i="59" s="1"/>
  <c r="JIL127" i="59" s="1"/>
  <c r="JIN127" i="59" s="1"/>
  <c r="JIP127" i="59" s="1"/>
  <c r="JIR127" i="59" s="1"/>
  <c r="JIT127" i="59" s="1"/>
  <c r="JIV127" i="59" s="1"/>
  <c r="JIX127" i="59" s="1"/>
  <c r="JIZ127" i="59" s="1"/>
  <c r="JJB127" i="59" s="1"/>
  <c r="JJD127" i="59" s="1"/>
  <c r="JJF127" i="59" s="1"/>
  <c r="JJH127" i="59" s="1"/>
  <c r="JJJ127" i="59" s="1"/>
  <c r="JJL127" i="59" s="1"/>
  <c r="JJN127" i="59" s="1"/>
  <c r="JJP127" i="59" s="1"/>
  <c r="JJR127" i="59" s="1"/>
  <c r="JJT127" i="59" s="1"/>
  <c r="JJV127" i="59" s="1"/>
  <c r="JJX127" i="59" s="1"/>
  <c r="JJZ127" i="59" s="1"/>
  <c r="JKB127" i="59" s="1"/>
  <c r="JKD127" i="59" s="1"/>
  <c r="JKF127" i="59" s="1"/>
  <c r="JKH127" i="59" s="1"/>
  <c r="JKJ127" i="59" s="1"/>
  <c r="JKL127" i="59" s="1"/>
  <c r="JKN127" i="59" s="1"/>
  <c r="JKP127" i="59" s="1"/>
  <c r="JKR127" i="59" s="1"/>
  <c r="JKT127" i="59" s="1"/>
  <c r="JKV127" i="59" s="1"/>
  <c r="JKX127" i="59" s="1"/>
  <c r="JKZ127" i="59" s="1"/>
  <c r="JLB127" i="59" s="1"/>
  <c r="JLD127" i="59" s="1"/>
  <c r="JLF127" i="59" s="1"/>
  <c r="JLH127" i="59" s="1"/>
  <c r="JLJ127" i="59" s="1"/>
  <c r="JLL127" i="59" s="1"/>
  <c r="JLN127" i="59" s="1"/>
  <c r="JLP127" i="59" s="1"/>
  <c r="JLR127" i="59" s="1"/>
  <c r="JLT127" i="59" s="1"/>
  <c r="JLV127" i="59" s="1"/>
  <c r="JLX127" i="59" s="1"/>
  <c r="JLZ127" i="59" s="1"/>
  <c r="JMB127" i="59" s="1"/>
  <c r="JMD127" i="59" s="1"/>
  <c r="JMF127" i="59" s="1"/>
  <c r="JMH127" i="59" s="1"/>
  <c r="JMJ127" i="59" s="1"/>
  <c r="JML127" i="59" s="1"/>
  <c r="JMN127" i="59" s="1"/>
  <c r="JMP127" i="59" s="1"/>
  <c r="JMR127" i="59" s="1"/>
  <c r="JMT127" i="59" s="1"/>
  <c r="JMV127" i="59" s="1"/>
  <c r="JMX127" i="59" s="1"/>
  <c r="JMZ127" i="59" s="1"/>
  <c r="JNB127" i="59" s="1"/>
  <c r="JND127" i="59" s="1"/>
  <c r="JNF127" i="59" s="1"/>
  <c r="JNH127" i="59" s="1"/>
  <c r="JNJ127" i="59" s="1"/>
  <c r="JNL127" i="59" s="1"/>
  <c r="JNN127" i="59" s="1"/>
  <c r="JNP127" i="59" s="1"/>
  <c r="JNR127" i="59" s="1"/>
  <c r="JNT127" i="59" s="1"/>
  <c r="JNV127" i="59" s="1"/>
  <c r="JNX127" i="59" s="1"/>
  <c r="JNZ127" i="59" s="1"/>
  <c r="JOB127" i="59" s="1"/>
  <c r="JOD127" i="59" s="1"/>
  <c r="JOF127" i="59" s="1"/>
  <c r="JOH127" i="59" s="1"/>
  <c r="JOJ127" i="59" s="1"/>
  <c r="JOL127" i="59" s="1"/>
  <c r="JON127" i="59" s="1"/>
  <c r="JOP127" i="59" s="1"/>
  <c r="JOR127" i="59" s="1"/>
  <c r="JOT127" i="59" s="1"/>
  <c r="JOV127" i="59" s="1"/>
  <c r="JOX127" i="59" s="1"/>
  <c r="JOZ127" i="59" s="1"/>
  <c r="JPB127" i="59" s="1"/>
  <c r="JPD127" i="59" s="1"/>
  <c r="JPF127" i="59" s="1"/>
  <c r="JPH127" i="59" s="1"/>
  <c r="JPJ127" i="59" s="1"/>
  <c r="JPL127" i="59" s="1"/>
  <c r="JPN127" i="59" s="1"/>
  <c r="JPP127" i="59" s="1"/>
  <c r="JPR127" i="59" s="1"/>
  <c r="JPT127" i="59" s="1"/>
  <c r="JPV127" i="59" s="1"/>
  <c r="JPX127" i="59" s="1"/>
  <c r="JPZ127" i="59" s="1"/>
  <c r="JQB127" i="59" s="1"/>
  <c r="JQD127" i="59" s="1"/>
  <c r="JQF127" i="59" s="1"/>
  <c r="JQH127" i="59" s="1"/>
  <c r="JQJ127" i="59" s="1"/>
  <c r="JQL127" i="59" s="1"/>
  <c r="JQN127" i="59" s="1"/>
  <c r="JQP127" i="59" s="1"/>
  <c r="JQR127" i="59" s="1"/>
  <c r="JQT127" i="59" s="1"/>
  <c r="JQV127" i="59" s="1"/>
  <c r="JQX127" i="59" s="1"/>
  <c r="JQZ127" i="59" s="1"/>
  <c r="JRB127" i="59" s="1"/>
  <c r="JRD127" i="59" s="1"/>
  <c r="JRF127" i="59" s="1"/>
  <c r="JRH127" i="59" s="1"/>
  <c r="JRJ127" i="59" s="1"/>
  <c r="JRL127" i="59" s="1"/>
  <c r="JRN127" i="59" s="1"/>
  <c r="JRP127" i="59" s="1"/>
  <c r="JRR127" i="59" s="1"/>
  <c r="JRT127" i="59" s="1"/>
  <c r="JRV127" i="59" s="1"/>
  <c r="JRX127" i="59" s="1"/>
  <c r="JRZ127" i="59" s="1"/>
  <c r="JSB127" i="59" s="1"/>
  <c r="JSD127" i="59" s="1"/>
  <c r="JSF127" i="59" s="1"/>
  <c r="JSH127" i="59" s="1"/>
  <c r="JSJ127" i="59" s="1"/>
  <c r="JSL127" i="59" s="1"/>
  <c r="JSN127" i="59" s="1"/>
  <c r="JSP127" i="59" s="1"/>
  <c r="JSR127" i="59" s="1"/>
  <c r="JST127" i="59" s="1"/>
  <c r="JSV127" i="59" s="1"/>
  <c r="JSX127" i="59" s="1"/>
  <c r="JSZ127" i="59" s="1"/>
  <c r="JTB127" i="59" s="1"/>
  <c r="JTD127" i="59" s="1"/>
  <c r="JTF127" i="59" s="1"/>
  <c r="JTH127" i="59" s="1"/>
  <c r="JTJ127" i="59" s="1"/>
  <c r="JTL127" i="59" s="1"/>
  <c r="JTN127" i="59" s="1"/>
  <c r="JTP127" i="59" s="1"/>
  <c r="JTR127" i="59" s="1"/>
  <c r="JTT127" i="59" s="1"/>
  <c r="JTV127" i="59" s="1"/>
  <c r="JTX127" i="59" s="1"/>
  <c r="JTZ127" i="59" s="1"/>
  <c r="JUB127" i="59" s="1"/>
  <c r="JUD127" i="59" s="1"/>
  <c r="JUF127" i="59" s="1"/>
  <c r="JUH127" i="59" s="1"/>
  <c r="JUJ127" i="59" s="1"/>
  <c r="JUL127" i="59" s="1"/>
  <c r="JUN127" i="59" s="1"/>
  <c r="JUP127" i="59" s="1"/>
  <c r="JUR127" i="59" s="1"/>
  <c r="JUT127" i="59" s="1"/>
  <c r="JUV127" i="59" s="1"/>
  <c r="JUX127" i="59" s="1"/>
  <c r="JUZ127" i="59" s="1"/>
  <c r="JVB127" i="59" s="1"/>
  <c r="JVD127" i="59" s="1"/>
  <c r="JVF127" i="59" s="1"/>
  <c r="JVH127" i="59" s="1"/>
  <c r="JVJ127" i="59" s="1"/>
  <c r="JVL127" i="59" s="1"/>
  <c r="JVN127" i="59" s="1"/>
  <c r="JVP127" i="59" s="1"/>
  <c r="JVR127" i="59" s="1"/>
  <c r="JVT127" i="59" s="1"/>
  <c r="JVV127" i="59" s="1"/>
  <c r="JVX127" i="59" s="1"/>
  <c r="JVZ127" i="59" s="1"/>
  <c r="JWB127" i="59" s="1"/>
  <c r="JWD127" i="59" s="1"/>
  <c r="JWF127" i="59" s="1"/>
  <c r="JWH127" i="59" s="1"/>
  <c r="JWJ127" i="59" s="1"/>
  <c r="JWL127" i="59" s="1"/>
  <c r="JWN127" i="59" s="1"/>
  <c r="JWP127" i="59" s="1"/>
  <c r="JWR127" i="59" s="1"/>
  <c r="JWT127" i="59" s="1"/>
  <c r="JWV127" i="59" s="1"/>
  <c r="JWX127" i="59" s="1"/>
  <c r="JWZ127" i="59" s="1"/>
  <c r="JXB127" i="59" s="1"/>
  <c r="JXD127" i="59" s="1"/>
  <c r="JXF127" i="59" s="1"/>
  <c r="JXH127" i="59" s="1"/>
  <c r="JXJ127" i="59" s="1"/>
  <c r="JXL127" i="59" s="1"/>
  <c r="JXN127" i="59" s="1"/>
  <c r="JXP127" i="59" s="1"/>
  <c r="JXR127" i="59" s="1"/>
  <c r="JXT127" i="59" s="1"/>
  <c r="JXV127" i="59" s="1"/>
  <c r="JXX127" i="59" s="1"/>
  <c r="JXZ127" i="59" s="1"/>
  <c r="JYB127" i="59" s="1"/>
  <c r="JYD127" i="59" s="1"/>
  <c r="JYF127" i="59" s="1"/>
  <c r="JYH127" i="59" s="1"/>
  <c r="JYJ127" i="59" s="1"/>
  <c r="JYL127" i="59" s="1"/>
  <c r="JYN127" i="59" s="1"/>
  <c r="JYP127" i="59" s="1"/>
  <c r="JYR127" i="59" s="1"/>
  <c r="JYT127" i="59" s="1"/>
  <c r="JYV127" i="59" s="1"/>
  <c r="JYX127" i="59" s="1"/>
  <c r="JYZ127" i="59" s="1"/>
  <c r="JZB127" i="59" s="1"/>
  <c r="JZD127" i="59" s="1"/>
  <c r="JZF127" i="59" s="1"/>
  <c r="JZH127" i="59" s="1"/>
  <c r="JZJ127" i="59" s="1"/>
  <c r="JZL127" i="59" s="1"/>
  <c r="JZN127" i="59" s="1"/>
  <c r="JZP127" i="59" s="1"/>
  <c r="JZR127" i="59" s="1"/>
  <c r="JZT127" i="59" s="1"/>
  <c r="JZV127" i="59" s="1"/>
  <c r="JZX127" i="59" s="1"/>
  <c r="JZZ127" i="59" s="1"/>
  <c r="KAB127" i="59" s="1"/>
  <c r="KAD127" i="59" s="1"/>
  <c r="KAF127" i="59" s="1"/>
  <c r="KAH127" i="59" s="1"/>
  <c r="KAJ127" i="59" s="1"/>
  <c r="KAL127" i="59" s="1"/>
  <c r="KAN127" i="59" s="1"/>
  <c r="KAP127" i="59" s="1"/>
  <c r="KAR127" i="59" s="1"/>
  <c r="KAT127" i="59" s="1"/>
  <c r="KAV127" i="59" s="1"/>
  <c r="KAX127" i="59" s="1"/>
  <c r="KAZ127" i="59" s="1"/>
  <c r="KBB127" i="59" s="1"/>
  <c r="KBD127" i="59" s="1"/>
  <c r="KBF127" i="59" s="1"/>
  <c r="KBH127" i="59" s="1"/>
  <c r="KBJ127" i="59" s="1"/>
  <c r="KBL127" i="59" s="1"/>
  <c r="KBN127" i="59" s="1"/>
  <c r="KBP127" i="59" s="1"/>
  <c r="KBR127" i="59" s="1"/>
  <c r="KBT127" i="59" s="1"/>
  <c r="KBV127" i="59" s="1"/>
  <c r="KBX127" i="59" s="1"/>
  <c r="KBZ127" i="59" s="1"/>
  <c r="KCB127" i="59" s="1"/>
  <c r="KCD127" i="59" s="1"/>
  <c r="KCF127" i="59" s="1"/>
  <c r="KCH127" i="59" s="1"/>
  <c r="KCJ127" i="59" s="1"/>
  <c r="KCL127" i="59" s="1"/>
  <c r="KCN127" i="59" s="1"/>
  <c r="KCP127" i="59" s="1"/>
  <c r="KCR127" i="59" s="1"/>
  <c r="KCT127" i="59" s="1"/>
  <c r="KCV127" i="59" s="1"/>
  <c r="KCX127" i="59" s="1"/>
  <c r="KCZ127" i="59" s="1"/>
  <c r="KDB127" i="59" s="1"/>
  <c r="KDD127" i="59" s="1"/>
  <c r="KDF127" i="59" s="1"/>
  <c r="KDH127" i="59" s="1"/>
  <c r="KDJ127" i="59" s="1"/>
  <c r="KDL127" i="59" s="1"/>
  <c r="KDN127" i="59" s="1"/>
  <c r="KDP127" i="59" s="1"/>
  <c r="KDR127" i="59" s="1"/>
  <c r="KDT127" i="59" s="1"/>
  <c r="KDV127" i="59" s="1"/>
  <c r="KDX127" i="59" s="1"/>
  <c r="KDZ127" i="59" s="1"/>
  <c r="KEB127" i="59" s="1"/>
  <c r="KED127" i="59" s="1"/>
  <c r="KEF127" i="59" s="1"/>
  <c r="KEH127" i="59" s="1"/>
  <c r="KEJ127" i="59" s="1"/>
  <c r="KEL127" i="59" s="1"/>
  <c r="KEN127" i="59" s="1"/>
  <c r="KEP127" i="59" s="1"/>
  <c r="KER127" i="59" s="1"/>
  <c r="KET127" i="59" s="1"/>
  <c r="KEV127" i="59" s="1"/>
  <c r="KEX127" i="59" s="1"/>
  <c r="KEZ127" i="59" s="1"/>
  <c r="KFB127" i="59" s="1"/>
  <c r="KFD127" i="59" s="1"/>
  <c r="KFF127" i="59" s="1"/>
  <c r="KFH127" i="59" s="1"/>
  <c r="KFJ127" i="59" s="1"/>
  <c r="KFL127" i="59" s="1"/>
  <c r="KFN127" i="59" s="1"/>
  <c r="KFP127" i="59" s="1"/>
  <c r="KFR127" i="59" s="1"/>
  <c r="KFT127" i="59" s="1"/>
  <c r="KFV127" i="59" s="1"/>
  <c r="KFX127" i="59" s="1"/>
  <c r="KFZ127" i="59" s="1"/>
  <c r="KGB127" i="59" s="1"/>
  <c r="KGD127" i="59" s="1"/>
  <c r="KGF127" i="59" s="1"/>
  <c r="KGH127" i="59" s="1"/>
  <c r="KGJ127" i="59" s="1"/>
  <c r="KGL127" i="59" s="1"/>
  <c r="KGN127" i="59" s="1"/>
  <c r="KGP127" i="59" s="1"/>
  <c r="KGR127" i="59" s="1"/>
  <c r="KGT127" i="59" s="1"/>
  <c r="KGV127" i="59" s="1"/>
  <c r="KGX127" i="59" s="1"/>
  <c r="KGZ127" i="59" s="1"/>
  <c r="KHB127" i="59" s="1"/>
  <c r="KHD127" i="59" s="1"/>
  <c r="KHF127" i="59" s="1"/>
  <c r="KHH127" i="59" s="1"/>
  <c r="KHJ127" i="59" s="1"/>
  <c r="KHL127" i="59" s="1"/>
  <c r="KHN127" i="59" s="1"/>
  <c r="KHP127" i="59" s="1"/>
  <c r="KHR127" i="59" s="1"/>
  <c r="KHT127" i="59" s="1"/>
  <c r="KHV127" i="59" s="1"/>
  <c r="KHX127" i="59" s="1"/>
  <c r="KHZ127" i="59" s="1"/>
  <c r="KIB127" i="59" s="1"/>
  <c r="KID127" i="59" s="1"/>
  <c r="KIF127" i="59" s="1"/>
  <c r="KIH127" i="59" s="1"/>
  <c r="KIJ127" i="59" s="1"/>
  <c r="KIL127" i="59" s="1"/>
  <c r="KIN127" i="59" s="1"/>
  <c r="KIP127" i="59" s="1"/>
  <c r="KIR127" i="59" s="1"/>
  <c r="KIT127" i="59" s="1"/>
  <c r="KIV127" i="59" s="1"/>
  <c r="KIX127" i="59" s="1"/>
  <c r="KIZ127" i="59" s="1"/>
  <c r="KJB127" i="59" s="1"/>
  <c r="KJD127" i="59" s="1"/>
  <c r="KJF127" i="59" s="1"/>
  <c r="KJH127" i="59" s="1"/>
  <c r="KJJ127" i="59" s="1"/>
  <c r="KJL127" i="59" s="1"/>
  <c r="KJN127" i="59" s="1"/>
  <c r="KJP127" i="59" s="1"/>
  <c r="KJR127" i="59" s="1"/>
  <c r="KJT127" i="59" s="1"/>
  <c r="KJV127" i="59" s="1"/>
  <c r="KJX127" i="59" s="1"/>
  <c r="KJZ127" i="59" s="1"/>
  <c r="KKB127" i="59" s="1"/>
  <c r="KKD127" i="59" s="1"/>
  <c r="KKF127" i="59" s="1"/>
  <c r="KKH127" i="59" s="1"/>
  <c r="KKJ127" i="59" s="1"/>
  <c r="KKL127" i="59" s="1"/>
  <c r="KKN127" i="59" s="1"/>
  <c r="KKP127" i="59" s="1"/>
  <c r="KKR127" i="59" s="1"/>
  <c r="KKT127" i="59" s="1"/>
  <c r="KKV127" i="59" s="1"/>
  <c r="KKX127" i="59" s="1"/>
  <c r="KKZ127" i="59" s="1"/>
  <c r="KLB127" i="59" s="1"/>
  <c r="KLD127" i="59" s="1"/>
  <c r="KLF127" i="59" s="1"/>
  <c r="KLH127" i="59" s="1"/>
  <c r="KLJ127" i="59" s="1"/>
  <c r="KLL127" i="59" s="1"/>
  <c r="KLN127" i="59" s="1"/>
  <c r="KLP127" i="59" s="1"/>
  <c r="KLR127" i="59" s="1"/>
  <c r="KLT127" i="59" s="1"/>
  <c r="KLV127" i="59" s="1"/>
  <c r="KLX127" i="59" s="1"/>
  <c r="KLZ127" i="59" s="1"/>
  <c r="KMB127" i="59" s="1"/>
  <c r="KMD127" i="59" s="1"/>
  <c r="KMF127" i="59" s="1"/>
  <c r="KMH127" i="59" s="1"/>
  <c r="KMJ127" i="59" s="1"/>
  <c r="KML127" i="59" s="1"/>
  <c r="KMN127" i="59" s="1"/>
  <c r="KMP127" i="59" s="1"/>
  <c r="KMR127" i="59" s="1"/>
  <c r="KMT127" i="59" s="1"/>
  <c r="KMV127" i="59" s="1"/>
  <c r="KMX127" i="59" s="1"/>
  <c r="KMZ127" i="59" s="1"/>
  <c r="KNB127" i="59" s="1"/>
  <c r="KND127" i="59" s="1"/>
  <c r="KNF127" i="59" s="1"/>
  <c r="KNH127" i="59" s="1"/>
  <c r="KNJ127" i="59" s="1"/>
  <c r="KNL127" i="59" s="1"/>
  <c r="KNN127" i="59" s="1"/>
  <c r="KNP127" i="59" s="1"/>
  <c r="KNR127" i="59" s="1"/>
  <c r="KNT127" i="59" s="1"/>
  <c r="KNV127" i="59" s="1"/>
  <c r="KNX127" i="59" s="1"/>
  <c r="KNZ127" i="59" s="1"/>
  <c r="KOB127" i="59" s="1"/>
  <c r="KOD127" i="59" s="1"/>
  <c r="KOF127" i="59" s="1"/>
  <c r="KOH127" i="59" s="1"/>
  <c r="KOJ127" i="59" s="1"/>
  <c r="KOL127" i="59" s="1"/>
  <c r="KON127" i="59" s="1"/>
  <c r="KOP127" i="59" s="1"/>
  <c r="KOR127" i="59" s="1"/>
  <c r="KOT127" i="59" s="1"/>
  <c r="KOV127" i="59" s="1"/>
  <c r="KOX127" i="59" s="1"/>
  <c r="KOZ127" i="59" s="1"/>
  <c r="KPB127" i="59" s="1"/>
  <c r="KPD127" i="59" s="1"/>
  <c r="KPF127" i="59" s="1"/>
  <c r="KPH127" i="59" s="1"/>
  <c r="KPJ127" i="59" s="1"/>
  <c r="KPL127" i="59" s="1"/>
  <c r="KPN127" i="59" s="1"/>
  <c r="KPP127" i="59" s="1"/>
  <c r="KPR127" i="59" s="1"/>
  <c r="KPT127" i="59" s="1"/>
  <c r="KPV127" i="59" s="1"/>
  <c r="KPX127" i="59" s="1"/>
  <c r="KPZ127" i="59" s="1"/>
  <c r="KQB127" i="59" s="1"/>
  <c r="KQD127" i="59" s="1"/>
  <c r="KQF127" i="59" s="1"/>
  <c r="KQH127" i="59" s="1"/>
  <c r="KQJ127" i="59" s="1"/>
  <c r="KQL127" i="59" s="1"/>
  <c r="KQN127" i="59" s="1"/>
  <c r="KQP127" i="59" s="1"/>
  <c r="KQR127" i="59" s="1"/>
  <c r="KQT127" i="59" s="1"/>
  <c r="KQV127" i="59" s="1"/>
  <c r="KQX127" i="59" s="1"/>
  <c r="KQZ127" i="59" s="1"/>
  <c r="KRB127" i="59" s="1"/>
  <c r="KRD127" i="59" s="1"/>
  <c r="KRF127" i="59" s="1"/>
  <c r="KRH127" i="59" s="1"/>
  <c r="KRJ127" i="59" s="1"/>
  <c r="KRL127" i="59" s="1"/>
  <c r="KRN127" i="59" s="1"/>
  <c r="KRP127" i="59" s="1"/>
  <c r="KRR127" i="59" s="1"/>
  <c r="KRT127" i="59" s="1"/>
  <c r="KRV127" i="59" s="1"/>
  <c r="KRX127" i="59" s="1"/>
  <c r="KRZ127" i="59" s="1"/>
  <c r="KSB127" i="59" s="1"/>
  <c r="KSD127" i="59" s="1"/>
  <c r="KSF127" i="59" s="1"/>
  <c r="KSH127" i="59" s="1"/>
  <c r="KSJ127" i="59" s="1"/>
  <c r="KSL127" i="59" s="1"/>
  <c r="KSN127" i="59" s="1"/>
  <c r="KSP127" i="59" s="1"/>
  <c r="KSR127" i="59" s="1"/>
  <c r="KST127" i="59" s="1"/>
  <c r="KSV127" i="59" s="1"/>
  <c r="KSX127" i="59" s="1"/>
  <c r="KSZ127" i="59" s="1"/>
  <c r="KTB127" i="59" s="1"/>
  <c r="KTD127" i="59" s="1"/>
  <c r="KTF127" i="59" s="1"/>
  <c r="KTH127" i="59" s="1"/>
  <c r="KTJ127" i="59" s="1"/>
  <c r="KTL127" i="59" s="1"/>
  <c r="KTN127" i="59" s="1"/>
  <c r="KTP127" i="59" s="1"/>
  <c r="KTR127" i="59" s="1"/>
  <c r="KTT127" i="59" s="1"/>
  <c r="KTV127" i="59" s="1"/>
  <c r="KTX127" i="59" s="1"/>
  <c r="KTZ127" i="59" s="1"/>
  <c r="KUB127" i="59" s="1"/>
  <c r="KUD127" i="59" s="1"/>
  <c r="KUF127" i="59" s="1"/>
  <c r="KUH127" i="59" s="1"/>
  <c r="KUJ127" i="59" s="1"/>
  <c r="KUL127" i="59" s="1"/>
  <c r="KUN127" i="59" s="1"/>
  <c r="KUP127" i="59" s="1"/>
  <c r="KUR127" i="59" s="1"/>
  <c r="KUT127" i="59" s="1"/>
  <c r="KUV127" i="59" s="1"/>
  <c r="KUX127" i="59" s="1"/>
  <c r="KUZ127" i="59" s="1"/>
  <c r="KVB127" i="59" s="1"/>
  <c r="KVD127" i="59" s="1"/>
  <c r="KVF127" i="59" s="1"/>
  <c r="KVH127" i="59" s="1"/>
  <c r="KVJ127" i="59" s="1"/>
  <c r="KVL127" i="59" s="1"/>
  <c r="KVN127" i="59" s="1"/>
  <c r="KVP127" i="59" s="1"/>
  <c r="KVR127" i="59" s="1"/>
  <c r="KVT127" i="59" s="1"/>
  <c r="KVV127" i="59" s="1"/>
  <c r="KVX127" i="59" s="1"/>
  <c r="KVZ127" i="59" s="1"/>
  <c r="KWB127" i="59" s="1"/>
  <c r="KWD127" i="59" s="1"/>
  <c r="KWF127" i="59" s="1"/>
  <c r="KWH127" i="59" s="1"/>
  <c r="KWJ127" i="59" s="1"/>
  <c r="KWL127" i="59" s="1"/>
  <c r="KWN127" i="59" s="1"/>
  <c r="KWP127" i="59" s="1"/>
  <c r="KWR127" i="59" s="1"/>
  <c r="KWT127" i="59" s="1"/>
  <c r="KWV127" i="59" s="1"/>
  <c r="KWX127" i="59" s="1"/>
  <c r="KWZ127" i="59" s="1"/>
  <c r="KXB127" i="59" s="1"/>
  <c r="KXD127" i="59" s="1"/>
  <c r="KXF127" i="59" s="1"/>
  <c r="KXH127" i="59" s="1"/>
  <c r="KXJ127" i="59" s="1"/>
  <c r="KXL127" i="59" s="1"/>
  <c r="KXN127" i="59" s="1"/>
  <c r="KXP127" i="59" s="1"/>
  <c r="KXR127" i="59" s="1"/>
  <c r="KXT127" i="59" s="1"/>
  <c r="KXV127" i="59" s="1"/>
  <c r="KXX127" i="59" s="1"/>
  <c r="KXZ127" i="59" s="1"/>
  <c r="KYB127" i="59" s="1"/>
  <c r="KYD127" i="59" s="1"/>
  <c r="KYF127" i="59" s="1"/>
  <c r="KYH127" i="59" s="1"/>
  <c r="KYJ127" i="59" s="1"/>
  <c r="KYL127" i="59" s="1"/>
  <c r="KYN127" i="59" s="1"/>
  <c r="KYP127" i="59" s="1"/>
  <c r="KYR127" i="59" s="1"/>
  <c r="KYT127" i="59" s="1"/>
  <c r="KYV127" i="59" s="1"/>
  <c r="KYX127" i="59" s="1"/>
  <c r="KYZ127" i="59" s="1"/>
  <c r="KZB127" i="59" s="1"/>
  <c r="KZD127" i="59" s="1"/>
  <c r="KZF127" i="59" s="1"/>
  <c r="KZH127" i="59" s="1"/>
  <c r="KZJ127" i="59" s="1"/>
  <c r="KZL127" i="59" s="1"/>
  <c r="KZN127" i="59" s="1"/>
  <c r="KZP127" i="59" s="1"/>
  <c r="KZR127" i="59" s="1"/>
  <c r="KZT127" i="59" s="1"/>
  <c r="KZV127" i="59" s="1"/>
  <c r="KZX127" i="59" s="1"/>
  <c r="KZZ127" i="59" s="1"/>
  <c r="LAB127" i="59" s="1"/>
  <c r="LAD127" i="59" s="1"/>
  <c r="LAF127" i="59" s="1"/>
  <c r="LAH127" i="59" s="1"/>
  <c r="LAJ127" i="59" s="1"/>
  <c r="LAL127" i="59" s="1"/>
  <c r="LAN127" i="59" s="1"/>
  <c r="LAP127" i="59" s="1"/>
  <c r="LAR127" i="59" s="1"/>
  <c r="LAT127" i="59" s="1"/>
  <c r="LAV127" i="59" s="1"/>
  <c r="LAX127" i="59" s="1"/>
  <c r="LAZ127" i="59" s="1"/>
  <c r="LBB127" i="59" s="1"/>
  <c r="LBD127" i="59" s="1"/>
  <c r="LBF127" i="59" s="1"/>
  <c r="LBH127" i="59" s="1"/>
  <c r="LBJ127" i="59" s="1"/>
  <c r="LBL127" i="59" s="1"/>
  <c r="LBN127" i="59" s="1"/>
  <c r="LBP127" i="59" s="1"/>
  <c r="LBR127" i="59" s="1"/>
  <c r="LBT127" i="59" s="1"/>
  <c r="LBV127" i="59" s="1"/>
  <c r="LBX127" i="59" s="1"/>
  <c r="LBZ127" i="59" s="1"/>
  <c r="LCB127" i="59" s="1"/>
  <c r="LCD127" i="59" s="1"/>
  <c r="LCF127" i="59" s="1"/>
  <c r="LCH127" i="59" s="1"/>
  <c r="LCJ127" i="59" s="1"/>
  <c r="LCL127" i="59" s="1"/>
  <c r="LCN127" i="59" s="1"/>
  <c r="LCP127" i="59" s="1"/>
  <c r="LCR127" i="59" s="1"/>
  <c r="LCT127" i="59" s="1"/>
  <c r="LCV127" i="59" s="1"/>
  <c r="LCX127" i="59" s="1"/>
  <c r="LCZ127" i="59" s="1"/>
  <c r="LDB127" i="59" s="1"/>
  <c r="LDD127" i="59" s="1"/>
  <c r="LDF127" i="59" s="1"/>
  <c r="LDH127" i="59" s="1"/>
  <c r="LDJ127" i="59" s="1"/>
  <c r="LDL127" i="59" s="1"/>
  <c r="LDN127" i="59" s="1"/>
  <c r="LDP127" i="59" s="1"/>
  <c r="LDR127" i="59" s="1"/>
  <c r="LDT127" i="59" s="1"/>
  <c r="LDV127" i="59" s="1"/>
  <c r="LDX127" i="59" s="1"/>
  <c r="LDZ127" i="59" s="1"/>
  <c r="LEB127" i="59" s="1"/>
  <c r="LED127" i="59" s="1"/>
  <c r="LEF127" i="59" s="1"/>
  <c r="LEH127" i="59" s="1"/>
  <c r="LEJ127" i="59" s="1"/>
  <c r="LEL127" i="59" s="1"/>
  <c r="LEN127" i="59" s="1"/>
  <c r="LEP127" i="59" s="1"/>
  <c r="LER127" i="59" s="1"/>
  <c r="LET127" i="59" s="1"/>
  <c r="LEV127" i="59" s="1"/>
  <c r="LEX127" i="59" s="1"/>
  <c r="LEZ127" i="59" s="1"/>
  <c r="LFB127" i="59" s="1"/>
  <c r="LFD127" i="59" s="1"/>
  <c r="LFF127" i="59" s="1"/>
  <c r="LFH127" i="59" s="1"/>
  <c r="LFJ127" i="59" s="1"/>
  <c r="LFL127" i="59" s="1"/>
  <c r="LFN127" i="59" s="1"/>
  <c r="LFP127" i="59" s="1"/>
  <c r="LFR127" i="59" s="1"/>
  <c r="LFT127" i="59" s="1"/>
  <c r="LFV127" i="59" s="1"/>
  <c r="LFX127" i="59" s="1"/>
  <c r="LFZ127" i="59" s="1"/>
  <c r="LGB127" i="59" s="1"/>
  <c r="LGD127" i="59" s="1"/>
  <c r="LGF127" i="59" s="1"/>
  <c r="LGH127" i="59" s="1"/>
  <c r="LGJ127" i="59" s="1"/>
  <c r="LGL127" i="59" s="1"/>
  <c r="LGN127" i="59" s="1"/>
  <c r="LGP127" i="59" s="1"/>
  <c r="LGR127" i="59" s="1"/>
  <c r="LGT127" i="59" s="1"/>
  <c r="LGV127" i="59" s="1"/>
  <c r="LGX127" i="59" s="1"/>
  <c r="LGZ127" i="59" s="1"/>
  <c r="LHB127" i="59" s="1"/>
  <c r="LHD127" i="59" s="1"/>
  <c r="LHF127" i="59" s="1"/>
  <c r="LHH127" i="59" s="1"/>
  <c r="LHJ127" i="59" s="1"/>
  <c r="LHL127" i="59" s="1"/>
  <c r="LHN127" i="59" s="1"/>
  <c r="LHP127" i="59" s="1"/>
  <c r="LHR127" i="59" s="1"/>
  <c r="LHT127" i="59" s="1"/>
  <c r="LHV127" i="59" s="1"/>
  <c r="LHX127" i="59" s="1"/>
  <c r="LHZ127" i="59" s="1"/>
  <c r="LIB127" i="59" s="1"/>
  <c r="LID127" i="59" s="1"/>
  <c r="LIF127" i="59" s="1"/>
  <c r="LIH127" i="59" s="1"/>
  <c r="LIJ127" i="59" s="1"/>
  <c r="LIL127" i="59" s="1"/>
  <c r="LIN127" i="59" s="1"/>
  <c r="LIP127" i="59" s="1"/>
  <c r="LIR127" i="59" s="1"/>
  <c r="LIT127" i="59" s="1"/>
  <c r="LIV127" i="59" s="1"/>
  <c r="LIX127" i="59" s="1"/>
  <c r="LIZ127" i="59" s="1"/>
  <c r="LJB127" i="59" s="1"/>
  <c r="LJD127" i="59" s="1"/>
  <c r="LJF127" i="59" s="1"/>
  <c r="LJH127" i="59" s="1"/>
  <c r="LJJ127" i="59" s="1"/>
  <c r="LJL127" i="59" s="1"/>
  <c r="LJN127" i="59" s="1"/>
  <c r="LJP127" i="59" s="1"/>
  <c r="LJR127" i="59" s="1"/>
  <c r="LJT127" i="59" s="1"/>
  <c r="LJV127" i="59" s="1"/>
  <c r="LJX127" i="59" s="1"/>
  <c r="LJZ127" i="59" s="1"/>
  <c r="LKB127" i="59" s="1"/>
  <c r="LKD127" i="59" s="1"/>
  <c r="LKF127" i="59" s="1"/>
  <c r="LKH127" i="59" s="1"/>
  <c r="LKJ127" i="59" s="1"/>
  <c r="LKL127" i="59" s="1"/>
  <c r="LKN127" i="59" s="1"/>
  <c r="LKP127" i="59" s="1"/>
  <c r="LKR127" i="59" s="1"/>
  <c r="LKT127" i="59" s="1"/>
  <c r="LKV127" i="59" s="1"/>
  <c r="LKX127" i="59" s="1"/>
  <c r="LKZ127" i="59" s="1"/>
  <c r="LLB127" i="59" s="1"/>
  <c r="LLD127" i="59" s="1"/>
  <c r="LLF127" i="59" s="1"/>
  <c r="LLH127" i="59" s="1"/>
  <c r="LLJ127" i="59" s="1"/>
  <c r="LLL127" i="59" s="1"/>
  <c r="LLN127" i="59" s="1"/>
  <c r="LLP127" i="59" s="1"/>
  <c r="LLR127" i="59" s="1"/>
  <c r="LLT127" i="59" s="1"/>
  <c r="LLV127" i="59" s="1"/>
  <c r="LLX127" i="59" s="1"/>
  <c r="LLZ127" i="59" s="1"/>
  <c r="LMB127" i="59" s="1"/>
  <c r="LMD127" i="59" s="1"/>
  <c r="LMF127" i="59" s="1"/>
  <c r="LMH127" i="59" s="1"/>
  <c r="LMJ127" i="59" s="1"/>
  <c r="LML127" i="59" s="1"/>
  <c r="LMN127" i="59" s="1"/>
  <c r="LMP127" i="59" s="1"/>
  <c r="LMR127" i="59" s="1"/>
  <c r="LMT127" i="59" s="1"/>
  <c r="LMV127" i="59" s="1"/>
  <c r="LMX127" i="59" s="1"/>
  <c r="LMZ127" i="59" s="1"/>
  <c r="LNB127" i="59" s="1"/>
  <c r="LND127" i="59" s="1"/>
  <c r="LNF127" i="59" s="1"/>
  <c r="LNH127" i="59" s="1"/>
  <c r="LNJ127" i="59" s="1"/>
  <c r="LNL127" i="59" s="1"/>
  <c r="LNN127" i="59" s="1"/>
  <c r="LNP127" i="59" s="1"/>
  <c r="LNR127" i="59" s="1"/>
  <c r="LNT127" i="59" s="1"/>
  <c r="LNV127" i="59" s="1"/>
  <c r="LNX127" i="59" s="1"/>
  <c r="LNZ127" i="59" s="1"/>
  <c r="LOB127" i="59" s="1"/>
  <c r="LOD127" i="59" s="1"/>
  <c r="LOF127" i="59" s="1"/>
  <c r="LOH127" i="59" s="1"/>
  <c r="LOJ127" i="59" s="1"/>
  <c r="LOL127" i="59" s="1"/>
  <c r="LON127" i="59" s="1"/>
  <c r="LOP127" i="59" s="1"/>
  <c r="LOR127" i="59" s="1"/>
  <c r="LOT127" i="59" s="1"/>
  <c r="LOV127" i="59" s="1"/>
  <c r="LOX127" i="59" s="1"/>
  <c r="LOZ127" i="59" s="1"/>
  <c r="LPB127" i="59" s="1"/>
  <c r="LPD127" i="59" s="1"/>
  <c r="LPF127" i="59" s="1"/>
  <c r="LPH127" i="59" s="1"/>
  <c r="LPJ127" i="59" s="1"/>
  <c r="LPL127" i="59" s="1"/>
  <c r="LPN127" i="59" s="1"/>
  <c r="LPP127" i="59" s="1"/>
  <c r="LPR127" i="59" s="1"/>
  <c r="LPT127" i="59" s="1"/>
  <c r="LPV127" i="59" s="1"/>
  <c r="LPX127" i="59" s="1"/>
  <c r="LPZ127" i="59" s="1"/>
  <c r="LQB127" i="59" s="1"/>
  <c r="LQD127" i="59" s="1"/>
  <c r="LQF127" i="59" s="1"/>
  <c r="LQH127" i="59" s="1"/>
  <c r="LQJ127" i="59" s="1"/>
  <c r="LQL127" i="59" s="1"/>
  <c r="LQN127" i="59" s="1"/>
  <c r="LQP127" i="59" s="1"/>
  <c r="LQR127" i="59" s="1"/>
  <c r="LQT127" i="59" s="1"/>
  <c r="LQV127" i="59" s="1"/>
  <c r="LQX127" i="59" s="1"/>
  <c r="LQZ127" i="59" s="1"/>
  <c r="LRB127" i="59" s="1"/>
  <c r="LRD127" i="59" s="1"/>
  <c r="LRF127" i="59" s="1"/>
  <c r="LRH127" i="59" s="1"/>
  <c r="LRJ127" i="59" s="1"/>
  <c r="LRL127" i="59" s="1"/>
  <c r="LRN127" i="59" s="1"/>
  <c r="LRP127" i="59" s="1"/>
  <c r="LRR127" i="59" s="1"/>
  <c r="LRT127" i="59" s="1"/>
  <c r="LRV127" i="59" s="1"/>
  <c r="LRX127" i="59" s="1"/>
  <c r="LRZ127" i="59" s="1"/>
  <c r="LSB127" i="59" s="1"/>
  <c r="LSD127" i="59" s="1"/>
  <c r="LSF127" i="59" s="1"/>
  <c r="LSH127" i="59" s="1"/>
  <c r="LSJ127" i="59" s="1"/>
  <c r="LSL127" i="59" s="1"/>
  <c r="LSN127" i="59" s="1"/>
  <c r="LSP127" i="59" s="1"/>
  <c r="LSR127" i="59" s="1"/>
  <c r="LST127" i="59" s="1"/>
  <c r="LSV127" i="59" s="1"/>
  <c r="LSX127" i="59" s="1"/>
  <c r="LSZ127" i="59" s="1"/>
  <c r="LTB127" i="59" s="1"/>
  <c r="LTD127" i="59" s="1"/>
  <c r="LTF127" i="59" s="1"/>
  <c r="LTH127" i="59" s="1"/>
  <c r="LTJ127" i="59" s="1"/>
  <c r="LTL127" i="59" s="1"/>
  <c r="LTN127" i="59" s="1"/>
  <c r="LTP127" i="59" s="1"/>
  <c r="LTR127" i="59" s="1"/>
  <c r="LTT127" i="59" s="1"/>
  <c r="LTV127" i="59" s="1"/>
  <c r="LTX127" i="59" s="1"/>
  <c r="LTZ127" i="59" s="1"/>
  <c r="LUB127" i="59" s="1"/>
  <c r="LUD127" i="59" s="1"/>
  <c r="LUF127" i="59" s="1"/>
  <c r="LUH127" i="59" s="1"/>
  <c r="LUJ127" i="59" s="1"/>
  <c r="LUL127" i="59" s="1"/>
  <c r="LUN127" i="59" s="1"/>
  <c r="LUP127" i="59" s="1"/>
  <c r="LUR127" i="59" s="1"/>
  <c r="LUT127" i="59" s="1"/>
  <c r="LUV127" i="59" s="1"/>
  <c r="LUX127" i="59" s="1"/>
  <c r="LUZ127" i="59" s="1"/>
  <c r="LVB127" i="59" s="1"/>
  <c r="LVD127" i="59" s="1"/>
  <c r="LVF127" i="59" s="1"/>
  <c r="LVH127" i="59" s="1"/>
  <c r="LVJ127" i="59" s="1"/>
  <c r="LVL127" i="59" s="1"/>
  <c r="LVN127" i="59" s="1"/>
  <c r="LVP127" i="59" s="1"/>
  <c r="LVR127" i="59" s="1"/>
  <c r="LVT127" i="59" s="1"/>
  <c r="LVV127" i="59" s="1"/>
  <c r="LVX127" i="59" s="1"/>
  <c r="LVZ127" i="59" s="1"/>
  <c r="LWB127" i="59" s="1"/>
  <c r="LWD127" i="59" s="1"/>
  <c r="LWF127" i="59" s="1"/>
  <c r="LWH127" i="59" s="1"/>
  <c r="LWJ127" i="59" s="1"/>
  <c r="LWL127" i="59" s="1"/>
  <c r="LWN127" i="59" s="1"/>
  <c r="LWP127" i="59" s="1"/>
  <c r="LWR127" i="59" s="1"/>
  <c r="LWT127" i="59" s="1"/>
  <c r="LWV127" i="59" s="1"/>
  <c r="LWX127" i="59" s="1"/>
  <c r="LWZ127" i="59" s="1"/>
  <c r="LXB127" i="59" s="1"/>
  <c r="LXD127" i="59" s="1"/>
  <c r="LXF127" i="59" s="1"/>
  <c r="LXH127" i="59" s="1"/>
  <c r="LXJ127" i="59" s="1"/>
  <c r="LXL127" i="59" s="1"/>
  <c r="LXN127" i="59" s="1"/>
  <c r="LXP127" i="59" s="1"/>
  <c r="LXR127" i="59" s="1"/>
  <c r="LXT127" i="59" s="1"/>
  <c r="LXV127" i="59" s="1"/>
  <c r="LXX127" i="59" s="1"/>
  <c r="LXZ127" i="59" s="1"/>
  <c r="LYB127" i="59" s="1"/>
  <c r="LYD127" i="59" s="1"/>
  <c r="LYF127" i="59" s="1"/>
  <c r="LYH127" i="59" s="1"/>
  <c r="LYJ127" i="59" s="1"/>
  <c r="LYL127" i="59" s="1"/>
  <c r="LYN127" i="59" s="1"/>
  <c r="LYP127" i="59" s="1"/>
  <c r="LYR127" i="59" s="1"/>
  <c r="LYT127" i="59" s="1"/>
  <c r="LYV127" i="59" s="1"/>
  <c r="LYX127" i="59" s="1"/>
  <c r="LYZ127" i="59" s="1"/>
  <c r="LZB127" i="59" s="1"/>
  <c r="LZD127" i="59" s="1"/>
  <c r="LZF127" i="59" s="1"/>
  <c r="LZH127" i="59" s="1"/>
  <c r="LZJ127" i="59" s="1"/>
  <c r="LZL127" i="59" s="1"/>
  <c r="LZN127" i="59" s="1"/>
  <c r="LZP127" i="59" s="1"/>
  <c r="LZR127" i="59" s="1"/>
  <c r="LZT127" i="59" s="1"/>
  <c r="LZV127" i="59" s="1"/>
  <c r="LZX127" i="59" s="1"/>
  <c r="LZZ127" i="59" s="1"/>
  <c r="MAB127" i="59" s="1"/>
  <c r="MAD127" i="59" s="1"/>
  <c r="MAF127" i="59" s="1"/>
  <c r="MAH127" i="59" s="1"/>
  <c r="MAJ127" i="59" s="1"/>
  <c r="MAL127" i="59" s="1"/>
  <c r="MAN127" i="59" s="1"/>
  <c r="MAP127" i="59" s="1"/>
  <c r="MAR127" i="59" s="1"/>
  <c r="MAT127" i="59" s="1"/>
  <c r="MAV127" i="59" s="1"/>
  <c r="MAX127" i="59" s="1"/>
  <c r="MAZ127" i="59" s="1"/>
  <c r="MBB127" i="59" s="1"/>
  <c r="MBD127" i="59" s="1"/>
  <c r="MBF127" i="59" s="1"/>
  <c r="MBH127" i="59" s="1"/>
  <c r="MBJ127" i="59" s="1"/>
  <c r="MBL127" i="59" s="1"/>
  <c r="MBN127" i="59" s="1"/>
  <c r="MBP127" i="59" s="1"/>
  <c r="MBR127" i="59" s="1"/>
  <c r="MBT127" i="59" s="1"/>
  <c r="MBV127" i="59" s="1"/>
  <c r="MBX127" i="59" s="1"/>
  <c r="MBZ127" i="59" s="1"/>
  <c r="MCB127" i="59" s="1"/>
  <c r="MCD127" i="59" s="1"/>
  <c r="MCF127" i="59" s="1"/>
  <c r="MCH127" i="59" s="1"/>
  <c r="MCJ127" i="59" s="1"/>
  <c r="MCL127" i="59" s="1"/>
  <c r="MCN127" i="59" s="1"/>
  <c r="MCP127" i="59" s="1"/>
  <c r="MCR127" i="59" s="1"/>
  <c r="MCT127" i="59" s="1"/>
  <c r="MCV127" i="59" s="1"/>
  <c r="MCX127" i="59" s="1"/>
  <c r="MCZ127" i="59" s="1"/>
  <c r="MDB127" i="59" s="1"/>
  <c r="MDD127" i="59" s="1"/>
  <c r="MDF127" i="59" s="1"/>
  <c r="MDH127" i="59" s="1"/>
  <c r="MDJ127" i="59" s="1"/>
  <c r="MDL127" i="59" s="1"/>
  <c r="MDN127" i="59" s="1"/>
  <c r="MDP127" i="59" s="1"/>
  <c r="MDR127" i="59" s="1"/>
  <c r="MDT127" i="59" s="1"/>
  <c r="MDV127" i="59" s="1"/>
  <c r="MDX127" i="59" s="1"/>
  <c r="MDZ127" i="59" s="1"/>
  <c r="MEB127" i="59" s="1"/>
  <c r="MED127" i="59" s="1"/>
  <c r="MEF127" i="59" s="1"/>
  <c r="MEH127" i="59" s="1"/>
  <c r="MEJ127" i="59" s="1"/>
  <c r="MEL127" i="59" s="1"/>
  <c r="MEN127" i="59" s="1"/>
  <c r="MEP127" i="59" s="1"/>
  <c r="MER127" i="59" s="1"/>
  <c r="MET127" i="59" s="1"/>
  <c r="MEV127" i="59" s="1"/>
  <c r="MEX127" i="59" s="1"/>
  <c r="MEZ127" i="59" s="1"/>
  <c r="MFB127" i="59" s="1"/>
  <c r="MFD127" i="59" s="1"/>
  <c r="MFF127" i="59" s="1"/>
  <c r="MFH127" i="59" s="1"/>
  <c r="MFJ127" i="59" s="1"/>
  <c r="MFL127" i="59" s="1"/>
  <c r="MFN127" i="59" s="1"/>
  <c r="MFP127" i="59" s="1"/>
  <c r="MFR127" i="59" s="1"/>
  <c r="MFT127" i="59" s="1"/>
  <c r="MFV127" i="59" s="1"/>
  <c r="MFX127" i="59" s="1"/>
  <c r="MFZ127" i="59" s="1"/>
  <c r="MGB127" i="59" s="1"/>
  <c r="MGD127" i="59" s="1"/>
  <c r="MGF127" i="59" s="1"/>
  <c r="MGH127" i="59" s="1"/>
  <c r="MGJ127" i="59" s="1"/>
  <c r="MGL127" i="59" s="1"/>
  <c r="MGN127" i="59" s="1"/>
  <c r="MGP127" i="59" s="1"/>
  <c r="MGR127" i="59" s="1"/>
  <c r="MGT127" i="59" s="1"/>
  <c r="MGV127" i="59" s="1"/>
  <c r="MGX127" i="59" s="1"/>
  <c r="MGZ127" i="59" s="1"/>
  <c r="MHB127" i="59" s="1"/>
  <c r="MHD127" i="59" s="1"/>
  <c r="MHF127" i="59" s="1"/>
  <c r="MHH127" i="59" s="1"/>
  <c r="MHJ127" i="59" s="1"/>
  <c r="MHL127" i="59" s="1"/>
  <c r="MHN127" i="59" s="1"/>
  <c r="MHP127" i="59" s="1"/>
  <c r="MHR127" i="59" s="1"/>
  <c r="MHT127" i="59" s="1"/>
  <c r="MHV127" i="59" s="1"/>
  <c r="MHX127" i="59" s="1"/>
  <c r="MHZ127" i="59" s="1"/>
  <c r="MIB127" i="59" s="1"/>
  <c r="MID127" i="59" s="1"/>
  <c r="MIF127" i="59" s="1"/>
  <c r="MIH127" i="59" s="1"/>
  <c r="MIJ127" i="59" s="1"/>
  <c r="MIL127" i="59" s="1"/>
  <c r="MIN127" i="59" s="1"/>
  <c r="MIP127" i="59" s="1"/>
  <c r="MIR127" i="59" s="1"/>
  <c r="MIT127" i="59" s="1"/>
  <c r="MIV127" i="59" s="1"/>
  <c r="MIX127" i="59" s="1"/>
  <c r="MIZ127" i="59" s="1"/>
  <c r="MJB127" i="59" s="1"/>
  <c r="MJD127" i="59" s="1"/>
  <c r="MJF127" i="59" s="1"/>
  <c r="MJH127" i="59" s="1"/>
  <c r="MJJ127" i="59" s="1"/>
  <c r="MJL127" i="59" s="1"/>
  <c r="MJN127" i="59" s="1"/>
  <c r="MJP127" i="59" s="1"/>
  <c r="MJR127" i="59" s="1"/>
  <c r="MJT127" i="59" s="1"/>
  <c r="MJV127" i="59" s="1"/>
  <c r="MJX127" i="59" s="1"/>
  <c r="MJZ127" i="59" s="1"/>
  <c r="MKB127" i="59" s="1"/>
  <c r="MKD127" i="59" s="1"/>
  <c r="MKF127" i="59" s="1"/>
  <c r="MKH127" i="59" s="1"/>
  <c r="MKJ127" i="59" s="1"/>
  <c r="MKL127" i="59" s="1"/>
  <c r="MKN127" i="59" s="1"/>
  <c r="MKP127" i="59" s="1"/>
  <c r="MKR127" i="59" s="1"/>
  <c r="MKT127" i="59" s="1"/>
  <c r="MKV127" i="59" s="1"/>
  <c r="MKX127" i="59" s="1"/>
  <c r="MKZ127" i="59" s="1"/>
  <c r="MLB127" i="59" s="1"/>
  <c r="MLD127" i="59" s="1"/>
  <c r="MLF127" i="59" s="1"/>
  <c r="MLH127" i="59" s="1"/>
  <c r="MLJ127" i="59" s="1"/>
  <c r="MLL127" i="59" s="1"/>
  <c r="MLN127" i="59" s="1"/>
  <c r="MLP127" i="59" s="1"/>
  <c r="MLR127" i="59" s="1"/>
  <c r="MLT127" i="59" s="1"/>
  <c r="MLV127" i="59" s="1"/>
  <c r="MLX127" i="59" s="1"/>
  <c r="MLZ127" i="59" s="1"/>
  <c r="MMB127" i="59" s="1"/>
  <c r="MMD127" i="59" s="1"/>
  <c r="MMF127" i="59" s="1"/>
  <c r="MMH127" i="59" s="1"/>
  <c r="MMJ127" i="59" s="1"/>
  <c r="MML127" i="59" s="1"/>
  <c r="MMN127" i="59" s="1"/>
  <c r="MMP127" i="59" s="1"/>
  <c r="MMR127" i="59" s="1"/>
  <c r="MMT127" i="59" s="1"/>
  <c r="MMV127" i="59" s="1"/>
  <c r="MMX127" i="59" s="1"/>
  <c r="MMZ127" i="59" s="1"/>
  <c r="MNB127" i="59" s="1"/>
  <c r="MND127" i="59" s="1"/>
  <c r="MNF127" i="59" s="1"/>
  <c r="MNH127" i="59" s="1"/>
  <c r="MNJ127" i="59" s="1"/>
  <c r="MNL127" i="59" s="1"/>
  <c r="MNN127" i="59" s="1"/>
  <c r="MNP127" i="59" s="1"/>
  <c r="MNR127" i="59" s="1"/>
  <c r="MNT127" i="59" s="1"/>
  <c r="MNV127" i="59" s="1"/>
  <c r="MNX127" i="59" s="1"/>
  <c r="MNZ127" i="59" s="1"/>
  <c r="MOB127" i="59" s="1"/>
  <c r="MOD127" i="59" s="1"/>
  <c r="MOF127" i="59" s="1"/>
  <c r="MOH127" i="59" s="1"/>
  <c r="MOJ127" i="59" s="1"/>
  <c r="MOL127" i="59" s="1"/>
  <c r="MON127" i="59" s="1"/>
  <c r="MOP127" i="59" s="1"/>
  <c r="MOR127" i="59" s="1"/>
  <c r="MOT127" i="59" s="1"/>
  <c r="MOV127" i="59" s="1"/>
  <c r="MOX127" i="59" s="1"/>
  <c r="MOZ127" i="59" s="1"/>
  <c r="MPB127" i="59" s="1"/>
  <c r="MPD127" i="59" s="1"/>
  <c r="MPF127" i="59" s="1"/>
  <c r="MPH127" i="59" s="1"/>
  <c r="MPJ127" i="59" s="1"/>
  <c r="MPL127" i="59" s="1"/>
  <c r="MPN127" i="59" s="1"/>
  <c r="MPP127" i="59" s="1"/>
  <c r="MPR127" i="59" s="1"/>
  <c r="MPT127" i="59" s="1"/>
  <c r="MPV127" i="59" s="1"/>
  <c r="MPX127" i="59" s="1"/>
  <c r="MPZ127" i="59" s="1"/>
  <c r="MQB127" i="59" s="1"/>
  <c r="MQD127" i="59" s="1"/>
  <c r="MQF127" i="59" s="1"/>
  <c r="MQH127" i="59" s="1"/>
  <c r="MQJ127" i="59" s="1"/>
  <c r="MQL127" i="59" s="1"/>
  <c r="MQN127" i="59" s="1"/>
  <c r="MQP127" i="59" s="1"/>
  <c r="MQR127" i="59" s="1"/>
  <c r="MQT127" i="59" s="1"/>
  <c r="MQV127" i="59" s="1"/>
  <c r="MQX127" i="59" s="1"/>
  <c r="MQZ127" i="59" s="1"/>
  <c r="MRB127" i="59" s="1"/>
  <c r="MRD127" i="59" s="1"/>
  <c r="MRF127" i="59" s="1"/>
  <c r="MRH127" i="59" s="1"/>
  <c r="MRJ127" i="59" s="1"/>
  <c r="MRL127" i="59" s="1"/>
  <c r="MRN127" i="59" s="1"/>
  <c r="MRP127" i="59" s="1"/>
  <c r="MRR127" i="59" s="1"/>
  <c r="MRT127" i="59" s="1"/>
  <c r="MRV127" i="59" s="1"/>
  <c r="MRX127" i="59" s="1"/>
  <c r="MRZ127" i="59" s="1"/>
  <c r="MSB127" i="59" s="1"/>
  <c r="MSD127" i="59" s="1"/>
  <c r="MSF127" i="59" s="1"/>
  <c r="MSH127" i="59" s="1"/>
  <c r="MSJ127" i="59" s="1"/>
  <c r="MSL127" i="59" s="1"/>
  <c r="MSN127" i="59" s="1"/>
  <c r="MSP127" i="59" s="1"/>
  <c r="MSR127" i="59" s="1"/>
  <c r="MST127" i="59" s="1"/>
  <c r="MSV127" i="59" s="1"/>
  <c r="MSX127" i="59" s="1"/>
  <c r="MSZ127" i="59" s="1"/>
  <c r="MTB127" i="59" s="1"/>
  <c r="MTD127" i="59" s="1"/>
  <c r="MTF127" i="59" s="1"/>
  <c r="MTH127" i="59" s="1"/>
  <c r="MTJ127" i="59" s="1"/>
  <c r="MTL127" i="59" s="1"/>
  <c r="MTN127" i="59" s="1"/>
  <c r="MTP127" i="59" s="1"/>
  <c r="MTR127" i="59" s="1"/>
  <c r="MTT127" i="59" s="1"/>
  <c r="MTV127" i="59" s="1"/>
  <c r="MTX127" i="59" s="1"/>
  <c r="MTZ127" i="59" s="1"/>
  <c r="MUB127" i="59" s="1"/>
  <c r="MUD127" i="59" s="1"/>
  <c r="MUF127" i="59" s="1"/>
  <c r="MUH127" i="59" s="1"/>
  <c r="MUJ127" i="59" s="1"/>
  <c r="MUL127" i="59" s="1"/>
  <c r="MUN127" i="59" s="1"/>
  <c r="MUP127" i="59" s="1"/>
  <c r="MUR127" i="59" s="1"/>
  <c r="MUT127" i="59" s="1"/>
  <c r="MUV127" i="59" s="1"/>
  <c r="MUX127" i="59" s="1"/>
  <c r="MUZ127" i="59" s="1"/>
  <c r="MVB127" i="59" s="1"/>
  <c r="MVD127" i="59" s="1"/>
  <c r="MVF127" i="59" s="1"/>
  <c r="MVH127" i="59" s="1"/>
  <c r="MVJ127" i="59" s="1"/>
  <c r="MVL127" i="59" s="1"/>
  <c r="MVN127" i="59" s="1"/>
  <c r="MVP127" i="59" s="1"/>
  <c r="MVR127" i="59" s="1"/>
  <c r="MVT127" i="59" s="1"/>
  <c r="MVV127" i="59" s="1"/>
  <c r="MVX127" i="59" s="1"/>
  <c r="MVZ127" i="59" s="1"/>
  <c r="MWB127" i="59" s="1"/>
  <c r="MWD127" i="59" s="1"/>
  <c r="MWF127" i="59" s="1"/>
  <c r="MWH127" i="59" s="1"/>
  <c r="MWJ127" i="59" s="1"/>
  <c r="MWL127" i="59" s="1"/>
  <c r="MWN127" i="59" s="1"/>
  <c r="MWP127" i="59" s="1"/>
  <c r="MWR127" i="59" s="1"/>
  <c r="MWT127" i="59" s="1"/>
  <c r="MWV127" i="59" s="1"/>
  <c r="MWX127" i="59" s="1"/>
  <c r="MWZ127" i="59" s="1"/>
  <c r="MXB127" i="59" s="1"/>
  <c r="MXD127" i="59" s="1"/>
  <c r="MXF127" i="59" s="1"/>
  <c r="MXH127" i="59" s="1"/>
  <c r="MXJ127" i="59" s="1"/>
  <c r="MXL127" i="59" s="1"/>
  <c r="MXN127" i="59" s="1"/>
  <c r="MXP127" i="59" s="1"/>
  <c r="MXR127" i="59" s="1"/>
  <c r="MXT127" i="59" s="1"/>
  <c r="MXV127" i="59" s="1"/>
  <c r="MXX127" i="59" s="1"/>
  <c r="MXZ127" i="59" s="1"/>
  <c r="MYB127" i="59" s="1"/>
  <c r="MYD127" i="59" s="1"/>
  <c r="MYF127" i="59" s="1"/>
  <c r="MYH127" i="59" s="1"/>
  <c r="MYJ127" i="59" s="1"/>
  <c r="MYL127" i="59" s="1"/>
  <c r="MYN127" i="59" s="1"/>
  <c r="MYP127" i="59" s="1"/>
  <c r="MYR127" i="59" s="1"/>
  <c r="MYT127" i="59" s="1"/>
  <c r="MYV127" i="59" s="1"/>
  <c r="MYX127" i="59" s="1"/>
  <c r="MYZ127" i="59" s="1"/>
  <c r="MZB127" i="59" s="1"/>
  <c r="MZD127" i="59" s="1"/>
  <c r="MZF127" i="59" s="1"/>
  <c r="MZH127" i="59" s="1"/>
  <c r="MZJ127" i="59" s="1"/>
  <c r="MZL127" i="59" s="1"/>
  <c r="MZN127" i="59" s="1"/>
  <c r="MZP127" i="59" s="1"/>
  <c r="MZR127" i="59" s="1"/>
  <c r="MZT127" i="59" s="1"/>
  <c r="MZV127" i="59" s="1"/>
  <c r="MZX127" i="59" s="1"/>
  <c r="MZZ127" i="59" s="1"/>
  <c r="NAB127" i="59" s="1"/>
  <c r="NAD127" i="59" s="1"/>
  <c r="NAF127" i="59" s="1"/>
  <c r="NAH127" i="59" s="1"/>
  <c r="NAJ127" i="59" s="1"/>
  <c r="NAL127" i="59" s="1"/>
  <c r="NAN127" i="59" s="1"/>
  <c r="NAP127" i="59" s="1"/>
  <c r="NAR127" i="59" s="1"/>
  <c r="NAT127" i="59" s="1"/>
  <c r="NAV127" i="59" s="1"/>
  <c r="NAX127" i="59" s="1"/>
  <c r="NAZ127" i="59" s="1"/>
  <c r="NBB127" i="59" s="1"/>
  <c r="NBD127" i="59" s="1"/>
  <c r="NBF127" i="59" s="1"/>
  <c r="NBH127" i="59" s="1"/>
  <c r="NBJ127" i="59" s="1"/>
  <c r="NBL127" i="59" s="1"/>
  <c r="NBN127" i="59" s="1"/>
  <c r="NBP127" i="59" s="1"/>
  <c r="NBR127" i="59" s="1"/>
  <c r="NBT127" i="59" s="1"/>
  <c r="NBV127" i="59" s="1"/>
  <c r="NBX127" i="59" s="1"/>
  <c r="NBZ127" i="59" s="1"/>
  <c r="NCB127" i="59" s="1"/>
  <c r="NCD127" i="59" s="1"/>
  <c r="NCF127" i="59" s="1"/>
  <c r="NCH127" i="59" s="1"/>
  <c r="NCJ127" i="59" s="1"/>
  <c r="NCL127" i="59" s="1"/>
  <c r="NCN127" i="59" s="1"/>
  <c r="NCP127" i="59" s="1"/>
  <c r="NCR127" i="59" s="1"/>
  <c r="NCT127" i="59" s="1"/>
  <c r="NCV127" i="59" s="1"/>
  <c r="NCX127" i="59" s="1"/>
  <c r="NCZ127" i="59" s="1"/>
  <c r="NDB127" i="59" s="1"/>
  <c r="NDD127" i="59" s="1"/>
  <c r="NDF127" i="59" s="1"/>
  <c r="NDH127" i="59" s="1"/>
  <c r="NDJ127" i="59" s="1"/>
  <c r="NDL127" i="59" s="1"/>
  <c r="NDN127" i="59" s="1"/>
  <c r="NDP127" i="59" s="1"/>
  <c r="NDR127" i="59" s="1"/>
  <c r="NDT127" i="59" s="1"/>
  <c r="NDV127" i="59" s="1"/>
  <c r="NDX127" i="59" s="1"/>
  <c r="NDZ127" i="59" s="1"/>
  <c r="NEB127" i="59" s="1"/>
  <c r="NED127" i="59" s="1"/>
  <c r="NEF127" i="59" s="1"/>
  <c r="NEH127" i="59" s="1"/>
  <c r="NEJ127" i="59" s="1"/>
  <c r="NEL127" i="59" s="1"/>
  <c r="NEN127" i="59" s="1"/>
  <c r="NEP127" i="59" s="1"/>
  <c r="NER127" i="59" s="1"/>
  <c r="NET127" i="59" s="1"/>
  <c r="NEV127" i="59" s="1"/>
  <c r="NEX127" i="59" s="1"/>
  <c r="NEZ127" i="59" s="1"/>
  <c r="NFB127" i="59" s="1"/>
  <c r="NFD127" i="59" s="1"/>
  <c r="NFF127" i="59" s="1"/>
  <c r="NFH127" i="59" s="1"/>
  <c r="NFJ127" i="59" s="1"/>
  <c r="NFL127" i="59" s="1"/>
  <c r="NFN127" i="59" s="1"/>
  <c r="NFP127" i="59" s="1"/>
  <c r="NFR127" i="59" s="1"/>
  <c r="NFT127" i="59" s="1"/>
  <c r="NFV127" i="59" s="1"/>
  <c r="NFX127" i="59" s="1"/>
  <c r="NFZ127" i="59" s="1"/>
  <c r="NGB127" i="59" s="1"/>
  <c r="NGD127" i="59" s="1"/>
  <c r="NGF127" i="59" s="1"/>
  <c r="NGH127" i="59" s="1"/>
  <c r="NGJ127" i="59" s="1"/>
  <c r="NGL127" i="59" s="1"/>
  <c r="NGN127" i="59" s="1"/>
  <c r="NGP127" i="59" s="1"/>
  <c r="NGR127" i="59" s="1"/>
  <c r="NGT127" i="59" s="1"/>
  <c r="NGV127" i="59" s="1"/>
  <c r="NGX127" i="59" s="1"/>
  <c r="NGZ127" i="59" s="1"/>
  <c r="NHB127" i="59" s="1"/>
  <c r="NHD127" i="59" s="1"/>
  <c r="NHF127" i="59" s="1"/>
  <c r="NHH127" i="59" s="1"/>
  <c r="NHJ127" i="59" s="1"/>
  <c r="NHL127" i="59" s="1"/>
  <c r="NHN127" i="59" s="1"/>
  <c r="NHP127" i="59" s="1"/>
  <c r="NHR127" i="59" s="1"/>
  <c r="NHT127" i="59" s="1"/>
  <c r="NHV127" i="59" s="1"/>
  <c r="NHX127" i="59" s="1"/>
  <c r="NHZ127" i="59" s="1"/>
  <c r="NIB127" i="59" s="1"/>
  <c r="NID127" i="59" s="1"/>
  <c r="NIF127" i="59" s="1"/>
  <c r="NIH127" i="59" s="1"/>
  <c r="NIJ127" i="59" s="1"/>
  <c r="NIL127" i="59" s="1"/>
  <c r="NIN127" i="59" s="1"/>
  <c r="NIP127" i="59" s="1"/>
  <c r="NIR127" i="59" s="1"/>
  <c r="NIT127" i="59" s="1"/>
  <c r="NIV127" i="59" s="1"/>
  <c r="NIX127" i="59" s="1"/>
  <c r="NIZ127" i="59" s="1"/>
  <c r="NJB127" i="59" s="1"/>
  <c r="NJD127" i="59" s="1"/>
  <c r="NJF127" i="59" s="1"/>
  <c r="NJH127" i="59" s="1"/>
  <c r="NJJ127" i="59" s="1"/>
  <c r="NJL127" i="59" s="1"/>
  <c r="NJN127" i="59" s="1"/>
  <c r="NJP127" i="59" s="1"/>
  <c r="NJR127" i="59" s="1"/>
  <c r="NJT127" i="59" s="1"/>
  <c r="NJV127" i="59" s="1"/>
  <c r="NJX127" i="59" s="1"/>
  <c r="NJZ127" i="59" s="1"/>
  <c r="NKB127" i="59" s="1"/>
  <c r="NKD127" i="59" s="1"/>
  <c r="NKF127" i="59" s="1"/>
  <c r="NKH127" i="59" s="1"/>
  <c r="NKJ127" i="59" s="1"/>
  <c r="NKL127" i="59" s="1"/>
  <c r="NKN127" i="59" s="1"/>
  <c r="NKP127" i="59" s="1"/>
  <c r="NKR127" i="59" s="1"/>
  <c r="NKT127" i="59" s="1"/>
  <c r="NKV127" i="59" s="1"/>
  <c r="NKX127" i="59" s="1"/>
  <c r="NKZ127" i="59" s="1"/>
  <c r="NLB127" i="59" s="1"/>
  <c r="NLD127" i="59" s="1"/>
  <c r="NLF127" i="59" s="1"/>
  <c r="NLH127" i="59" s="1"/>
  <c r="NLJ127" i="59" s="1"/>
  <c r="NLL127" i="59" s="1"/>
  <c r="NLN127" i="59" s="1"/>
  <c r="NLP127" i="59" s="1"/>
  <c r="NLR127" i="59" s="1"/>
  <c r="NLT127" i="59" s="1"/>
  <c r="NLV127" i="59" s="1"/>
  <c r="NLX127" i="59" s="1"/>
  <c r="NLZ127" i="59" s="1"/>
  <c r="NMB127" i="59" s="1"/>
  <c r="NMD127" i="59" s="1"/>
  <c r="NMF127" i="59" s="1"/>
  <c r="NMH127" i="59" s="1"/>
  <c r="NMJ127" i="59" s="1"/>
  <c r="NML127" i="59" s="1"/>
  <c r="NMN127" i="59" s="1"/>
  <c r="NMP127" i="59" s="1"/>
  <c r="NMR127" i="59" s="1"/>
  <c r="NMT127" i="59" s="1"/>
  <c r="NMV127" i="59" s="1"/>
  <c r="NMX127" i="59" s="1"/>
  <c r="NMZ127" i="59" s="1"/>
  <c r="NNB127" i="59" s="1"/>
  <c r="NND127" i="59" s="1"/>
  <c r="NNF127" i="59" s="1"/>
  <c r="NNH127" i="59" s="1"/>
  <c r="NNJ127" i="59" s="1"/>
  <c r="NNL127" i="59" s="1"/>
  <c r="NNN127" i="59" s="1"/>
  <c r="NNP127" i="59" s="1"/>
  <c r="NNR127" i="59" s="1"/>
  <c r="NNT127" i="59" s="1"/>
  <c r="NNV127" i="59" s="1"/>
  <c r="NNX127" i="59" s="1"/>
  <c r="NNZ127" i="59" s="1"/>
  <c r="NOB127" i="59" s="1"/>
  <c r="NOD127" i="59" s="1"/>
  <c r="NOF127" i="59" s="1"/>
  <c r="NOH127" i="59" s="1"/>
  <c r="NOJ127" i="59" s="1"/>
  <c r="NOL127" i="59" s="1"/>
  <c r="NON127" i="59" s="1"/>
  <c r="NOP127" i="59" s="1"/>
  <c r="NOR127" i="59" s="1"/>
  <c r="NOT127" i="59" s="1"/>
  <c r="NOV127" i="59" s="1"/>
  <c r="NOX127" i="59" s="1"/>
  <c r="NOZ127" i="59" s="1"/>
  <c r="NPB127" i="59" s="1"/>
  <c r="NPD127" i="59" s="1"/>
  <c r="NPF127" i="59" s="1"/>
  <c r="NPH127" i="59" s="1"/>
  <c r="NPJ127" i="59" s="1"/>
  <c r="NPL127" i="59" s="1"/>
  <c r="NPN127" i="59" s="1"/>
  <c r="NPP127" i="59" s="1"/>
  <c r="NPR127" i="59" s="1"/>
  <c r="NPT127" i="59" s="1"/>
  <c r="NPV127" i="59" s="1"/>
  <c r="NPX127" i="59" s="1"/>
  <c r="NPZ127" i="59" s="1"/>
  <c r="NQB127" i="59" s="1"/>
  <c r="NQD127" i="59" s="1"/>
  <c r="NQF127" i="59" s="1"/>
  <c r="NQH127" i="59" s="1"/>
  <c r="NQJ127" i="59" s="1"/>
  <c r="NQL127" i="59" s="1"/>
  <c r="NQN127" i="59" s="1"/>
  <c r="NQP127" i="59" s="1"/>
  <c r="NQR127" i="59" s="1"/>
  <c r="NQT127" i="59" s="1"/>
  <c r="NQV127" i="59" s="1"/>
  <c r="NQX127" i="59" s="1"/>
  <c r="NQZ127" i="59" s="1"/>
  <c r="NRB127" i="59" s="1"/>
  <c r="NRD127" i="59" s="1"/>
  <c r="NRF127" i="59" s="1"/>
  <c r="NRH127" i="59" s="1"/>
  <c r="NRJ127" i="59" s="1"/>
  <c r="NRL127" i="59" s="1"/>
  <c r="NRN127" i="59" s="1"/>
  <c r="NRP127" i="59" s="1"/>
  <c r="NRR127" i="59" s="1"/>
  <c r="NRT127" i="59" s="1"/>
  <c r="NRV127" i="59" s="1"/>
  <c r="NRX127" i="59" s="1"/>
  <c r="NRZ127" i="59" s="1"/>
  <c r="NSB127" i="59" s="1"/>
  <c r="NSD127" i="59" s="1"/>
  <c r="NSF127" i="59" s="1"/>
  <c r="NSH127" i="59" s="1"/>
  <c r="NSJ127" i="59" s="1"/>
  <c r="NSL127" i="59" s="1"/>
  <c r="NSN127" i="59" s="1"/>
  <c r="NSP127" i="59" s="1"/>
  <c r="NSR127" i="59" s="1"/>
  <c r="NST127" i="59" s="1"/>
  <c r="NSV127" i="59" s="1"/>
  <c r="NSX127" i="59" s="1"/>
  <c r="NSZ127" i="59" s="1"/>
  <c r="NTB127" i="59" s="1"/>
  <c r="NTD127" i="59" s="1"/>
  <c r="NTF127" i="59" s="1"/>
  <c r="NTH127" i="59" s="1"/>
  <c r="NTJ127" i="59" s="1"/>
  <c r="NTL127" i="59" s="1"/>
  <c r="NTN127" i="59" s="1"/>
  <c r="NTP127" i="59" s="1"/>
  <c r="NTR127" i="59" s="1"/>
  <c r="NTT127" i="59" s="1"/>
  <c r="NTV127" i="59" s="1"/>
  <c r="NTX127" i="59" s="1"/>
  <c r="NTZ127" i="59" s="1"/>
  <c r="NUB127" i="59" s="1"/>
  <c r="NUD127" i="59" s="1"/>
  <c r="NUF127" i="59" s="1"/>
  <c r="NUH127" i="59" s="1"/>
  <c r="NUJ127" i="59" s="1"/>
  <c r="NUL127" i="59" s="1"/>
  <c r="NUN127" i="59" s="1"/>
  <c r="NUP127" i="59" s="1"/>
  <c r="NUR127" i="59" s="1"/>
  <c r="NUT127" i="59" s="1"/>
  <c r="NUV127" i="59" s="1"/>
  <c r="NUX127" i="59" s="1"/>
  <c r="NUZ127" i="59" s="1"/>
  <c r="NVB127" i="59" s="1"/>
  <c r="NVD127" i="59" s="1"/>
  <c r="NVF127" i="59" s="1"/>
  <c r="NVH127" i="59" s="1"/>
  <c r="NVJ127" i="59" s="1"/>
  <c r="NVL127" i="59" s="1"/>
  <c r="NVN127" i="59" s="1"/>
  <c r="NVP127" i="59" s="1"/>
  <c r="NVR127" i="59" s="1"/>
  <c r="NVT127" i="59" s="1"/>
  <c r="NVV127" i="59" s="1"/>
  <c r="NVX127" i="59" s="1"/>
  <c r="NVZ127" i="59" s="1"/>
  <c r="NWB127" i="59" s="1"/>
  <c r="NWD127" i="59" s="1"/>
  <c r="NWF127" i="59" s="1"/>
  <c r="NWH127" i="59" s="1"/>
  <c r="NWJ127" i="59" s="1"/>
  <c r="NWL127" i="59" s="1"/>
  <c r="NWN127" i="59" s="1"/>
  <c r="NWP127" i="59" s="1"/>
  <c r="NWR127" i="59" s="1"/>
  <c r="NWT127" i="59" s="1"/>
  <c r="NWV127" i="59" s="1"/>
  <c r="NWX127" i="59" s="1"/>
  <c r="NWZ127" i="59" s="1"/>
  <c r="NXB127" i="59" s="1"/>
  <c r="NXD127" i="59" s="1"/>
  <c r="NXF127" i="59" s="1"/>
  <c r="NXH127" i="59" s="1"/>
  <c r="NXJ127" i="59" s="1"/>
  <c r="NXL127" i="59" s="1"/>
  <c r="NXN127" i="59" s="1"/>
  <c r="NXP127" i="59" s="1"/>
  <c r="NXR127" i="59" s="1"/>
  <c r="NXT127" i="59" s="1"/>
  <c r="NXV127" i="59" s="1"/>
  <c r="NXX127" i="59" s="1"/>
  <c r="NXZ127" i="59" s="1"/>
  <c r="NYB127" i="59" s="1"/>
  <c r="NYD127" i="59" s="1"/>
  <c r="NYF127" i="59" s="1"/>
  <c r="NYH127" i="59" s="1"/>
  <c r="NYJ127" i="59" s="1"/>
  <c r="NYL127" i="59" s="1"/>
  <c r="NYN127" i="59" s="1"/>
  <c r="NYP127" i="59" s="1"/>
  <c r="NYR127" i="59" s="1"/>
  <c r="NYT127" i="59" s="1"/>
  <c r="NYV127" i="59" s="1"/>
  <c r="NYX127" i="59" s="1"/>
  <c r="NYZ127" i="59" s="1"/>
  <c r="NZB127" i="59" s="1"/>
  <c r="NZD127" i="59" s="1"/>
  <c r="NZF127" i="59" s="1"/>
  <c r="NZH127" i="59" s="1"/>
  <c r="NZJ127" i="59" s="1"/>
  <c r="NZL127" i="59" s="1"/>
  <c r="NZN127" i="59" s="1"/>
  <c r="NZP127" i="59" s="1"/>
  <c r="NZR127" i="59" s="1"/>
  <c r="NZT127" i="59" s="1"/>
  <c r="NZV127" i="59" s="1"/>
  <c r="NZX127" i="59" s="1"/>
  <c r="NZZ127" i="59" s="1"/>
  <c r="OAB127" i="59" s="1"/>
  <c r="OAD127" i="59" s="1"/>
  <c r="OAF127" i="59" s="1"/>
  <c r="OAH127" i="59" s="1"/>
  <c r="OAJ127" i="59" s="1"/>
  <c r="OAL127" i="59" s="1"/>
  <c r="OAN127" i="59" s="1"/>
  <c r="OAP127" i="59" s="1"/>
  <c r="OAR127" i="59" s="1"/>
  <c r="OAT127" i="59" s="1"/>
  <c r="OAV127" i="59" s="1"/>
  <c r="OAX127" i="59" s="1"/>
  <c r="OAZ127" i="59" s="1"/>
  <c r="OBB127" i="59" s="1"/>
  <c r="OBD127" i="59" s="1"/>
  <c r="OBF127" i="59" s="1"/>
  <c r="OBH127" i="59" s="1"/>
  <c r="OBJ127" i="59" s="1"/>
  <c r="OBL127" i="59" s="1"/>
  <c r="OBN127" i="59" s="1"/>
  <c r="OBP127" i="59" s="1"/>
  <c r="OBR127" i="59" s="1"/>
  <c r="OBT127" i="59" s="1"/>
  <c r="OBV127" i="59" s="1"/>
  <c r="OBX127" i="59" s="1"/>
  <c r="OBZ127" i="59" s="1"/>
  <c r="OCB127" i="59" s="1"/>
  <c r="OCD127" i="59" s="1"/>
  <c r="OCF127" i="59" s="1"/>
  <c r="OCH127" i="59" s="1"/>
  <c r="OCJ127" i="59" s="1"/>
  <c r="OCL127" i="59" s="1"/>
  <c r="OCN127" i="59" s="1"/>
  <c r="OCP127" i="59" s="1"/>
  <c r="OCR127" i="59" s="1"/>
  <c r="OCT127" i="59" s="1"/>
  <c r="OCV127" i="59" s="1"/>
  <c r="OCX127" i="59" s="1"/>
  <c r="OCZ127" i="59" s="1"/>
  <c r="ODB127" i="59" s="1"/>
  <c r="ODD127" i="59" s="1"/>
  <c r="ODF127" i="59" s="1"/>
  <c r="ODH127" i="59" s="1"/>
  <c r="ODJ127" i="59" s="1"/>
  <c r="ODL127" i="59" s="1"/>
  <c r="ODN127" i="59" s="1"/>
  <c r="ODP127" i="59" s="1"/>
  <c r="ODR127" i="59" s="1"/>
  <c r="ODT127" i="59" s="1"/>
  <c r="ODV127" i="59" s="1"/>
  <c r="ODX127" i="59" s="1"/>
  <c r="ODZ127" i="59" s="1"/>
  <c r="OEB127" i="59" s="1"/>
  <c r="OED127" i="59" s="1"/>
  <c r="OEF127" i="59" s="1"/>
  <c r="OEH127" i="59" s="1"/>
  <c r="OEJ127" i="59" s="1"/>
  <c r="OEL127" i="59" s="1"/>
  <c r="OEN127" i="59" s="1"/>
  <c r="OEP127" i="59" s="1"/>
  <c r="OER127" i="59" s="1"/>
  <c r="OET127" i="59" s="1"/>
  <c r="OEV127" i="59" s="1"/>
  <c r="OEX127" i="59" s="1"/>
  <c r="OEZ127" i="59" s="1"/>
  <c r="OFB127" i="59" s="1"/>
  <c r="OFD127" i="59" s="1"/>
  <c r="OFF127" i="59" s="1"/>
  <c r="OFH127" i="59" s="1"/>
  <c r="OFJ127" i="59" s="1"/>
  <c r="OFL127" i="59" s="1"/>
  <c r="OFN127" i="59" s="1"/>
  <c r="OFP127" i="59" s="1"/>
  <c r="OFR127" i="59" s="1"/>
  <c r="OFT127" i="59" s="1"/>
  <c r="OFV127" i="59" s="1"/>
  <c r="OFX127" i="59" s="1"/>
  <c r="OFZ127" i="59" s="1"/>
  <c r="OGB127" i="59" s="1"/>
  <c r="OGD127" i="59" s="1"/>
  <c r="OGF127" i="59" s="1"/>
  <c r="OGH127" i="59" s="1"/>
  <c r="OGJ127" i="59" s="1"/>
  <c r="OGL127" i="59" s="1"/>
  <c r="OGN127" i="59" s="1"/>
  <c r="OGP127" i="59" s="1"/>
  <c r="OGR127" i="59" s="1"/>
  <c r="OGT127" i="59" s="1"/>
  <c r="OGV127" i="59" s="1"/>
  <c r="OGX127" i="59" s="1"/>
  <c r="OGZ127" i="59" s="1"/>
  <c r="OHB127" i="59" s="1"/>
  <c r="OHD127" i="59" s="1"/>
  <c r="OHF127" i="59" s="1"/>
  <c r="OHH127" i="59" s="1"/>
  <c r="OHJ127" i="59" s="1"/>
  <c r="OHL127" i="59" s="1"/>
  <c r="OHN127" i="59" s="1"/>
  <c r="OHP127" i="59" s="1"/>
  <c r="OHR127" i="59" s="1"/>
  <c r="OHT127" i="59" s="1"/>
  <c r="OHV127" i="59" s="1"/>
  <c r="OHX127" i="59" s="1"/>
  <c r="OHZ127" i="59" s="1"/>
  <c r="OIB127" i="59" s="1"/>
  <c r="OID127" i="59" s="1"/>
  <c r="OIF127" i="59" s="1"/>
  <c r="OIH127" i="59" s="1"/>
  <c r="OIJ127" i="59" s="1"/>
  <c r="OIL127" i="59" s="1"/>
  <c r="OIN127" i="59" s="1"/>
  <c r="OIP127" i="59" s="1"/>
  <c r="OIR127" i="59" s="1"/>
  <c r="OIT127" i="59" s="1"/>
  <c r="OIV127" i="59" s="1"/>
  <c r="OIX127" i="59" s="1"/>
  <c r="OIZ127" i="59" s="1"/>
  <c r="OJB127" i="59" s="1"/>
  <c r="OJD127" i="59" s="1"/>
  <c r="OJF127" i="59" s="1"/>
  <c r="OJH127" i="59" s="1"/>
  <c r="OJJ127" i="59" s="1"/>
  <c r="OJL127" i="59" s="1"/>
  <c r="OJN127" i="59" s="1"/>
  <c r="OJP127" i="59" s="1"/>
  <c r="OJR127" i="59" s="1"/>
  <c r="OJT127" i="59" s="1"/>
  <c r="OJV127" i="59" s="1"/>
  <c r="OJX127" i="59" s="1"/>
  <c r="OJZ127" i="59" s="1"/>
  <c r="OKB127" i="59" s="1"/>
  <c r="OKD127" i="59" s="1"/>
  <c r="OKF127" i="59" s="1"/>
  <c r="OKH127" i="59" s="1"/>
  <c r="OKJ127" i="59" s="1"/>
  <c r="OKL127" i="59" s="1"/>
  <c r="OKN127" i="59" s="1"/>
  <c r="OKP127" i="59" s="1"/>
  <c r="OKR127" i="59" s="1"/>
  <c r="OKT127" i="59" s="1"/>
  <c r="OKV127" i="59" s="1"/>
  <c r="OKX127" i="59" s="1"/>
  <c r="OKZ127" i="59" s="1"/>
  <c r="OLB127" i="59" s="1"/>
  <c r="OLD127" i="59" s="1"/>
  <c r="OLF127" i="59" s="1"/>
  <c r="OLH127" i="59" s="1"/>
  <c r="OLJ127" i="59" s="1"/>
  <c r="OLL127" i="59" s="1"/>
  <c r="OLN127" i="59" s="1"/>
  <c r="OLP127" i="59" s="1"/>
  <c r="OLR127" i="59" s="1"/>
  <c r="OLT127" i="59" s="1"/>
  <c r="OLV127" i="59" s="1"/>
  <c r="OLX127" i="59" s="1"/>
  <c r="OLZ127" i="59" s="1"/>
  <c r="OMB127" i="59" s="1"/>
  <c r="OMD127" i="59" s="1"/>
  <c r="OMF127" i="59" s="1"/>
  <c r="OMH127" i="59" s="1"/>
  <c r="OMJ127" i="59" s="1"/>
  <c r="OML127" i="59" s="1"/>
  <c r="OMN127" i="59" s="1"/>
  <c r="OMP127" i="59" s="1"/>
  <c r="OMR127" i="59" s="1"/>
  <c r="OMT127" i="59" s="1"/>
  <c r="OMV127" i="59" s="1"/>
  <c r="OMX127" i="59" s="1"/>
  <c r="OMZ127" i="59" s="1"/>
  <c r="ONB127" i="59" s="1"/>
  <c r="OND127" i="59" s="1"/>
  <c r="ONF127" i="59" s="1"/>
  <c r="ONH127" i="59" s="1"/>
  <c r="ONJ127" i="59" s="1"/>
  <c r="ONL127" i="59" s="1"/>
  <c r="ONN127" i="59" s="1"/>
  <c r="ONP127" i="59" s="1"/>
  <c r="ONR127" i="59" s="1"/>
  <c r="ONT127" i="59" s="1"/>
  <c r="ONV127" i="59" s="1"/>
  <c r="ONX127" i="59" s="1"/>
  <c r="ONZ127" i="59" s="1"/>
  <c r="OOB127" i="59" s="1"/>
  <c r="OOD127" i="59" s="1"/>
  <c r="OOF127" i="59" s="1"/>
  <c r="OOH127" i="59" s="1"/>
  <c r="OOJ127" i="59" s="1"/>
  <c r="OOL127" i="59" s="1"/>
  <c r="OON127" i="59" s="1"/>
  <c r="OOP127" i="59" s="1"/>
  <c r="OOR127" i="59" s="1"/>
  <c r="OOT127" i="59" s="1"/>
  <c r="OOV127" i="59" s="1"/>
  <c r="OOX127" i="59" s="1"/>
  <c r="OOZ127" i="59" s="1"/>
  <c r="OPB127" i="59" s="1"/>
  <c r="OPD127" i="59" s="1"/>
  <c r="OPF127" i="59" s="1"/>
  <c r="OPH127" i="59" s="1"/>
  <c r="OPJ127" i="59" s="1"/>
  <c r="OPL127" i="59" s="1"/>
  <c r="OPN127" i="59" s="1"/>
  <c r="OPP127" i="59" s="1"/>
  <c r="OPR127" i="59" s="1"/>
  <c r="OPT127" i="59" s="1"/>
  <c r="OPV127" i="59" s="1"/>
  <c r="OPX127" i="59" s="1"/>
  <c r="OPZ127" i="59" s="1"/>
  <c r="OQB127" i="59" s="1"/>
  <c r="OQD127" i="59" s="1"/>
  <c r="OQF127" i="59" s="1"/>
  <c r="OQH127" i="59" s="1"/>
  <c r="OQJ127" i="59" s="1"/>
  <c r="OQL127" i="59" s="1"/>
  <c r="OQN127" i="59" s="1"/>
  <c r="OQP127" i="59" s="1"/>
  <c r="OQR127" i="59" s="1"/>
  <c r="OQT127" i="59" s="1"/>
  <c r="OQV127" i="59" s="1"/>
  <c r="OQX127" i="59" s="1"/>
  <c r="OQZ127" i="59" s="1"/>
  <c r="ORB127" i="59" s="1"/>
  <c r="ORD127" i="59" s="1"/>
  <c r="ORF127" i="59" s="1"/>
  <c r="ORH127" i="59" s="1"/>
  <c r="ORJ127" i="59" s="1"/>
  <c r="ORL127" i="59" s="1"/>
  <c r="ORN127" i="59" s="1"/>
  <c r="ORP127" i="59" s="1"/>
  <c r="ORR127" i="59" s="1"/>
  <c r="ORT127" i="59" s="1"/>
  <c r="ORV127" i="59" s="1"/>
  <c r="ORX127" i="59" s="1"/>
  <c r="ORZ127" i="59" s="1"/>
  <c r="OSB127" i="59" s="1"/>
  <c r="OSD127" i="59" s="1"/>
  <c r="OSF127" i="59" s="1"/>
  <c r="OSH127" i="59" s="1"/>
  <c r="OSJ127" i="59" s="1"/>
  <c r="OSL127" i="59" s="1"/>
  <c r="OSN127" i="59" s="1"/>
  <c r="OSP127" i="59" s="1"/>
  <c r="OSR127" i="59" s="1"/>
  <c r="OST127" i="59" s="1"/>
  <c r="OSV127" i="59" s="1"/>
  <c r="OSX127" i="59" s="1"/>
  <c r="OSZ127" i="59" s="1"/>
  <c r="OTB127" i="59" s="1"/>
  <c r="OTD127" i="59" s="1"/>
  <c r="OTF127" i="59" s="1"/>
  <c r="OTH127" i="59" s="1"/>
  <c r="OTJ127" i="59" s="1"/>
  <c r="OTL127" i="59" s="1"/>
  <c r="OTN127" i="59" s="1"/>
  <c r="OTP127" i="59" s="1"/>
  <c r="OTR127" i="59" s="1"/>
  <c r="OTT127" i="59" s="1"/>
  <c r="OTV127" i="59" s="1"/>
  <c r="OTX127" i="59" s="1"/>
  <c r="OTZ127" i="59" s="1"/>
  <c r="OUB127" i="59" s="1"/>
  <c r="OUD127" i="59" s="1"/>
  <c r="OUF127" i="59" s="1"/>
  <c r="OUH127" i="59" s="1"/>
  <c r="OUJ127" i="59" s="1"/>
  <c r="OUL127" i="59" s="1"/>
  <c r="OUN127" i="59" s="1"/>
  <c r="OUP127" i="59" s="1"/>
  <c r="OUR127" i="59" s="1"/>
  <c r="OUT127" i="59" s="1"/>
  <c r="OUV127" i="59" s="1"/>
  <c r="OUX127" i="59" s="1"/>
  <c r="OUZ127" i="59" s="1"/>
  <c r="OVB127" i="59" s="1"/>
  <c r="OVD127" i="59" s="1"/>
  <c r="OVF127" i="59" s="1"/>
  <c r="OVH127" i="59" s="1"/>
  <c r="OVJ127" i="59" s="1"/>
  <c r="OVL127" i="59" s="1"/>
  <c r="OVN127" i="59" s="1"/>
  <c r="OVP127" i="59" s="1"/>
  <c r="OVR127" i="59" s="1"/>
  <c r="OVT127" i="59" s="1"/>
  <c r="OVV127" i="59" s="1"/>
  <c r="OVX127" i="59" s="1"/>
  <c r="OVZ127" i="59" s="1"/>
  <c r="OWB127" i="59" s="1"/>
  <c r="OWD127" i="59" s="1"/>
  <c r="OWF127" i="59" s="1"/>
  <c r="OWH127" i="59" s="1"/>
  <c r="OWJ127" i="59" s="1"/>
  <c r="OWL127" i="59" s="1"/>
  <c r="OWN127" i="59" s="1"/>
  <c r="OWP127" i="59" s="1"/>
  <c r="OWR127" i="59" s="1"/>
  <c r="OWT127" i="59" s="1"/>
  <c r="OWV127" i="59" s="1"/>
  <c r="OWX127" i="59" s="1"/>
  <c r="OWZ127" i="59" s="1"/>
  <c r="OXB127" i="59" s="1"/>
  <c r="OXD127" i="59" s="1"/>
  <c r="OXF127" i="59" s="1"/>
  <c r="OXH127" i="59" s="1"/>
  <c r="OXJ127" i="59" s="1"/>
  <c r="OXL127" i="59" s="1"/>
  <c r="OXN127" i="59" s="1"/>
  <c r="OXP127" i="59" s="1"/>
  <c r="OXR127" i="59" s="1"/>
  <c r="OXT127" i="59" s="1"/>
  <c r="OXV127" i="59" s="1"/>
  <c r="OXX127" i="59" s="1"/>
  <c r="OXZ127" i="59" s="1"/>
  <c r="OYB127" i="59" s="1"/>
  <c r="OYD127" i="59" s="1"/>
  <c r="OYF127" i="59" s="1"/>
  <c r="OYH127" i="59" s="1"/>
  <c r="OYJ127" i="59" s="1"/>
  <c r="OYL127" i="59" s="1"/>
  <c r="OYN127" i="59" s="1"/>
  <c r="OYP127" i="59" s="1"/>
  <c r="OYR127" i="59" s="1"/>
  <c r="OYT127" i="59" s="1"/>
  <c r="OYV127" i="59" s="1"/>
  <c r="OYX127" i="59" s="1"/>
  <c r="OYZ127" i="59" s="1"/>
  <c r="OZB127" i="59" s="1"/>
  <c r="OZD127" i="59" s="1"/>
  <c r="OZF127" i="59" s="1"/>
  <c r="OZH127" i="59" s="1"/>
  <c r="OZJ127" i="59" s="1"/>
  <c r="OZL127" i="59" s="1"/>
  <c r="OZN127" i="59" s="1"/>
  <c r="OZP127" i="59" s="1"/>
  <c r="OZR127" i="59" s="1"/>
  <c r="OZT127" i="59" s="1"/>
  <c r="OZV127" i="59" s="1"/>
  <c r="OZX127" i="59" s="1"/>
  <c r="OZZ127" i="59" s="1"/>
  <c r="PAB127" i="59" s="1"/>
  <c r="PAD127" i="59" s="1"/>
  <c r="PAF127" i="59" s="1"/>
  <c r="PAH127" i="59" s="1"/>
  <c r="PAJ127" i="59" s="1"/>
  <c r="PAL127" i="59" s="1"/>
  <c r="PAN127" i="59" s="1"/>
  <c r="PAP127" i="59" s="1"/>
  <c r="PAR127" i="59" s="1"/>
  <c r="PAT127" i="59" s="1"/>
  <c r="PAV127" i="59" s="1"/>
  <c r="PAX127" i="59" s="1"/>
  <c r="PAZ127" i="59" s="1"/>
  <c r="PBB127" i="59" s="1"/>
  <c r="PBD127" i="59" s="1"/>
  <c r="PBF127" i="59" s="1"/>
  <c r="PBH127" i="59" s="1"/>
  <c r="PBJ127" i="59" s="1"/>
  <c r="PBL127" i="59" s="1"/>
  <c r="PBN127" i="59" s="1"/>
  <c r="PBP127" i="59" s="1"/>
  <c r="PBR127" i="59" s="1"/>
  <c r="PBT127" i="59" s="1"/>
  <c r="PBV127" i="59" s="1"/>
  <c r="PBX127" i="59" s="1"/>
  <c r="PBZ127" i="59" s="1"/>
  <c r="PCB127" i="59" s="1"/>
  <c r="PCD127" i="59" s="1"/>
  <c r="PCF127" i="59" s="1"/>
  <c r="PCH127" i="59" s="1"/>
  <c r="PCJ127" i="59" s="1"/>
  <c r="PCL127" i="59" s="1"/>
  <c r="PCN127" i="59" s="1"/>
  <c r="PCP127" i="59" s="1"/>
  <c r="PCR127" i="59" s="1"/>
  <c r="PCT127" i="59" s="1"/>
  <c r="PCV127" i="59" s="1"/>
  <c r="PCX127" i="59" s="1"/>
  <c r="PCZ127" i="59" s="1"/>
  <c r="PDB127" i="59" s="1"/>
  <c r="PDD127" i="59" s="1"/>
  <c r="PDF127" i="59" s="1"/>
  <c r="PDH127" i="59" s="1"/>
  <c r="PDJ127" i="59" s="1"/>
  <c r="PDL127" i="59" s="1"/>
  <c r="PDN127" i="59" s="1"/>
  <c r="PDP127" i="59" s="1"/>
  <c r="PDR127" i="59" s="1"/>
  <c r="PDT127" i="59" s="1"/>
  <c r="PDV127" i="59" s="1"/>
  <c r="PDX127" i="59" s="1"/>
  <c r="PDZ127" i="59" s="1"/>
  <c r="PEB127" i="59" s="1"/>
  <c r="PED127" i="59" s="1"/>
  <c r="PEF127" i="59" s="1"/>
  <c r="PEH127" i="59" s="1"/>
  <c r="PEJ127" i="59" s="1"/>
  <c r="PEL127" i="59" s="1"/>
  <c r="PEN127" i="59" s="1"/>
  <c r="PEP127" i="59" s="1"/>
  <c r="PER127" i="59" s="1"/>
  <c r="PET127" i="59" s="1"/>
  <c r="PEV127" i="59" s="1"/>
  <c r="PEX127" i="59" s="1"/>
  <c r="PEZ127" i="59" s="1"/>
  <c r="PFB127" i="59" s="1"/>
  <c r="PFD127" i="59" s="1"/>
  <c r="PFF127" i="59" s="1"/>
  <c r="PFH127" i="59" s="1"/>
  <c r="PFJ127" i="59" s="1"/>
  <c r="PFL127" i="59" s="1"/>
  <c r="PFN127" i="59" s="1"/>
  <c r="PFP127" i="59" s="1"/>
  <c r="PFR127" i="59" s="1"/>
  <c r="PFT127" i="59" s="1"/>
  <c r="PFV127" i="59" s="1"/>
  <c r="PFX127" i="59" s="1"/>
  <c r="PFZ127" i="59" s="1"/>
  <c r="PGB127" i="59" s="1"/>
  <c r="PGD127" i="59" s="1"/>
  <c r="PGF127" i="59" s="1"/>
  <c r="PGH127" i="59" s="1"/>
  <c r="PGJ127" i="59" s="1"/>
  <c r="PGL127" i="59" s="1"/>
  <c r="PGN127" i="59" s="1"/>
  <c r="PGP127" i="59" s="1"/>
  <c r="PGR127" i="59" s="1"/>
  <c r="PGT127" i="59" s="1"/>
  <c r="PGV127" i="59" s="1"/>
  <c r="PGX127" i="59" s="1"/>
  <c r="PGZ127" i="59" s="1"/>
  <c r="PHB127" i="59" s="1"/>
  <c r="PHD127" i="59" s="1"/>
  <c r="PHF127" i="59" s="1"/>
  <c r="PHH127" i="59" s="1"/>
  <c r="PHJ127" i="59" s="1"/>
  <c r="PHL127" i="59" s="1"/>
  <c r="PHN127" i="59" s="1"/>
  <c r="PHP127" i="59" s="1"/>
  <c r="PHR127" i="59" s="1"/>
  <c r="PHT127" i="59" s="1"/>
  <c r="PHV127" i="59" s="1"/>
  <c r="PHX127" i="59" s="1"/>
  <c r="PHZ127" i="59" s="1"/>
  <c r="PIB127" i="59" s="1"/>
  <c r="PID127" i="59" s="1"/>
  <c r="PIF127" i="59" s="1"/>
  <c r="PIH127" i="59" s="1"/>
  <c r="PIJ127" i="59" s="1"/>
  <c r="PIL127" i="59" s="1"/>
  <c r="PIN127" i="59" s="1"/>
  <c r="PIP127" i="59" s="1"/>
  <c r="PIR127" i="59" s="1"/>
  <c r="PIT127" i="59" s="1"/>
  <c r="PIV127" i="59" s="1"/>
  <c r="PIX127" i="59" s="1"/>
  <c r="PIZ127" i="59" s="1"/>
  <c r="PJB127" i="59" s="1"/>
  <c r="PJD127" i="59" s="1"/>
  <c r="PJF127" i="59" s="1"/>
  <c r="PJH127" i="59" s="1"/>
  <c r="PJJ127" i="59" s="1"/>
  <c r="PJL127" i="59" s="1"/>
  <c r="PJN127" i="59" s="1"/>
  <c r="PJP127" i="59" s="1"/>
  <c r="PJR127" i="59" s="1"/>
  <c r="PJT127" i="59" s="1"/>
  <c r="PJV127" i="59" s="1"/>
  <c r="PJX127" i="59" s="1"/>
  <c r="PJZ127" i="59" s="1"/>
  <c r="PKB127" i="59" s="1"/>
  <c r="PKD127" i="59" s="1"/>
  <c r="PKF127" i="59" s="1"/>
  <c r="PKH127" i="59" s="1"/>
  <c r="PKJ127" i="59" s="1"/>
  <c r="PKL127" i="59" s="1"/>
  <c r="PKN127" i="59" s="1"/>
  <c r="PKP127" i="59" s="1"/>
  <c r="PKR127" i="59" s="1"/>
  <c r="PKT127" i="59" s="1"/>
  <c r="PKV127" i="59" s="1"/>
  <c r="PKX127" i="59" s="1"/>
  <c r="PKZ127" i="59" s="1"/>
  <c r="PLB127" i="59" s="1"/>
  <c r="PLD127" i="59" s="1"/>
  <c r="PLF127" i="59" s="1"/>
  <c r="PLH127" i="59" s="1"/>
  <c r="PLJ127" i="59" s="1"/>
  <c r="PLL127" i="59" s="1"/>
  <c r="PLN127" i="59" s="1"/>
  <c r="PLP127" i="59" s="1"/>
  <c r="PLR127" i="59" s="1"/>
  <c r="PLT127" i="59" s="1"/>
  <c r="PLV127" i="59" s="1"/>
  <c r="PLX127" i="59" s="1"/>
  <c r="PLZ127" i="59" s="1"/>
  <c r="PMB127" i="59" s="1"/>
  <c r="PMD127" i="59" s="1"/>
  <c r="PMF127" i="59" s="1"/>
  <c r="PMH127" i="59" s="1"/>
  <c r="PMJ127" i="59" s="1"/>
  <c r="PML127" i="59" s="1"/>
  <c r="PMN127" i="59" s="1"/>
  <c r="PMP127" i="59" s="1"/>
  <c r="PMR127" i="59" s="1"/>
  <c r="PMT127" i="59" s="1"/>
  <c r="PMV127" i="59" s="1"/>
  <c r="PMX127" i="59" s="1"/>
  <c r="PMZ127" i="59" s="1"/>
  <c r="PNB127" i="59" s="1"/>
  <c r="PND127" i="59" s="1"/>
  <c r="PNF127" i="59" s="1"/>
  <c r="PNH127" i="59" s="1"/>
  <c r="PNJ127" i="59" s="1"/>
  <c r="PNL127" i="59" s="1"/>
  <c r="PNN127" i="59" s="1"/>
  <c r="PNP127" i="59" s="1"/>
  <c r="PNR127" i="59" s="1"/>
  <c r="PNT127" i="59" s="1"/>
  <c r="PNV127" i="59" s="1"/>
  <c r="PNX127" i="59" s="1"/>
  <c r="PNZ127" i="59" s="1"/>
  <c r="POB127" i="59" s="1"/>
  <c r="POD127" i="59" s="1"/>
  <c r="POF127" i="59" s="1"/>
  <c r="POH127" i="59" s="1"/>
  <c r="POJ127" i="59" s="1"/>
  <c r="POL127" i="59" s="1"/>
  <c r="PON127" i="59" s="1"/>
  <c r="POP127" i="59" s="1"/>
  <c r="POR127" i="59" s="1"/>
  <c r="POT127" i="59" s="1"/>
  <c r="POV127" i="59" s="1"/>
  <c r="POX127" i="59" s="1"/>
  <c r="POZ127" i="59" s="1"/>
  <c r="PPB127" i="59" s="1"/>
  <c r="PPD127" i="59" s="1"/>
  <c r="PPF127" i="59" s="1"/>
  <c r="PPH127" i="59" s="1"/>
  <c r="PPJ127" i="59" s="1"/>
  <c r="PPL127" i="59" s="1"/>
  <c r="PPN127" i="59" s="1"/>
  <c r="PPP127" i="59" s="1"/>
  <c r="PPR127" i="59" s="1"/>
  <c r="PPT127" i="59" s="1"/>
  <c r="PPV127" i="59" s="1"/>
  <c r="PPX127" i="59" s="1"/>
  <c r="PPZ127" i="59" s="1"/>
  <c r="PQB127" i="59" s="1"/>
  <c r="PQD127" i="59" s="1"/>
  <c r="PQF127" i="59" s="1"/>
  <c r="PQH127" i="59" s="1"/>
  <c r="PQJ127" i="59" s="1"/>
  <c r="PQL127" i="59" s="1"/>
  <c r="PQN127" i="59" s="1"/>
  <c r="PQP127" i="59" s="1"/>
  <c r="PQR127" i="59" s="1"/>
  <c r="PQT127" i="59" s="1"/>
  <c r="PQV127" i="59" s="1"/>
  <c r="PQX127" i="59" s="1"/>
  <c r="PQZ127" i="59" s="1"/>
  <c r="PRB127" i="59" s="1"/>
  <c r="PRD127" i="59" s="1"/>
  <c r="PRF127" i="59" s="1"/>
  <c r="PRH127" i="59" s="1"/>
  <c r="PRJ127" i="59" s="1"/>
  <c r="PRL127" i="59" s="1"/>
  <c r="PRN127" i="59" s="1"/>
  <c r="PRP127" i="59" s="1"/>
  <c r="PRR127" i="59" s="1"/>
  <c r="PRT127" i="59" s="1"/>
  <c r="PRV127" i="59" s="1"/>
  <c r="PRX127" i="59" s="1"/>
  <c r="PRZ127" i="59" s="1"/>
  <c r="PSB127" i="59" s="1"/>
  <c r="PSD127" i="59" s="1"/>
  <c r="PSF127" i="59" s="1"/>
  <c r="PSH127" i="59" s="1"/>
  <c r="PSJ127" i="59" s="1"/>
  <c r="PSL127" i="59" s="1"/>
  <c r="PSN127" i="59" s="1"/>
  <c r="PSP127" i="59" s="1"/>
  <c r="PSR127" i="59" s="1"/>
  <c r="PST127" i="59" s="1"/>
  <c r="PSV127" i="59" s="1"/>
  <c r="PSX127" i="59" s="1"/>
  <c r="PSZ127" i="59" s="1"/>
  <c r="PTB127" i="59" s="1"/>
  <c r="PTD127" i="59" s="1"/>
  <c r="PTF127" i="59" s="1"/>
  <c r="PTH127" i="59" s="1"/>
  <c r="PTJ127" i="59" s="1"/>
  <c r="PTL127" i="59" s="1"/>
  <c r="PTN127" i="59" s="1"/>
  <c r="PTP127" i="59" s="1"/>
  <c r="PTR127" i="59" s="1"/>
  <c r="PTT127" i="59" s="1"/>
  <c r="PTV127" i="59" s="1"/>
  <c r="PTX127" i="59" s="1"/>
  <c r="PTZ127" i="59" s="1"/>
  <c r="PUB127" i="59" s="1"/>
  <c r="PUD127" i="59" s="1"/>
  <c r="PUF127" i="59" s="1"/>
  <c r="PUH127" i="59" s="1"/>
  <c r="PUJ127" i="59" s="1"/>
  <c r="PUL127" i="59" s="1"/>
  <c r="PUN127" i="59" s="1"/>
  <c r="PUP127" i="59" s="1"/>
  <c r="PUR127" i="59" s="1"/>
  <c r="PUT127" i="59" s="1"/>
  <c r="PUV127" i="59" s="1"/>
  <c r="PUX127" i="59" s="1"/>
  <c r="PUZ127" i="59" s="1"/>
  <c r="PVB127" i="59" s="1"/>
  <c r="PVD127" i="59" s="1"/>
  <c r="PVF127" i="59" s="1"/>
  <c r="PVH127" i="59" s="1"/>
  <c r="PVJ127" i="59" s="1"/>
  <c r="PVL127" i="59" s="1"/>
  <c r="PVN127" i="59" s="1"/>
  <c r="PVP127" i="59" s="1"/>
  <c r="PVR127" i="59" s="1"/>
  <c r="PVT127" i="59" s="1"/>
  <c r="PVV127" i="59" s="1"/>
  <c r="PVX127" i="59" s="1"/>
  <c r="PVZ127" i="59" s="1"/>
  <c r="PWB127" i="59" s="1"/>
  <c r="PWD127" i="59" s="1"/>
  <c r="PWF127" i="59" s="1"/>
  <c r="PWH127" i="59" s="1"/>
  <c r="PWJ127" i="59" s="1"/>
  <c r="PWL127" i="59" s="1"/>
  <c r="PWN127" i="59" s="1"/>
  <c r="PWP127" i="59" s="1"/>
  <c r="PWR127" i="59" s="1"/>
  <c r="PWT127" i="59" s="1"/>
  <c r="PWV127" i="59" s="1"/>
  <c r="PWX127" i="59" s="1"/>
  <c r="PWZ127" i="59" s="1"/>
  <c r="PXB127" i="59" s="1"/>
  <c r="PXD127" i="59" s="1"/>
  <c r="PXF127" i="59" s="1"/>
  <c r="PXH127" i="59" s="1"/>
  <c r="PXJ127" i="59" s="1"/>
  <c r="PXL127" i="59" s="1"/>
  <c r="PXN127" i="59" s="1"/>
  <c r="PXP127" i="59" s="1"/>
  <c r="PXR127" i="59" s="1"/>
  <c r="PXT127" i="59" s="1"/>
  <c r="PXV127" i="59" s="1"/>
  <c r="PXX127" i="59" s="1"/>
  <c r="PXZ127" i="59" s="1"/>
  <c r="PYB127" i="59" s="1"/>
  <c r="PYD127" i="59" s="1"/>
  <c r="PYF127" i="59" s="1"/>
  <c r="PYH127" i="59" s="1"/>
  <c r="PYJ127" i="59" s="1"/>
  <c r="PYL127" i="59" s="1"/>
  <c r="PYN127" i="59" s="1"/>
  <c r="PYP127" i="59" s="1"/>
  <c r="PYR127" i="59" s="1"/>
  <c r="PYT127" i="59" s="1"/>
  <c r="PYV127" i="59" s="1"/>
  <c r="PYX127" i="59" s="1"/>
  <c r="PYZ127" i="59" s="1"/>
  <c r="PZB127" i="59" s="1"/>
  <c r="PZD127" i="59" s="1"/>
  <c r="PZF127" i="59" s="1"/>
  <c r="PZH127" i="59" s="1"/>
  <c r="PZJ127" i="59" s="1"/>
  <c r="PZL127" i="59" s="1"/>
  <c r="PZN127" i="59" s="1"/>
  <c r="PZP127" i="59" s="1"/>
  <c r="PZR127" i="59" s="1"/>
  <c r="PZT127" i="59" s="1"/>
  <c r="PZV127" i="59" s="1"/>
  <c r="PZX127" i="59" s="1"/>
  <c r="PZZ127" i="59" s="1"/>
  <c r="QAB127" i="59" s="1"/>
  <c r="QAD127" i="59" s="1"/>
  <c r="QAF127" i="59" s="1"/>
  <c r="QAH127" i="59" s="1"/>
  <c r="QAJ127" i="59" s="1"/>
  <c r="QAL127" i="59" s="1"/>
  <c r="QAN127" i="59" s="1"/>
  <c r="QAP127" i="59" s="1"/>
  <c r="QAR127" i="59" s="1"/>
  <c r="QAT127" i="59" s="1"/>
  <c r="QAV127" i="59" s="1"/>
  <c r="QAX127" i="59" s="1"/>
  <c r="QAZ127" i="59" s="1"/>
  <c r="QBB127" i="59" s="1"/>
  <c r="QBD127" i="59" s="1"/>
  <c r="QBF127" i="59" s="1"/>
  <c r="QBH127" i="59" s="1"/>
  <c r="QBJ127" i="59" s="1"/>
  <c r="QBL127" i="59" s="1"/>
  <c r="QBN127" i="59" s="1"/>
  <c r="QBP127" i="59" s="1"/>
  <c r="QBR127" i="59" s="1"/>
  <c r="QBT127" i="59" s="1"/>
  <c r="QBV127" i="59" s="1"/>
  <c r="QBX127" i="59" s="1"/>
  <c r="QBZ127" i="59" s="1"/>
  <c r="QCB127" i="59" s="1"/>
  <c r="QCD127" i="59" s="1"/>
  <c r="QCF127" i="59" s="1"/>
  <c r="QCH127" i="59" s="1"/>
  <c r="QCJ127" i="59" s="1"/>
  <c r="QCL127" i="59" s="1"/>
  <c r="QCN127" i="59" s="1"/>
  <c r="QCP127" i="59" s="1"/>
  <c r="QCR127" i="59" s="1"/>
  <c r="QCT127" i="59" s="1"/>
  <c r="QCV127" i="59" s="1"/>
  <c r="QCX127" i="59" s="1"/>
  <c r="QCZ127" i="59" s="1"/>
  <c r="QDB127" i="59" s="1"/>
  <c r="QDD127" i="59" s="1"/>
  <c r="QDF127" i="59" s="1"/>
  <c r="QDH127" i="59" s="1"/>
  <c r="QDJ127" i="59" s="1"/>
  <c r="QDL127" i="59" s="1"/>
  <c r="QDN127" i="59" s="1"/>
  <c r="QDP127" i="59" s="1"/>
  <c r="QDR127" i="59" s="1"/>
  <c r="QDT127" i="59" s="1"/>
  <c r="QDV127" i="59" s="1"/>
  <c r="QDX127" i="59" s="1"/>
  <c r="QDZ127" i="59" s="1"/>
  <c r="QEB127" i="59" s="1"/>
  <c r="QED127" i="59" s="1"/>
  <c r="QEF127" i="59" s="1"/>
  <c r="QEH127" i="59" s="1"/>
  <c r="QEJ127" i="59" s="1"/>
  <c r="QEL127" i="59" s="1"/>
  <c r="QEN127" i="59" s="1"/>
  <c r="QEP127" i="59" s="1"/>
  <c r="QER127" i="59" s="1"/>
  <c r="QET127" i="59" s="1"/>
  <c r="QEV127" i="59" s="1"/>
  <c r="QEX127" i="59" s="1"/>
  <c r="QEZ127" i="59" s="1"/>
  <c r="QFB127" i="59" s="1"/>
  <c r="QFD127" i="59" s="1"/>
  <c r="QFF127" i="59" s="1"/>
  <c r="QFH127" i="59" s="1"/>
  <c r="QFJ127" i="59" s="1"/>
  <c r="QFL127" i="59" s="1"/>
  <c r="QFN127" i="59" s="1"/>
  <c r="QFP127" i="59" s="1"/>
  <c r="QFR127" i="59" s="1"/>
  <c r="QFT127" i="59" s="1"/>
  <c r="QFV127" i="59" s="1"/>
  <c r="QFX127" i="59" s="1"/>
  <c r="QFZ127" i="59" s="1"/>
  <c r="QGB127" i="59" s="1"/>
  <c r="QGD127" i="59" s="1"/>
  <c r="QGF127" i="59" s="1"/>
  <c r="QGH127" i="59" s="1"/>
  <c r="QGJ127" i="59" s="1"/>
  <c r="QGL127" i="59" s="1"/>
  <c r="QGN127" i="59" s="1"/>
  <c r="QGP127" i="59" s="1"/>
  <c r="QGR127" i="59" s="1"/>
  <c r="QGT127" i="59" s="1"/>
  <c r="QGV127" i="59" s="1"/>
  <c r="QGX127" i="59" s="1"/>
  <c r="QGZ127" i="59" s="1"/>
  <c r="QHB127" i="59" s="1"/>
  <c r="QHD127" i="59" s="1"/>
  <c r="QHF127" i="59" s="1"/>
  <c r="QHH127" i="59" s="1"/>
  <c r="QHJ127" i="59" s="1"/>
  <c r="QHL127" i="59" s="1"/>
  <c r="QHN127" i="59" s="1"/>
  <c r="QHP127" i="59" s="1"/>
  <c r="QHR127" i="59" s="1"/>
  <c r="QHT127" i="59" s="1"/>
  <c r="QHV127" i="59" s="1"/>
  <c r="QHX127" i="59" s="1"/>
  <c r="QHZ127" i="59" s="1"/>
  <c r="QIB127" i="59" s="1"/>
  <c r="QID127" i="59" s="1"/>
  <c r="QIF127" i="59" s="1"/>
  <c r="QIH127" i="59" s="1"/>
  <c r="QIJ127" i="59" s="1"/>
  <c r="QIL127" i="59" s="1"/>
  <c r="QIN127" i="59" s="1"/>
  <c r="QIP127" i="59" s="1"/>
  <c r="QIR127" i="59" s="1"/>
  <c r="QIT127" i="59" s="1"/>
  <c r="QIV127" i="59" s="1"/>
  <c r="QIX127" i="59" s="1"/>
  <c r="QIZ127" i="59" s="1"/>
  <c r="QJB127" i="59" s="1"/>
  <c r="QJD127" i="59" s="1"/>
  <c r="QJF127" i="59" s="1"/>
  <c r="QJH127" i="59" s="1"/>
  <c r="QJJ127" i="59" s="1"/>
  <c r="QJL127" i="59" s="1"/>
  <c r="QJN127" i="59" s="1"/>
  <c r="QJP127" i="59" s="1"/>
  <c r="QJR127" i="59" s="1"/>
  <c r="QJT127" i="59" s="1"/>
  <c r="QJV127" i="59" s="1"/>
  <c r="QJX127" i="59" s="1"/>
  <c r="QJZ127" i="59" s="1"/>
  <c r="QKB127" i="59" s="1"/>
  <c r="QKD127" i="59" s="1"/>
  <c r="QKF127" i="59" s="1"/>
  <c r="QKH127" i="59" s="1"/>
  <c r="QKJ127" i="59" s="1"/>
  <c r="QKL127" i="59" s="1"/>
  <c r="QKN127" i="59" s="1"/>
  <c r="QKP127" i="59" s="1"/>
  <c r="QKR127" i="59" s="1"/>
  <c r="QKT127" i="59" s="1"/>
  <c r="QKV127" i="59" s="1"/>
  <c r="QKX127" i="59" s="1"/>
  <c r="QKZ127" i="59" s="1"/>
  <c r="QLB127" i="59" s="1"/>
  <c r="QLD127" i="59" s="1"/>
  <c r="QLF127" i="59" s="1"/>
  <c r="QLH127" i="59" s="1"/>
  <c r="QLJ127" i="59" s="1"/>
  <c r="QLL127" i="59" s="1"/>
  <c r="QLN127" i="59" s="1"/>
  <c r="QLP127" i="59" s="1"/>
  <c r="QLR127" i="59" s="1"/>
  <c r="QLT127" i="59" s="1"/>
  <c r="QLV127" i="59" s="1"/>
  <c r="QLX127" i="59" s="1"/>
  <c r="QLZ127" i="59" s="1"/>
  <c r="QMB127" i="59" s="1"/>
  <c r="QMD127" i="59" s="1"/>
  <c r="QMF127" i="59" s="1"/>
  <c r="QMH127" i="59" s="1"/>
  <c r="QMJ127" i="59" s="1"/>
  <c r="QML127" i="59" s="1"/>
  <c r="QMN127" i="59" s="1"/>
  <c r="QMP127" i="59" s="1"/>
  <c r="QMR127" i="59" s="1"/>
  <c r="QMT127" i="59" s="1"/>
  <c r="QMV127" i="59" s="1"/>
  <c r="QMX127" i="59" s="1"/>
  <c r="QMZ127" i="59" s="1"/>
  <c r="QNB127" i="59" s="1"/>
  <c r="QND127" i="59" s="1"/>
  <c r="QNF127" i="59" s="1"/>
  <c r="QNH127" i="59" s="1"/>
  <c r="QNJ127" i="59" s="1"/>
  <c r="QNL127" i="59" s="1"/>
  <c r="QNN127" i="59" s="1"/>
  <c r="QNP127" i="59" s="1"/>
  <c r="QNR127" i="59" s="1"/>
  <c r="QNT127" i="59" s="1"/>
  <c r="QNV127" i="59" s="1"/>
  <c r="QNX127" i="59" s="1"/>
  <c r="QNZ127" i="59" s="1"/>
  <c r="QOB127" i="59" s="1"/>
  <c r="QOD127" i="59" s="1"/>
  <c r="QOF127" i="59" s="1"/>
  <c r="QOH127" i="59" s="1"/>
  <c r="QOJ127" i="59" s="1"/>
  <c r="QOL127" i="59" s="1"/>
  <c r="QON127" i="59" s="1"/>
  <c r="QOP127" i="59" s="1"/>
  <c r="QOR127" i="59" s="1"/>
  <c r="QOT127" i="59" s="1"/>
  <c r="QOV127" i="59" s="1"/>
  <c r="QOX127" i="59" s="1"/>
  <c r="QOZ127" i="59" s="1"/>
  <c r="QPB127" i="59" s="1"/>
  <c r="QPD127" i="59" s="1"/>
  <c r="QPF127" i="59" s="1"/>
  <c r="QPH127" i="59" s="1"/>
  <c r="QPJ127" i="59" s="1"/>
  <c r="QPL127" i="59" s="1"/>
  <c r="QPN127" i="59" s="1"/>
  <c r="QPP127" i="59" s="1"/>
  <c r="QPR127" i="59" s="1"/>
  <c r="QPT127" i="59" s="1"/>
  <c r="QPV127" i="59" s="1"/>
  <c r="QPX127" i="59" s="1"/>
  <c r="QPZ127" i="59" s="1"/>
  <c r="QQB127" i="59" s="1"/>
  <c r="QQD127" i="59" s="1"/>
  <c r="QQF127" i="59" s="1"/>
  <c r="QQH127" i="59" s="1"/>
  <c r="QQJ127" i="59" s="1"/>
  <c r="QQL127" i="59" s="1"/>
  <c r="QQN127" i="59" s="1"/>
  <c r="QQP127" i="59" s="1"/>
  <c r="QQR127" i="59" s="1"/>
  <c r="QQT127" i="59" s="1"/>
  <c r="QQV127" i="59" s="1"/>
  <c r="QQX127" i="59" s="1"/>
  <c r="QQZ127" i="59" s="1"/>
  <c r="QRB127" i="59" s="1"/>
  <c r="QRD127" i="59" s="1"/>
  <c r="QRF127" i="59" s="1"/>
  <c r="QRH127" i="59" s="1"/>
  <c r="QRJ127" i="59" s="1"/>
  <c r="QRL127" i="59" s="1"/>
  <c r="QRN127" i="59" s="1"/>
  <c r="QRP127" i="59" s="1"/>
  <c r="QRR127" i="59" s="1"/>
  <c r="QRT127" i="59" s="1"/>
  <c r="QRV127" i="59" s="1"/>
  <c r="QRX127" i="59" s="1"/>
  <c r="QRZ127" i="59" s="1"/>
  <c r="QSB127" i="59" s="1"/>
  <c r="QSD127" i="59" s="1"/>
  <c r="QSF127" i="59" s="1"/>
  <c r="QSH127" i="59" s="1"/>
  <c r="QSJ127" i="59" s="1"/>
  <c r="QSL127" i="59" s="1"/>
  <c r="QSN127" i="59" s="1"/>
  <c r="QSP127" i="59" s="1"/>
  <c r="QSR127" i="59" s="1"/>
  <c r="QST127" i="59" s="1"/>
  <c r="QSV127" i="59" s="1"/>
  <c r="QSX127" i="59" s="1"/>
  <c r="QSZ127" i="59" s="1"/>
  <c r="QTB127" i="59" s="1"/>
  <c r="QTD127" i="59" s="1"/>
  <c r="QTF127" i="59" s="1"/>
  <c r="QTH127" i="59" s="1"/>
  <c r="QTJ127" i="59" s="1"/>
  <c r="QTL127" i="59" s="1"/>
  <c r="QTN127" i="59" s="1"/>
  <c r="QTP127" i="59" s="1"/>
  <c r="QTR127" i="59" s="1"/>
  <c r="QTT127" i="59" s="1"/>
  <c r="QTV127" i="59" s="1"/>
  <c r="QTX127" i="59" s="1"/>
  <c r="QTZ127" i="59" s="1"/>
  <c r="QUB127" i="59" s="1"/>
  <c r="QUD127" i="59" s="1"/>
  <c r="QUF127" i="59" s="1"/>
  <c r="QUH127" i="59" s="1"/>
  <c r="QUJ127" i="59" s="1"/>
  <c r="QUL127" i="59" s="1"/>
  <c r="QUN127" i="59" s="1"/>
  <c r="QUP127" i="59" s="1"/>
  <c r="QUR127" i="59" s="1"/>
  <c r="QUT127" i="59" s="1"/>
  <c r="QUV127" i="59" s="1"/>
  <c r="QUX127" i="59" s="1"/>
  <c r="QUZ127" i="59" s="1"/>
  <c r="QVB127" i="59" s="1"/>
  <c r="QVD127" i="59" s="1"/>
  <c r="QVF127" i="59" s="1"/>
  <c r="QVH127" i="59" s="1"/>
  <c r="QVJ127" i="59" s="1"/>
  <c r="QVL127" i="59" s="1"/>
  <c r="QVN127" i="59" s="1"/>
  <c r="QVP127" i="59" s="1"/>
  <c r="QVR127" i="59" s="1"/>
  <c r="QVT127" i="59" s="1"/>
  <c r="QVV127" i="59" s="1"/>
  <c r="QVX127" i="59" s="1"/>
  <c r="QVZ127" i="59" s="1"/>
  <c r="QWB127" i="59" s="1"/>
  <c r="QWD127" i="59" s="1"/>
  <c r="QWF127" i="59" s="1"/>
  <c r="QWH127" i="59" s="1"/>
  <c r="QWJ127" i="59" s="1"/>
  <c r="QWL127" i="59" s="1"/>
  <c r="QWN127" i="59" s="1"/>
  <c r="QWP127" i="59" s="1"/>
  <c r="QWR127" i="59" s="1"/>
  <c r="QWT127" i="59" s="1"/>
  <c r="QWV127" i="59" s="1"/>
  <c r="QWX127" i="59" s="1"/>
  <c r="QWZ127" i="59" s="1"/>
  <c r="QXB127" i="59" s="1"/>
  <c r="QXD127" i="59" s="1"/>
  <c r="QXF127" i="59" s="1"/>
  <c r="QXH127" i="59" s="1"/>
  <c r="QXJ127" i="59" s="1"/>
  <c r="QXL127" i="59" s="1"/>
  <c r="QXN127" i="59" s="1"/>
  <c r="QXP127" i="59" s="1"/>
  <c r="QXR127" i="59" s="1"/>
  <c r="QXT127" i="59" s="1"/>
  <c r="QXV127" i="59" s="1"/>
  <c r="QXX127" i="59" s="1"/>
  <c r="QXZ127" i="59" s="1"/>
  <c r="QYB127" i="59" s="1"/>
  <c r="QYD127" i="59" s="1"/>
  <c r="QYF127" i="59" s="1"/>
  <c r="QYH127" i="59" s="1"/>
  <c r="QYJ127" i="59" s="1"/>
  <c r="QYL127" i="59" s="1"/>
  <c r="QYN127" i="59" s="1"/>
  <c r="QYP127" i="59" s="1"/>
  <c r="QYR127" i="59" s="1"/>
  <c r="QYT127" i="59" s="1"/>
  <c r="QYV127" i="59" s="1"/>
  <c r="QYX127" i="59" s="1"/>
  <c r="QYZ127" i="59" s="1"/>
  <c r="QZB127" i="59" s="1"/>
  <c r="QZD127" i="59" s="1"/>
  <c r="QZF127" i="59" s="1"/>
  <c r="QZH127" i="59" s="1"/>
  <c r="QZJ127" i="59" s="1"/>
  <c r="QZL127" i="59" s="1"/>
  <c r="QZN127" i="59" s="1"/>
  <c r="QZP127" i="59" s="1"/>
  <c r="QZR127" i="59" s="1"/>
  <c r="QZT127" i="59" s="1"/>
  <c r="QZV127" i="59" s="1"/>
  <c r="QZX127" i="59" s="1"/>
  <c r="QZZ127" i="59" s="1"/>
  <c r="RAB127" i="59" s="1"/>
  <c r="RAD127" i="59" s="1"/>
  <c r="RAF127" i="59" s="1"/>
  <c r="RAH127" i="59" s="1"/>
  <c r="RAJ127" i="59" s="1"/>
  <c r="RAL127" i="59" s="1"/>
  <c r="RAN127" i="59" s="1"/>
  <c r="RAP127" i="59" s="1"/>
  <c r="RAR127" i="59" s="1"/>
  <c r="RAT127" i="59" s="1"/>
  <c r="RAV127" i="59" s="1"/>
  <c r="RAX127" i="59" s="1"/>
  <c r="RAZ127" i="59" s="1"/>
  <c r="RBB127" i="59" s="1"/>
  <c r="RBD127" i="59" s="1"/>
  <c r="RBF127" i="59" s="1"/>
  <c r="RBH127" i="59" s="1"/>
  <c r="RBJ127" i="59" s="1"/>
  <c r="RBL127" i="59" s="1"/>
  <c r="RBN127" i="59" s="1"/>
  <c r="RBP127" i="59" s="1"/>
  <c r="RBR127" i="59" s="1"/>
  <c r="RBT127" i="59" s="1"/>
  <c r="RBV127" i="59" s="1"/>
  <c r="RBX127" i="59" s="1"/>
  <c r="RBZ127" i="59" s="1"/>
  <c r="RCB127" i="59" s="1"/>
  <c r="RCD127" i="59" s="1"/>
  <c r="RCF127" i="59" s="1"/>
  <c r="RCH127" i="59" s="1"/>
  <c r="RCJ127" i="59" s="1"/>
  <c r="RCL127" i="59" s="1"/>
  <c r="RCN127" i="59" s="1"/>
  <c r="RCP127" i="59" s="1"/>
  <c r="RCR127" i="59" s="1"/>
  <c r="RCT127" i="59" s="1"/>
  <c r="RCV127" i="59" s="1"/>
  <c r="RCX127" i="59" s="1"/>
  <c r="RCZ127" i="59" s="1"/>
  <c r="RDB127" i="59" s="1"/>
  <c r="RDD127" i="59" s="1"/>
  <c r="RDF127" i="59" s="1"/>
  <c r="RDH127" i="59" s="1"/>
  <c r="RDJ127" i="59" s="1"/>
  <c r="RDL127" i="59" s="1"/>
  <c r="RDN127" i="59" s="1"/>
  <c r="RDP127" i="59" s="1"/>
  <c r="RDR127" i="59" s="1"/>
  <c r="RDT127" i="59" s="1"/>
  <c r="RDV127" i="59" s="1"/>
  <c r="RDX127" i="59" s="1"/>
  <c r="RDZ127" i="59" s="1"/>
  <c r="REB127" i="59" s="1"/>
  <c r="RED127" i="59" s="1"/>
  <c r="REF127" i="59" s="1"/>
  <c r="REH127" i="59" s="1"/>
  <c r="REJ127" i="59" s="1"/>
  <c r="REL127" i="59" s="1"/>
  <c r="REN127" i="59" s="1"/>
  <c r="REP127" i="59" s="1"/>
  <c r="RER127" i="59" s="1"/>
  <c r="RET127" i="59" s="1"/>
  <c r="REV127" i="59" s="1"/>
  <c r="REX127" i="59" s="1"/>
  <c r="REZ127" i="59" s="1"/>
  <c r="RFB127" i="59" s="1"/>
  <c r="RFD127" i="59" s="1"/>
  <c r="RFF127" i="59" s="1"/>
  <c r="RFH127" i="59" s="1"/>
  <c r="RFJ127" i="59" s="1"/>
  <c r="RFL127" i="59" s="1"/>
  <c r="RFN127" i="59" s="1"/>
  <c r="RFP127" i="59" s="1"/>
  <c r="RFR127" i="59" s="1"/>
  <c r="RFT127" i="59" s="1"/>
  <c r="RFV127" i="59" s="1"/>
  <c r="RFX127" i="59" s="1"/>
  <c r="RFZ127" i="59" s="1"/>
  <c r="RGB127" i="59" s="1"/>
  <c r="RGD127" i="59" s="1"/>
  <c r="RGF127" i="59" s="1"/>
  <c r="RGH127" i="59" s="1"/>
  <c r="RGJ127" i="59" s="1"/>
  <c r="RGL127" i="59" s="1"/>
  <c r="RGN127" i="59" s="1"/>
  <c r="RGP127" i="59" s="1"/>
  <c r="RGR127" i="59" s="1"/>
  <c r="RGT127" i="59" s="1"/>
  <c r="RGV127" i="59" s="1"/>
  <c r="RGX127" i="59" s="1"/>
  <c r="RGZ127" i="59" s="1"/>
  <c r="RHB127" i="59" s="1"/>
  <c r="RHD127" i="59" s="1"/>
  <c r="RHF127" i="59" s="1"/>
  <c r="RHH127" i="59" s="1"/>
  <c r="RHJ127" i="59" s="1"/>
  <c r="RHL127" i="59" s="1"/>
  <c r="RHN127" i="59" s="1"/>
  <c r="RHP127" i="59" s="1"/>
  <c r="RHR127" i="59" s="1"/>
  <c r="RHT127" i="59" s="1"/>
  <c r="RHV127" i="59" s="1"/>
  <c r="RHX127" i="59" s="1"/>
  <c r="RHZ127" i="59" s="1"/>
  <c r="RIB127" i="59" s="1"/>
  <c r="RID127" i="59" s="1"/>
  <c r="RIF127" i="59" s="1"/>
  <c r="RIH127" i="59" s="1"/>
  <c r="RIJ127" i="59" s="1"/>
  <c r="RIL127" i="59" s="1"/>
  <c r="RIN127" i="59" s="1"/>
  <c r="RIP127" i="59" s="1"/>
  <c r="RIR127" i="59" s="1"/>
  <c r="RIT127" i="59" s="1"/>
  <c r="RIV127" i="59" s="1"/>
  <c r="RIX127" i="59" s="1"/>
  <c r="RIZ127" i="59" s="1"/>
  <c r="RJB127" i="59" s="1"/>
  <c r="RJD127" i="59" s="1"/>
  <c r="RJF127" i="59" s="1"/>
  <c r="RJH127" i="59" s="1"/>
  <c r="RJJ127" i="59" s="1"/>
  <c r="RJL127" i="59" s="1"/>
  <c r="RJN127" i="59" s="1"/>
  <c r="RJP127" i="59" s="1"/>
  <c r="RJR127" i="59" s="1"/>
  <c r="RJT127" i="59" s="1"/>
  <c r="RJV127" i="59" s="1"/>
  <c r="RJX127" i="59" s="1"/>
  <c r="RJZ127" i="59" s="1"/>
  <c r="RKB127" i="59" s="1"/>
  <c r="RKD127" i="59" s="1"/>
  <c r="RKF127" i="59" s="1"/>
  <c r="RKH127" i="59" s="1"/>
  <c r="RKJ127" i="59" s="1"/>
  <c r="RKL127" i="59" s="1"/>
  <c r="RKN127" i="59" s="1"/>
  <c r="RKP127" i="59" s="1"/>
  <c r="RKR127" i="59" s="1"/>
  <c r="RKT127" i="59" s="1"/>
  <c r="RKV127" i="59" s="1"/>
  <c r="RKX127" i="59" s="1"/>
  <c r="RKZ127" i="59" s="1"/>
  <c r="RLB127" i="59" s="1"/>
  <c r="RLD127" i="59" s="1"/>
  <c r="RLF127" i="59" s="1"/>
  <c r="RLH127" i="59" s="1"/>
  <c r="RLJ127" i="59" s="1"/>
  <c r="RLL127" i="59" s="1"/>
  <c r="RLN127" i="59" s="1"/>
  <c r="RLP127" i="59" s="1"/>
  <c r="RLR127" i="59" s="1"/>
  <c r="RLT127" i="59" s="1"/>
  <c r="RLV127" i="59" s="1"/>
  <c r="RLX127" i="59" s="1"/>
  <c r="RLZ127" i="59" s="1"/>
  <c r="RMB127" i="59" s="1"/>
  <c r="RMD127" i="59" s="1"/>
  <c r="RMF127" i="59" s="1"/>
  <c r="RMH127" i="59" s="1"/>
  <c r="RMJ127" i="59" s="1"/>
  <c r="RML127" i="59" s="1"/>
  <c r="RMN127" i="59" s="1"/>
  <c r="RMP127" i="59" s="1"/>
  <c r="RMR127" i="59" s="1"/>
  <c r="RMT127" i="59" s="1"/>
  <c r="RMV127" i="59" s="1"/>
  <c r="RMX127" i="59" s="1"/>
  <c r="RMZ127" i="59" s="1"/>
  <c r="RNB127" i="59" s="1"/>
  <c r="RND127" i="59" s="1"/>
  <c r="RNF127" i="59" s="1"/>
  <c r="RNH127" i="59" s="1"/>
  <c r="RNJ127" i="59" s="1"/>
  <c r="RNL127" i="59" s="1"/>
  <c r="RNN127" i="59" s="1"/>
  <c r="RNP127" i="59" s="1"/>
  <c r="RNR127" i="59" s="1"/>
  <c r="RNT127" i="59" s="1"/>
  <c r="RNV127" i="59" s="1"/>
  <c r="RNX127" i="59" s="1"/>
  <c r="RNZ127" i="59" s="1"/>
  <c r="ROB127" i="59" s="1"/>
  <c r="ROD127" i="59" s="1"/>
  <c r="ROF127" i="59" s="1"/>
  <c r="ROH127" i="59" s="1"/>
  <c r="ROJ127" i="59" s="1"/>
  <c r="ROL127" i="59" s="1"/>
  <c r="RON127" i="59" s="1"/>
  <c r="ROP127" i="59" s="1"/>
  <c r="ROR127" i="59" s="1"/>
  <c r="ROT127" i="59" s="1"/>
  <c r="ROV127" i="59" s="1"/>
  <c r="ROX127" i="59" s="1"/>
  <c r="ROZ127" i="59" s="1"/>
  <c r="RPB127" i="59" s="1"/>
  <c r="RPD127" i="59" s="1"/>
  <c r="RPF127" i="59" s="1"/>
  <c r="RPH127" i="59" s="1"/>
  <c r="RPJ127" i="59" s="1"/>
  <c r="RPL127" i="59" s="1"/>
  <c r="RPN127" i="59" s="1"/>
  <c r="RPP127" i="59" s="1"/>
  <c r="RPR127" i="59" s="1"/>
  <c r="RPT127" i="59" s="1"/>
  <c r="RPV127" i="59" s="1"/>
  <c r="RPX127" i="59" s="1"/>
  <c r="RPZ127" i="59" s="1"/>
  <c r="RQB127" i="59" s="1"/>
  <c r="RQD127" i="59" s="1"/>
  <c r="RQF127" i="59" s="1"/>
  <c r="RQH127" i="59" s="1"/>
  <c r="RQJ127" i="59" s="1"/>
  <c r="RQL127" i="59" s="1"/>
  <c r="RQN127" i="59" s="1"/>
  <c r="RQP127" i="59" s="1"/>
  <c r="RQR127" i="59" s="1"/>
  <c r="RQT127" i="59" s="1"/>
  <c r="RQV127" i="59" s="1"/>
  <c r="RQX127" i="59" s="1"/>
  <c r="RQZ127" i="59" s="1"/>
  <c r="RRB127" i="59" s="1"/>
  <c r="RRD127" i="59" s="1"/>
  <c r="RRF127" i="59" s="1"/>
  <c r="RRH127" i="59" s="1"/>
  <c r="RRJ127" i="59" s="1"/>
  <c r="RRL127" i="59" s="1"/>
  <c r="RRN127" i="59" s="1"/>
  <c r="RRP127" i="59" s="1"/>
  <c r="RRR127" i="59" s="1"/>
  <c r="RRT127" i="59" s="1"/>
  <c r="RRV127" i="59" s="1"/>
  <c r="RRX127" i="59" s="1"/>
  <c r="RRZ127" i="59" s="1"/>
  <c r="RSB127" i="59" s="1"/>
  <c r="RSD127" i="59" s="1"/>
  <c r="RSF127" i="59" s="1"/>
  <c r="RSH127" i="59" s="1"/>
  <c r="RSJ127" i="59" s="1"/>
  <c r="RSL127" i="59" s="1"/>
  <c r="RSN127" i="59" s="1"/>
  <c r="RSP127" i="59" s="1"/>
  <c r="RSR127" i="59" s="1"/>
  <c r="RST127" i="59" s="1"/>
  <c r="RSV127" i="59" s="1"/>
  <c r="RSX127" i="59" s="1"/>
  <c r="RSZ127" i="59" s="1"/>
  <c r="RTB127" i="59" s="1"/>
  <c r="RTD127" i="59" s="1"/>
  <c r="RTF127" i="59" s="1"/>
  <c r="RTH127" i="59" s="1"/>
  <c r="RTJ127" i="59" s="1"/>
  <c r="RTL127" i="59" s="1"/>
  <c r="RTN127" i="59" s="1"/>
  <c r="RTP127" i="59" s="1"/>
  <c r="RTR127" i="59" s="1"/>
  <c r="RTT127" i="59" s="1"/>
  <c r="RTV127" i="59" s="1"/>
  <c r="RTX127" i="59" s="1"/>
  <c r="RTZ127" i="59" s="1"/>
  <c r="RUB127" i="59" s="1"/>
  <c r="RUD127" i="59" s="1"/>
  <c r="RUF127" i="59" s="1"/>
  <c r="RUH127" i="59" s="1"/>
  <c r="RUJ127" i="59" s="1"/>
  <c r="RUL127" i="59" s="1"/>
  <c r="RUN127" i="59" s="1"/>
  <c r="RUP127" i="59" s="1"/>
  <c r="RUR127" i="59" s="1"/>
  <c r="RUT127" i="59" s="1"/>
  <c r="RUV127" i="59" s="1"/>
  <c r="RUX127" i="59" s="1"/>
  <c r="RUZ127" i="59" s="1"/>
  <c r="RVB127" i="59" s="1"/>
  <c r="RVD127" i="59" s="1"/>
  <c r="RVF127" i="59" s="1"/>
  <c r="RVH127" i="59" s="1"/>
  <c r="RVJ127" i="59" s="1"/>
  <c r="RVL127" i="59" s="1"/>
  <c r="RVN127" i="59" s="1"/>
  <c r="RVP127" i="59" s="1"/>
  <c r="RVR127" i="59" s="1"/>
  <c r="RVT127" i="59" s="1"/>
  <c r="RVV127" i="59" s="1"/>
  <c r="RVX127" i="59" s="1"/>
  <c r="RVZ127" i="59" s="1"/>
  <c r="RWB127" i="59" s="1"/>
  <c r="RWD127" i="59" s="1"/>
  <c r="RWF127" i="59" s="1"/>
  <c r="RWH127" i="59" s="1"/>
  <c r="RWJ127" i="59" s="1"/>
  <c r="RWL127" i="59" s="1"/>
  <c r="RWN127" i="59" s="1"/>
  <c r="RWP127" i="59" s="1"/>
  <c r="RWR127" i="59" s="1"/>
  <c r="RWT127" i="59" s="1"/>
  <c r="RWV127" i="59" s="1"/>
  <c r="RWX127" i="59" s="1"/>
  <c r="RWZ127" i="59" s="1"/>
  <c r="RXB127" i="59" s="1"/>
  <c r="RXD127" i="59" s="1"/>
  <c r="RXF127" i="59" s="1"/>
  <c r="RXH127" i="59" s="1"/>
  <c r="RXJ127" i="59" s="1"/>
  <c r="RXL127" i="59" s="1"/>
  <c r="RXN127" i="59" s="1"/>
  <c r="RXP127" i="59" s="1"/>
  <c r="RXR127" i="59" s="1"/>
  <c r="RXT127" i="59" s="1"/>
  <c r="RXV127" i="59" s="1"/>
  <c r="RXX127" i="59" s="1"/>
  <c r="RXZ127" i="59" s="1"/>
  <c r="RYB127" i="59" s="1"/>
  <c r="RYD127" i="59" s="1"/>
  <c r="RYF127" i="59" s="1"/>
  <c r="RYH127" i="59" s="1"/>
  <c r="RYJ127" i="59" s="1"/>
  <c r="RYL127" i="59" s="1"/>
  <c r="RYN127" i="59" s="1"/>
  <c r="RYP127" i="59" s="1"/>
  <c r="RYR127" i="59" s="1"/>
  <c r="RYT127" i="59" s="1"/>
  <c r="RYV127" i="59" s="1"/>
  <c r="RYX127" i="59" s="1"/>
  <c r="RYZ127" i="59" s="1"/>
  <c r="RZB127" i="59" s="1"/>
  <c r="RZD127" i="59" s="1"/>
  <c r="RZF127" i="59" s="1"/>
  <c r="RZH127" i="59" s="1"/>
  <c r="RZJ127" i="59" s="1"/>
  <c r="RZL127" i="59" s="1"/>
  <c r="RZN127" i="59" s="1"/>
  <c r="RZP127" i="59" s="1"/>
  <c r="RZR127" i="59" s="1"/>
  <c r="RZT127" i="59" s="1"/>
  <c r="RZV127" i="59" s="1"/>
  <c r="RZX127" i="59" s="1"/>
  <c r="RZZ127" i="59" s="1"/>
  <c r="SAB127" i="59" s="1"/>
  <c r="SAD127" i="59" s="1"/>
  <c r="SAF127" i="59" s="1"/>
  <c r="SAH127" i="59" s="1"/>
  <c r="SAJ127" i="59" s="1"/>
  <c r="SAL127" i="59" s="1"/>
  <c r="SAN127" i="59" s="1"/>
  <c r="SAP127" i="59" s="1"/>
  <c r="SAR127" i="59" s="1"/>
  <c r="SAT127" i="59" s="1"/>
  <c r="SAV127" i="59" s="1"/>
  <c r="SAX127" i="59" s="1"/>
  <c r="SAZ127" i="59" s="1"/>
  <c r="SBB127" i="59" s="1"/>
  <c r="SBD127" i="59" s="1"/>
  <c r="SBF127" i="59" s="1"/>
  <c r="SBH127" i="59" s="1"/>
  <c r="SBJ127" i="59" s="1"/>
  <c r="SBL127" i="59" s="1"/>
  <c r="SBN127" i="59" s="1"/>
  <c r="SBP127" i="59" s="1"/>
  <c r="SBR127" i="59" s="1"/>
  <c r="SBT127" i="59" s="1"/>
  <c r="SBV127" i="59" s="1"/>
  <c r="SBX127" i="59" s="1"/>
  <c r="SBZ127" i="59" s="1"/>
  <c r="SCB127" i="59" s="1"/>
  <c r="SCD127" i="59" s="1"/>
  <c r="SCF127" i="59" s="1"/>
  <c r="SCH127" i="59" s="1"/>
  <c r="SCJ127" i="59" s="1"/>
  <c r="SCL127" i="59" s="1"/>
  <c r="SCN127" i="59" s="1"/>
  <c r="SCP127" i="59" s="1"/>
  <c r="SCR127" i="59" s="1"/>
  <c r="SCT127" i="59" s="1"/>
  <c r="SCV127" i="59" s="1"/>
  <c r="SCX127" i="59" s="1"/>
  <c r="SCZ127" i="59" s="1"/>
  <c r="SDB127" i="59" s="1"/>
  <c r="SDD127" i="59" s="1"/>
  <c r="SDF127" i="59" s="1"/>
  <c r="SDH127" i="59" s="1"/>
  <c r="SDJ127" i="59" s="1"/>
  <c r="SDL127" i="59" s="1"/>
  <c r="SDN127" i="59" s="1"/>
  <c r="SDP127" i="59" s="1"/>
  <c r="SDR127" i="59" s="1"/>
  <c r="SDT127" i="59" s="1"/>
  <c r="SDV127" i="59" s="1"/>
  <c r="SDX127" i="59" s="1"/>
  <c r="SDZ127" i="59" s="1"/>
  <c r="SEB127" i="59" s="1"/>
  <c r="SED127" i="59" s="1"/>
  <c r="SEF127" i="59" s="1"/>
  <c r="SEH127" i="59" s="1"/>
  <c r="SEJ127" i="59" s="1"/>
  <c r="SEL127" i="59" s="1"/>
  <c r="SEN127" i="59" s="1"/>
  <c r="SEP127" i="59" s="1"/>
  <c r="SER127" i="59" s="1"/>
  <c r="SET127" i="59" s="1"/>
  <c r="SEV127" i="59" s="1"/>
  <c r="SEX127" i="59" s="1"/>
  <c r="SEZ127" i="59" s="1"/>
  <c r="SFB127" i="59" s="1"/>
  <c r="SFD127" i="59" s="1"/>
  <c r="SFF127" i="59" s="1"/>
  <c r="SFH127" i="59" s="1"/>
  <c r="SFJ127" i="59" s="1"/>
  <c r="SFL127" i="59" s="1"/>
  <c r="SFN127" i="59" s="1"/>
  <c r="SFP127" i="59" s="1"/>
  <c r="SFR127" i="59" s="1"/>
  <c r="SFT127" i="59" s="1"/>
  <c r="SFV127" i="59" s="1"/>
  <c r="SFX127" i="59" s="1"/>
  <c r="SFZ127" i="59" s="1"/>
  <c r="SGB127" i="59" s="1"/>
  <c r="SGD127" i="59" s="1"/>
  <c r="SGF127" i="59" s="1"/>
  <c r="SGH127" i="59" s="1"/>
  <c r="SGJ127" i="59" s="1"/>
  <c r="SGL127" i="59" s="1"/>
  <c r="SGN127" i="59" s="1"/>
  <c r="SGP127" i="59" s="1"/>
  <c r="SGR127" i="59" s="1"/>
  <c r="SGT127" i="59" s="1"/>
  <c r="SGV127" i="59" s="1"/>
  <c r="SGX127" i="59" s="1"/>
  <c r="SGZ127" i="59" s="1"/>
  <c r="SHB127" i="59" s="1"/>
  <c r="SHD127" i="59" s="1"/>
  <c r="SHF127" i="59" s="1"/>
  <c r="SHH127" i="59" s="1"/>
  <c r="SHJ127" i="59" s="1"/>
  <c r="SHL127" i="59" s="1"/>
  <c r="SHN127" i="59" s="1"/>
  <c r="SHP127" i="59" s="1"/>
  <c r="SHR127" i="59" s="1"/>
  <c r="SHT127" i="59" s="1"/>
  <c r="SHV127" i="59" s="1"/>
  <c r="SHX127" i="59" s="1"/>
  <c r="SHZ127" i="59" s="1"/>
  <c r="SIB127" i="59" s="1"/>
  <c r="SID127" i="59" s="1"/>
  <c r="SIF127" i="59" s="1"/>
  <c r="SIH127" i="59" s="1"/>
  <c r="SIJ127" i="59" s="1"/>
  <c r="SIL127" i="59" s="1"/>
  <c r="SIN127" i="59" s="1"/>
  <c r="SIP127" i="59" s="1"/>
  <c r="SIR127" i="59" s="1"/>
  <c r="SIT127" i="59" s="1"/>
  <c r="SIV127" i="59" s="1"/>
  <c r="SIX127" i="59" s="1"/>
  <c r="SIZ127" i="59" s="1"/>
  <c r="SJB127" i="59" s="1"/>
  <c r="SJD127" i="59" s="1"/>
  <c r="SJF127" i="59" s="1"/>
  <c r="SJH127" i="59" s="1"/>
  <c r="SJJ127" i="59" s="1"/>
  <c r="SJL127" i="59" s="1"/>
  <c r="SJN127" i="59" s="1"/>
  <c r="SJP127" i="59" s="1"/>
  <c r="SJR127" i="59" s="1"/>
  <c r="SJT127" i="59" s="1"/>
  <c r="SJV127" i="59" s="1"/>
  <c r="SJX127" i="59" s="1"/>
  <c r="SJZ127" i="59" s="1"/>
  <c r="SKB127" i="59" s="1"/>
  <c r="SKD127" i="59" s="1"/>
  <c r="SKF127" i="59" s="1"/>
  <c r="SKH127" i="59" s="1"/>
  <c r="SKJ127" i="59" s="1"/>
  <c r="SKL127" i="59" s="1"/>
  <c r="SKN127" i="59" s="1"/>
  <c r="SKP127" i="59" s="1"/>
  <c r="SKR127" i="59" s="1"/>
  <c r="SKT127" i="59" s="1"/>
  <c r="SKV127" i="59" s="1"/>
  <c r="SKX127" i="59" s="1"/>
  <c r="SKZ127" i="59" s="1"/>
  <c r="SLB127" i="59" s="1"/>
  <c r="SLD127" i="59" s="1"/>
  <c r="SLF127" i="59" s="1"/>
  <c r="SLH127" i="59" s="1"/>
  <c r="SLJ127" i="59" s="1"/>
  <c r="SLL127" i="59" s="1"/>
  <c r="SLN127" i="59" s="1"/>
  <c r="SLP127" i="59" s="1"/>
  <c r="SLR127" i="59" s="1"/>
  <c r="SLT127" i="59" s="1"/>
  <c r="SLV127" i="59" s="1"/>
  <c r="SLX127" i="59" s="1"/>
  <c r="SLZ127" i="59" s="1"/>
  <c r="SMB127" i="59" s="1"/>
  <c r="SMD127" i="59" s="1"/>
  <c r="SMF127" i="59" s="1"/>
  <c r="SMH127" i="59" s="1"/>
  <c r="SMJ127" i="59" s="1"/>
  <c r="SML127" i="59" s="1"/>
  <c r="SMN127" i="59" s="1"/>
  <c r="SMP127" i="59" s="1"/>
  <c r="SMR127" i="59" s="1"/>
  <c r="SMT127" i="59" s="1"/>
  <c r="SMV127" i="59" s="1"/>
  <c r="SMX127" i="59" s="1"/>
  <c r="SMZ127" i="59" s="1"/>
  <c r="SNB127" i="59" s="1"/>
  <c r="SND127" i="59" s="1"/>
  <c r="SNF127" i="59" s="1"/>
  <c r="SNH127" i="59" s="1"/>
  <c r="SNJ127" i="59" s="1"/>
  <c r="SNL127" i="59" s="1"/>
  <c r="SNN127" i="59" s="1"/>
  <c r="SNP127" i="59" s="1"/>
  <c r="SNR127" i="59" s="1"/>
  <c r="SNT127" i="59" s="1"/>
  <c r="SNV127" i="59" s="1"/>
  <c r="SNX127" i="59" s="1"/>
  <c r="SNZ127" i="59" s="1"/>
  <c r="SOB127" i="59" s="1"/>
  <c r="SOD127" i="59" s="1"/>
  <c r="SOF127" i="59" s="1"/>
  <c r="SOH127" i="59" s="1"/>
  <c r="SOJ127" i="59" s="1"/>
  <c r="SOL127" i="59" s="1"/>
  <c r="SON127" i="59" s="1"/>
  <c r="SOP127" i="59" s="1"/>
  <c r="SOR127" i="59" s="1"/>
  <c r="SOT127" i="59" s="1"/>
  <c r="SOV127" i="59" s="1"/>
  <c r="SOX127" i="59" s="1"/>
  <c r="SOZ127" i="59" s="1"/>
  <c r="SPB127" i="59" s="1"/>
  <c r="SPD127" i="59" s="1"/>
  <c r="SPF127" i="59" s="1"/>
  <c r="SPH127" i="59" s="1"/>
  <c r="SPJ127" i="59" s="1"/>
  <c r="SPL127" i="59" s="1"/>
  <c r="SPN127" i="59" s="1"/>
  <c r="SPP127" i="59" s="1"/>
  <c r="SPR127" i="59" s="1"/>
  <c r="SPT127" i="59" s="1"/>
  <c r="SPV127" i="59" s="1"/>
  <c r="SPX127" i="59" s="1"/>
  <c r="SPZ127" i="59" s="1"/>
  <c r="SQB127" i="59" s="1"/>
  <c r="SQD127" i="59" s="1"/>
  <c r="SQF127" i="59" s="1"/>
  <c r="SQH127" i="59" s="1"/>
  <c r="SQJ127" i="59" s="1"/>
  <c r="SQL127" i="59" s="1"/>
  <c r="SQN127" i="59" s="1"/>
  <c r="SQP127" i="59" s="1"/>
  <c r="SQR127" i="59" s="1"/>
  <c r="SQT127" i="59" s="1"/>
  <c r="SQV127" i="59" s="1"/>
  <c r="SQX127" i="59" s="1"/>
  <c r="SQZ127" i="59" s="1"/>
  <c r="SRB127" i="59" s="1"/>
  <c r="SRD127" i="59" s="1"/>
  <c r="SRF127" i="59" s="1"/>
  <c r="SRH127" i="59" s="1"/>
  <c r="SRJ127" i="59" s="1"/>
  <c r="SRL127" i="59" s="1"/>
  <c r="SRN127" i="59" s="1"/>
  <c r="SRP127" i="59" s="1"/>
  <c r="SRR127" i="59" s="1"/>
  <c r="SRT127" i="59" s="1"/>
  <c r="SRV127" i="59" s="1"/>
  <c r="SRX127" i="59" s="1"/>
  <c r="SRZ127" i="59" s="1"/>
  <c r="SSB127" i="59" s="1"/>
  <c r="SSD127" i="59" s="1"/>
  <c r="SSF127" i="59" s="1"/>
  <c r="SSH127" i="59" s="1"/>
  <c r="SSJ127" i="59" s="1"/>
  <c r="SSL127" i="59" s="1"/>
  <c r="SSN127" i="59" s="1"/>
  <c r="SSP127" i="59" s="1"/>
  <c r="SSR127" i="59" s="1"/>
  <c r="SST127" i="59" s="1"/>
  <c r="SSV127" i="59" s="1"/>
  <c r="SSX127" i="59" s="1"/>
  <c r="SSZ127" i="59" s="1"/>
  <c r="STB127" i="59" s="1"/>
  <c r="STD127" i="59" s="1"/>
  <c r="STF127" i="59" s="1"/>
  <c r="STH127" i="59" s="1"/>
  <c r="STJ127" i="59" s="1"/>
  <c r="STL127" i="59" s="1"/>
  <c r="STN127" i="59" s="1"/>
  <c r="STP127" i="59" s="1"/>
  <c r="STR127" i="59" s="1"/>
  <c r="STT127" i="59" s="1"/>
  <c r="STV127" i="59" s="1"/>
  <c r="STX127" i="59" s="1"/>
  <c r="STZ127" i="59" s="1"/>
  <c r="SUB127" i="59" s="1"/>
  <c r="SUD127" i="59" s="1"/>
  <c r="SUF127" i="59" s="1"/>
  <c r="SUH127" i="59" s="1"/>
  <c r="SUJ127" i="59" s="1"/>
  <c r="SUL127" i="59" s="1"/>
  <c r="SUN127" i="59" s="1"/>
  <c r="SUP127" i="59" s="1"/>
  <c r="SUR127" i="59" s="1"/>
  <c r="SUT127" i="59" s="1"/>
  <c r="SUV127" i="59" s="1"/>
  <c r="SUX127" i="59" s="1"/>
  <c r="SUZ127" i="59" s="1"/>
  <c r="SVB127" i="59" s="1"/>
  <c r="SVD127" i="59" s="1"/>
  <c r="SVF127" i="59" s="1"/>
  <c r="SVH127" i="59" s="1"/>
  <c r="SVJ127" i="59" s="1"/>
  <c r="SVL127" i="59" s="1"/>
  <c r="SVN127" i="59" s="1"/>
  <c r="SVP127" i="59" s="1"/>
  <c r="SVR127" i="59" s="1"/>
  <c r="SVT127" i="59" s="1"/>
  <c r="SVV127" i="59" s="1"/>
  <c r="SVX127" i="59" s="1"/>
  <c r="SVZ127" i="59" s="1"/>
  <c r="SWB127" i="59" s="1"/>
  <c r="SWD127" i="59" s="1"/>
  <c r="SWF127" i="59" s="1"/>
  <c r="SWH127" i="59" s="1"/>
  <c r="SWJ127" i="59" s="1"/>
  <c r="SWL127" i="59" s="1"/>
  <c r="SWN127" i="59" s="1"/>
  <c r="SWP127" i="59" s="1"/>
  <c r="SWR127" i="59" s="1"/>
  <c r="SWT127" i="59" s="1"/>
  <c r="SWV127" i="59" s="1"/>
  <c r="SWX127" i="59" s="1"/>
  <c r="SWZ127" i="59" s="1"/>
  <c r="SXB127" i="59" s="1"/>
  <c r="SXD127" i="59" s="1"/>
  <c r="SXF127" i="59" s="1"/>
  <c r="SXH127" i="59" s="1"/>
  <c r="SXJ127" i="59" s="1"/>
  <c r="SXL127" i="59" s="1"/>
  <c r="SXN127" i="59" s="1"/>
  <c r="SXP127" i="59" s="1"/>
  <c r="SXR127" i="59" s="1"/>
  <c r="SXT127" i="59" s="1"/>
  <c r="SXV127" i="59" s="1"/>
  <c r="SXX127" i="59" s="1"/>
  <c r="SXZ127" i="59" s="1"/>
  <c r="SYB127" i="59" s="1"/>
  <c r="SYD127" i="59" s="1"/>
  <c r="SYF127" i="59" s="1"/>
  <c r="SYH127" i="59" s="1"/>
  <c r="SYJ127" i="59" s="1"/>
  <c r="SYL127" i="59" s="1"/>
  <c r="SYN127" i="59" s="1"/>
  <c r="SYP127" i="59" s="1"/>
  <c r="SYR127" i="59" s="1"/>
  <c r="SYT127" i="59" s="1"/>
  <c r="SYV127" i="59" s="1"/>
  <c r="SYX127" i="59" s="1"/>
  <c r="SYZ127" i="59" s="1"/>
  <c r="SZB127" i="59" s="1"/>
  <c r="SZD127" i="59" s="1"/>
  <c r="SZF127" i="59" s="1"/>
  <c r="SZH127" i="59" s="1"/>
  <c r="SZJ127" i="59" s="1"/>
  <c r="SZL127" i="59" s="1"/>
  <c r="SZN127" i="59" s="1"/>
  <c r="SZP127" i="59" s="1"/>
  <c r="SZR127" i="59" s="1"/>
  <c r="SZT127" i="59" s="1"/>
  <c r="SZV127" i="59" s="1"/>
  <c r="SZX127" i="59" s="1"/>
  <c r="SZZ127" i="59" s="1"/>
  <c r="TAB127" i="59" s="1"/>
  <c r="TAD127" i="59" s="1"/>
  <c r="TAF127" i="59" s="1"/>
  <c r="TAH127" i="59" s="1"/>
  <c r="TAJ127" i="59" s="1"/>
  <c r="TAL127" i="59" s="1"/>
  <c r="TAN127" i="59" s="1"/>
  <c r="TAP127" i="59" s="1"/>
  <c r="TAR127" i="59" s="1"/>
  <c r="TAT127" i="59" s="1"/>
  <c r="TAV127" i="59" s="1"/>
  <c r="TAX127" i="59" s="1"/>
  <c r="TAZ127" i="59" s="1"/>
  <c r="TBB127" i="59" s="1"/>
  <c r="TBD127" i="59" s="1"/>
  <c r="TBF127" i="59" s="1"/>
  <c r="TBH127" i="59" s="1"/>
  <c r="TBJ127" i="59" s="1"/>
  <c r="TBL127" i="59" s="1"/>
  <c r="TBN127" i="59" s="1"/>
  <c r="TBP127" i="59" s="1"/>
  <c r="TBR127" i="59" s="1"/>
  <c r="TBT127" i="59" s="1"/>
  <c r="TBV127" i="59" s="1"/>
  <c r="TBX127" i="59" s="1"/>
  <c r="TBZ127" i="59" s="1"/>
  <c r="TCB127" i="59" s="1"/>
  <c r="TCD127" i="59" s="1"/>
  <c r="TCF127" i="59" s="1"/>
  <c r="TCH127" i="59" s="1"/>
  <c r="TCJ127" i="59" s="1"/>
  <c r="TCL127" i="59" s="1"/>
  <c r="TCN127" i="59" s="1"/>
  <c r="TCP127" i="59" s="1"/>
  <c r="TCR127" i="59" s="1"/>
  <c r="TCT127" i="59" s="1"/>
  <c r="TCV127" i="59" s="1"/>
  <c r="TCX127" i="59" s="1"/>
  <c r="TCZ127" i="59" s="1"/>
  <c r="TDB127" i="59" s="1"/>
  <c r="TDD127" i="59" s="1"/>
  <c r="TDF127" i="59" s="1"/>
  <c r="TDH127" i="59" s="1"/>
  <c r="TDJ127" i="59" s="1"/>
  <c r="TDL127" i="59" s="1"/>
  <c r="TDN127" i="59" s="1"/>
  <c r="TDP127" i="59" s="1"/>
  <c r="TDR127" i="59" s="1"/>
  <c r="TDT127" i="59" s="1"/>
  <c r="TDV127" i="59" s="1"/>
  <c r="TDX127" i="59" s="1"/>
  <c r="TDZ127" i="59" s="1"/>
  <c r="TEB127" i="59" s="1"/>
  <c r="TED127" i="59" s="1"/>
  <c r="TEF127" i="59" s="1"/>
  <c r="TEH127" i="59" s="1"/>
  <c r="TEJ127" i="59" s="1"/>
  <c r="TEL127" i="59" s="1"/>
  <c r="TEN127" i="59" s="1"/>
  <c r="TEP127" i="59" s="1"/>
  <c r="TER127" i="59" s="1"/>
  <c r="TET127" i="59" s="1"/>
  <c r="TEV127" i="59" s="1"/>
  <c r="TEX127" i="59" s="1"/>
  <c r="TEZ127" i="59" s="1"/>
  <c r="TFB127" i="59" s="1"/>
  <c r="TFD127" i="59" s="1"/>
  <c r="TFF127" i="59" s="1"/>
  <c r="TFH127" i="59" s="1"/>
  <c r="TFJ127" i="59" s="1"/>
  <c r="TFL127" i="59" s="1"/>
  <c r="TFN127" i="59" s="1"/>
  <c r="TFP127" i="59" s="1"/>
  <c r="TFR127" i="59" s="1"/>
  <c r="TFT127" i="59" s="1"/>
  <c r="TFV127" i="59" s="1"/>
  <c r="TFX127" i="59" s="1"/>
  <c r="TFZ127" i="59" s="1"/>
  <c r="TGB127" i="59" s="1"/>
  <c r="TGD127" i="59" s="1"/>
  <c r="TGF127" i="59" s="1"/>
  <c r="TGH127" i="59" s="1"/>
  <c r="TGJ127" i="59" s="1"/>
  <c r="TGL127" i="59" s="1"/>
  <c r="TGN127" i="59" s="1"/>
  <c r="TGP127" i="59" s="1"/>
  <c r="TGR127" i="59" s="1"/>
  <c r="TGT127" i="59" s="1"/>
  <c r="TGV127" i="59" s="1"/>
  <c r="TGX127" i="59" s="1"/>
  <c r="TGZ127" i="59" s="1"/>
  <c r="THB127" i="59" s="1"/>
  <c r="THD127" i="59" s="1"/>
  <c r="THF127" i="59" s="1"/>
  <c r="THH127" i="59" s="1"/>
  <c r="THJ127" i="59" s="1"/>
  <c r="THL127" i="59" s="1"/>
  <c r="THN127" i="59" s="1"/>
  <c r="THP127" i="59" s="1"/>
  <c r="THR127" i="59" s="1"/>
  <c r="THT127" i="59" s="1"/>
  <c r="THV127" i="59" s="1"/>
  <c r="THX127" i="59" s="1"/>
  <c r="THZ127" i="59" s="1"/>
  <c r="TIB127" i="59" s="1"/>
  <c r="TID127" i="59" s="1"/>
  <c r="TIF127" i="59" s="1"/>
  <c r="TIH127" i="59" s="1"/>
  <c r="TIJ127" i="59" s="1"/>
  <c r="TIL127" i="59" s="1"/>
  <c r="TIN127" i="59" s="1"/>
  <c r="TIP127" i="59" s="1"/>
  <c r="TIR127" i="59" s="1"/>
  <c r="TIT127" i="59" s="1"/>
  <c r="TIV127" i="59" s="1"/>
  <c r="TIX127" i="59" s="1"/>
  <c r="TIZ127" i="59" s="1"/>
  <c r="TJB127" i="59" s="1"/>
  <c r="TJD127" i="59" s="1"/>
  <c r="TJF127" i="59" s="1"/>
  <c r="TJH127" i="59" s="1"/>
  <c r="TJJ127" i="59" s="1"/>
  <c r="TJL127" i="59" s="1"/>
  <c r="TJN127" i="59" s="1"/>
  <c r="TJP127" i="59" s="1"/>
  <c r="TJR127" i="59" s="1"/>
  <c r="TJT127" i="59" s="1"/>
  <c r="TJV127" i="59" s="1"/>
  <c r="TJX127" i="59" s="1"/>
  <c r="TJZ127" i="59" s="1"/>
  <c r="TKB127" i="59" s="1"/>
  <c r="TKD127" i="59" s="1"/>
  <c r="TKF127" i="59" s="1"/>
  <c r="TKH127" i="59" s="1"/>
  <c r="TKJ127" i="59" s="1"/>
  <c r="TKL127" i="59" s="1"/>
  <c r="TKN127" i="59" s="1"/>
  <c r="TKP127" i="59" s="1"/>
  <c r="TKR127" i="59" s="1"/>
  <c r="TKT127" i="59" s="1"/>
  <c r="TKV127" i="59" s="1"/>
  <c r="TKX127" i="59" s="1"/>
  <c r="TKZ127" i="59" s="1"/>
  <c r="TLB127" i="59" s="1"/>
  <c r="TLD127" i="59" s="1"/>
  <c r="TLF127" i="59" s="1"/>
  <c r="TLH127" i="59" s="1"/>
  <c r="TLJ127" i="59" s="1"/>
  <c r="TLL127" i="59" s="1"/>
  <c r="TLN127" i="59" s="1"/>
  <c r="TLP127" i="59" s="1"/>
  <c r="TLR127" i="59" s="1"/>
  <c r="TLT127" i="59" s="1"/>
  <c r="TLV127" i="59" s="1"/>
  <c r="TLX127" i="59" s="1"/>
  <c r="TLZ127" i="59" s="1"/>
  <c r="TMB127" i="59" s="1"/>
  <c r="TMD127" i="59" s="1"/>
  <c r="TMF127" i="59" s="1"/>
  <c r="TMH127" i="59" s="1"/>
  <c r="TMJ127" i="59" s="1"/>
  <c r="TML127" i="59" s="1"/>
  <c r="TMN127" i="59" s="1"/>
  <c r="TMP127" i="59" s="1"/>
  <c r="TMR127" i="59" s="1"/>
  <c r="TMT127" i="59" s="1"/>
  <c r="TMV127" i="59" s="1"/>
  <c r="TMX127" i="59" s="1"/>
  <c r="TMZ127" i="59" s="1"/>
  <c r="TNB127" i="59" s="1"/>
  <c r="TND127" i="59" s="1"/>
  <c r="TNF127" i="59" s="1"/>
  <c r="TNH127" i="59" s="1"/>
  <c r="TNJ127" i="59" s="1"/>
  <c r="TNL127" i="59" s="1"/>
  <c r="TNN127" i="59" s="1"/>
  <c r="TNP127" i="59" s="1"/>
  <c r="TNR127" i="59" s="1"/>
  <c r="TNT127" i="59" s="1"/>
  <c r="TNV127" i="59" s="1"/>
  <c r="TNX127" i="59" s="1"/>
  <c r="TNZ127" i="59" s="1"/>
  <c r="TOB127" i="59" s="1"/>
  <c r="TOD127" i="59" s="1"/>
  <c r="TOF127" i="59" s="1"/>
  <c r="TOH127" i="59" s="1"/>
  <c r="TOJ127" i="59" s="1"/>
  <c r="TOL127" i="59" s="1"/>
  <c r="TON127" i="59" s="1"/>
  <c r="TOP127" i="59" s="1"/>
  <c r="TOR127" i="59" s="1"/>
  <c r="TOT127" i="59" s="1"/>
  <c r="TOV127" i="59" s="1"/>
  <c r="TOX127" i="59" s="1"/>
  <c r="TOZ127" i="59" s="1"/>
  <c r="TPB127" i="59" s="1"/>
  <c r="TPD127" i="59" s="1"/>
  <c r="TPF127" i="59" s="1"/>
  <c r="TPH127" i="59" s="1"/>
  <c r="TPJ127" i="59" s="1"/>
  <c r="TPL127" i="59" s="1"/>
  <c r="TPN127" i="59" s="1"/>
  <c r="TPP127" i="59" s="1"/>
  <c r="TPR127" i="59" s="1"/>
  <c r="TPT127" i="59" s="1"/>
  <c r="TPV127" i="59" s="1"/>
  <c r="TPX127" i="59" s="1"/>
  <c r="TPZ127" i="59" s="1"/>
  <c r="TQB127" i="59" s="1"/>
  <c r="TQD127" i="59" s="1"/>
  <c r="TQF127" i="59" s="1"/>
  <c r="TQH127" i="59" s="1"/>
  <c r="TQJ127" i="59" s="1"/>
  <c r="TQL127" i="59" s="1"/>
  <c r="TQN127" i="59" s="1"/>
  <c r="TQP127" i="59" s="1"/>
  <c r="TQR127" i="59" s="1"/>
  <c r="TQT127" i="59" s="1"/>
  <c r="TQV127" i="59" s="1"/>
  <c r="TQX127" i="59" s="1"/>
  <c r="TQZ127" i="59" s="1"/>
  <c r="TRB127" i="59" s="1"/>
  <c r="TRD127" i="59" s="1"/>
  <c r="TRF127" i="59" s="1"/>
  <c r="TRH127" i="59" s="1"/>
  <c r="TRJ127" i="59" s="1"/>
  <c r="TRL127" i="59" s="1"/>
  <c r="TRN127" i="59" s="1"/>
  <c r="TRP127" i="59" s="1"/>
  <c r="TRR127" i="59" s="1"/>
  <c r="TRT127" i="59" s="1"/>
  <c r="TRV127" i="59" s="1"/>
  <c r="TRX127" i="59" s="1"/>
  <c r="TRZ127" i="59" s="1"/>
  <c r="TSB127" i="59" s="1"/>
  <c r="TSD127" i="59" s="1"/>
  <c r="TSF127" i="59" s="1"/>
  <c r="TSH127" i="59" s="1"/>
  <c r="TSJ127" i="59" s="1"/>
  <c r="TSL127" i="59" s="1"/>
  <c r="TSN127" i="59" s="1"/>
  <c r="TSP127" i="59" s="1"/>
  <c r="TSR127" i="59" s="1"/>
  <c r="TST127" i="59" s="1"/>
  <c r="TSV127" i="59" s="1"/>
  <c r="TSX127" i="59" s="1"/>
  <c r="TSZ127" i="59" s="1"/>
  <c r="TTB127" i="59" s="1"/>
  <c r="TTD127" i="59" s="1"/>
  <c r="TTF127" i="59" s="1"/>
  <c r="TTH127" i="59" s="1"/>
  <c r="TTJ127" i="59" s="1"/>
  <c r="TTL127" i="59" s="1"/>
  <c r="TTN127" i="59" s="1"/>
  <c r="TTP127" i="59" s="1"/>
  <c r="TTR127" i="59" s="1"/>
  <c r="TTT127" i="59" s="1"/>
  <c r="TTV127" i="59" s="1"/>
  <c r="TTX127" i="59" s="1"/>
  <c r="TTZ127" i="59" s="1"/>
  <c r="TUB127" i="59" s="1"/>
  <c r="TUD127" i="59" s="1"/>
  <c r="TUF127" i="59" s="1"/>
  <c r="TUH127" i="59" s="1"/>
  <c r="TUJ127" i="59" s="1"/>
  <c r="TUL127" i="59" s="1"/>
  <c r="TUN127" i="59" s="1"/>
  <c r="TUP127" i="59" s="1"/>
  <c r="TUR127" i="59" s="1"/>
  <c r="TUT127" i="59" s="1"/>
  <c r="TUV127" i="59" s="1"/>
  <c r="TUX127" i="59" s="1"/>
  <c r="TUZ127" i="59" s="1"/>
  <c r="TVB127" i="59" s="1"/>
  <c r="TVD127" i="59" s="1"/>
  <c r="TVF127" i="59" s="1"/>
  <c r="TVH127" i="59" s="1"/>
  <c r="TVJ127" i="59" s="1"/>
  <c r="TVL127" i="59" s="1"/>
  <c r="TVN127" i="59" s="1"/>
  <c r="TVP127" i="59" s="1"/>
  <c r="TVR127" i="59" s="1"/>
  <c r="TVT127" i="59" s="1"/>
  <c r="TVV127" i="59" s="1"/>
  <c r="TVX127" i="59" s="1"/>
  <c r="TVZ127" i="59" s="1"/>
  <c r="TWB127" i="59" s="1"/>
  <c r="TWD127" i="59" s="1"/>
  <c r="TWF127" i="59" s="1"/>
  <c r="TWH127" i="59" s="1"/>
  <c r="TWJ127" i="59" s="1"/>
  <c r="TWL127" i="59" s="1"/>
  <c r="TWN127" i="59" s="1"/>
  <c r="TWP127" i="59" s="1"/>
  <c r="TWR127" i="59" s="1"/>
  <c r="TWT127" i="59" s="1"/>
  <c r="TWV127" i="59" s="1"/>
  <c r="TWX127" i="59" s="1"/>
  <c r="TWZ127" i="59" s="1"/>
  <c r="TXB127" i="59" s="1"/>
  <c r="TXD127" i="59" s="1"/>
  <c r="TXF127" i="59" s="1"/>
  <c r="TXH127" i="59" s="1"/>
  <c r="TXJ127" i="59" s="1"/>
  <c r="TXL127" i="59" s="1"/>
  <c r="TXN127" i="59" s="1"/>
  <c r="TXP127" i="59" s="1"/>
  <c r="TXR127" i="59" s="1"/>
  <c r="TXT127" i="59" s="1"/>
  <c r="TXV127" i="59" s="1"/>
  <c r="TXX127" i="59" s="1"/>
  <c r="TXZ127" i="59" s="1"/>
  <c r="TYB127" i="59" s="1"/>
  <c r="TYD127" i="59" s="1"/>
  <c r="TYF127" i="59" s="1"/>
  <c r="TYH127" i="59" s="1"/>
  <c r="TYJ127" i="59" s="1"/>
  <c r="TYL127" i="59" s="1"/>
  <c r="TYN127" i="59" s="1"/>
  <c r="TYP127" i="59" s="1"/>
  <c r="TYR127" i="59" s="1"/>
  <c r="TYT127" i="59" s="1"/>
  <c r="TYV127" i="59" s="1"/>
  <c r="TYX127" i="59" s="1"/>
  <c r="TYZ127" i="59" s="1"/>
  <c r="TZB127" i="59" s="1"/>
  <c r="TZD127" i="59" s="1"/>
  <c r="TZF127" i="59" s="1"/>
  <c r="TZH127" i="59" s="1"/>
  <c r="TZJ127" i="59" s="1"/>
  <c r="TZL127" i="59" s="1"/>
  <c r="TZN127" i="59" s="1"/>
  <c r="TZP127" i="59" s="1"/>
  <c r="TZR127" i="59" s="1"/>
  <c r="TZT127" i="59" s="1"/>
  <c r="TZV127" i="59" s="1"/>
  <c r="TZX127" i="59" s="1"/>
  <c r="TZZ127" i="59" s="1"/>
  <c r="UAB127" i="59" s="1"/>
  <c r="UAD127" i="59" s="1"/>
  <c r="UAF127" i="59" s="1"/>
  <c r="UAH127" i="59" s="1"/>
  <c r="UAJ127" i="59" s="1"/>
  <c r="UAL127" i="59" s="1"/>
  <c r="UAN127" i="59" s="1"/>
  <c r="UAP127" i="59" s="1"/>
  <c r="UAR127" i="59" s="1"/>
  <c r="UAT127" i="59" s="1"/>
  <c r="UAV127" i="59" s="1"/>
  <c r="UAX127" i="59" s="1"/>
  <c r="UAZ127" i="59" s="1"/>
  <c r="UBB127" i="59" s="1"/>
  <c r="UBD127" i="59" s="1"/>
  <c r="UBF127" i="59" s="1"/>
  <c r="UBH127" i="59" s="1"/>
  <c r="UBJ127" i="59" s="1"/>
  <c r="UBL127" i="59" s="1"/>
  <c r="UBN127" i="59" s="1"/>
  <c r="UBP127" i="59" s="1"/>
  <c r="UBR127" i="59" s="1"/>
  <c r="UBT127" i="59" s="1"/>
  <c r="UBV127" i="59" s="1"/>
  <c r="UBX127" i="59" s="1"/>
  <c r="UBZ127" i="59" s="1"/>
  <c r="UCB127" i="59" s="1"/>
  <c r="UCD127" i="59" s="1"/>
  <c r="UCF127" i="59" s="1"/>
  <c r="UCH127" i="59" s="1"/>
  <c r="UCJ127" i="59" s="1"/>
  <c r="UCL127" i="59" s="1"/>
  <c r="UCN127" i="59" s="1"/>
  <c r="UCP127" i="59" s="1"/>
  <c r="UCR127" i="59" s="1"/>
  <c r="UCT127" i="59" s="1"/>
  <c r="UCV127" i="59" s="1"/>
  <c r="UCX127" i="59" s="1"/>
  <c r="UCZ127" i="59" s="1"/>
  <c r="UDB127" i="59" s="1"/>
  <c r="UDD127" i="59" s="1"/>
  <c r="UDF127" i="59" s="1"/>
  <c r="UDH127" i="59" s="1"/>
  <c r="UDJ127" i="59" s="1"/>
  <c r="UDL127" i="59" s="1"/>
  <c r="UDN127" i="59" s="1"/>
  <c r="UDP127" i="59" s="1"/>
  <c r="UDR127" i="59" s="1"/>
  <c r="UDT127" i="59" s="1"/>
  <c r="UDV127" i="59" s="1"/>
  <c r="UDX127" i="59" s="1"/>
  <c r="UDZ127" i="59" s="1"/>
  <c r="UEB127" i="59" s="1"/>
  <c r="UED127" i="59" s="1"/>
  <c r="UEF127" i="59" s="1"/>
  <c r="UEH127" i="59" s="1"/>
  <c r="UEJ127" i="59" s="1"/>
  <c r="UEL127" i="59" s="1"/>
  <c r="UEN127" i="59" s="1"/>
  <c r="UEP127" i="59" s="1"/>
  <c r="UER127" i="59" s="1"/>
  <c r="UET127" i="59" s="1"/>
  <c r="UEV127" i="59" s="1"/>
  <c r="UEX127" i="59" s="1"/>
  <c r="UEZ127" i="59" s="1"/>
  <c r="UFB127" i="59" s="1"/>
  <c r="UFD127" i="59" s="1"/>
  <c r="UFF127" i="59" s="1"/>
  <c r="UFH127" i="59" s="1"/>
  <c r="UFJ127" i="59" s="1"/>
  <c r="UFL127" i="59" s="1"/>
  <c r="UFN127" i="59" s="1"/>
  <c r="UFP127" i="59" s="1"/>
  <c r="UFR127" i="59" s="1"/>
  <c r="UFT127" i="59" s="1"/>
  <c r="UFV127" i="59" s="1"/>
  <c r="UFX127" i="59" s="1"/>
  <c r="UFZ127" i="59" s="1"/>
  <c r="UGB127" i="59" s="1"/>
  <c r="UGD127" i="59" s="1"/>
  <c r="UGF127" i="59" s="1"/>
  <c r="UGH127" i="59" s="1"/>
  <c r="UGJ127" i="59" s="1"/>
  <c r="UGL127" i="59" s="1"/>
  <c r="UGN127" i="59" s="1"/>
  <c r="UGP127" i="59" s="1"/>
  <c r="UGR127" i="59" s="1"/>
  <c r="UGT127" i="59" s="1"/>
  <c r="UGV127" i="59" s="1"/>
  <c r="UGX127" i="59" s="1"/>
  <c r="UGZ127" i="59" s="1"/>
  <c r="UHB127" i="59" s="1"/>
  <c r="UHD127" i="59" s="1"/>
  <c r="UHF127" i="59" s="1"/>
  <c r="UHH127" i="59" s="1"/>
  <c r="UHJ127" i="59" s="1"/>
  <c r="UHL127" i="59" s="1"/>
  <c r="UHN127" i="59" s="1"/>
  <c r="UHP127" i="59" s="1"/>
  <c r="UHR127" i="59" s="1"/>
  <c r="UHT127" i="59" s="1"/>
  <c r="UHV127" i="59" s="1"/>
  <c r="UHX127" i="59" s="1"/>
  <c r="UHZ127" i="59" s="1"/>
  <c r="UIB127" i="59" s="1"/>
  <c r="UID127" i="59" s="1"/>
  <c r="UIF127" i="59" s="1"/>
  <c r="UIH127" i="59" s="1"/>
  <c r="UIJ127" i="59" s="1"/>
  <c r="UIL127" i="59" s="1"/>
  <c r="UIN127" i="59" s="1"/>
  <c r="UIP127" i="59" s="1"/>
  <c r="UIR127" i="59" s="1"/>
  <c r="UIT127" i="59" s="1"/>
  <c r="UIV127" i="59" s="1"/>
  <c r="UIX127" i="59" s="1"/>
  <c r="UIZ127" i="59" s="1"/>
  <c r="UJB127" i="59" s="1"/>
  <c r="UJD127" i="59" s="1"/>
  <c r="UJF127" i="59" s="1"/>
  <c r="UJH127" i="59" s="1"/>
  <c r="UJJ127" i="59" s="1"/>
  <c r="UJL127" i="59" s="1"/>
  <c r="UJN127" i="59" s="1"/>
  <c r="UJP127" i="59" s="1"/>
  <c r="UJR127" i="59" s="1"/>
  <c r="UJT127" i="59" s="1"/>
  <c r="UJV127" i="59" s="1"/>
  <c r="UJX127" i="59" s="1"/>
  <c r="UJZ127" i="59" s="1"/>
  <c r="UKB127" i="59" s="1"/>
  <c r="UKD127" i="59" s="1"/>
  <c r="UKF127" i="59" s="1"/>
  <c r="UKH127" i="59" s="1"/>
  <c r="UKJ127" i="59" s="1"/>
  <c r="UKL127" i="59" s="1"/>
  <c r="UKN127" i="59" s="1"/>
  <c r="UKP127" i="59" s="1"/>
  <c r="UKR127" i="59" s="1"/>
  <c r="UKT127" i="59" s="1"/>
  <c r="UKV127" i="59" s="1"/>
  <c r="UKX127" i="59" s="1"/>
  <c r="UKZ127" i="59" s="1"/>
  <c r="ULB127" i="59" s="1"/>
  <c r="ULD127" i="59" s="1"/>
  <c r="ULF127" i="59" s="1"/>
  <c r="ULH127" i="59" s="1"/>
  <c r="ULJ127" i="59" s="1"/>
  <c r="ULL127" i="59" s="1"/>
  <c r="ULN127" i="59" s="1"/>
  <c r="ULP127" i="59" s="1"/>
  <c r="ULR127" i="59" s="1"/>
  <c r="ULT127" i="59" s="1"/>
  <c r="ULV127" i="59" s="1"/>
  <c r="ULX127" i="59" s="1"/>
  <c r="ULZ127" i="59" s="1"/>
  <c r="UMB127" i="59" s="1"/>
  <c r="UMD127" i="59" s="1"/>
  <c r="UMF127" i="59" s="1"/>
  <c r="UMH127" i="59" s="1"/>
  <c r="UMJ127" i="59" s="1"/>
  <c r="UML127" i="59" s="1"/>
  <c r="UMN127" i="59" s="1"/>
  <c r="UMP127" i="59" s="1"/>
  <c r="UMR127" i="59" s="1"/>
  <c r="UMT127" i="59" s="1"/>
  <c r="UMV127" i="59" s="1"/>
  <c r="UMX127" i="59" s="1"/>
  <c r="UMZ127" i="59" s="1"/>
  <c r="UNB127" i="59" s="1"/>
  <c r="UND127" i="59" s="1"/>
  <c r="UNF127" i="59" s="1"/>
  <c r="UNH127" i="59" s="1"/>
  <c r="UNJ127" i="59" s="1"/>
  <c r="UNL127" i="59" s="1"/>
  <c r="UNN127" i="59" s="1"/>
  <c r="UNP127" i="59" s="1"/>
  <c r="UNR127" i="59" s="1"/>
  <c r="UNT127" i="59" s="1"/>
  <c r="UNV127" i="59" s="1"/>
  <c r="UNX127" i="59" s="1"/>
  <c r="UNZ127" i="59" s="1"/>
  <c r="UOB127" i="59" s="1"/>
  <c r="UOD127" i="59" s="1"/>
  <c r="UOF127" i="59" s="1"/>
  <c r="UOH127" i="59" s="1"/>
  <c r="UOJ127" i="59" s="1"/>
  <c r="UOL127" i="59" s="1"/>
  <c r="UON127" i="59" s="1"/>
  <c r="UOP127" i="59" s="1"/>
  <c r="UOR127" i="59" s="1"/>
  <c r="UOT127" i="59" s="1"/>
  <c r="UOV127" i="59" s="1"/>
  <c r="UOX127" i="59" s="1"/>
  <c r="UOZ127" i="59" s="1"/>
  <c r="UPB127" i="59" s="1"/>
  <c r="UPD127" i="59" s="1"/>
  <c r="UPF127" i="59" s="1"/>
  <c r="UPH127" i="59" s="1"/>
  <c r="UPJ127" i="59" s="1"/>
  <c r="UPL127" i="59" s="1"/>
  <c r="UPN127" i="59" s="1"/>
  <c r="UPP127" i="59" s="1"/>
  <c r="UPR127" i="59" s="1"/>
  <c r="UPT127" i="59" s="1"/>
  <c r="UPV127" i="59" s="1"/>
  <c r="UPX127" i="59" s="1"/>
  <c r="UPZ127" i="59" s="1"/>
  <c r="UQB127" i="59" s="1"/>
  <c r="UQD127" i="59" s="1"/>
  <c r="UQF127" i="59" s="1"/>
  <c r="UQH127" i="59" s="1"/>
  <c r="UQJ127" i="59" s="1"/>
  <c r="UQL127" i="59" s="1"/>
  <c r="UQN127" i="59" s="1"/>
  <c r="UQP127" i="59" s="1"/>
  <c r="UQR127" i="59" s="1"/>
  <c r="UQT127" i="59" s="1"/>
  <c r="UQV127" i="59" s="1"/>
  <c r="UQX127" i="59" s="1"/>
  <c r="UQZ127" i="59" s="1"/>
  <c r="URB127" i="59" s="1"/>
  <c r="URD127" i="59" s="1"/>
  <c r="URF127" i="59" s="1"/>
  <c r="URH127" i="59" s="1"/>
  <c r="URJ127" i="59" s="1"/>
  <c r="URL127" i="59" s="1"/>
  <c r="URN127" i="59" s="1"/>
  <c r="URP127" i="59" s="1"/>
  <c r="URR127" i="59" s="1"/>
  <c r="URT127" i="59" s="1"/>
  <c r="URV127" i="59" s="1"/>
  <c r="URX127" i="59" s="1"/>
  <c r="URZ127" i="59" s="1"/>
  <c r="USB127" i="59" s="1"/>
  <c r="USD127" i="59" s="1"/>
  <c r="USF127" i="59" s="1"/>
  <c r="USH127" i="59" s="1"/>
  <c r="USJ127" i="59" s="1"/>
  <c r="USL127" i="59" s="1"/>
  <c r="USN127" i="59" s="1"/>
  <c r="USP127" i="59" s="1"/>
  <c r="USR127" i="59" s="1"/>
  <c r="UST127" i="59" s="1"/>
  <c r="USV127" i="59" s="1"/>
  <c r="USX127" i="59" s="1"/>
  <c r="USZ127" i="59" s="1"/>
  <c r="UTB127" i="59" s="1"/>
  <c r="UTD127" i="59" s="1"/>
  <c r="UTF127" i="59" s="1"/>
  <c r="UTH127" i="59" s="1"/>
  <c r="UTJ127" i="59" s="1"/>
  <c r="UTL127" i="59" s="1"/>
  <c r="UTN127" i="59" s="1"/>
  <c r="UTP127" i="59" s="1"/>
  <c r="UTR127" i="59" s="1"/>
  <c r="UTT127" i="59" s="1"/>
  <c r="UTV127" i="59" s="1"/>
  <c r="UTX127" i="59" s="1"/>
  <c r="UTZ127" i="59" s="1"/>
  <c r="UUB127" i="59" s="1"/>
  <c r="UUD127" i="59" s="1"/>
  <c r="UUF127" i="59" s="1"/>
  <c r="UUH127" i="59" s="1"/>
  <c r="UUJ127" i="59" s="1"/>
  <c r="UUL127" i="59" s="1"/>
  <c r="UUN127" i="59" s="1"/>
  <c r="UUP127" i="59" s="1"/>
  <c r="UUR127" i="59" s="1"/>
  <c r="UUT127" i="59" s="1"/>
  <c r="UUV127" i="59" s="1"/>
  <c r="UUX127" i="59" s="1"/>
  <c r="UUZ127" i="59" s="1"/>
  <c r="UVB127" i="59" s="1"/>
  <c r="UVD127" i="59" s="1"/>
  <c r="UVF127" i="59" s="1"/>
  <c r="UVH127" i="59" s="1"/>
  <c r="UVJ127" i="59" s="1"/>
  <c r="UVL127" i="59" s="1"/>
  <c r="UVN127" i="59" s="1"/>
  <c r="UVP127" i="59" s="1"/>
  <c r="UVR127" i="59" s="1"/>
  <c r="UVT127" i="59" s="1"/>
  <c r="UVV127" i="59" s="1"/>
  <c r="UVX127" i="59" s="1"/>
  <c r="UVZ127" i="59" s="1"/>
  <c r="UWB127" i="59" s="1"/>
  <c r="UWD127" i="59" s="1"/>
  <c r="UWF127" i="59" s="1"/>
  <c r="UWH127" i="59" s="1"/>
  <c r="UWJ127" i="59" s="1"/>
  <c r="UWL127" i="59" s="1"/>
  <c r="UWN127" i="59" s="1"/>
  <c r="UWP127" i="59" s="1"/>
  <c r="UWR127" i="59" s="1"/>
  <c r="UWT127" i="59" s="1"/>
  <c r="UWV127" i="59" s="1"/>
  <c r="UWX127" i="59" s="1"/>
  <c r="UWZ127" i="59" s="1"/>
  <c r="UXB127" i="59" s="1"/>
  <c r="UXD127" i="59" s="1"/>
  <c r="UXF127" i="59" s="1"/>
  <c r="UXH127" i="59" s="1"/>
  <c r="UXJ127" i="59" s="1"/>
  <c r="UXL127" i="59" s="1"/>
  <c r="UXN127" i="59" s="1"/>
  <c r="UXP127" i="59" s="1"/>
  <c r="UXR127" i="59" s="1"/>
  <c r="UXT127" i="59" s="1"/>
  <c r="UXV127" i="59" s="1"/>
  <c r="UXX127" i="59" s="1"/>
  <c r="UXZ127" i="59" s="1"/>
  <c r="UYB127" i="59" s="1"/>
  <c r="UYD127" i="59" s="1"/>
  <c r="UYF127" i="59" s="1"/>
  <c r="UYH127" i="59" s="1"/>
  <c r="UYJ127" i="59" s="1"/>
  <c r="UYL127" i="59" s="1"/>
  <c r="UYN127" i="59" s="1"/>
  <c r="UYP127" i="59" s="1"/>
  <c r="UYR127" i="59" s="1"/>
  <c r="UYT127" i="59" s="1"/>
  <c r="UYV127" i="59" s="1"/>
  <c r="UYX127" i="59" s="1"/>
  <c r="UYZ127" i="59" s="1"/>
  <c r="UZB127" i="59" s="1"/>
  <c r="UZD127" i="59" s="1"/>
  <c r="UZF127" i="59" s="1"/>
  <c r="UZH127" i="59" s="1"/>
  <c r="UZJ127" i="59" s="1"/>
  <c r="UZL127" i="59" s="1"/>
  <c r="UZN127" i="59" s="1"/>
  <c r="UZP127" i="59" s="1"/>
  <c r="UZR127" i="59" s="1"/>
  <c r="UZT127" i="59" s="1"/>
  <c r="UZV127" i="59" s="1"/>
  <c r="UZX127" i="59" s="1"/>
  <c r="UZZ127" i="59" s="1"/>
  <c r="VAB127" i="59" s="1"/>
  <c r="VAD127" i="59" s="1"/>
  <c r="VAF127" i="59" s="1"/>
  <c r="VAH127" i="59" s="1"/>
  <c r="VAJ127" i="59" s="1"/>
  <c r="VAL127" i="59" s="1"/>
  <c r="VAN127" i="59" s="1"/>
  <c r="VAP127" i="59" s="1"/>
  <c r="VAR127" i="59" s="1"/>
  <c r="VAT127" i="59" s="1"/>
  <c r="VAV127" i="59" s="1"/>
  <c r="VAX127" i="59" s="1"/>
  <c r="VAZ127" i="59" s="1"/>
  <c r="VBB127" i="59" s="1"/>
  <c r="VBD127" i="59" s="1"/>
  <c r="VBF127" i="59" s="1"/>
  <c r="VBH127" i="59" s="1"/>
  <c r="VBJ127" i="59" s="1"/>
  <c r="VBL127" i="59" s="1"/>
  <c r="VBN127" i="59" s="1"/>
  <c r="VBP127" i="59" s="1"/>
  <c r="VBR127" i="59" s="1"/>
  <c r="VBT127" i="59" s="1"/>
  <c r="VBV127" i="59" s="1"/>
  <c r="VBX127" i="59" s="1"/>
  <c r="VBZ127" i="59" s="1"/>
  <c r="VCB127" i="59" s="1"/>
  <c r="VCD127" i="59" s="1"/>
  <c r="VCF127" i="59" s="1"/>
  <c r="VCH127" i="59" s="1"/>
  <c r="VCJ127" i="59" s="1"/>
  <c r="VCL127" i="59" s="1"/>
  <c r="VCN127" i="59" s="1"/>
  <c r="VCP127" i="59" s="1"/>
  <c r="VCR127" i="59" s="1"/>
  <c r="VCT127" i="59" s="1"/>
  <c r="VCV127" i="59" s="1"/>
  <c r="VCX127" i="59" s="1"/>
  <c r="VCZ127" i="59" s="1"/>
  <c r="VDB127" i="59" s="1"/>
  <c r="VDD127" i="59" s="1"/>
  <c r="VDF127" i="59" s="1"/>
  <c r="VDH127" i="59" s="1"/>
  <c r="VDJ127" i="59" s="1"/>
  <c r="VDL127" i="59" s="1"/>
  <c r="VDN127" i="59" s="1"/>
  <c r="VDP127" i="59" s="1"/>
  <c r="VDR127" i="59" s="1"/>
  <c r="VDT127" i="59" s="1"/>
  <c r="VDV127" i="59" s="1"/>
  <c r="VDX127" i="59" s="1"/>
  <c r="VDZ127" i="59" s="1"/>
  <c r="VEB127" i="59" s="1"/>
  <c r="VED127" i="59" s="1"/>
  <c r="VEF127" i="59" s="1"/>
  <c r="VEH127" i="59" s="1"/>
  <c r="VEJ127" i="59" s="1"/>
  <c r="VEL127" i="59" s="1"/>
  <c r="VEN127" i="59" s="1"/>
  <c r="VEP127" i="59" s="1"/>
  <c r="VER127" i="59" s="1"/>
  <c r="VET127" i="59" s="1"/>
  <c r="VEV127" i="59" s="1"/>
  <c r="VEX127" i="59" s="1"/>
  <c r="VEZ127" i="59" s="1"/>
  <c r="VFB127" i="59" s="1"/>
  <c r="VFD127" i="59" s="1"/>
  <c r="VFF127" i="59" s="1"/>
  <c r="VFH127" i="59" s="1"/>
  <c r="VFJ127" i="59" s="1"/>
  <c r="VFL127" i="59" s="1"/>
  <c r="VFN127" i="59" s="1"/>
  <c r="VFP127" i="59" s="1"/>
  <c r="VFR127" i="59" s="1"/>
  <c r="VFT127" i="59" s="1"/>
  <c r="VFV127" i="59" s="1"/>
  <c r="VFX127" i="59" s="1"/>
  <c r="VFZ127" i="59" s="1"/>
  <c r="VGB127" i="59" s="1"/>
  <c r="VGD127" i="59" s="1"/>
  <c r="VGF127" i="59" s="1"/>
  <c r="VGH127" i="59" s="1"/>
  <c r="VGJ127" i="59" s="1"/>
  <c r="VGL127" i="59" s="1"/>
  <c r="VGN127" i="59" s="1"/>
  <c r="VGP127" i="59" s="1"/>
  <c r="VGR127" i="59" s="1"/>
  <c r="VGT127" i="59" s="1"/>
  <c r="VGV127" i="59" s="1"/>
  <c r="VGX127" i="59" s="1"/>
  <c r="VGZ127" i="59" s="1"/>
  <c r="VHB127" i="59" s="1"/>
  <c r="VHD127" i="59" s="1"/>
  <c r="VHF127" i="59" s="1"/>
  <c r="VHH127" i="59" s="1"/>
  <c r="VHJ127" i="59" s="1"/>
  <c r="VHL127" i="59" s="1"/>
  <c r="VHN127" i="59" s="1"/>
  <c r="VHP127" i="59" s="1"/>
  <c r="VHR127" i="59" s="1"/>
  <c r="VHT127" i="59" s="1"/>
  <c r="VHV127" i="59" s="1"/>
  <c r="VHX127" i="59" s="1"/>
  <c r="VHZ127" i="59" s="1"/>
  <c r="VIB127" i="59" s="1"/>
  <c r="VID127" i="59" s="1"/>
  <c r="VIF127" i="59" s="1"/>
  <c r="VIH127" i="59" s="1"/>
  <c r="VIJ127" i="59" s="1"/>
  <c r="VIL127" i="59" s="1"/>
  <c r="VIN127" i="59" s="1"/>
  <c r="VIP127" i="59" s="1"/>
  <c r="VIR127" i="59" s="1"/>
  <c r="VIT127" i="59" s="1"/>
  <c r="VIV127" i="59" s="1"/>
  <c r="VIX127" i="59" s="1"/>
  <c r="VIZ127" i="59" s="1"/>
  <c r="VJB127" i="59" s="1"/>
  <c r="VJD127" i="59" s="1"/>
  <c r="VJF127" i="59" s="1"/>
  <c r="VJH127" i="59" s="1"/>
  <c r="VJJ127" i="59" s="1"/>
  <c r="VJL127" i="59" s="1"/>
  <c r="VJN127" i="59" s="1"/>
  <c r="VJP127" i="59" s="1"/>
  <c r="VJR127" i="59" s="1"/>
  <c r="VJT127" i="59" s="1"/>
  <c r="VJV127" i="59" s="1"/>
  <c r="VJX127" i="59" s="1"/>
  <c r="VJZ127" i="59" s="1"/>
  <c r="VKB127" i="59" s="1"/>
  <c r="VKD127" i="59" s="1"/>
  <c r="VKF127" i="59" s="1"/>
  <c r="VKH127" i="59" s="1"/>
  <c r="VKJ127" i="59" s="1"/>
  <c r="VKL127" i="59" s="1"/>
  <c r="VKN127" i="59" s="1"/>
  <c r="VKP127" i="59" s="1"/>
  <c r="VKR127" i="59" s="1"/>
  <c r="VKT127" i="59" s="1"/>
  <c r="VKV127" i="59" s="1"/>
  <c r="VKX127" i="59" s="1"/>
  <c r="VKZ127" i="59" s="1"/>
  <c r="VLB127" i="59" s="1"/>
  <c r="VLD127" i="59" s="1"/>
  <c r="VLF127" i="59" s="1"/>
  <c r="VLH127" i="59" s="1"/>
  <c r="VLJ127" i="59" s="1"/>
  <c r="VLL127" i="59" s="1"/>
  <c r="VLN127" i="59" s="1"/>
  <c r="VLP127" i="59" s="1"/>
  <c r="VLR127" i="59" s="1"/>
  <c r="VLT127" i="59" s="1"/>
  <c r="VLV127" i="59" s="1"/>
  <c r="VLX127" i="59" s="1"/>
  <c r="VLZ127" i="59" s="1"/>
  <c r="VMB127" i="59" s="1"/>
  <c r="VMD127" i="59" s="1"/>
  <c r="VMF127" i="59" s="1"/>
  <c r="VMH127" i="59" s="1"/>
  <c r="VMJ127" i="59" s="1"/>
  <c r="VML127" i="59" s="1"/>
  <c r="VMN127" i="59" s="1"/>
  <c r="VMP127" i="59" s="1"/>
  <c r="VMR127" i="59" s="1"/>
  <c r="VMT127" i="59" s="1"/>
  <c r="VMV127" i="59" s="1"/>
  <c r="VMX127" i="59" s="1"/>
  <c r="VMZ127" i="59" s="1"/>
  <c r="VNB127" i="59" s="1"/>
  <c r="VND127" i="59" s="1"/>
  <c r="VNF127" i="59" s="1"/>
  <c r="VNH127" i="59" s="1"/>
  <c r="VNJ127" i="59" s="1"/>
  <c r="VNL127" i="59" s="1"/>
  <c r="VNN127" i="59" s="1"/>
  <c r="VNP127" i="59" s="1"/>
  <c r="VNR127" i="59" s="1"/>
  <c r="VNT127" i="59" s="1"/>
  <c r="VNV127" i="59" s="1"/>
  <c r="VNX127" i="59" s="1"/>
  <c r="VNZ127" i="59" s="1"/>
  <c r="VOB127" i="59" s="1"/>
  <c r="VOD127" i="59" s="1"/>
  <c r="VOF127" i="59" s="1"/>
  <c r="VOH127" i="59" s="1"/>
  <c r="VOJ127" i="59" s="1"/>
  <c r="VOL127" i="59" s="1"/>
  <c r="VON127" i="59" s="1"/>
  <c r="VOP127" i="59" s="1"/>
  <c r="VOR127" i="59" s="1"/>
  <c r="VOT127" i="59" s="1"/>
  <c r="VOV127" i="59" s="1"/>
  <c r="VOX127" i="59" s="1"/>
  <c r="VOZ127" i="59" s="1"/>
  <c r="VPB127" i="59" s="1"/>
  <c r="VPD127" i="59" s="1"/>
  <c r="VPF127" i="59" s="1"/>
  <c r="VPH127" i="59" s="1"/>
  <c r="VPJ127" i="59" s="1"/>
  <c r="VPL127" i="59" s="1"/>
  <c r="VPN127" i="59" s="1"/>
  <c r="VPP127" i="59" s="1"/>
  <c r="VPR127" i="59" s="1"/>
  <c r="VPT127" i="59" s="1"/>
  <c r="VPV127" i="59" s="1"/>
  <c r="VPX127" i="59" s="1"/>
  <c r="VPZ127" i="59" s="1"/>
  <c r="VQB127" i="59" s="1"/>
  <c r="VQD127" i="59" s="1"/>
  <c r="VQF127" i="59" s="1"/>
  <c r="VQH127" i="59" s="1"/>
  <c r="VQJ127" i="59" s="1"/>
  <c r="VQL127" i="59" s="1"/>
  <c r="VQN127" i="59" s="1"/>
  <c r="VQP127" i="59" s="1"/>
  <c r="VQR127" i="59" s="1"/>
  <c r="VQT127" i="59" s="1"/>
  <c r="VQV127" i="59" s="1"/>
  <c r="VQX127" i="59" s="1"/>
  <c r="VQZ127" i="59" s="1"/>
  <c r="VRB127" i="59" s="1"/>
  <c r="VRD127" i="59" s="1"/>
  <c r="VRF127" i="59" s="1"/>
  <c r="VRH127" i="59" s="1"/>
  <c r="VRJ127" i="59" s="1"/>
  <c r="VRL127" i="59" s="1"/>
  <c r="VRN127" i="59" s="1"/>
  <c r="VRP127" i="59" s="1"/>
  <c r="VRR127" i="59" s="1"/>
  <c r="VRT127" i="59" s="1"/>
  <c r="VRV127" i="59" s="1"/>
  <c r="VRX127" i="59" s="1"/>
  <c r="VRZ127" i="59" s="1"/>
  <c r="VSB127" i="59" s="1"/>
  <c r="VSD127" i="59" s="1"/>
  <c r="VSF127" i="59" s="1"/>
  <c r="VSH127" i="59" s="1"/>
  <c r="VSJ127" i="59" s="1"/>
  <c r="VSL127" i="59" s="1"/>
  <c r="VSN127" i="59" s="1"/>
  <c r="VSP127" i="59" s="1"/>
  <c r="VSR127" i="59" s="1"/>
  <c r="VST127" i="59" s="1"/>
  <c r="VSV127" i="59" s="1"/>
  <c r="VSX127" i="59" s="1"/>
  <c r="VSZ127" i="59" s="1"/>
  <c r="VTB127" i="59" s="1"/>
  <c r="VTD127" i="59" s="1"/>
  <c r="VTF127" i="59" s="1"/>
  <c r="VTH127" i="59" s="1"/>
  <c r="VTJ127" i="59" s="1"/>
  <c r="VTL127" i="59" s="1"/>
  <c r="VTN127" i="59" s="1"/>
  <c r="VTP127" i="59" s="1"/>
  <c r="VTR127" i="59" s="1"/>
  <c r="VTT127" i="59" s="1"/>
  <c r="VTV127" i="59" s="1"/>
  <c r="VTX127" i="59" s="1"/>
  <c r="VTZ127" i="59" s="1"/>
  <c r="VUB127" i="59" s="1"/>
  <c r="VUD127" i="59" s="1"/>
  <c r="VUF127" i="59" s="1"/>
  <c r="VUH127" i="59" s="1"/>
  <c r="VUJ127" i="59" s="1"/>
  <c r="VUL127" i="59" s="1"/>
  <c r="VUN127" i="59" s="1"/>
  <c r="VUP127" i="59" s="1"/>
  <c r="VUR127" i="59" s="1"/>
  <c r="VUT127" i="59" s="1"/>
  <c r="VUV127" i="59" s="1"/>
  <c r="VUX127" i="59" s="1"/>
  <c r="VUZ127" i="59" s="1"/>
  <c r="VVB127" i="59" s="1"/>
  <c r="VVD127" i="59" s="1"/>
  <c r="VVF127" i="59" s="1"/>
  <c r="VVH127" i="59" s="1"/>
  <c r="VVJ127" i="59" s="1"/>
  <c r="VVL127" i="59" s="1"/>
  <c r="VVN127" i="59" s="1"/>
  <c r="VVP127" i="59" s="1"/>
  <c r="VVR127" i="59" s="1"/>
  <c r="VVT127" i="59" s="1"/>
  <c r="VVV127" i="59" s="1"/>
  <c r="VVX127" i="59" s="1"/>
  <c r="VVZ127" i="59" s="1"/>
  <c r="VWB127" i="59" s="1"/>
  <c r="VWD127" i="59" s="1"/>
  <c r="VWF127" i="59" s="1"/>
  <c r="VWH127" i="59" s="1"/>
  <c r="VWJ127" i="59" s="1"/>
  <c r="VWL127" i="59" s="1"/>
  <c r="VWN127" i="59" s="1"/>
  <c r="VWP127" i="59" s="1"/>
  <c r="VWR127" i="59" s="1"/>
  <c r="VWT127" i="59" s="1"/>
  <c r="VWV127" i="59" s="1"/>
  <c r="VWX127" i="59" s="1"/>
  <c r="VWZ127" i="59" s="1"/>
  <c r="VXB127" i="59" s="1"/>
  <c r="VXD127" i="59" s="1"/>
  <c r="VXF127" i="59" s="1"/>
  <c r="VXH127" i="59" s="1"/>
  <c r="VXJ127" i="59" s="1"/>
  <c r="VXL127" i="59" s="1"/>
  <c r="VXN127" i="59" s="1"/>
  <c r="VXP127" i="59" s="1"/>
  <c r="VXR127" i="59" s="1"/>
  <c r="VXT127" i="59" s="1"/>
  <c r="VXV127" i="59" s="1"/>
  <c r="VXX127" i="59" s="1"/>
  <c r="VXZ127" i="59" s="1"/>
  <c r="VYB127" i="59" s="1"/>
  <c r="VYD127" i="59" s="1"/>
  <c r="VYF127" i="59" s="1"/>
  <c r="VYH127" i="59" s="1"/>
  <c r="VYJ127" i="59" s="1"/>
  <c r="VYL127" i="59" s="1"/>
  <c r="VYN127" i="59" s="1"/>
  <c r="VYP127" i="59" s="1"/>
  <c r="VYR127" i="59" s="1"/>
  <c r="VYT127" i="59" s="1"/>
  <c r="VYV127" i="59" s="1"/>
  <c r="VYX127" i="59" s="1"/>
  <c r="VYZ127" i="59" s="1"/>
  <c r="VZB127" i="59" s="1"/>
  <c r="VZD127" i="59" s="1"/>
  <c r="VZF127" i="59" s="1"/>
  <c r="VZH127" i="59" s="1"/>
  <c r="VZJ127" i="59" s="1"/>
  <c r="VZL127" i="59" s="1"/>
  <c r="VZN127" i="59" s="1"/>
  <c r="VZP127" i="59" s="1"/>
  <c r="VZR127" i="59" s="1"/>
  <c r="VZT127" i="59" s="1"/>
  <c r="VZV127" i="59" s="1"/>
  <c r="VZX127" i="59" s="1"/>
  <c r="VZZ127" i="59" s="1"/>
  <c r="WAB127" i="59" s="1"/>
  <c r="WAD127" i="59" s="1"/>
  <c r="WAF127" i="59" s="1"/>
  <c r="WAH127" i="59" s="1"/>
  <c r="WAJ127" i="59" s="1"/>
  <c r="WAL127" i="59" s="1"/>
  <c r="WAN127" i="59" s="1"/>
  <c r="WAP127" i="59" s="1"/>
  <c r="WAR127" i="59" s="1"/>
  <c r="WAT127" i="59" s="1"/>
  <c r="WAV127" i="59" s="1"/>
  <c r="WAX127" i="59" s="1"/>
  <c r="WAZ127" i="59" s="1"/>
  <c r="WBB127" i="59" s="1"/>
  <c r="WBD127" i="59" s="1"/>
  <c r="WBF127" i="59" s="1"/>
  <c r="WBH127" i="59" s="1"/>
  <c r="WBJ127" i="59" s="1"/>
  <c r="WBL127" i="59" s="1"/>
  <c r="WBN127" i="59" s="1"/>
  <c r="WBP127" i="59" s="1"/>
  <c r="WBR127" i="59" s="1"/>
  <c r="WBT127" i="59" s="1"/>
  <c r="WBV127" i="59" s="1"/>
  <c r="WBX127" i="59" s="1"/>
  <c r="WBZ127" i="59" s="1"/>
  <c r="WCB127" i="59" s="1"/>
  <c r="WCD127" i="59" s="1"/>
  <c r="WCF127" i="59" s="1"/>
  <c r="WCH127" i="59" s="1"/>
  <c r="WCJ127" i="59" s="1"/>
  <c r="WCL127" i="59" s="1"/>
  <c r="WCN127" i="59" s="1"/>
  <c r="WCP127" i="59" s="1"/>
  <c r="WCR127" i="59" s="1"/>
  <c r="WCT127" i="59" s="1"/>
  <c r="WCV127" i="59" s="1"/>
  <c r="WCX127" i="59" s="1"/>
  <c r="WCZ127" i="59" s="1"/>
  <c r="WDB127" i="59" s="1"/>
  <c r="WDD127" i="59" s="1"/>
  <c r="WDF127" i="59" s="1"/>
  <c r="WDH127" i="59" s="1"/>
  <c r="WDJ127" i="59" s="1"/>
  <c r="WDL127" i="59" s="1"/>
  <c r="WDN127" i="59" s="1"/>
  <c r="WDP127" i="59" s="1"/>
  <c r="WDR127" i="59" s="1"/>
  <c r="WDT127" i="59" s="1"/>
  <c r="WDV127" i="59" s="1"/>
  <c r="WDX127" i="59" s="1"/>
  <c r="WDZ127" i="59" s="1"/>
  <c r="WEB127" i="59" s="1"/>
  <c r="WED127" i="59" s="1"/>
  <c r="WEF127" i="59" s="1"/>
  <c r="WEH127" i="59" s="1"/>
  <c r="WEJ127" i="59" s="1"/>
  <c r="WEL127" i="59" s="1"/>
  <c r="WEN127" i="59" s="1"/>
  <c r="WEP127" i="59" s="1"/>
  <c r="WER127" i="59" s="1"/>
  <c r="WET127" i="59" s="1"/>
  <c r="WEV127" i="59" s="1"/>
  <c r="WEX127" i="59" s="1"/>
  <c r="WEZ127" i="59" s="1"/>
  <c r="WFB127" i="59" s="1"/>
  <c r="WFD127" i="59" s="1"/>
  <c r="WFF127" i="59" s="1"/>
  <c r="WFH127" i="59" s="1"/>
  <c r="WFJ127" i="59" s="1"/>
  <c r="WFL127" i="59" s="1"/>
  <c r="WFN127" i="59" s="1"/>
  <c r="WFP127" i="59" s="1"/>
  <c r="WFR127" i="59" s="1"/>
  <c r="WFT127" i="59" s="1"/>
  <c r="WFV127" i="59" s="1"/>
  <c r="WFX127" i="59" s="1"/>
  <c r="WFZ127" i="59" s="1"/>
  <c r="WGB127" i="59" s="1"/>
  <c r="WGD127" i="59" s="1"/>
  <c r="WGF127" i="59" s="1"/>
  <c r="WGH127" i="59" s="1"/>
  <c r="WGJ127" i="59" s="1"/>
  <c r="WGL127" i="59" s="1"/>
  <c r="WGN127" i="59" s="1"/>
  <c r="WGP127" i="59" s="1"/>
  <c r="WGR127" i="59" s="1"/>
  <c r="WGT127" i="59" s="1"/>
  <c r="WGV127" i="59" s="1"/>
  <c r="WGX127" i="59" s="1"/>
  <c r="WGZ127" i="59" s="1"/>
  <c r="WHB127" i="59" s="1"/>
  <c r="WHD127" i="59" s="1"/>
  <c r="WHF127" i="59" s="1"/>
  <c r="WHH127" i="59" s="1"/>
  <c r="WHJ127" i="59" s="1"/>
  <c r="WHL127" i="59" s="1"/>
  <c r="WHN127" i="59" s="1"/>
  <c r="WHP127" i="59" s="1"/>
  <c r="WHR127" i="59" s="1"/>
  <c r="WHT127" i="59" s="1"/>
  <c r="WHV127" i="59" s="1"/>
  <c r="WHX127" i="59" s="1"/>
  <c r="WHZ127" i="59" s="1"/>
  <c r="WIB127" i="59" s="1"/>
  <c r="WID127" i="59" s="1"/>
  <c r="WIF127" i="59" s="1"/>
  <c r="WIH127" i="59" s="1"/>
  <c r="WIJ127" i="59" s="1"/>
  <c r="WIL127" i="59" s="1"/>
  <c r="WIN127" i="59" s="1"/>
  <c r="WIP127" i="59" s="1"/>
  <c r="WIR127" i="59" s="1"/>
  <c r="WIT127" i="59" s="1"/>
  <c r="WIV127" i="59" s="1"/>
  <c r="WIX127" i="59" s="1"/>
  <c r="WIZ127" i="59" s="1"/>
  <c r="WJB127" i="59" s="1"/>
  <c r="WJD127" i="59" s="1"/>
  <c r="WJF127" i="59" s="1"/>
  <c r="WJH127" i="59" s="1"/>
  <c r="WJJ127" i="59" s="1"/>
  <c r="WJL127" i="59" s="1"/>
  <c r="WJN127" i="59" s="1"/>
  <c r="WJP127" i="59" s="1"/>
  <c r="WJR127" i="59" s="1"/>
  <c r="WJT127" i="59" s="1"/>
  <c r="WJV127" i="59" s="1"/>
  <c r="WJX127" i="59" s="1"/>
  <c r="WJZ127" i="59" s="1"/>
  <c r="WKB127" i="59" s="1"/>
  <c r="WKD127" i="59" s="1"/>
  <c r="WKF127" i="59" s="1"/>
  <c r="WKH127" i="59" s="1"/>
  <c r="WKJ127" i="59" s="1"/>
  <c r="WKL127" i="59" s="1"/>
  <c r="WKN127" i="59" s="1"/>
  <c r="WKP127" i="59" s="1"/>
  <c r="WKR127" i="59" s="1"/>
  <c r="WKT127" i="59" s="1"/>
  <c r="WKV127" i="59" s="1"/>
  <c r="WKX127" i="59" s="1"/>
  <c r="WKZ127" i="59" s="1"/>
  <c r="WLB127" i="59" s="1"/>
  <c r="WLD127" i="59" s="1"/>
  <c r="WLF127" i="59" s="1"/>
  <c r="WLH127" i="59" s="1"/>
  <c r="WLJ127" i="59" s="1"/>
  <c r="WLL127" i="59" s="1"/>
  <c r="WLN127" i="59" s="1"/>
  <c r="WLP127" i="59" s="1"/>
  <c r="WLR127" i="59" s="1"/>
  <c r="WLT127" i="59" s="1"/>
  <c r="WLV127" i="59" s="1"/>
  <c r="WLX127" i="59" s="1"/>
  <c r="WLZ127" i="59" s="1"/>
  <c r="WMB127" i="59" s="1"/>
  <c r="WMD127" i="59" s="1"/>
  <c r="WMF127" i="59" s="1"/>
  <c r="WMH127" i="59" s="1"/>
  <c r="WMJ127" i="59" s="1"/>
  <c r="WML127" i="59" s="1"/>
  <c r="WMN127" i="59" s="1"/>
  <c r="WMP127" i="59" s="1"/>
  <c r="WMR127" i="59" s="1"/>
  <c r="WMT127" i="59" s="1"/>
  <c r="WMV127" i="59" s="1"/>
  <c r="WMX127" i="59" s="1"/>
  <c r="WMZ127" i="59" s="1"/>
  <c r="WNB127" i="59" s="1"/>
  <c r="WND127" i="59" s="1"/>
  <c r="WNF127" i="59" s="1"/>
  <c r="WNH127" i="59" s="1"/>
  <c r="WNJ127" i="59" s="1"/>
  <c r="WNL127" i="59" s="1"/>
  <c r="WNN127" i="59" s="1"/>
  <c r="WNP127" i="59" s="1"/>
  <c r="WNR127" i="59" s="1"/>
  <c r="WNT127" i="59" s="1"/>
  <c r="WNV127" i="59" s="1"/>
  <c r="WNX127" i="59" s="1"/>
  <c r="WNZ127" i="59" s="1"/>
  <c r="WOB127" i="59" s="1"/>
  <c r="WOD127" i="59" s="1"/>
  <c r="WOF127" i="59" s="1"/>
  <c r="WOH127" i="59" s="1"/>
  <c r="WOJ127" i="59" s="1"/>
  <c r="WOL127" i="59" s="1"/>
  <c r="WON127" i="59" s="1"/>
  <c r="WOP127" i="59" s="1"/>
  <c r="WOR127" i="59" s="1"/>
  <c r="WOT127" i="59" s="1"/>
  <c r="WOV127" i="59" s="1"/>
  <c r="WOX127" i="59" s="1"/>
  <c r="WOZ127" i="59" s="1"/>
  <c r="WPB127" i="59" s="1"/>
  <c r="WPD127" i="59" s="1"/>
  <c r="WPF127" i="59" s="1"/>
  <c r="WPH127" i="59" s="1"/>
  <c r="WPJ127" i="59" s="1"/>
  <c r="WPL127" i="59" s="1"/>
  <c r="WPN127" i="59" s="1"/>
  <c r="WPP127" i="59" s="1"/>
  <c r="WPR127" i="59" s="1"/>
  <c r="WPT127" i="59" s="1"/>
  <c r="WPV127" i="59" s="1"/>
  <c r="WPX127" i="59" s="1"/>
  <c r="WPZ127" i="59" s="1"/>
  <c r="WQB127" i="59" s="1"/>
  <c r="WQD127" i="59" s="1"/>
  <c r="WQF127" i="59" s="1"/>
  <c r="WQH127" i="59" s="1"/>
  <c r="WQJ127" i="59" s="1"/>
  <c r="WQL127" i="59" s="1"/>
  <c r="WQN127" i="59" s="1"/>
  <c r="WQP127" i="59" s="1"/>
  <c r="WQR127" i="59" s="1"/>
  <c r="WQT127" i="59" s="1"/>
  <c r="WQV127" i="59" s="1"/>
  <c r="WQX127" i="59" s="1"/>
  <c r="WQZ127" i="59" s="1"/>
  <c r="WRB127" i="59" s="1"/>
  <c r="WRD127" i="59" s="1"/>
  <c r="WRF127" i="59" s="1"/>
  <c r="WRH127" i="59" s="1"/>
  <c r="WRJ127" i="59" s="1"/>
  <c r="WRL127" i="59" s="1"/>
  <c r="WRN127" i="59" s="1"/>
  <c r="WRP127" i="59" s="1"/>
  <c r="WRR127" i="59" s="1"/>
  <c r="WRT127" i="59" s="1"/>
  <c r="WRV127" i="59" s="1"/>
  <c r="WRX127" i="59" s="1"/>
  <c r="WRZ127" i="59" s="1"/>
  <c r="WSB127" i="59" s="1"/>
  <c r="WSD127" i="59" s="1"/>
  <c r="WSF127" i="59" s="1"/>
  <c r="WSH127" i="59" s="1"/>
  <c r="WSJ127" i="59" s="1"/>
  <c r="WSL127" i="59" s="1"/>
  <c r="WSN127" i="59" s="1"/>
  <c r="WSP127" i="59" s="1"/>
  <c r="WSR127" i="59" s="1"/>
  <c r="WST127" i="59" s="1"/>
  <c r="WSV127" i="59" s="1"/>
  <c r="WSX127" i="59" s="1"/>
  <c r="WSZ127" i="59" s="1"/>
  <c r="WTB127" i="59" s="1"/>
  <c r="WTD127" i="59" s="1"/>
  <c r="WTF127" i="59" s="1"/>
  <c r="WTH127" i="59" s="1"/>
  <c r="WTJ127" i="59" s="1"/>
  <c r="WTL127" i="59" s="1"/>
  <c r="WTN127" i="59" s="1"/>
  <c r="WTP127" i="59" s="1"/>
  <c r="WTR127" i="59" s="1"/>
  <c r="WTT127" i="59" s="1"/>
  <c r="WTV127" i="59" s="1"/>
  <c r="WTX127" i="59" s="1"/>
  <c r="WTZ127" i="59" s="1"/>
  <c r="WUB127" i="59" s="1"/>
  <c r="WUD127" i="59" s="1"/>
  <c r="WUF127" i="59" s="1"/>
  <c r="WUH127" i="59" s="1"/>
  <c r="WUJ127" i="59" s="1"/>
  <c r="WUL127" i="59" s="1"/>
  <c r="WUN127" i="59" s="1"/>
  <c r="WUP127" i="59" s="1"/>
  <c r="WUR127" i="59" s="1"/>
  <c r="WUT127" i="59" s="1"/>
  <c r="WUV127" i="59" s="1"/>
  <c r="WUX127" i="59" s="1"/>
  <c r="WUZ127" i="59" s="1"/>
  <c r="WVB127" i="59" s="1"/>
  <c r="WVD127" i="59" s="1"/>
  <c r="WVF127" i="59" s="1"/>
  <c r="WVH127" i="59" s="1"/>
  <c r="WVJ127" i="59" s="1"/>
  <c r="WVL127" i="59" s="1"/>
  <c r="WVN127" i="59" s="1"/>
  <c r="WVP127" i="59" s="1"/>
  <c r="WVR127" i="59" s="1"/>
  <c r="WVT127" i="59" s="1"/>
  <c r="WVV127" i="59" s="1"/>
  <c r="WVX127" i="59" s="1"/>
  <c r="WVZ127" i="59" s="1"/>
  <c r="WWB127" i="59" s="1"/>
  <c r="WWD127" i="59" s="1"/>
  <c r="WWF127" i="59" s="1"/>
  <c r="WWH127" i="59" s="1"/>
  <c r="WWJ127" i="59" s="1"/>
  <c r="WWL127" i="59" s="1"/>
  <c r="WWN127" i="59" s="1"/>
  <c r="WWP127" i="59" s="1"/>
  <c r="WWR127" i="59" s="1"/>
  <c r="WWT127" i="59" s="1"/>
  <c r="WWV127" i="59" s="1"/>
  <c r="WWX127" i="59" s="1"/>
  <c r="WWZ127" i="59" s="1"/>
  <c r="WXB127" i="59" s="1"/>
  <c r="WXD127" i="59" s="1"/>
  <c r="WXF127" i="59" s="1"/>
  <c r="WXH127" i="59" s="1"/>
  <c r="WXJ127" i="59" s="1"/>
  <c r="WXL127" i="59" s="1"/>
  <c r="WXN127" i="59" s="1"/>
  <c r="WXP127" i="59" s="1"/>
  <c r="WXR127" i="59" s="1"/>
  <c r="WXT127" i="59" s="1"/>
  <c r="WXV127" i="59" s="1"/>
  <c r="WXX127" i="59" s="1"/>
  <c r="WXZ127" i="59" s="1"/>
  <c r="WYB127" i="59" s="1"/>
  <c r="WYD127" i="59" s="1"/>
  <c r="WYF127" i="59" s="1"/>
  <c r="WYH127" i="59" s="1"/>
  <c r="WYJ127" i="59" s="1"/>
  <c r="WYL127" i="59" s="1"/>
  <c r="WYN127" i="59" s="1"/>
  <c r="WYP127" i="59" s="1"/>
  <c r="WYR127" i="59" s="1"/>
  <c r="WYT127" i="59" s="1"/>
  <c r="WYV127" i="59" s="1"/>
  <c r="WYX127" i="59" s="1"/>
  <c r="WYZ127" i="59" s="1"/>
  <c r="WZB127" i="59" s="1"/>
  <c r="WZD127" i="59" s="1"/>
  <c r="WZF127" i="59" s="1"/>
  <c r="WZH127" i="59" s="1"/>
  <c r="WZJ127" i="59" s="1"/>
  <c r="WZL127" i="59" s="1"/>
  <c r="WZN127" i="59" s="1"/>
  <c r="WZP127" i="59" s="1"/>
  <c r="WZR127" i="59" s="1"/>
  <c r="WZT127" i="59" s="1"/>
  <c r="WZV127" i="59" s="1"/>
  <c r="WZX127" i="59" s="1"/>
  <c r="WZZ127" i="59" s="1"/>
  <c r="XAB127" i="59" s="1"/>
  <c r="XAD127" i="59" s="1"/>
  <c r="XAF127" i="59" s="1"/>
  <c r="XAH127" i="59" s="1"/>
  <c r="XAJ127" i="59" s="1"/>
  <c r="XAL127" i="59" s="1"/>
  <c r="XAN127" i="59" s="1"/>
  <c r="XAP127" i="59" s="1"/>
  <c r="XAR127" i="59" s="1"/>
  <c r="XAT127" i="59" s="1"/>
  <c r="XAV127" i="59" s="1"/>
  <c r="XAX127" i="59" s="1"/>
  <c r="XAZ127" i="59" s="1"/>
  <c r="XBB127" i="59" s="1"/>
  <c r="XBD127" i="59" s="1"/>
  <c r="XBF127" i="59" s="1"/>
  <c r="XBH127" i="59" s="1"/>
  <c r="XBJ127" i="59" s="1"/>
  <c r="XBL127" i="59" s="1"/>
  <c r="XBN127" i="59" s="1"/>
  <c r="XBP127" i="59" s="1"/>
  <c r="XBR127" i="59" s="1"/>
  <c r="XBT127" i="59" s="1"/>
  <c r="XBV127" i="59" s="1"/>
  <c r="XBX127" i="59" s="1"/>
  <c r="XBZ127" i="59" s="1"/>
  <c r="XCB127" i="59" s="1"/>
  <c r="XCD127" i="59" s="1"/>
  <c r="XCF127" i="59" s="1"/>
  <c r="XCH127" i="59" s="1"/>
  <c r="XCJ127" i="59" s="1"/>
  <c r="XCL127" i="59" s="1"/>
  <c r="XCN127" i="59" s="1"/>
  <c r="XCP127" i="59" s="1"/>
  <c r="XCR127" i="59" s="1"/>
  <c r="XCT127" i="59" s="1"/>
  <c r="XCV127" i="59" s="1"/>
  <c r="XCX127" i="59" s="1"/>
  <c r="XCZ127" i="59" s="1"/>
  <c r="XDB127" i="59" s="1"/>
  <c r="XDD127" i="59" s="1"/>
  <c r="XDF127" i="59" s="1"/>
  <c r="XDH127" i="59" s="1"/>
  <c r="XDJ127" i="59" s="1"/>
  <c r="XDL127" i="59" s="1"/>
  <c r="XDN127" i="59" s="1"/>
  <c r="XDP127" i="59" s="1"/>
  <c r="XDR127" i="59" s="1"/>
  <c r="XDT127" i="59" s="1"/>
  <c r="XDV127" i="59" s="1"/>
  <c r="XDX127" i="59" s="1"/>
  <c r="XDZ127" i="59" s="1"/>
  <c r="XEB127" i="59" s="1"/>
  <c r="XED127" i="59" s="1"/>
  <c r="XEF127" i="59" s="1"/>
  <c r="XEH127" i="59" s="1"/>
  <c r="XEJ127" i="59" s="1"/>
  <c r="XEL127" i="59" s="1"/>
  <c r="XEN127" i="59" s="1"/>
  <c r="XEP127" i="59" s="1"/>
  <c r="XER127" i="59" s="1"/>
  <c r="XET127" i="59" s="1"/>
  <c r="XEV127" i="59" s="1"/>
  <c r="XEX127" i="59" s="1"/>
  <c r="XEZ127" i="59" s="1"/>
  <c r="XFB127" i="59" s="1"/>
  <c r="V14" i="59"/>
  <c r="Y127" i="59" l="1"/>
  <c r="AA127" i="59" s="1"/>
  <c r="AC127" i="59" s="1"/>
  <c r="AE127" i="59" s="1"/>
  <c r="AG127" i="59" s="1"/>
  <c r="AI127" i="59" s="1"/>
  <c r="AK127" i="59" s="1"/>
  <c r="AM127" i="59" s="1"/>
  <c r="AO127" i="59" s="1"/>
  <c r="AQ127" i="59" s="1"/>
  <c r="AS127" i="59" s="1"/>
  <c r="AU127" i="59" s="1"/>
  <c r="AW127" i="59" s="1"/>
  <c r="AY127" i="59" s="1"/>
  <c r="BA127" i="59" s="1"/>
  <c r="BC127" i="59" s="1"/>
  <c r="BE127" i="59" s="1"/>
  <c r="BG127" i="59" s="1"/>
  <c r="BI127" i="59" s="1"/>
  <c r="BK127" i="59" s="1"/>
  <c r="BM127" i="59" s="1"/>
  <c r="BO127" i="59" s="1"/>
  <c r="BQ127" i="59" s="1"/>
  <c r="BS127" i="59" s="1"/>
  <c r="BU127" i="59" s="1"/>
  <c r="BW127" i="59" s="1"/>
  <c r="BY127" i="59" s="1"/>
  <c r="CA127" i="59" s="1"/>
  <c r="CC127" i="59" s="1"/>
  <c r="CE127" i="59" s="1"/>
  <c r="CG127" i="59" s="1"/>
  <c r="CI127" i="59" s="1"/>
  <c r="CK127" i="59" s="1"/>
  <c r="CM127" i="59" s="1"/>
  <c r="CO127" i="59" s="1"/>
  <c r="CQ127" i="59" s="1"/>
  <c r="CS127" i="59" s="1"/>
  <c r="CU127" i="59" s="1"/>
  <c r="CW127" i="59" s="1"/>
  <c r="CY127" i="59" s="1"/>
  <c r="DA127" i="59" s="1"/>
  <c r="DC127" i="59" s="1"/>
  <c r="DE127" i="59" s="1"/>
  <c r="DG127" i="59" s="1"/>
  <c r="DI127" i="59" s="1"/>
  <c r="DK127" i="59" s="1"/>
  <c r="DM127" i="59" s="1"/>
  <c r="DO127" i="59" s="1"/>
  <c r="DQ127" i="59" s="1"/>
  <c r="DS127" i="59" s="1"/>
  <c r="DU127" i="59" s="1"/>
  <c r="DW127" i="59" s="1"/>
  <c r="DY127" i="59" s="1"/>
  <c r="EA127" i="59" s="1"/>
  <c r="EC127" i="59" s="1"/>
  <c r="EE127" i="59" s="1"/>
  <c r="EG127" i="59" s="1"/>
  <c r="EI127" i="59" s="1"/>
  <c r="EK127" i="59" s="1"/>
  <c r="EM127" i="59" s="1"/>
  <c r="EO127" i="59" s="1"/>
  <c r="EQ127" i="59" s="1"/>
  <c r="ES127" i="59" s="1"/>
  <c r="EU127" i="59" s="1"/>
  <c r="EW127" i="59" s="1"/>
  <c r="EY127" i="59" s="1"/>
  <c r="FA127" i="59" s="1"/>
  <c r="FC127" i="59" s="1"/>
  <c r="FE127" i="59" s="1"/>
  <c r="FG127" i="59" s="1"/>
  <c r="FI127" i="59" s="1"/>
  <c r="FK127" i="59" s="1"/>
  <c r="FM127" i="59" s="1"/>
  <c r="FO127" i="59" s="1"/>
  <c r="FQ127" i="59" s="1"/>
  <c r="FS127" i="59" s="1"/>
  <c r="FU127" i="59" s="1"/>
  <c r="FW127" i="59" s="1"/>
  <c r="FY127" i="59" s="1"/>
  <c r="GA127" i="59" s="1"/>
  <c r="GC127" i="59" s="1"/>
  <c r="GE127" i="59" s="1"/>
  <c r="GG127" i="59" s="1"/>
  <c r="GI127" i="59" s="1"/>
  <c r="GK127" i="59" s="1"/>
  <c r="GM127" i="59" s="1"/>
  <c r="GO127" i="59" s="1"/>
  <c r="GQ127" i="59" s="1"/>
  <c r="GS127" i="59" s="1"/>
  <c r="GU127" i="59" s="1"/>
  <c r="GW127" i="59" s="1"/>
  <c r="GY127" i="59" s="1"/>
  <c r="HA127" i="59" s="1"/>
  <c r="HC127" i="59" s="1"/>
  <c r="HE127" i="59" s="1"/>
  <c r="HG127" i="59" s="1"/>
  <c r="HI127" i="59" s="1"/>
  <c r="HK127" i="59" s="1"/>
  <c r="HM127" i="59" s="1"/>
  <c r="HO127" i="59" s="1"/>
  <c r="HQ127" i="59" s="1"/>
  <c r="HS127" i="59" s="1"/>
  <c r="HU127" i="59" s="1"/>
  <c r="HW127" i="59" s="1"/>
  <c r="HY127" i="59" s="1"/>
  <c r="IA127" i="59" s="1"/>
  <c r="IC127" i="59" s="1"/>
  <c r="IE127" i="59" s="1"/>
  <c r="IG127" i="59" s="1"/>
  <c r="II127" i="59" s="1"/>
  <c r="IK127" i="59" s="1"/>
  <c r="IM127" i="59" s="1"/>
  <c r="IO127" i="59" s="1"/>
  <c r="IQ127" i="59" s="1"/>
  <c r="IS127" i="59" s="1"/>
  <c r="IU127" i="59" s="1"/>
  <c r="IW127" i="59" s="1"/>
  <c r="IY127" i="59" s="1"/>
  <c r="JA127" i="59" s="1"/>
  <c r="JC127" i="59" s="1"/>
  <c r="JE127" i="59" s="1"/>
  <c r="JG127" i="59" s="1"/>
  <c r="JI127" i="59" s="1"/>
  <c r="JK127" i="59" s="1"/>
  <c r="JM127" i="59" s="1"/>
  <c r="JO127" i="59" s="1"/>
  <c r="JQ127" i="59" s="1"/>
  <c r="JS127" i="59" s="1"/>
  <c r="JU127" i="59" s="1"/>
  <c r="JW127" i="59" s="1"/>
  <c r="JY127" i="59" s="1"/>
  <c r="KA127" i="59" s="1"/>
  <c r="KC127" i="59" s="1"/>
  <c r="KE127" i="59" s="1"/>
  <c r="KG127" i="59" s="1"/>
  <c r="KI127" i="59" s="1"/>
  <c r="KK127" i="59" s="1"/>
  <c r="KM127" i="59" s="1"/>
  <c r="KO127" i="59" s="1"/>
  <c r="KQ127" i="59" s="1"/>
  <c r="KS127" i="59" s="1"/>
  <c r="KU127" i="59" s="1"/>
  <c r="KW127" i="59" s="1"/>
  <c r="KY127" i="59" s="1"/>
  <c r="LA127" i="59" s="1"/>
  <c r="LC127" i="59" s="1"/>
  <c r="LE127" i="59" s="1"/>
  <c r="LG127" i="59" s="1"/>
  <c r="LI127" i="59" s="1"/>
  <c r="LK127" i="59" s="1"/>
  <c r="LM127" i="59" s="1"/>
  <c r="LO127" i="59" s="1"/>
  <c r="LQ127" i="59" s="1"/>
  <c r="LS127" i="59" s="1"/>
  <c r="LU127" i="59" s="1"/>
  <c r="LW127" i="59" s="1"/>
  <c r="LY127" i="59" s="1"/>
  <c r="MA127" i="59" s="1"/>
  <c r="MC127" i="59" s="1"/>
  <c r="ME127" i="59" s="1"/>
  <c r="MG127" i="59" s="1"/>
  <c r="MI127" i="59" s="1"/>
  <c r="MK127" i="59" s="1"/>
  <c r="MM127" i="59" s="1"/>
  <c r="MO127" i="59" s="1"/>
  <c r="MQ127" i="59" s="1"/>
  <c r="MS127" i="59" s="1"/>
  <c r="MU127" i="59" s="1"/>
  <c r="MW127" i="59" s="1"/>
  <c r="MY127" i="59" s="1"/>
  <c r="NA127" i="59" s="1"/>
  <c r="NC127" i="59" s="1"/>
  <c r="NE127" i="59" s="1"/>
  <c r="NG127" i="59" s="1"/>
  <c r="NI127" i="59" s="1"/>
  <c r="NK127" i="59" s="1"/>
  <c r="NM127" i="59" s="1"/>
  <c r="NO127" i="59" s="1"/>
  <c r="NQ127" i="59" s="1"/>
  <c r="NS127" i="59" s="1"/>
  <c r="NU127" i="59" s="1"/>
  <c r="NW127" i="59" s="1"/>
  <c r="NY127" i="59" s="1"/>
  <c r="OA127" i="59" s="1"/>
  <c r="OC127" i="59" s="1"/>
  <c r="OE127" i="59" s="1"/>
  <c r="OG127" i="59" s="1"/>
  <c r="OI127" i="59" s="1"/>
  <c r="OK127" i="59" s="1"/>
  <c r="OM127" i="59" s="1"/>
  <c r="OO127" i="59" s="1"/>
  <c r="OQ127" i="59" s="1"/>
  <c r="OS127" i="59" s="1"/>
  <c r="OU127" i="59" s="1"/>
  <c r="OW127" i="59" s="1"/>
  <c r="OY127" i="59" s="1"/>
  <c r="PA127" i="59" s="1"/>
  <c r="PC127" i="59" s="1"/>
  <c r="PE127" i="59" s="1"/>
  <c r="PG127" i="59" s="1"/>
  <c r="PI127" i="59" s="1"/>
  <c r="PK127" i="59" s="1"/>
  <c r="PM127" i="59" s="1"/>
  <c r="PO127" i="59" s="1"/>
  <c r="PQ127" i="59" s="1"/>
  <c r="PS127" i="59" s="1"/>
  <c r="PU127" i="59" s="1"/>
  <c r="PW127" i="59" s="1"/>
  <c r="PY127" i="59" s="1"/>
  <c r="QA127" i="59" s="1"/>
  <c r="QC127" i="59" s="1"/>
  <c r="QE127" i="59" s="1"/>
  <c r="QG127" i="59" s="1"/>
  <c r="QI127" i="59" s="1"/>
  <c r="QK127" i="59" s="1"/>
  <c r="QM127" i="59" s="1"/>
  <c r="QO127" i="59" s="1"/>
  <c r="QQ127" i="59" s="1"/>
  <c r="QS127" i="59" s="1"/>
  <c r="QU127" i="59" s="1"/>
  <c r="QW127" i="59" s="1"/>
  <c r="QY127" i="59" s="1"/>
  <c r="RA127" i="59" s="1"/>
  <c r="RC127" i="59" s="1"/>
  <c r="RE127" i="59" s="1"/>
  <c r="RG127" i="59" s="1"/>
  <c r="RI127" i="59" s="1"/>
  <c r="RK127" i="59" s="1"/>
  <c r="RM127" i="59" s="1"/>
  <c r="RO127" i="59" s="1"/>
  <c r="RQ127" i="59" s="1"/>
  <c r="RS127" i="59" s="1"/>
  <c r="RU127" i="59" s="1"/>
  <c r="RW127" i="59" s="1"/>
  <c r="RY127" i="59" s="1"/>
  <c r="SA127" i="59" s="1"/>
  <c r="SC127" i="59" s="1"/>
  <c r="SE127" i="59" s="1"/>
  <c r="SG127" i="59" s="1"/>
  <c r="SI127" i="59" s="1"/>
  <c r="SK127" i="59" s="1"/>
  <c r="SM127" i="59" s="1"/>
  <c r="SO127" i="59" s="1"/>
  <c r="SQ127" i="59" s="1"/>
  <c r="SS127" i="59" s="1"/>
  <c r="SU127" i="59" s="1"/>
  <c r="SW127" i="59" s="1"/>
  <c r="SY127" i="59" s="1"/>
  <c r="TA127" i="59" s="1"/>
  <c r="TC127" i="59" s="1"/>
  <c r="TE127" i="59" s="1"/>
  <c r="TG127" i="59" s="1"/>
  <c r="TI127" i="59" s="1"/>
  <c r="TK127" i="59" s="1"/>
  <c r="TM127" i="59" s="1"/>
  <c r="TO127" i="59" s="1"/>
  <c r="TQ127" i="59" s="1"/>
  <c r="TS127" i="59" s="1"/>
  <c r="TU127" i="59" s="1"/>
  <c r="TW127" i="59" s="1"/>
  <c r="TY127" i="59" s="1"/>
  <c r="UA127" i="59" s="1"/>
  <c r="UC127" i="59" s="1"/>
  <c r="UE127" i="59" s="1"/>
  <c r="UG127" i="59" s="1"/>
  <c r="UI127" i="59" s="1"/>
  <c r="UK127" i="59" s="1"/>
  <c r="UM127" i="59" s="1"/>
  <c r="UO127" i="59" s="1"/>
  <c r="UQ127" i="59" s="1"/>
  <c r="US127" i="59" s="1"/>
  <c r="UU127" i="59" s="1"/>
  <c r="UW127" i="59" s="1"/>
  <c r="UY127" i="59" s="1"/>
  <c r="VA127" i="59" s="1"/>
  <c r="VC127" i="59" s="1"/>
  <c r="VE127" i="59" s="1"/>
  <c r="VG127" i="59" s="1"/>
  <c r="VI127" i="59" s="1"/>
  <c r="VK127" i="59" s="1"/>
  <c r="VM127" i="59" s="1"/>
  <c r="VO127" i="59" s="1"/>
  <c r="VQ127" i="59" s="1"/>
  <c r="VS127" i="59" s="1"/>
  <c r="VU127" i="59" s="1"/>
  <c r="VW127" i="59" s="1"/>
  <c r="VY127" i="59" s="1"/>
  <c r="WA127" i="59" s="1"/>
  <c r="WC127" i="59" s="1"/>
  <c r="WE127" i="59" s="1"/>
  <c r="WG127" i="59" s="1"/>
  <c r="WI127" i="59" s="1"/>
  <c r="WK127" i="59" s="1"/>
  <c r="WM127" i="59" s="1"/>
  <c r="WO127" i="59" s="1"/>
  <c r="WQ127" i="59" s="1"/>
  <c r="WS127" i="59" s="1"/>
  <c r="WU127" i="59" s="1"/>
  <c r="WW127" i="59" s="1"/>
  <c r="WY127" i="59" s="1"/>
  <c r="XA127" i="59" s="1"/>
  <c r="XC127" i="59" s="1"/>
  <c r="XE127" i="59" s="1"/>
  <c r="XG127" i="59" s="1"/>
  <c r="XI127" i="59" s="1"/>
  <c r="XK127" i="59" s="1"/>
  <c r="XM127" i="59" s="1"/>
  <c r="XO127" i="59" s="1"/>
  <c r="XQ127" i="59" s="1"/>
  <c r="XS127" i="59" s="1"/>
  <c r="XU127" i="59" s="1"/>
  <c r="XW127" i="59" s="1"/>
  <c r="XY127" i="59" s="1"/>
  <c r="YA127" i="59" s="1"/>
  <c r="YC127" i="59" s="1"/>
  <c r="YE127" i="59" s="1"/>
  <c r="YG127" i="59" s="1"/>
  <c r="YI127" i="59" s="1"/>
  <c r="YK127" i="59" s="1"/>
  <c r="YM127" i="59" s="1"/>
  <c r="YO127" i="59" s="1"/>
  <c r="YQ127" i="59" s="1"/>
  <c r="YS127" i="59" s="1"/>
  <c r="YU127" i="59" s="1"/>
  <c r="YW127" i="59" s="1"/>
  <c r="YY127" i="59" s="1"/>
  <c r="ZA127" i="59" s="1"/>
  <c r="ZC127" i="59" s="1"/>
  <c r="ZE127" i="59" s="1"/>
  <c r="ZG127" i="59" s="1"/>
  <c r="ZI127" i="59" s="1"/>
  <c r="ZK127" i="59" s="1"/>
  <c r="ZM127" i="59" s="1"/>
  <c r="ZO127" i="59" s="1"/>
  <c r="ZQ127" i="59" s="1"/>
  <c r="ZS127" i="59" s="1"/>
  <c r="ZU127" i="59" s="1"/>
  <c r="ZW127" i="59" s="1"/>
  <c r="ZY127" i="59" s="1"/>
  <c r="AAA127" i="59" s="1"/>
  <c r="AAC127" i="59" s="1"/>
  <c r="AAE127" i="59" s="1"/>
  <c r="AAG127" i="59" s="1"/>
  <c r="AAI127" i="59" s="1"/>
  <c r="AAK127" i="59" s="1"/>
  <c r="AAM127" i="59" s="1"/>
  <c r="AAO127" i="59" s="1"/>
  <c r="AAQ127" i="59" s="1"/>
  <c r="AAS127" i="59" s="1"/>
  <c r="AAU127" i="59" s="1"/>
  <c r="AAW127" i="59" s="1"/>
  <c r="AAY127" i="59" s="1"/>
  <c r="ABA127" i="59" s="1"/>
  <c r="ABC127" i="59" s="1"/>
  <c r="ABE127" i="59" s="1"/>
  <c r="ABG127" i="59" s="1"/>
  <c r="ABI127" i="59" s="1"/>
  <c r="ABK127" i="59" s="1"/>
  <c r="ABM127" i="59" s="1"/>
  <c r="ABO127" i="59" s="1"/>
  <c r="ABQ127" i="59" s="1"/>
  <c r="ABS127" i="59" s="1"/>
  <c r="ABU127" i="59" s="1"/>
  <c r="ABW127" i="59" s="1"/>
  <c r="ABY127" i="59" s="1"/>
  <c r="ACA127" i="59" s="1"/>
  <c r="ACC127" i="59" s="1"/>
  <c r="ACE127" i="59" s="1"/>
  <c r="ACG127" i="59" s="1"/>
  <c r="ACI127" i="59" s="1"/>
  <c r="ACK127" i="59" s="1"/>
  <c r="ACM127" i="59" s="1"/>
  <c r="ACO127" i="59" s="1"/>
  <c r="ACQ127" i="59" s="1"/>
  <c r="ACS127" i="59" s="1"/>
  <c r="ACU127" i="59" s="1"/>
  <c r="ACW127" i="59" s="1"/>
  <c r="ACY127" i="59" s="1"/>
  <c r="ADA127" i="59" s="1"/>
  <c r="ADC127" i="59" s="1"/>
  <c r="ADE127" i="59" s="1"/>
  <c r="ADG127" i="59" s="1"/>
  <c r="ADI127" i="59" s="1"/>
  <c r="ADK127" i="59" s="1"/>
  <c r="ADM127" i="59" s="1"/>
  <c r="ADO127" i="59" s="1"/>
  <c r="ADQ127" i="59" s="1"/>
  <c r="ADS127" i="59" s="1"/>
  <c r="ADU127" i="59" s="1"/>
  <c r="ADW127" i="59" s="1"/>
  <c r="ADY127" i="59" s="1"/>
  <c r="AEA127" i="59" s="1"/>
  <c r="AEC127" i="59" s="1"/>
  <c r="AEE127" i="59" s="1"/>
  <c r="AEG127" i="59" s="1"/>
  <c r="AEI127" i="59" s="1"/>
  <c r="AEK127" i="59" s="1"/>
  <c r="AEM127" i="59" s="1"/>
  <c r="AEO127" i="59" s="1"/>
  <c r="AEQ127" i="59" s="1"/>
  <c r="AES127" i="59" s="1"/>
  <c r="AEU127" i="59" s="1"/>
  <c r="AEW127" i="59" s="1"/>
  <c r="AEY127" i="59" s="1"/>
  <c r="AFA127" i="59" s="1"/>
  <c r="AFC127" i="59" s="1"/>
  <c r="AFE127" i="59" s="1"/>
  <c r="AFG127" i="59" s="1"/>
  <c r="AFI127" i="59" s="1"/>
  <c r="AFK127" i="59" s="1"/>
  <c r="AFM127" i="59" s="1"/>
  <c r="AFO127" i="59" s="1"/>
  <c r="AFQ127" i="59" s="1"/>
  <c r="AFS127" i="59" s="1"/>
  <c r="AFU127" i="59" s="1"/>
  <c r="AFW127" i="59" s="1"/>
  <c r="AFY127" i="59" s="1"/>
  <c r="AGA127" i="59" s="1"/>
  <c r="AGC127" i="59" s="1"/>
  <c r="AGE127" i="59" s="1"/>
  <c r="AGG127" i="59" s="1"/>
  <c r="AGI127" i="59" s="1"/>
  <c r="AGK127" i="59" s="1"/>
  <c r="AGM127" i="59" s="1"/>
  <c r="AGO127" i="59" s="1"/>
  <c r="AGQ127" i="59" s="1"/>
  <c r="AGS127" i="59" s="1"/>
  <c r="AGU127" i="59" s="1"/>
  <c r="AGW127" i="59" s="1"/>
  <c r="AGY127" i="59" s="1"/>
  <c r="AHA127" i="59" s="1"/>
  <c r="AHC127" i="59" s="1"/>
  <c r="AHE127" i="59" s="1"/>
  <c r="AHG127" i="59" s="1"/>
  <c r="AHI127" i="59" s="1"/>
  <c r="AHK127" i="59" s="1"/>
  <c r="AHM127" i="59" s="1"/>
  <c r="AHO127" i="59" s="1"/>
  <c r="AHQ127" i="59" s="1"/>
  <c r="AHS127" i="59" s="1"/>
  <c r="AHU127" i="59" s="1"/>
  <c r="AHW127" i="59" s="1"/>
  <c r="AHY127" i="59" s="1"/>
  <c r="AIA127" i="59" s="1"/>
  <c r="AIC127" i="59" s="1"/>
  <c r="AIE127" i="59" s="1"/>
  <c r="AIG127" i="59" s="1"/>
  <c r="AII127" i="59" s="1"/>
  <c r="AIK127" i="59" s="1"/>
  <c r="AIM127" i="59" s="1"/>
  <c r="AIO127" i="59" s="1"/>
  <c r="AIQ127" i="59" s="1"/>
  <c r="AIS127" i="59" s="1"/>
  <c r="AIU127" i="59" s="1"/>
  <c r="AIW127" i="59" s="1"/>
  <c r="AIY127" i="59" s="1"/>
  <c r="AJA127" i="59" s="1"/>
  <c r="AJC127" i="59" s="1"/>
  <c r="AJE127" i="59" s="1"/>
  <c r="AJG127" i="59" s="1"/>
  <c r="AJI127" i="59" s="1"/>
  <c r="AJK127" i="59" s="1"/>
  <c r="AJM127" i="59" s="1"/>
  <c r="AJO127" i="59" s="1"/>
  <c r="AJQ127" i="59" s="1"/>
  <c r="AJS127" i="59" s="1"/>
  <c r="AJU127" i="59" s="1"/>
  <c r="AJW127" i="59" s="1"/>
  <c r="AJY127" i="59" s="1"/>
  <c r="AKA127" i="59" s="1"/>
  <c r="AKC127" i="59" s="1"/>
  <c r="AKE127" i="59" s="1"/>
  <c r="AKG127" i="59" s="1"/>
  <c r="AKI127" i="59" s="1"/>
  <c r="AKK127" i="59" s="1"/>
  <c r="AKM127" i="59" s="1"/>
  <c r="AKO127" i="59" s="1"/>
  <c r="AKQ127" i="59" s="1"/>
  <c r="AKS127" i="59" s="1"/>
  <c r="AKU127" i="59" s="1"/>
  <c r="AKW127" i="59" s="1"/>
  <c r="AKY127" i="59" s="1"/>
  <c r="ALA127" i="59" s="1"/>
  <c r="ALC127" i="59" s="1"/>
  <c r="ALE127" i="59" s="1"/>
  <c r="ALG127" i="59" s="1"/>
  <c r="ALI127" i="59" s="1"/>
  <c r="ALK127" i="59" s="1"/>
  <c r="ALM127" i="59" s="1"/>
  <c r="ALO127" i="59" s="1"/>
  <c r="ALQ127" i="59" s="1"/>
  <c r="ALS127" i="59" s="1"/>
  <c r="ALU127" i="59" s="1"/>
  <c r="ALW127" i="59" s="1"/>
  <c r="ALY127" i="59" s="1"/>
  <c r="AMA127" i="59" s="1"/>
  <c r="AMC127" i="59" s="1"/>
  <c r="AME127" i="59" s="1"/>
  <c r="AMG127" i="59" s="1"/>
  <c r="AMI127" i="59" s="1"/>
  <c r="AMK127" i="59" s="1"/>
  <c r="AMM127" i="59" s="1"/>
  <c r="AMO127" i="59" s="1"/>
  <c r="AMQ127" i="59" s="1"/>
  <c r="AMS127" i="59" s="1"/>
  <c r="AMU127" i="59" s="1"/>
  <c r="AMW127" i="59" s="1"/>
  <c r="AMY127" i="59" s="1"/>
  <c r="ANA127" i="59" s="1"/>
  <c r="ANC127" i="59" s="1"/>
  <c r="ANE127" i="59" s="1"/>
  <c r="ANG127" i="59" s="1"/>
  <c r="ANI127" i="59" s="1"/>
  <c r="ANK127" i="59" s="1"/>
  <c r="ANM127" i="59" s="1"/>
  <c r="ANO127" i="59" s="1"/>
  <c r="ANQ127" i="59" s="1"/>
  <c r="ANS127" i="59" s="1"/>
  <c r="ANU127" i="59" s="1"/>
  <c r="ANW127" i="59" s="1"/>
  <c r="ANY127" i="59" s="1"/>
  <c r="AOA127" i="59" s="1"/>
  <c r="AOC127" i="59" s="1"/>
  <c r="AOE127" i="59" s="1"/>
  <c r="AOG127" i="59" s="1"/>
  <c r="AOI127" i="59" s="1"/>
  <c r="AOK127" i="59" s="1"/>
  <c r="AOM127" i="59" s="1"/>
  <c r="AOO127" i="59" s="1"/>
  <c r="AOQ127" i="59" s="1"/>
  <c r="AOS127" i="59" s="1"/>
  <c r="AOU127" i="59" s="1"/>
  <c r="AOW127" i="59" s="1"/>
  <c r="AOY127" i="59" s="1"/>
  <c r="APA127" i="59" s="1"/>
  <c r="APC127" i="59" s="1"/>
  <c r="APE127" i="59" s="1"/>
  <c r="APG127" i="59" s="1"/>
  <c r="API127" i="59" s="1"/>
  <c r="APK127" i="59" s="1"/>
  <c r="APM127" i="59" s="1"/>
  <c r="APO127" i="59" s="1"/>
  <c r="APQ127" i="59" s="1"/>
  <c r="APS127" i="59" s="1"/>
  <c r="APU127" i="59" s="1"/>
  <c r="APW127" i="59" s="1"/>
  <c r="APY127" i="59" s="1"/>
  <c r="AQA127" i="59" s="1"/>
  <c r="AQC127" i="59" s="1"/>
  <c r="AQE127" i="59" s="1"/>
  <c r="AQG127" i="59" s="1"/>
  <c r="AQI127" i="59" s="1"/>
  <c r="AQK127" i="59" s="1"/>
  <c r="AQM127" i="59" s="1"/>
  <c r="AQO127" i="59" s="1"/>
  <c r="AQQ127" i="59" s="1"/>
  <c r="AQS127" i="59" s="1"/>
  <c r="AQU127" i="59" s="1"/>
  <c r="AQW127" i="59" s="1"/>
  <c r="AQY127" i="59" s="1"/>
  <c r="ARA127" i="59" s="1"/>
  <c r="ARC127" i="59" s="1"/>
  <c r="ARE127" i="59" s="1"/>
  <c r="ARG127" i="59" s="1"/>
  <c r="ARI127" i="59" s="1"/>
  <c r="ARK127" i="59" s="1"/>
  <c r="ARM127" i="59" s="1"/>
  <c r="ARO127" i="59" s="1"/>
  <c r="ARQ127" i="59" s="1"/>
  <c r="ARS127" i="59" s="1"/>
  <c r="ARU127" i="59" s="1"/>
  <c r="ARW127" i="59" s="1"/>
  <c r="ARY127" i="59" s="1"/>
  <c r="ASA127" i="59" s="1"/>
  <c r="ASC127" i="59" s="1"/>
  <c r="ASE127" i="59" s="1"/>
  <c r="ASG127" i="59" s="1"/>
  <c r="ASI127" i="59" s="1"/>
  <c r="ASK127" i="59" s="1"/>
  <c r="ASM127" i="59" s="1"/>
  <c r="ASO127" i="59" s="1"/>
  <c r="ASQ127" i="59" s="1"/>
  <c r="ASS127" i="59" s="1"/>
  <c r="ASU127" i="59" s="1"/>
  <c r="ASW127" i="59" s="1"/>
  <c r="ASY127" i="59" s="1"/>
  <c r="ATA127" i="59" s="1"/>
  <c r="ATC127" i="59" s="1"/>
  <c r="ATE127" i="59" s="1"/>
  <c r="ATG127" i="59" s="1"/>
  <c r="ATI127" i="59" s="1"/>
  <c r="ATK127" i="59" s="1"/>
  <c r="ATM127" i="59" s="1"/>
  <c r="ATO127" i="59" s="1"/>
  <c r="ATQ127" i="59" s="1"/>
  <c r="ATS127" i="59" s="1"/>
  <c r="ATU127" i="59" s="1"/>
  <c r="ATW127" i="59" s="1"/>
  <c r="ATY127" i="59" s="1"/>
  <c r="AUA127" i="59" s="1"/>
  <c r="AUC127" i="59" s="1"/>
  <c r="AUE127" i="59" s="1"/>
  <c r="AUG127" i="59" s="1"/>
  <c r="AUI127" i="59" s="1"/>
  <c r="AUK127" i="59" s="1"/>
  <c r="AUM127" i="59" s="1"/>
  <c r="AUO127" i="59" s="1"/>
  <c r="AUQ127" i="59" s="1"/>
  <c r="AUS127" i="59" s="1"/>
  <c r="AUU127" i="59" s="1"/>
  <c r="AUW127" i="59" s="1"/>
  <c r="AUY127" i="59" s="1"/>
  <c r="AVA127" i="59" s="1"/>
  <c r="AVC127" i="59" s="1"/>
  <c r="AVE127" i="59" s="1"/>
  <c r="AVG127" i="59" s="1"/>
  <c r="AVI127" i="59" s="1"/>
  <c r="AVK127" i="59" s="1"/>
  <c r="AVM127" i="59" s="1"/>
  <c r="AVO127" i="59" s="1"/>
  <c r="AVQ127" i="59" s="1"/>
  <c r="AVS127" i="59" s="1"/>
  <c r="AVU127" i="59" s="1"/>
  <c r="AVW127" i="59" s="1"/>
  <c r="AVY127" i="59" s="1"/>
  <c r="AWA127" i="59" s="1"/>
  <c r="AWC127" i="59" s="1"/>
  <c r="AWE127" i="59" s="1"/>
  <c r="AWG127" i="59" s="1"/>
  <c r="AWI127" i="59" s="1"/>
  <c r="AWK127" i="59" s="1"/>
  <c r="AWM127" i="59" s="1"/>
  <c r="AWO127" i="59" s="1"/>
  <c r="AWQ127" i="59" s="1"/>
  <c r="AWS127" i="59" s="1"/>
  <c r="AWU127" i="59" s="1"/>
  <c r="AWW127" i="59" s="1"/>
  <c r="AWY127" i="59" s="1"/>
  <c r="AXA127" i="59" s="1"/>
  <c r="AXC127" i="59" s="1"/>
  <c r="AXE127" i="59" s="1"/>
  <c r="AXG127" i="59" s="1"/>
  <c r="AXI127" i="59" s="1"/>
  <c r="AXK127" i="59" s="1"/>
  <c r="AXM127" i="59" s="1"/>
  <c r="AXO127" i="59" s="1"/>
  <c r="AXQ127" i="59" s="1"/>
  <c r="AXS127" i="59" s="1"/>
  <c r="AXU127" i="59" s="1"/>
  <c r="AXW127" i="59" s="1"/>
  <c r="AXY127" i="59" s="1"/>
  <c r="AYA127" i="59" s="1"/>
  <c r="AYC127" i="59" s="1"/>
  <c r="AYE127" i="59" s="1"/>
  <c r="AYG127" i="59" s="1"/>
  <c r="AYI127" i="59" s="1"/>
  <c r="AYK127" i="59" s="1"/>
  <c r="AYM127" i="59" s="1"/>
  <c r="AYO127" i="59" s="1"/>
  <c r="AYQ127" i="59" s="1"/>
  <c r="AYS127" i="59" s="1"/>
  <c r="AYU127" i="59" s="1"/>
  <c r="AYW127" i="59" s="1"/>
  <c r="AYY127" i="59" s="1"/>
  <c r="AZA127" i="59" s="1"/>
  <c r="AZC127" i="59" s="1"/>
  <c r="AZE127" i="59" s="1"/>
  <c r="AZG127" i="59" s="1"/>
  <c r="AZI127" i="59" s="1"/>
  <c r="AZK127" i="59" s="1"/>
  <c r="AZM127" i="59" s="1"/>
  <c r="AZO127" i="59" s="1"/>
  <c r="AZQ127" i="59" s="1"/>
  <c r="AZS127" i="59" s="1"/>
  <c r="AZU127" i="59" s="1"/>
  <c r="AZW127" i="59" s="1"/>
  <c r="AZY127" i="59" s="1"/>
  <c r="BAA127" i="59" s="1"/>
  <c r="BAC127" i="59" s="1"/>
  <c r="BAE127" i="59" s="1"/>
  <c r="BAG127" i="59" s="1"/>
  <c r="BAI127" i="59" s="1"/>
  <c r="BAK127" i="59" s="1"/>
  <c r="BAM127" i="59" s="1"/>
  <c r="BAO127" i="59" s="1"/>
  <c r="BAQ127" i="59" s="1"/>
  <c r="BAS127" i="59" s="1"/>
  <c r="BAU127" i="59" s="1"/>
  <c r="BAW127" i="59" s="1"/>
  <c r="BAY127" i="59" s="1"/>
  <c r="BBA127" i="59" s="1"/>
  <c r="BBC127" i="59" s="1"/>
  <c r="BBE127" i="59" s="1"/>
  <c r="BBG127" i="59" s="1"/>
  <c r="BBI127" i="59" s="1"/>
  <c r="BBK127" i="59" s="1"/>
  <c r="BBM127" i="59" s="1"/>
  <c r="BBO127" i="59" s="1"/>
  <c r="BBQ127" i="59" s="1"/>
  <c r="BBS127" i="59" s="1"/>
  <c r="BBU127" i="59" s="1"/>
  <c r="BBW127" i="59" s="1"/>
  <c r="BBY127" i="59" s="1"/>
  <c r="BCA127" i="59" s="1"/>
  <c r="BCC127" i="59" s="1"/>
  <c r="BCE127" i="59" s="1"/>
  <c r="BCG127" i="59" s="1"/>
  <c r="BCI127" i="59" s="1"/>
  <c r="BCK127" i="59" s="1"/>
  <c r="BCM127" i="59" s="1"/>
  <c r="BCO127" i="59" s="1"/>
  <c r="BCQ127" i="59" s="1"/>
  <c r="BCS127" i="59" s="1"/>
  <c r="BCU127" i="59" s="1"/>
  <c r="BCW127" i="59" s="1"/>
  <c r="BCY127" i="59" s="1"/>
  <c r="BDA127" i="59" s="1"/>
  <c r="BDC127" i="59" s="1"/>
  <c r="BDE127" i="59" s="1"/>
  <c r="BDG127" i="59" s="1"/>
  <c r="BDI127" i="59" s="1"/>
  <c r="BDK127" i="59" s="1"/>
  <c r="BDM127" i="59" s="1"/>
  <c r="BDO127" i="59" s="1"/>
  <c r="BDQ127" i="59" s="1"/>
  <c r="BDS127" i="59" s="1"/>
  <c r="BDU127" i="59" s="1"/>
  <c r="BDW127" i="59" s="1"/>
  <c r="BDY127" i="59" s="1"/>
  <c r="BEA127" i="59" s="1"/>
  <c r="BEC127" i="59" s="1"/>
  <c r="BEE127" i="59" s="1"/>
  <c r="BEG127" i="59" s="1"/>
  <c r="BEI127" i="59" s="1"/>
  <c r="BEK127" i="59" s="1"/>
  <c r="BEM127" i="59" s="1"/>
  <c r="BEO127" i="59" s="1"/>
  <c r="BEQ127" i="59" s="1"/>
  <c r="BES127" i="59" s="1"/>
  <c r="BEU127" i="59" s="1"/>
  <c r="BEW127" i="59" s="1"/>
  <c r="BEY127" i="59" s="1"/>
  <c r="BFA127" i="59" s="1"/>
  <c r="BFC127" i="59" s="1"/>
  <c r="BFE127" i="59" s="1"/>
  <c r="BFG127" i="59" s="1"/>
  <c r="BFI127" i="59" s="1"/>
  <c r="BFK127" i="59" s="1"/>
  <c r="BFM127" i="59" s="1"/>
  <c r="BFO127" i="59" s="1"/>
  <c r="BFQ127" i="59" s="1"/>
  <c r="BFS127" i="59" s="1"/>
  <c r="BFU127" i="59" s="1"/>
  <c r="BFW127" i="59" s="1"/>
  <c r="BFY127" i="59" s="1"/>
  <c r="BGA127" i="59" s="1"/>
  <c r="BGC127" i="59" s="1"/>
  <c r="BGE127" i="59" s="1"/>
  <c r="BGG127" i="59" s="1"/>
  <c r="BGI127" i="59" s="1"/>
  <c r="BGK127" i="59" s="1"/>
  <c r="BGM127" i="59" s="1"/>
  <c r="BGO127" i="59" s="1"/>
  <c r="BGQ127" i="59" s="1"/>
  <c r="BGS127" i="59" s="1"/>
  <c r="BGU127" i="59" s="1"/>
  <c r="BGW127" i="59" s="1"/>
  <c r="BGY127" i="59" s="1"/>
  <c r="BHA127" i="59" s="1"/>
  <c r="BHC127" i="59" s="1"/>
  <c r="BHE127" i="59" s="1"/>
  <c r="BHG127" i="59" s="1"/>
  <c r="BHI127" i="59" s="1"/>
  <c r="BHK127" i="59" s="1"/>
  <c r="BHM127" i="59" s="1"/>
  <c r="BHO127" i="59" s="1"/>
  <c r="BHQ127" i="59" s="1"/>
  <c r="BHS127" i="59" s="1"/>
  <c r="BHU127" i="59" s="1"/>
  <c r="BHW127" i="59" s="1"/>
  <c r="BHY127" i="59" s="1"/>
  <c r="BIA127" i="59" s="1"/>
  <c r="BIC127" i="59" s="1"/>
  <c r="BIE127" i="59" s="1"/>
  <c r="BIG127" i="59" s="1"/>
  <c r="BII127" i="59" s="1"/>
  <c r="BIK127" i="59" s="1"/>
  <c r="BIM127" i="59" s="1"/>
  <c r="BIO127" i="59" s="1"/>
  <c r="BIQ127" i="59" s="1"/>
  <c r="BIS127" i="59" s="1"/>
  <c r="BIU127" i="59" s="1"/>
  <c r="BIW127" i="59" s="1"/>
  <c r="BIY127" i="59" s="1"/>
  <c r="BJA127" i="59" s="1"/>
  <c r="BJC127" i="59" s="1"/>
  <c r="BJE127" i="59" s="1"/>
  <c r="BJG127" i="59" s="1"/>
  <c r="BJI127" i="59" s="1"/>
  <c r="BJK127" i="59" s="1"/>
  <c r="BJM127" i="59" s="1"/>
  <c r="BJO127" i="59" s="1"/>
  <c r="BJQ127" i="59" s="1"/>
  <c r="BJS127" i="59" s="1"/>
  <c r="BJU127" i="59" s="1"/>
  <c r="BJW127" i="59" s="1"/>
  <c r="BJY127" i="59" s="1"/>
  <c r="BKA127" i="59" s="1"/>
  <c r="BKC127" i="59" s="1"/>
  <c r="BKE127" i="59" s="1"/>
  <c r="BKG127" i="59" s="1"/>
  <c r="BKI127" i="59" s="1"/>
  <c r="BKK127" i="59" s="1"/>
  <c r="BKM127" i="59" s="1"/>
  <c r="BKO127" i="59" s="1"/>
  <c r="BKQ127" i="59" s="1"/>
  <c r="BKS127" i="59" s="1"/>
  <c r="BKU127" i="59" s="1"/>
  <c r="BKW127" i="59" s="1"/>
  <c r="BKY127" i="59" s="1"/>
  <c r="BLA127" i="59" s="1"/>
  <c r="BLC127" i="59" s="1"/>
  <c r="BLE127" i="59" s="1"/>
  <c r="BLG127" i="59" s="1"/>
  <c r="BLI127" i="59" s="1"/>
  <c r="BLK127" i="59" s="1"/>
  <c r="BLM127" i="59" s="1"/>
  <c r="BLO127" i="59" s="1"/>
  <c r="BLQ127" i="59" s="1"/>
  <c r="BLS127" i="59" s="1"/>
  <c r="BLU127" i="59" s="1"/>
  <c r="BLW127" i="59" s="1"/>
  <c r="BLY127" i="59" s="1"/>
  <c r="BMA127" i="59" s="1"/>
  <c r="BMC127" i="59" s="1"/>
  <c r="BME127" i="59" s="1"/>
  <c r="BMG127" i="59" s="1"/>
  <c r="BMI127" i="59" s="1"/>
  <c r="BMK127" i="59" s="1"/>
  <c r="BMM127" i="59" s="1"/>
  <c r="BMO127" i="59" s="1"/>
  <c r="BMQ127" i="59" s="1"/>
  <c r="BMS127" i="59" s="1"/>
  <c r="BMU127" i="59" s="1"/>
  <c r="BMW127" i="59" s="1"/>
  <c r="BMY127" i="59" s="1"/>
  <c r="BNA127" i="59" s="1"/>
  <c r="BNC127" i="59" s="1"/>
  <c r="BNE127" i="59" s="1"/>
  <c r="BNG127" i="59" s="1"/>
  <c r="BNI127" i="59" s="1"/>
  <c r="BNK127" i="59" s="1"/>
  <c r="BNM127" i="59" s="1"/>
  <c r="BNO127" i="59" s="1"/>
  <c r="BNQ127" i="59" s="1"/>
  <c r="BNS127" i="59" s="1"/>
  <c r="BNU127" i="59" s="1"/>
  <c r="BNW127" i="59" s="1"/>
  <c r="BNY127" i="59" s="1"/>
  <c r="BOA127" i="59" s="1"/>
  <c r="BOC127" i="59" s="1"/>
  <c r="BOE127" i="59" s="1"/>
  <c r="BOG127" i="59" s="1"/>
  <c r="BOI127" i="59" s="1"/>
  <c r="BOK127" i="59" s="1"/>
  <c r="BOM127" i="59" s="1"/>
  <c r="BOO127" i="59" s="1"/>
  <c r="BOQ127" i="59" s="1"/>
  <c r="BOS127" i="59" s="1"/>
  <c r="BOU127" i="59" s="1"/>
  <c r="BOW127" i="59" s="1"/>
  <c r="BOY127" i="59" s="1"/>
  <c r="BPA127" i="59" s="1"/>
  <c r="BPC127" i="59" s="1"/>
  <c r="BPE127" i="59" s="1"/>
  <c r="BPG127" i="59" s="1"/>
  <c r="BPI127" i="59" s="1"/>
  <c r="BPK127" i="59" s="1"/>
  <c r="BPM127" i="59" s="1"/>
  <c r="BPO127" i="59" s="1"/>
  <c r="BPQ127" i="59" s="1"/>
  <c r="BPS127" i="59" s="1"/>
  <c r="BPU127" i="59" s="1"/>
  <c r="BPW127" i="59" s="1"/>
  <c r="BPY127" i="59" s="1"/>
  <c r="BQA127" i="59" s="1"/>
  <c r="BQC127" i="59" s="1"/>
  <c r="BQE127" i="59" s="1"/>
  <c r="BQG127" i="59" s="1"/>
  <c r="BQI127" i="59" s="1"/>
  <c r="BQK127" i="59" s="1"/>
  <c r="BQM127" i="59" s="1"/>
  <c r="BQO127" i="59" s="1"/>
  <c r="BQQ127" i="59" s="1"/>
  <c r="BQS127" i="59" s="1"/>
  <c r="BQU127" i="59" s="1"/>
  <c r="BQW127" i="59" s="1"/>
  <c r="BQY127" i="59" s="1"/>
  <c r="BRA127" i="59" s="1"/>
  <c r="BRC127" i="59" s="1"/>
  <c r="BRE127" i="59" s="1"/>
  <c r="BRG127" i="59" s="1"/>
  <c r="BRI127" i="59" s="1"/>
  <c r="BRK127" i="59" s="1"/>
  <c r="BRM127" i="59" s="1"/>
  <c r="BRO127" i="59" s="1"/>
  <c r="BRQ127" i="59" s="1"/>
  <c r="BRS127" i="59" s="1"/>
  <c r="BRU127" i="59" s="1"/>
  <c r="BRW127" i="59" s="1"/>
  <c r="BRY127" i="59" s="1"/>
  <c r="BSA127" i="59" s="1"/>
  <c r="BSC127" i="59" s="1"/>
  <c r="BSE127" i="59" s="1"/>
  <c r="BSG127" i="59" s="1"/>
  <c r="BSI127" i="59" s="1"/>
  <c r="BSK127" i="59" s="1"/>
  <c r="BSM127" i="59" s="1"/>
  <c r="BSO127" i="59" s="1"/>
  <c r="BSQ127" i="59" s="1"/>
  <c r="BSS127" i="59" s="1"/>
  <c r="BSU127" i="59" s="1"/>
  <c r="BSW127" i="59" s="1"/>
  <c r="BSY127" i="59" s="1"/>
  <c r="BTA127" i="59" s="1"/>
  <c r="BTC127" i="59" s="1"/>
  <c r="BTE127" i="59" s="1"/>
  <c r="BTG127" i="59" s="1"/>
  <c r="BTI127" i="59" s="1"/>
  <c r="BTK127" i="59" s="1"/>
  <c r="BTM127" i="59" s="1"/>
  <c r="BTO127" i="59" s="1"/>
  <c r="BTQ127" i="59" s="1"/>
  <c r="BTS127" i="59" s="1"/>
  <c r="BTU127" i="59" s="1"/>
  <c r="BTW127" i="59" s="1"/>
  <c r="BTY127" i="59" s="1"/>
  <c r="BUA127" i="59" s="1"/>
  <c r="BUC127" i="59" s="1"/>
  <c r="BUE127" i="59" s="1"/>
  <c r="BUG127" i="59" s="1"/>
  <c r="BUI127" i="59" s="1"/>
  <c r="BUK127" i="59" s="1"/>
  <c r="BUM127" i="59" s="1"/>
  <c r="BUO127" i="59" s="1"/>
  <c r="BUQ127" i="59" s="1"/>
  <c r="BUS127" i="59" s="1"/>
  <c r="BUU127" i="59" s="1"/>
  <c r="BUW127" i="59" s="1"/>
  <c r="BUY127" i="59" s="1"/>
  <c r="BVA127" i="59" s="1"/>
  <c r="BVC127" i="59" s="1"/>
  <c r="BVE127" i="59" s="1"/>
  <c r="BVG127" i="59" s="1"/>
  <c r="BVI127" i="59" s="1"/>
  <c r="BVK127" i="59" s="1"/>
  <c r="BVM127" i="59" s="1"/>
  <c r="BVO127" i="59" s="1"/>
  <c r="BVQ127" i="59" s="1"/>
  <c r="BVS127" i="59" s="1"/>
  <c r="BVU127" i="59" s="1"/>
  <c r="BVW127" i="59" s="1"/>
  <c r="BVY127" i="59" s="1"/>
  <c r="BWA127" i="59" s="1"/>
  <c r="BWC127" i="59" s="1"/>
  <c r="BWE127" i="59" s="1"/>
  <c r="BWG127" i="59" s="1"/>
  <c r="BWI127" i="59" s="1"/>
  <c r="BWK127" i="59" s="1"/>
  <c r="BWM127" i="59" s="1"/>
  <c r="BWO127" i="59" s="1"/>
  <c r="BWQ127" i="59" s="1"/>
  <c r="BWS127" i="59" s="1"/>
  <c r="BWU127" i="59" s="1"/>
  <c r="BWW127" i="59" s="1"/>
  <c r="BWY127" i="59" s="1"/>
  <c r="BXA127" i="59" s="1"/>
  <c r="BXC127" i="59" s="1"/>
  <c r="BXE127" i="59" s="1"/>
  <c r="BXG127" i="59" s="1"/>
  <c r="BXI127" i="59" s="1"/>
  <c r="BXK127" i="59" s="1"/>
  <c r="BXM127" i="59" s="1"/>
  <c r="BXO127" i="59" s="1"/>
  <c r="BXQ127" i="59" s="1"/>
  <c r="BXS127" i="59" s="1"/>
  <c r="BXU127" i="59" s="1"/>
  <c r="BXW127" i="59" s="1"/>
  <c r="BXY127" i="59" s="1"/>
  <c r="BYA127" i="59" s="1"/>
  <c r="BYC127" i="59" s="1"/>
  <c r="BYE127" i="59" s="1"/>
  <c r="BYG127" i="59" s="1"/>
  <c r="BYI127" i="59" s="1"/>
  <c r="BYK127" i="59" s="1"/>
  <c r="BYM127" i="59" s="1"/>
  <c r="BYO127" i="59" s="1"/>
  <c r="BYQ127" i="59" s="1"/>
  <c r="BYS127" i="59" s="1"/>
  <c r="BYU127" i="59" s="1"/>
  <c r="BYW127" i="59" s="1"/>
  <c r="BYY127" i="59" s="1"/>
  <c r="BZA127" i="59" s="1"/>
  <c r="BZC127" i="59" s="1"/>
  <c r="BZE127" i="59" s="1"/>
  <c r="BZG127" i="59" s="1"/>
  <c r="BZI127" i="59" s="1"/>
  <c r="BZK127" i="59" s="1"/>
  <c r="BZM127" i="59" s="1"/>
  <c r="BZO127" i="59" s="1"/>
  <c r="BZQ127" i="59" s="1"/>
  <c r="BZS127" i="59" s="1"/>
  <c r="BZU127" i="59" s="1"/>
  <c r="BZW127" i="59" s="1"/>
  <c r="BZY127" i="59" s="1"/>
  <c r="CAA127" i="59" s="1"/>
  <c r="CAC127" i="59" s="1"/>
  <c r="CAE127" i="59" s="1"/>
  <c r="CAG127" i="59" s="1"/>
  <c r="CAI127" i="59" s="1"/>
  <c r="CAK127" i="59" s="1"/>
  <c r="CAM127" i="59" s="1"/>
  <c r="CAO127" i="59" s="1"/>
  <c r="CAQ127" i="59" s="1"/>
  <c r="CAS127" i="59" s="1"/>
  <c r="CAU127" i="59" s="1"/>
  <c r="CAW127" i="59" s="1"/>
  <c r="CAY127" i="59" s="1"/>
  <c r="CBA127" i="59" s="1"/>
  <c r="CBC127" i="59" s="1"/>
  <c r="CBE127" i="59" s="1"/>
  <c r="CBG127" i="59" s="1"/>
  <c r="CBI127" i="59" s="1"/>
  <c r="CBK127" i="59" s="1"/>
  <c r="CBM127" i="59" s="1"/>
  <c r="CBO127" i="59" s="1"/>
  <c r="CBQ127" i="59" s="1"/>
  <c r="CBS127" i="59" s="1"/>
  <c r="CBU127" i="59" s="1"/>
  <c r="CBW127" i="59" s="1"/>
  <c r="CBY127" i="59" s="1"/>
  <c r="CCA127" i="59" s="1"/>
  <c r="CCC127" i="59" s="1"/>
  <c r="CCE127" i="59" s="1"/>
  <c r="CCG127" i="59" s="1"/>
  <c r="CCI127" i="59" s="1"/>
  <c r="CCK127" i="59" s="1"/>
  <c r="CCM127" i="59" s="1"/>
  <c r="CCO127" i="59" s="1"/>
  <c r="CCQ127" i="59" s="1"/>
  <c r="CCS127" i="59" s="1"/>
  <c r="CCU127" i="59" s="1"/>
  <c r="CCW127" i="59" s="1"/>
  <c r="CCY127" i="59" s="1"/>
  <c r="CDA127" i="59" s="1"/>
  <c r="CDC127" i="59" s="1"/>
  <c r="CDE127" i="59" s="1"/>
  <c r="CDG127" i="59" s="1"/>
  <c r="CDI127" i="59" s="1"/>
  <c r="CDK127" i="59" s="1"/>
  <c r="CDM127" i="59" s="1"/>
  <c r="CDO127" i="59" s="1"/>
  <c r="CDQ127" i="59" s="1"/>
  <c r="CDS127" i="59" s="1"/>
  <c r="CDU127" i="59" s="1"/>
  <c r="CDW127" i="59" s="1"/>
  <c r="CDY127" i="59" s="1"/>
  <c r="CEA127" i="59" s="1"/>
  <c r="CEC127" i="59" s="1"/>
  <c r="CEE127" i="59" s="1"/>
  <c r="CEG127" i="59" s="1"/>
  <c r="CEI127" i="59" s="1"/>
  <c r="CEK127" i="59" s="1"/>
  <c r="CEM127" i="59" s="1"/>
  <c r="CEO127" i="59" s="1"/>
  <c r="CEQ127" i="59" s="1"/>
  <c r="CES127" i="59" s="1"/>
  <c r="CEU127" i="59" s="1"/>
  <c r="CEW127" i="59" s="1"/>
  <c r="CEY127" i="59" s="1"/>
  <c r="CFA127" i="59" s="1"/>
  <c r="CFC127" i="59" s="1"/>
  <c r="CFE127" i="59" s="1"/>
  <c r="CFG127" i="59" s="1"/>
  <c r="CFI127" i="59" s="1"/>
  <c r="CFK127" i="59" s="1"/>
  <c r="CFM127" i="59" s="1"/>
  <c r="CFO127" i="59" s="1"/>
  <c r="CFQ127" i="59" s="1"/>
  <c r="CFS127" i="59" s="1"/>
  <c r="CFU127" i="59" s="1"/>
  <c r="CFW127" i="59" s="1"/>
  <c r="CFY127" i="59" s="1"/>
  <c r="CGA127" i="59" s="1"/>
  <c r="CGC127" i="59" s="1"/>
  <c r="CGE127" i="59" s="1"/>
  <c r="CGG127" i="59" s="1"/>
  <c r="CGI127" i="59" s="1"/>
  <c r="CGK127" i="59" s="1"/>
  <c r="CGM127" i="59" s="1"/>
  <c r="CGO127" i="59" s="1"/>
  <c r="CGQ127" i="59" s="1"/>
  <c r="CGS127" i="59" s="1"/>
  <c r="CGU127" i="59" s="1"/>
  <c r="CGW127" i="59" s="1"/>
  <c r="CGY127" i="59" s="1"/>
  <c r="CHA127" i="59" s="1"/>
  <c r="CHC127" i="59" s="1"/>
  <c r="CHE127" i="59" s="1"/>
  <c r="CHG127" i="59" s="1"/>
  <c r="CHI127" i="59" s="1"/>
  <c r="CHK127" i="59" s="1"/>
  <c r="CHM127" i="59" s="1"/>
  <c r="CHO127" i="59" s="1"/>
  <c r="CHQ127" i="59" s="1"/>
  <c r="CHS127" i="59" s="1"/>
  <c r="CHU127" i="59" s="1"/>
  <c r="CHW127" i="59" s="1"/>
  <c r="CHY127" i="59" s="1"/>
  <c r="CIA127" i="59" s="1"/>
  <c r="CIC127" i="59" s="1"/>
  <c r="CIE127" i="59" s="1"/>
  <c r="CIG127" i="59" s="1"/>
  <c r="CII127" i="59" s="1"/>
  <c r="CIK127" i="59" s="1"/>
  <c r="CIM127" i="59" s="1"/>
  <c r="CIO127" i="59" s="1"/>
  <c r="CIQ127" i="59" s="1"/>
  <c r="CIS127" i="59" s="1"/>
  <c r="CIU127" i="59" s="1"/>
  <c r="CIW127" i="59" s="1"/>
  <c r="CIY127" i="59" s="1"/>
  <c r="CJA127" i="59" s="1"/>
  <c r="CJC127" i="59" s="1"/>
  <c r="CJE127" i="59" s="1"/>
  <c r="CJG127" i="59" s="1"/>
  <c r="CJI127" i="59" s="1"/>
  <c r="CJK127" i="59" s="1"/>
  <c r="CJM127" i="59" s="1"/>
  <c r="CJO127" i="59" s="1"/>
  <c r="CJQ127" i="59" s="1"/>
  <c r="CJS127" i="59" s="1"/>
  <c r="CJU127" i="59" s="1"/>
  <c r="CJW127" i="59" s="1"/>
  <c r="CJY127" i="59" s="1"/>
  <c r="CKA127" i="59" s="1"/>
  <c r="CKC127" i="59" s="1"/>
  <c r="CKE127" i="59" s="1"/>
  <c r="CKG127" i="59" s="1"/>
  <c r="CKI127" i="59" s="1"/>
  <c r="CKK127" i="59" s="1"/>
  <c r="CKM127" i="59" s="1"/>
  <c r="CKO127" i="59" s="1"/>
  <c r="CKQ127" i="59" s="1"/>
  <c r="CKS127" i="59" s="1"/>
  <c r="CKU127" i="59" s="1"/>
  <c r="CKW127" i="59" s="1"/>
  <c r="CKY127" i="59" s="1"/>
  <c r="CLA127" i="59" s="1"/>
  <c r="CLC127" i="59" s="1"/>
  <c r="CLE127" i="59" s="1"/>
  <c r="CLG127" i="59" s="1"/>
  <c r="CLI127" i="59" s="1"/>
  <c r="CLK127" i="59" s="1"/>
  <c r="CLM127" i="59" s="1"/>
  <c r="CLO127" i="59" s="1"/>
  <c r="CLQ127" i="59" s="1"/>
  <c r="CLS127" i="59" s="1"/>
  <c r="CLU127" i="59" s="1"/>
  <c r="CLW127" i="59" s="1"/>
  <c r="CLY127" i="59" s="1"/>
  <c r="CMA127" i="59" s="1"/>
  <c r="CMC127" i="59" s="1"/>
  <c r="CME127" i="59" s="1"/>
  <c r="CMG127" i="59" s="1"/>
  <c r="CMI127" i="59" s="1"/>
  <c r="CMK127" i="59" s="1"/>
  <c r="CMM127" i="59" s="1"/>
  <c r="CMO127" i="59" s="1"/>
  <c r="CMQ127" i="59" s="1"/>
  <c r="CMS127" i="59" s="1"/>
  <c r="CMU127" i="59" s="1"/>
  <c r="CMW127" i="59" s="1"/>
  <c r="CMY127" i="59" s="1"/>
  <c r="CNA127" i="59" s="1"/>
  <c r="CNC127" i="59" s="1"/>
  <c r="CNE127" i="59" s="1"/>
  <c r="CNG127" i="59" s="1"/>
  <c r="CNI127" i="59" s="1"/>
  <c r="CNK127" i="59" s="1"/>
  <c r="CNM127" i="59" s="1"/>
  <c r="CNO127" i="59" s="1"/>
  <c r="CNQ127" i="59" s="1"/>
  <c r="CNS127" i="59" s="1"/>
  <c r="CNU127" i="59" s="1"/>
  <c r="CNW127" i="59" s="1"/>
  <c r="CNY127" i="59" s="1"/>
  <c r="COA127" i="59" s="1"/>
  <c r="COC127" i="59" s="1"/>
  <c r="COE127" i="59" s="1"/>
  <c r="COG127" i="59" s="1"/>
  <c r="COI127" i="59" s="1"/>
  <c r="COK127" i="59" s="1"/>
  <c r="COM127" i="59" s="1"/>
  <c r="COO127" i="59" s="1"/>
  <c r="COQ127" i="59" s="1"/>
  <c r="COS127" i="59" s="1"/>
  <c r="COU127" i="59" s="1"/>
  <c r="COW127" i="59" s="1"/>
  <c r="COY127" i="59" s="1"/>
  <c r="CPA127" i="59" s="1"/>
  <c r="CPC127" i="59" s="1"/>
  <c r="CPE127" i="59" s="1"/>
  <c r="CPG127" i="59" s="1"/>
  <c r="CPI127" i="59" s="1"/>
  <c r="CPK127" i="59" s="1"/>
  <c r="CPM127" i="59" s="1"/>
  <c r="CPO127" i="59" s="1"/>
  <c r="CPQ127" i="59" s="1"/>
  <c r="CPS127" i="59" s="1"/>
  <c r="CPU127" i="59" s="1"/>
  <c r="CPW127" i="59" s="1"/>
  <c r="CPY127" i="59" s="1"/>
  <c r="CQA127" i="59" s="1"/>
  <c r="CQC127" i="59" s="1"/>
  <c r="CQE127" i="59" s="1"/>
  <c r="CQG127" i="59" s="1"/>
  <c r="CQI127" i="59" s="1"/>
  <c r="CQK127" i="59" s="1"/>
  <c r="CQM127" i="59" s="1"/>
  <c r="CQO127" i="59" s="1"/>
  <c r="CQQ127" i="59" s="1"/>
  <c r="CQS127" i="59" s="1"/>
  <c r="CQU127" i="59" s="1"/>
  <c r="CQW127" i="59" s="1"/>
  <c r="CQY127" i="59" s="1"/>
  <c r="CRA127" i="59" s="1"/>
  <c r="CRC127" i="59" s="1"/>
  <c r="CRE127" i="59" s="1"/>
  <c r="CRG127" i="59" s="1"/>
  <c r="CRI127" i="59" s="1"/>
  <c r="CRK127" i="59" s="1"/>
  <c r="CRM127" i="59" s="1"/>
  <c r="CRO127" i="59" s="1"/>
  <c r="CRQ127" i="59" s="1"/>
  <c r="CRS127" i="59" s="1"/>
  <c r="CRU127" i="59" s="1"/>
  <c r="CRW127" i="59" s="1"/>
  <c r="CRY127" i="59" s="1"/>
  <c r="CSA127" i="59" s="1"/>
  <c r="CSC127" i="59" s="1"/>
  <c r="CSE127" i="59" s="1"/>
  <c r="CSG127" i="59" s="1"/>
  <c r="CSI127" i="59" s="1"/>
  <c r="CSK127" i="59" s="1"/>
  <c r="CSM127" i="59" s="1"/>
  <c r="CSO127" i="59" s="1"/>
  <c r="CSQ127" i="59" s="1"/>
  <c r="CSS127" i="59" s="1"/>
  <c r="CSU127" i="59" s="1"/>
  <c r="CSW127" i="59" s="1"/>
  <c r="CSY127" i="59" s="1"/>
  <c r="CTA127" i="59" s="1"/>
  <c r="CTC127" i="59" s="1"/>
  <c r="CTE127" i="59" s="1"/>
  <c r="CTG127" i="59" s="1"/>
  <c r="CTI127" i="59" s="1"/>
  <c r="CTK127" i="59" s="1"/>
  <c r="CTM127" i="59" s="1"/>
  <c r="CTO127" i="59" s="1"/>
  <c r="CTQ127" i="59" s="1"/>
  <c r="CTS127" i="59" s="1"/>
  <c r="CTU127" i="59" s="1"/>
  <c r="CTW127" i="59" s="1"/>
  <c r="CTY127" i="59" s="1"/>
  <c r="CUA127" i="59" s="1"/>
  <c r="CUC127" i="59" s="1"/>
  <c r="CUE127" i="59" s="1"/>
  <c r="CUG127" i="59" s="1"/>
  <c r="CUI127" i="59" s="1"/>
  <c r="CUK127" i="59" s="1"/>
  <c r="CUM127" i="59" s="1"/>
  <c r="CUO127" i="59" s="1"/>
  <c r="CUQ127" i="59" s="1"/>
  <c r="CUS127" i="59" s="1"/>
  <c r="CUU127" i="59" s="1"/>
  <c r="CUW127" i="59" s="1"/>
  <c r="CUY127" i="59" s="1"/>
  <c r="CVA127" i="59" s="1"/>
  <c r="CVC127" i="59" s="1"/>
  <c r="CVE127" i="59" s="1"/>
  <c r="CVG127" i="59" s="1"/>
  <c r="CVI127" i="59" s="1"/>
  <c r="CVK127" i="59" s="1"/>
  <c r="CVM127" i="59" s="1"/>
  <c r="CVO127" i="59" s="1"/>
  <c r="CVQ127" i="59" s="1"/>
  <c r="CVS127" i="59" s="1"/>
  <c r="CVU127" i="59" s="1"/>
  <c r="CVW127" i="59" s="1"/>
  <c r="CVY127" i="59" s="1"/>
  <c r="CWA127" i="59" s="1"/>
  <c r="CWC127" i="59" s="1"/>
  <c r="CWE127" i="59" s="1"/>
  <c r="CWG127" i="59" s="1"/>
  <c r="CWI127" i="59" s="1"/>
  <c r="CWK127" i="59" s="1"/>
  <c r="CWM127" i="59" s="1"/>
  <c r="CWO127" i="59" s="1"/>
  <c r="CWQ127" i="59" s="1"/>
  <c r="CWS127" i="59" s="1"/>
  <c r="CWU127" i="59" s="1"/>
  <c r="CWW127" i="59" s="1"/>
  <c r="CWY127" i="59" s="1"/>
  <c r="CXA127" i="59" s="1"/>
  <c r="CXC127" i="59" s="1"/>
  <c r="CXE127" i="59" s="1"/>
  <c r="CXG127" i="59" s="1"/>
  <c r="CXI127" i="59" s="1"/>
  <c r="CXK127" i="59" s="1"/>
  <c r="CXM127" i="59" s="1"/>
  <c r="CXO127" i="59" s="1"/>
  <c r="CXQ127" i="59" s="1"/>
  <c r="CXS127" i="59" s="1"/>
  <c r="CXU127" i="59" s="1"/>
  <c r="CXW127" i="59" s="1"/>
  <c r="CXY127" i="59" s="1"/>
  <c r="CYA127" i="59" s="1"/>
  <c r="CYC127" i="59" s="1"/>
  <c r="CYE127" i="59" s="1"/>
  <c r="CYG127" i="59" s="1"/>
  <c r="CYI127" i="59" s="1"/>
  <c r="CYK127" i="59" s="1"/>
  <c r="CYM127" i="59" s="1"/>
  <c r="CYO127" i="59" s="1"/>
  <c r="CYQ127" i="59" s="1"/>
  <c r="CYS127" i="59" s="1"/>
  <c r="CYU127" i="59" s="1"/>
  <c r="CYW127" i="59" s="1"/>
  <c r="CYY127" i="59" s="1"/>
  <c r="CZA127" i="59" s="1"/>
  <c r="CZC127" i="59" s="1"/>
  <c r="CZE127" i="59" s="1"/>
  <c r="CZG127" i="59" s="1"/>
  <c r="CZI127" i="59" s="1"/>
  <c r="CZK127" i="59" s="1"/>
  <c r="CZM127" i="59" s="1"/>
  <c r="CZO127" i="59" s="1"/>
  <c r="CZQ127" i="59" s="1"/>
  <c r="CZS127" i="59" s="1"/>
  <c r="CZU127" i="59" s="1"/>
  <c r="CZW127" i="59" s="1"/>
  <c r="CZY127" i="59" s="1"/>
  <c r="DAA127" i="59" s="1"/>
  <c r="DAC127" i="59" s="1"/>
  <c r="DAE127" i="59" s="1"/>
  <c r="DAG127" i="59" s="1"/>
  <c r="DAI127" i="59" s="1"/>
  <c r="DAK127" i="59" s="1"/>
  <c r="DAM127" i="59" s="1"/>
  <c r="DAO127" i="59" s="1"/>
  <c r="DAQ127" i="59" s="1"/>
  <c r="DAS127" i="59" s="1"/>
  <c r="DAU127" i="59" s="1"/>
  <c r="DAW127" i="59" s="1"/>
  <c r="DAY127" i="59" s="1"/>
  <c r="DBA127" i="59" s="1"/>
  <c r="DBC127" i="59" s="1"/>
  <c r="DBE127" i="59" s="1"/>
  <c r="DBG127" i="59" s="1"/>
  <c r="DBI127" i="59" s="1"/>
  <c r="DBK127" i="59" s="1"/>
  <c r="DBM127" i="59" s="1"/>
  <c r="DBO127" i="59" s="1"/>
  <c r="DBQ127" i="59" s="1"/>
  <c r="DBS127" i="59" s="1"/>
  <c r="DBU127" i="59" s="1"/>
  <c r="DBW127" i="59" s="1"/>
  <c r="DBY127" i="59" s="1"/>
  <c r="DCA127" i="59" s="1"/>
  <c r="DCC127" i="59" s="1"/>
  <c r="DCE127" i="59" s="1"/>
  <c r="DCG127" i="59" s="1"/>
  <c r="DCI127" i="59" s="1"/>
  <c r="DCK127" i="59" s="1"/>
  <c r="DCM127" i="59" s="1"/>
  <c r="DCO127" i="59" s="1"/>
  <c r="DCQ127" i="59" s="1"/>
  <c r="DCS127" i="59" s="1"/>
  <c r="DCU127" i="59" s="1"/>
  <c r="DCW127" i="59" s="1"/>
  <c r="DCY127" i="59" s="1"/>
  <c r="DDA127" i="59" s="1"/>
  <c r="DDC127" i="59" s="1"/>
  <c r="DDE127" i="59" s="1"/>
  <c r="DDG127" i="59" s="1"/>
  <c r="DDI127" i="59" s="1"/>
  <c r="DDK127" i="59" s="1"/>
  <c r="DDM127" i="59" s="1"/>
  <c r="DDO127" i="59" s="1"/>
  <c r="DDQ127" i="59" s="1"/>
  <c r="DDS127" i="59" s="1"/>
  <c r="DDU127" i="59" s="1"/>
  <c r="DDW127" i="59" s="1"/>
  <c r="DDY127" i="59" s="1"/>
  <c r="DEA127" i="59" s="1"/>
  <c r="DEC127" i="59" s="1"/>
  <c r="DEE127" i="59" s="1"/>
  <c r="DEG127" i="59" s="1"/>
  <c r="DEI127" i="59" s="1"/>
  <c r="DEK127" i="59" s="1"/>
  <c r="DEM127" i="59" s="1"/>
  <c r="DEO127" i="59" s="1"/>
  <c r="DEQ127" i="59" s="1"/>
  <c r="DES127" i="59" s="1"/>
  <c r="DEU127" i="59" s="1"/>
  <c r="DEW127" i="59" s="1"/>
  <c r="DEY127" i="59" s="1"/>
  <c r="DFA127" i="59" s="1"/>
  <c r="DFC127" i="59" s="1"/>
  <c r="DFE127" i="59" s="1"/>
  <c r="DFG127" i="59" s="1"/>
  <c r="DFI127" i="59" s="1"/>
  <c r="DFK127" i="59" s="1"/>
  <c r="DFM127" i="59" s="1"/>
  <c r="DFO127" i="59" s="1"/>
  <c r="DFQ127" i="59" s="1"/>
  <c r="DFS127" i="59" s="1"/>
  <c r="DFU127" i="59" s="1"/>
  <c r="DFW127" i="59" s="1"/>
  <c r="DFY127" i="59" s="1"/>
  <c r="DGA127" i="59" s="1"/>
  <c r="DGC127" i="59" s="1"/>
  <c r="DGE127" i="59" s="1"/>
  <c r="DGG127" i="59" s="1"/>
  <c r="DGI127" i="59" s="1"/>
  <c r="DGK127" i="59" s="1"/>
  <c r="DGM127" i="59" s="1"/>
  <c r="DGO127" i="59" s="1"/>
  <c r="DGQ127" i="59" s="1"/>
  <c r="DGS127" i="59" s="1"/>
  <c r="DGU127" i="59" s="1"/>
  <c r="DGW127" i="59" s="1"/>
  <c r="DGY127" i="59" s="1"/>
  <c r="DHA127" i="59" s="1"/>
  <c r="DHC127" i="59" s="1"/>
  <c r="DHE127" i="59" s="1"/>
  <c r="DHG127" i="59" s="1"/>
  <c r="DHI127" i="59" s="1"/>
  <c r="DHK127" i="59" s="1"/>
  <c r="DHM127" i="59" s="1"/>
  <c r="DHO127" i="59" s="1"/>
  <c r="DHQ127" i="59" s="1"/>
  <c r="DHS127" i="59" s="1"/>
  <c r="DHU127" i="59" s="1"/>
  <c r="DHW127" i="59" s="1"/>
  <c r="DHY127" i="59" s="1"/>
  <c r="DIA127" i="59" s="1"/>
  <c r="DIC127" i="59" s="1"/>
  <c r="DIE127" i="59" s="1"/>
  <c r="DIG127" i="59" s="1"/>
  <c r="DII127" i="59" s="1"/>
  <c r="DIK127" i="59" s="1"/>
  <c r="DIM127" i="59" s="1"/>
  <c r="DIO127" i="59" s="1"/>
  <c r="DIQ127" i="59" s="1"/>
  <c r="DIS127" i="59" s="1"/>
  <c r="DIU127" i="59" s="1"/>
  <c r="DIW127" i="59" s="1"/>
  <c r="DIY127" i="59" s="1"/>
  <c r="DJA127" i="59" s="1"/>
  <c r="DJC127" i="59" s="1"/>
  <c r="DJE127" i="59" s="1"/>
  <c r="DJG127" i="59" s="1"/>
  <c r="DJI127" i="59" s="1"/>
  <c r="DJK127" i="59" s="1"/>
  <c r="DJM127" i="59" s="1"/>
  <c r="DJO127" i="59" s="1"/>
  <c r="DJQ127" i="59" s="1"/>
  <c r="DJS127" i="59" s="1"/>
  <c r="DJU127" i="59" s="1"/>
  <c r="DJW127" i="59" s="1"/>
  <c r="DJY127" i="59" s="1"/>
  <c r="DKA127" i="59" s="1"/>
  <c r="DKC127" i="59" s="1"/>
  <c r="DKE127" i="59" s="1"/>
  <c r="DKG127" i="59" s="1"/>
  <c r="DKI127" i="59" s="1"/>
  <c r="DKK127" i="59" s="1"/>
  <c r="DKM127" i="59" s="1"/>
  <c r="DKO127" i="59" s="1"/>
  <c r="DKQ127" i="59" s="1"/>
  <c r="DKS127" i="59" s="1"/>
  <c r="DKU127" i="59" s="1"/>
  <c r="DKW127" i="59" s="1"/>
  <c r="DKY127" i="59" s="1"/>
  <c r="DLA127" i="59" s="1"/>
  <c r="DLC127" i="59" s="1"/>
  <c r="DLE127" i="59" s="1"/>
  <c r="DLG127" i="59" s="1"/>
  <c r="DLI127" i="59" s="1"/>
  <c r="DLK127" i="59" s="1"/>
  <c r="DLM127" i="59" s="1"/>
  <c r="DLO127" i="59" s="1"/>
  <c r="DLQ127" i="59" s="1"/>
  <c r="DLS127" i="59" s="1"/>
  <c r="DLU127" i="59" s="1"/>
  <c r="DLW127" i="59" s="1"/>
  <c r="DLY127" i="59" s="1"/>
  <c r="DMA127" i="59" s="1"/>
  <c r="DMC127" i="59" s="1"/>
  <c r="DME127" i="59" s="1"/>
  <c r="DMG127" i="59" s="1"/>
  <c r="DMI127" i="59" s="1"/>
  <c r="DMK127" i="59" s="1"/>
  <c r="DMM127" i="59" s="1"/>
  <c r="DMO127" i="59" s="1"/>
  <c r="DMQ127" i="59" s="1"/>
  <c r="DMS127" i="59" s="1"/>
  <c r="DMU127" i="59" s="1"/>
  <c r="DMW127" i="59" s="1"/>
  <c r="DMY127" i="59" s="1"/>
  <c r="DNA127" i="59" s="1"/>
  <c r="DNC127" i="59" s="1"/>
  <c r="DNE127" i="59" s="1"/>
  <c r="DNG127" i="59" s="1"/>
  <c r="DNI127" i="59" s="1"/>
  <c r="DNK127" i="59" s="1"/>
  <c r="DNM127" i="59" s="1"/>
  <c r="DNO127" i="59" s="1"/>
  <c r="DNQ127" i="59" s="1"/>
  <c r="DNS127" i="59" s="1"/>
  <c r="DNU127" i="59" s="1"/>
  <c r="DNW127" i="59" s="1"/>
  <c r="DNY127" i="59" s="1"/>
  <c r="DOA127" i="59" s="1"/>
  <c r="DOC127" i="59" s="1"/>
  <c r="DOE127" i="59" s="1"/>
  <c r="DOG127" i="59" s="1"/>
  <c r="DOI127" i="59" s="1"/>
  <c r="DOK127" i="59" s="1"/>
  <c r="DOM127" i="59" s="1"/>
  <c r="DOO127" i="59" s="1"/>
  <c r="DOQ127" i="59" s="1"/>
  <c r="DOS127" i="59" s="1"/>
  <c r="DOU127" i="59" s="1"/>
  <c r="DOW127" i="59" s="1"/>
  <c r="DOY127" i="59" s="1"/>
  <c r="DPA127" i="59" s="1"/>
  <c r="DPC127" i="59" s="1"/>
  <c r="DPE127" i="59" s="1"/>
  <c r="DPG127" i="59" s="1"/>
  <c r="DPI127" i="59" s="1"/>
  <c r="DPK127" i="59" s="1"/>
  <c r="DPM127" i="59" s="1"/>
  <c r="DPO127" i="59" s="1"/>
  <c r="DPQ127" i="59" s="1"/>
  <c r="DPS127" i="59" s="1"/>
  <c r="DPU127" i="59" s="1"/>
  <c r="DPW127" i="59" s="1"/>
  <c r="DPY127" i="59" s="1"/>
  <c r="DQA127" i="59" s="1"/>
  <c r="DQC127" i="59" s="1"/>
  <c r="DQE127" i="59" s="1"/>
  <c r="DQG127" i="59" s="1"/>
  <c r="DQI127" i="59" s="1"/>
  <c r="DQK127" i="59" s="1"/>
  <c r="DQM127" i="59" s="1"/>
  <c r="DQO127" i="59" s="1"/>
  <c r="DQQ127" i="59" s="1"/>
  <c r="DQS127" i="59" s="1"/>
  <c r="DQU127" i="59" s="1"/>
  <c r="DQW127" i="59" s="1"/>
  <c r="DQY127" i="59" s="1"/>
  <c r="DRA127" i="59" s="1"/>
  <c r="DRC127" i="59" s="1"/>
  <c r="DRE127" i="59" s="1"/>
  <c r="DRG127" i="59" s="1"/>
  <c r="DRI127" i="59" s="1"/>
  <c r="DRK127" i="59" s="1"/>
  <c r="DRM127" i="59" s="1"/>
  <c r="DRO127" i="59" s="1"/>
  <c r="DRQ127" i="59" s="1"/>
  <c r="DRS127" i="59" s="1"/>
  <c r="DRU127" i="59" s="1"/>
  <c r="DRW127" i="59" s="1"/>
  <c r="DRY127" i="59" s="1"/>
  <c r="DSA127" i="59" s="1"/>
  <c r="DSC127" i="59" s="1"/>
  <c r="DSE127" i="59" s="1"/>
  <c r="DSG127" i="59" s="1"/>
  <c r="DSI127" i="59" s="1"/>
  <c r="DSK127" i="59" s="1"/>
  <c r="DSM127" i="59" s="1"/>
  <c r="DSO127" i="59" s="1"/>
  <c r="DSQ127" i="59" s="1"/>
  <c r="DSS127" i="59" s="1"/>
  <c r="DSU127" i="59" s="1"/>
  <c r="DSW127" i="59" s="1"/>
  <c r="DSY127" i="59" s="1"/>
  <c r="DTA127" i="59" s="1"/>
  <c r="DTC127" i="59" s="1"/>
  <c r="DTE127" i="59" s="1"/>
  <c r="DTG127" i="59" s="1"/>
  <c r="DTI127" i="59" s="1"/>
  <c r="DTK127" i="59" s="1"/>
  <c r="DTM127" i="59" s="1"/>
  <c r="DTO127" i="59" s="1"/>
  <c r="DTQ127" i="59" s="1"/>
  <c r="DTS127" i="59" s="1"/>
  <c r="DTU127" i="59" s="1"/>
  <c r="DTW127" i="59" s="1"/>
  <c r="DTY127" i="59" s="1"/>
  <c r="DUA127" i="59" s="1"/>
  <c r="DUC127" i="59" s="1"/>
  <c r="DUE127" i="59" s="1"/>
  <c r="DUG127" i="59" s="1"/>
  <c r="DUI127" i="59" s="1"/>
  <c r="DUK127" i="59" s="1"/>
  <c r="DUM127" i="59" s="1"/>
  <c r="DUO127" i="59" s="1"/>
  <c r="DUQ127" i="59" s="1"/>
  <c r="DUS127" i="59" s="1"/>
  <c r="DUU127" i="59" s="1"/>
  <c r="DUW127" i="59" s="1"/>
  <c r="DUY127" i="59" s="1"/>
  <c r="DVA127" i="59" s="1"/>
  <c r="DVC127" i="59" s="1"/>
  <c r="DVE127" i="59" s="1"/>
  <c r="DVG127" i="59" s="1"/>
  <c r="DVI127" i="59" s="1"/>
  <c r="DVK127" i="59" s="1"/>
  <c r="DVM127" i="59" s="1"/>
  <c r="DVO127" i="59" s="1"/>
  <c r="DVQ127" i="59" s="1"/>
  <c r="DVS127" i="59" s="1"/>
  <c r="DVU127" i="59" s="1"/>
  <c r="DVW127" i="59" s="1"/>
  <c r="DVY127" i="59" s="1"/>
  <c r="DWA127" i="59" s="1"/>
  <c r="DWC127" i="59" s="1"/>
  <c r="DWE127" i="59" s="1"/>
  <c r="DWG127" i="59" s="1"/>
  <c r="DWI127" i="59" s="1"/>
  <c r="DWK127" i="59" s="1"/>
  <c r="DWM127" i="59" s="1"/>
  <c r="DWO127" i="59" s="1"/>
  <c r="DWQ127" i="59" s="1"/>
  <c r="DWS127" i="59" s="1"/>
  <c r="DWU127" i="59" s="1"/>
  <c r="DWW127" i="59" s="1"/>
  <c r="DWY127" i="59" s="1"/>
  <c r="DXA127" i="59" s="1"/>
  <c r="DXC127" i="59" s="1"/>
  <c r="DXE127" i="59" s="1"/>
  <c r="DXG127" i="59" s="1"/>
  <c r="DXI127" i="59" s="1"/>
  <c r="DXK127" i="59" s="1"/>
  <c r="DXM127" i="59" s="1"/>
  <c r="DXO127" i="59" s="1"/>
  <c r="DXQ127" i="59" s="1"/>
  <c r="DXS127" i="59" s="1"/>
  <c r="DXU127" i="59" s="1"/>
  <c r="DXW127" i="59" s="1"/>
  <c r="DXY127" i="59" s="1"/>
  <c r="DYA127" i="59" s="1"/>
  <c r="DYC127" i="59" s="1"/>
  <c r="DYE127" i="59" s="1"/>
  <c r="DYG127" i="59" s="1"/>
  <c r="DYI127" i="59" s="1"/>
  <c r="DYK127" i="59" s="1"/>
  <c r="DYM127" i="59" s="1"/>
  <c r="DYO127" i="59" s="1"/>
  <c r="DYQ127" i="59" s="1"/>
  <c r="DYS127" i="59" s="1"/>
  <c r="DYU127" i="59" s="1"/>
  <c r="DYW127" i="59" s="1"/>
  <c r="DYY127" i="59" s="1"/>
  <c r="DZA127" i="59" s="1"/>
  <c r="DZC127" i="59" s="1"/>
  <c r="DZE127" i="59" s="1"/>
  <c r="DZG127" i="59" s="1"/>
  <c r="DZI127" i="59" s="1"/>
  <c r="DZK127" i="59" s="1"/>
  <c r="DZM127" i="59" s="1"/>
  <c r="DZO127" i="59" s="1"/>
  <c r="DZQ127" i="59" s="1"/>
  <c r="DZS127" i="59" s="1"/>
  <c r="DZU127" i="59" s="1"/>
  <c r="DZW127" i="59" s="1"/>
  <c r="DZY127" i="59" s="1"/>
  <c r="EAA127" i="59" s="1"/>
  <c r="EAC127" i="59" s="1"/>
  <c r="EAE127" i="59" s="1"/>
  <c r="EAG127" i="59" s="1"/>
  <c r="EAI127" i="59" s="1"/>
  <c r="EAK127" i="59" s="1"/>
  <c r="EAM127" i="59" s="1"/>
  <c r="EAO127" i="59" s="1"/>
  <c r="EAQ127" i="59" s="1"/>
  <c r="EAS127" i="59" s="1"/>
  <c r="EAU127" i="59" s="1"/>
  <c r="EAW127" i="59" s="1"/>
  <c r="EAY127" i="59" s="1"/>
  <c r="EBA127" i="59" s="1"/>
  <c r="EBC127" i="59" s="1"/>
  <c r="EBE127" i="59" s="1"/>
  <c r="EBG127" i="59" s="1"/>
  <c r="EBI127" i="59" s="1"/>
  <c r="EBK127" i="59" s="1"/>
  <c r="EBM127" i="59" s="1"/>
  <c r="EBO127" i="59" s="1"/>
  <c r="EBQ127" i="59" s="1"/>
  <c r="EBS127" i="59" s="1"/>
  <c r="EBU127" i="59" s="1"/>
  <c r="EBW127" i="59" s="1"/>
  <c r="EBY127" i="59" s="1"/>
  <c r="ECA127" i="59" s="1"/>
  <c r="ECC127" i="59" s="1"/>
  <c r="ECE127" i="59" s="1"/>
  <c r="ECG127" i="59" s="1"/>
  <c r="ECI127" i="59" s="1"/>
  <c r="ECK127" i="59" s="1"/>
  <c r="ECM127" i="59" s="1"/>
  <c r="ECO127" i="59" s="1"/>
  <c r="ECQ127" i="59" s="1"/>
  <c r="ECS127" i="59" s="1"/>
  <c r="ECU127" i="59" s="1"/>
  <c r="ECW127" i="59" s="1"/>
  <c r="ECY127" i="59" s="1"/>
  <c r="EDA127" i="59" s="1"/>
  <c r="EDC127" i="59" s="1"/>
  <c r="EDE127" i="59" s="1"/>
  <c r="EDG127" i="59" s="1"/>
  <c r="EDI127" i="59" s="1"/>
  <c r="EDK127" i="59" s="1"/>
  <c r="EDM127" i="59" s="1"/>
  <c r="EDO127" i="59" s="1"/>
  <c r="EDQ127" i="59" s="1"/>
  <c r="EDS127" i="59" s="1"/>
  <c r="EDU127" i="59" s="1"/>
  <c r="EDW127" i="59" s="1"/>
  <c r="EDY127" i="59" s="1"/>
  <c r="EEA127" i="59" s="1"/>
  <c r="EEC127" i="59" s="1"/>
  <c r="EEE127" i="59" s="1"/>
  <c r="EEG127" i="59" s="1"/>
  <c r="EEI127" i="59" s="1"/>
  <c r="EEK127" i="59" s="1"/>
  <c r="EEM127" i="59" s="1"/>
  <c r="EEO127" i="59" s="1"/>
  <c r="EEQ127" i="59" s="1"/>
  <c r="EES127" i="59" s="1"/>
  <c r="EEU127" i="59" s="1"/>
  <c r="EEW127" i="59" s="1"/>
  <c r="EEY127" i="59" s="1"/>
  <c r="EFA127" i="59" s="1"/>
  <c r="EFC127" i="59" s="1"/>
  <c r="EFE127" i="59" s="1"/>
  <c r="EFG127" i="59" s="1"/>
  <c r="EFI127" i="59" s="1"/>
  <c r="EFK127" i="59" s="1"/>
  <c r="EFM127" i="59" s="1"/>
  <c r="EFO127" i="59" s="1"/>
  <c r="EFQ127" i="59" s="1"/>
  <c r="EFS127" i="59" s="1"/>
  <c r="EFU127" i="59" s="1"/>
  <c r="EFW127" i="59" s="1"/>
  <c r="EFY127" i="59" s="1"/>
  <c r="EGA127" i="59" s="1"/>
  <c r="EGC127" i="59" s="1"/>
  <c r="EGE127" i="59" s="1"/>
  <c r="EGG127" i="59" s="1"/>
  <c r="EGI127" i="59" s="1"/>
  <c r="EGK127" i="59" s="1"/>
  <c r="EGM127" i="59" s="1"/>
  <c r="EGO127" i="59" s="1"/>
  <c r="EGQ127" i="59" s="1"/>
  <c r="EGS127" i="59" s="1"/>
  <c r="EGU127" i="59" s="1"/>
  <c r="EGW127" i="59" s="1"/>
  <c r="EGY127" i="59" s="1"/>
  <c r="EHA127" i="59" s="1"/>
  <c r="EHC127" i="59" s="1"/>
  <c r="EHE127" i="59" s="1"/>
  <c r="EHG127" i="59" s="1"/>
  <c r="EHI127" i="59" s="1"/>
  <c r="EHK127" i="59" s="1"/>
  <c r="EHM127" i="59" s="1"/>
  <c r="EHO127" i="59" s="1"/>
  <c r="EHQ127" i="59" s="1"/>
  <c r="EHS127" i="59" s="1"/>
  <c r="EHU127" i="59" s="1"/>
  <c r="EHW127" i="59" s="1"/>
  <c r="EHY127" i="59" s="1"/>
  <c r="EIA127" i="59" s="1"/>
  <c r="EIC127" i="59" s="1"/>
  <c r="EIE127" i="59" s="1"/>
  <c r="EIG127" i="59" s="1"/>
  <c r="EII127" i="59" s="1"/>
  <c r="EIK127" i="59" s="1"/>
  <c r="EIM127" i="59" s="1"/>
  <c r="EIO127" i="59" s="1"/>
  <c r="EIQ127" i="59" s="1"/>
  <c r="EIS127" i="59" s="1"/>
  <c r="EIU127" i="59" s="1"/>
  <c r="EIW127" i="59" s="1"/>
  <c r="EIY127" i="59" s="1"/>
  <c r="EJA127" i="59" s="1"/>
  <c r="EJC127" i="59" s="1"/>
  <c r="EJE127" i="59" s="1"/>
  <c r="EJG127" i="59" s="1"/>
  <c r="EJI127" i="59" s="1"/>
  <c r="EJK127" i="59" s="1"/>
  <c r="EJM127" i="59" s="1"/>
  <c r="EJO127" i="59" s="1"/>
  <c r="EJQ127" i="59" s="1"/>
  <c r="EJS127" i="59" s="1"/>
  <c r="EJU127" i="59" s="1"/>
  <c r="EJW127" i="59" s="1"/>
  <c r="EJY127" i="59" s="1"/>
  <c r="EKA127" i="59" s="1"/>
  <c r="EKC127" i="59" s="1"/>
  <c r="EKE127" i="59" s="1"/>
  <c r="EKG127" i="59" s="1"/>
  <c r="EKI127" i="59" s="1"/>
  <c r="EKK127" i="59" s="1"/>
  <c r="EKM127" i="59" s="1"/>
  <c r="EKO127" i="59" s="1"/>
  <c r="EKQ127" i="59" s="1"/>
  <c r="EKS127" i="59" s="1"/>
  <c r="EKU127" i="59" s="1"/>
  <c r="EKW127" i="59" s="1"/>
  <c r="EKY127" i="59" s="1"/>
  <c r="ELA127" i="59" s="1"/>
  <c r="ELC127" i="59" s="1"/>
  <c r="ELE127" i="59" s="1"/>
  <c r="ELG127" i="59" s="1"/>
  <c r="ELI127" i="59" s="1"/>
  <c r="ELK127" i="59" s="1"/>
  <c r="ELM127" i="59" s="1"/>
  <c r="ELO127" i="59" s="1"/>
  <c r="ELQ127" i="59" s="1"/>
  <c r="ELS127" i="59" s="1"/>
  <c r="ELU127" i="59" s="1"/>
  <c r="ELW127" i="59" s="1"/>
  <c r="ELY127" i="59" s="1"/>
  <c r="EMA127" i="59" s="1"/>
  <c r="EMC127" i="59" s="1"/>
  <c r="EME127" i="59" s="1"/>
  <c r="EMG127" i="59" s="1"/>
  <c r="EMI127" i="59" s="1"/>
  <c r="EMK127" i="59" s="1"/>
  <c r="EMM127" i="59" s="1"/>
  <c r="EMO127" i="59" s="1"/>
  <c r="EMQ127" i="59" s="1"/>
  <c r="EMS127" i="59" s="1"/>
  <c r="EMU127" i="59" s="1"/>
  <c r="EMW127" i="59" s="1"/>
  <c r="EMY127" i="59" s="1"/>
  <c r="ENA127" i="59" s="1"/>
  <c r="ENC127" i="59" s="1"/>
  <c r="ENE127" i="59" s="1"/>
  <c r="ENG127" i="59" s="1"/>
  <c r="ENI127" i="59" s="1"/>
  <c r="ENK127" i="59" s="1"/>
  <c r="ENM127" i="59" s="1"/>
  <c r="ENO127" i="59" s="1"/>
  <c r="ENQ127" i="59" s="1"/>
  <c r="ENS127" i="59" s="1"/>
  <c r="ENU127" i="59" s="1"/>
  <c r="ENW127" i="59" s="1"/>
  <c r="ENY127" i="59" s="1"/>
  <c r="EOA127" i="59" s="1"/>
  <c r="EOC127" i="59" s="1"/>
  <c r="EOE127" i="59" s="1"/>
  <c r="EOG127" i="59" s="1"/>
  <c r="EOI127" i="59" s="1"/>
  <c r="EOK127" i="59" s="1"/>
  <c r="EOM127" i="59" s="1"/>
  <c r="EOO127" i="59" s="1"/>
  <c r="EOQ127" i="59" s="1"/>
  <c r="EOS127" i="59" s="1"/>
  <c r="EOU127" i="59" s="1"/>
  <c r="EOW127" i="59" s="1"/>
  <c r="EOY127" i="59" s="1"/>
  <c r="EPA127" i="59" s="1"/>
  <c r="EPC127" i="59" s="1"/>
  <c r="EPE127" i="59" s="1"/>
  <c r="EPG127" i="59" s="1"/>
  <c r="EPI127" i="59" s="1"/>
  <c r="EPK127" i="59" s="1"/>
  <c r="EPM127" i="59" s="1"/>
  <c r="EPO127" i="59" s="1"/>
  <c r="EPQ127" i="59" s="1"/>
  <c r="EPS127" i="59" s="1"/>
  <c r="EPU127" i="59" s="1"/>
  <c r="EPW127" i="59" s="1"/>
  <c r="EPY127" i="59" s="1"/>
  <c r="EQA127" i="59" s="1"/>
  <c r="EQC127" i="59" s="1"/>
  <c r="EQE127" i="59" s="1"/>
  <c r="EQG127" i="59" s="1"/>
  <c r="EQI127" i="59" s="1"/>
  <c r="EQK127" i="59" s="1"/>
  <c r="EQM127" i="59" s="1"/>
  <c r="EQO127" i="59" s="1"/>
  <c r="EQQ127" i="59" s="1"/>
  <c r="EQS127" i="59" s="1"/>
  <c r="EQU127" i="59" s="1"/>
  <c r="EQW127" i="59" s="1"/>
  <c r="EQY127" i="59" s="1"/>
  <c r="ERA127" i="59" s="1"/>
  <c r="ERC127" i="59" s="1"/>
  <c r="ERE127" i="59" s="1"/>
  <c r="ERG127" i="59" s="1"/>
  <c r="ERI127" i="59" s="1"/>
  <c r="ERK127" i="59" s="1"/>
  <c r="ERM127" i="59" s="1"/>
  <c r="ERO127" i="59" s="1"/>
  <c r="ERQ127" i="59" s="1"/>
  <c r="ERS127" i="59" s="1"/>
  <c r="ERU127" i="59" s="1"/>
  <c r="ERW127" i="59" s="1"/>
  <c r="ERY127" i="59" s="1"/>
  <c r="ESA127" i="59" s="1"/>
  <c r="ESC127" i="59" s="1"/>
  <c r="ESE127" i="59" s="1"/>
  <c r="ESG127" i="59" s="1"/>
  <c r="ESI127" i="59" s="1"/>
  <c r="ESK127" i="59" s="1"/>
  <c r="ESM127" i="59" s="1"/>
  <c r="ESO127" i="59" s="1"/>
  <c r="ESQ127" i="59" s="1"/>
  <c r="ESS127" i="59" s="1"/>
  <c r="ESU127" i="59" s="1"/>
  <c r="ESW127" i="59" s="1"/>
  <c r="ESY127" i="59" s="1"/>
  <c r="ETA127" i="59" s="1"/>
  <c r="ETC127" i="59" s="1"/>
  <c r="ETE127" i="59" s="1"/>
  <c r="ETG127" i="59" s="1"/>
  <c r="ETI127" i="59" s="1"/>
  <c r="ETK127" i="59" s="1"/>
  <c r="ETM127" i="59" s="1"/>
  <c r="ETO127" i="59" s="1"/>
  <c r="ETQ127" i="59" s="1"/>
  <c r="ETS127" i="59" s="1"/>
  <c r="ETU127" i="59" s="1"/>
  <c r="ETW127" i="59" s="1"/>
  <c r="ETY127" i="59" s="1"/>
  <c r="EUA127" i="59" s="1"/>
  <c r="EUC127" i="59" s="1"/>
  <c r="EUE127" i="59" s="1"/>
  <c r="EUG127" i="59" s="1"/>
  <c r="EUI127" i="59" s="1"/>
  <c r="EUK127" i="59" s="1"/>
  <c r="EUM127" i="59" s="1"/>
  <c r="EUO127" i="59" s="1"/>
  <c r="EUQ127" i="59" s="1"/>
  <c r="EUS127" i="59" s="1"/>
  <c r="EUU127" i="59" s="1"/>
  <c r="EUW127" i="59" s="1"/>
  <c r="EUY127" i="59" s="1"/>
  <c r="EVA127" i="59" s="1"/>
  <c r="EVC127" i="59" s="1"/>
  <c r="EVE127" i="59" s="1"/>
  <c r="EVG127" i="59" s="1"/>
  <c r="EVI127" i="59" s="1"/>
  <c r="EVK127" i="59" s="1"/>
  <c r="EVM127" i="59" s="1"/>
  <c r="EVO127" i="59" s="1"/>
  <c r="EVQ127" i="59" s="1"/>
  <c r="EVS127" i="59" s="1"/>
  <c r="EVU127" i="59" s="1"/>
  <c r="EVW127" i="59" s="1"/>
  <c r="EVY127" i="59" s="1"/>
  <c r="EWA127" i="59" s="1"/>
  <c r="EWC127" i="59" s="1"/>
  <c r="EWE127" i="59" s="1"/>
  <c r="EWG127" i="59" s="1"/>
  <c r="EWI127" i="59" s="1"/>
  <c r="EWK127" i="59" s="1"/>
  <c r="EWM127" i="59" s="1"/>
  <c r="EWO127" i="59" s="1"/>
  <c r="EWQ127" i="59" s="1"/>
  <c r="EWS127" i="59" s="1"/>
  <c r="EWU127" i="59" s="1"/>
  <c r="EWW127" i="59" s="1"/>
  <c r="EWY127" i="59" s="1"/>
  <c r="EXA127" i="59" s="1"/>
  <c r="EXC127" i="59" s="1"/>
  <c r="EXE127" i="59" s="1"/>
  <c r="EXG127" i="59" s="1"/>
  <c r="EXI127" i="59" s="1"/>
  <c r="EXK127" i="59" s="1"/>
  <c r="EXM127" i="59" s="1"/>
  <c r="EXO127" i="59" s="1"/>
  <c r="EXQ127" i="59" s="1"/>
  <c r="EXS127" i="59" s="1"/>
  <c r="EXU127" i="59" s="1"/>
  <c r="EXW127" i="59" s="1"/>
  <c r="EXY127" i="59" s="1"/>
  <c r="EYA127" i="59" s="1"/>
  <c r="EYC127" i="59" s="1"/>
  <c r="EYE127" i="59" s="1"/>
  <c r="EYG127" i="59" s="1"/>
  <c r="EYI127" i="59" s="1"/>
  <c r="EYK127" i="59" s="1"/>
  <c r="EYM127" i="59" s="1"/>
  <c r="EYO127" i="59" s="1"/>
  <c r="EYQ127" i="59" s="1"/>
  <c r="EYS127" i="59" s="1"/>
  <c r="EYU127" i="59" s="1"/>
  <c r="EYW127" i="59" s="1"/>
  <c r="EYY127" i="59" s="1"/>
  <c r="EZA127" i="59" s="1"/>
  <c r="EZC127" i="59" s="1"/>
  <c r="EZE127" i="59" s="1"/>
  <c r="EZG127" i="59" s="1"/>
  <c r="EZI127" i="59" s="1"/>
  <c r="EZK127" i="59" s="1"/>
  <c r="EZM127" i="59" s="1"/>
  <c r="EZO127" i="59" s="1"/>
  <c r="EZQ127" i="59" s="1"/>
  <c r="EZS127" i="59" s="1"/>
  <c r="EZU127" i="59" s="1"/>
  <c r="EZW127" i="59" s="1"/>
  <c r="EZY127" i="59" s="1"/>
  <c r="FAA127" i="59" s="1"/>
  <c r="FAC127" i="59" s="1"/>
  <c r="FAE127" i="59" s="1"/>
  <c r="FAG127" i="59" s="1"/>
  <c r="FAI127" i="59" s="1"/>
  <c r="FAK127" i="59" s="1"/>
  <c r="FAM127" i="59" s="1"/>
  <c r="FAO127" i="59" s="1"/>
  <c r="FAQ127" i="59" s="1"/>
  <c r="FAS127" i="59" s="1"/>
  <c r="FAU127" i="59" s="1"/>
  <c r="FAW127" i="59" s="1"/>
  <c r="FAY127" i="59" s="1"/>
  <c r="FBA127" i="59" s="1"/>
  <c r="FBC127" i="59" s="1"/>
  <c r="FBE127" i="59" s="1"/>
  <c r="FBG127" i="59" s="1"/>
  <c r="FBI127" i="59" s="1"/>
  <c r="FBK127" i="59" s="1"/>
  <c r="FBM127" i="59" s="1"/>
  <c r="FBO127" i="59" s="1"/>
  <c r="FBQ127" i="59" s="1"/>
  <c r="FBS127" i="59" s="1"/>
  <c r="FBU127" i="59" s="1"/>
  <c r="FBW127" i="59" s="1"/>
  <c r="FBY127" i="59" s="1"/>
  <c r="FCA127" i="59" s="1"/>
  <c r="FCC127" i="59" s="1"/>
  <c r="FCE127" i="59" s="1"/>
  <c r="FCG127" i="59" s="1"/>
  <c r="FCI127" i="59" s="1"/>
  <c r="FCK127" i="59" s="1"/>
  <c r="FCM127" i="59" s="1"/>
  <c r="FCO127" i="59" s="1"/>
  <c r="FCQ127" i="59" s="1"/>
  <c r="FCS127" i="59" s="1"/>
  <c r="FCU127" i="59" s="1"/>
  <c r="FCW127" i="59" s="1"/>
  <c r="FCY127" i="59" s="1"/>
  <c r="FDA127" i="59" s="1"/>
  <c r="FDC127" i="59" s="1"/>
  <c r="FDE127" i="59" s="1"/>
  <c r="FDG127" i="59" s="1"/>
  <c r="FDI127" i="59" s="1"/>
  <c r="FDK127" i="59" s="1"/>
  <c r="FDM127" i="59" s="1"/>
  <c r="FDO127" i="59" s="1"/>
  <c r="FDQ127" i="59" s="1"/>
  <c r="FDS127" i="59" s="1"/>
  <c r="FDU127" i="59" s="1"/>
  <c r="FDW127" i="59" s="1"/>
  <c r="FDY127" i="59" s="1"/>
  <c r="FEA127" i="59" s="1"/>
  <c r="FEC127" i="59" s="1"/>
  <c r="FEE127" i="59" s="1"/>
  <c r="FEG127" i="59" s="1"/>
  <c r="FEI127" i="59" s="1"/>
  <c r="FEK127" i="59" s="1"/>
  <c r="FEM127" i="59" s="1"/>
  <c r="FEO127" i="59" s="1"/>
  <c r="FEQ127" i="59" s="1"/>
  <c r="FES127" i="59" s="1"/>
  <c r="FEU127" i="59" s="1"/>
  <c r="FEW127" i="59" s="1"/>
  <c r="FEY127" i="59" s="1"/>
  <c r="FFA127" i="59" s="1"/>
  <c r="FFC127" i="59" s="1"/>
  <c r="FFE127" i="59" s="1"/>
  <c r="FFG127" i="59" s="1"/>
  <c r="FFI127" i="59" s="1"/>
  <c r="FFK127" i="59" s="1"/>
  <c r="FFM127" i="59" s="1"/>
  <c r="FFO127" i="59" s="1"/>
  <c r="FFQ127" i="59" s="1"/>
  <c r="FFS127" i="59" s="1"/>
  <c r="FFU127" i="59" s="1"/>
  <c r="FFW127" i="59" s="1"/>
  <c r="FFY127" i="59" s="1"/>
  <c r="FGA127" i="59" s="1"/>
  <c r="FGC127" i="59" s="1"/>
  <c r="FGE127" i="59" s="1"/>
  <c r="FGG127" i="59" s="1"/>
  <c r="FGI127" i="59" s="1"/>
  <c r="FGK127" i="59" s="1"/>
  <c r="FGM127" i="59" s="1"/>
  <c r="FGO127" i="59" s="1"/>
  <c r="FGQ127" i="59" s="1"/>
  <c r="FGS127" i="59" s="1"/>
  <c r="FGU127" i="59" s="1"/>
  <c r="FGW127" i="59" s="1"/>
  <c r="FGY127" i="59" s="1"/>
  <c r="FHA127" i="59" s="1"/>
  <c r="FHC127" i="59" s="1"/>
  <c r="FHE127" i="59" s="1"/>
  <c r="FHG127" i="59" s="1"/>
  <c r="FHI127" i="59" s="1"/>
  <c r="FHK127" i="59" s="1"/>
  <c r="FHM127" i="59" s="1"/>
  <c r="FHO127" i="59" s="1"/>
  <c r="FHQ127" i="59" s="1"/>
  <c r="FHS127" i="59" s="1"/>
  <c r="FHU127" i="59" s="1"/>
  <c r="FHW127" i="59" s="1"/>
  <c r="FHY127" i="59" s="1"/>
  <c r="FIA127" i="59" s="1"/>
  <c r="FIC127" i="59" s="1"/>
  <c r="FIE127" i="59" s="1"/>
  <c r="FIG127" i="59" s="1"/>
  <c r="FII127" i="59" s="1"/>
  <c r="FIK127" i="59" s="1"/>
  <c r="FIM127" i="59" s="1"/>
  <c r="FIO127" i="59" s="1"/>
  <c r="FIQ127" i="59" s="1"/>
  <c r="FIS127" i="59" s="1"/>
  <c r="FIU127" i="59" s="1"/>
  <c r="FIW127" i="59" s="1"/>
  <c r="FIY127" i="59" s="1"/>
  <c r="FJA127" i="59" s="1"/>
  <c r="FJC127" i="59" s="1"/>
  <c r="FJE127" i="59" s="1"/>
  <c r="FJG127" i="59" s="1"/>
  <c r="FJI127" i="59" s="1"/>
  <c r="FJK127" i="59" s="1"/>
  <c r="FJM127" i="59" s="1"/>
  <c r="FJO127" i="59" s="1"/>
  <c r="FJQ127" i="59" s="1"/>
  <c r="FJS127" i="59" s="1"/>
  <c r="FJU127" i="59" s="1"/>
  <c r="FJW127" i="59" s="1"/>
  <c r="FJY127" i="59" s="1"/>
  <c r="FKA127" i="59" s="1"/>
  <c r="FKC127" i="59" s="1"/>
  <c r="FKE127" i="59" s="1"/>
  <c r="FKG127" i="59" s="1"/>
  <c r="FKI127" i="59" s="1"/>
  <c r="FKK127" i="59" s="1"/>
  <c r="FKM127" i="59" s="1"/>
  <c r="FKO127" i="59" s="1"/>
  <c r="FKQ127" i="59" s="1"/>
  <c r="FKS127" i="59" s="1"/>
  <c r="FKU127" i="59" s="1"/>
  <c r="FKW127" i="59" s="1"/>
  <c r="FKY127" i="59" s="1"/>
  <c r="FLA127" i="59" s="1"/>
  <c r="FLC127" i="59" s="1"/>
  <c r="FLE127" i="59" s="1"/>
  <c r="FLG127" i="59" s="1"/>
  <c r="FLI127" i="59" s="1"/>
  <c r="FLK127" i="59" s="1"/>
  <c r="FLM127" i="59" s="1"/>
  <c r="FLO127" i="59" s="1"/>
  <c r="FLQ127" i="59" s="1"/>
  <c r="FLS127" i="59" s="1"/>
  <c r="FLU127" i="59" s="1"/>
  <c r="FLW127" i="59" s="1"/>
  <c r="FLY127" i="59" s="1"/>
  <c r="FMA127" i="59" s="1"/>
  <c r="FMC127" i="59" s="1"/>
  <c r="FME127" i="59" s="1"/>
  <c r="FMG127" i="59" s="1"/>
  <c r="FMI127" i="59" s="1"/>
  <c r="FMK127" i="59" s="1"/>
  <c r="FMM127" i="59" s="1"/>
  <c r="FMO127" i="59" s="1"/>
  <c r="FMQ127" i="59" s="1"/>
  <c r="FMS127" i="59" s="1"/>
  <c r="FMU127" i="59" s="1"/>
  <c r="FMW127" i="59" s="1"/>
  <c r="FMY127" i="59" s="1"/>
  <c r="FNA127" i="59" s="1"/>
  <c r="FNC127" i="59" s="1"/>
  <c r="FNE127" i="59" s="1"/>
  <c r="FNG127" i="59" s="1"/>
  <c r="FNI127" i="59" s="1"/>
  <c r="FNK127" i="59" s="1"/>
  <c r="FNM127" i="59" s="1"/>
  <c r="FNO127" i="59" s="1"/>
  <c r="FNQ127" i="59" s="1"/>
  <c r="FNS127" i="59" s="1"/>
  <c r="FNU127" i="59" s="1"/>
  <c r="FNW127" i="59" s="1"/>
  <c r="FNY127" i="59" s="1"/>
  <c r="FOA127" i="59" s="1"/>
  <c r="FOC127" i="59" s="1"/>
  <c r="FOE127" i="59" s="1"/>
  <c r="FOG127" i="59" s="1"/>
  <c r="FOI127" i="59" s="1"/>
  <c r="FOK127" i="59" s="1"/>
  <c r="FOM127" i="59" s="1"/>
  <c r="FOO127" i="59" s="1"/>
  <c r="FOQ127" i="59" s="1"/>
  <c r="FOS127" i="59" s="1"/>
  <c r="FOU127" i="59" s="1"/>
  <c r="FOW127" i="59" s="1"/>
  <c r="FOY127" i="59" s="1"/>
  <c r="FPA127" i="59" s="1"/>
  <c r="FPC127" i="59" s="1"/>
  <c r="FPE127" i="59" s="1"/>
  <c r="FPG127" i="59" s="1"/>
  <c r="FPI127" i="59" s="1"/>
  <c r="FPK127" i="59" s="1"/>
  <c r="FPM127" i="59" s="1"/>
  <c r="FPO127" i="59" s="1"/>
  <c r="FPQ127" i="59" s="1"/>
  <c r="FPS127" i="59" s="1"/>
  <c r="FPU127" i="59" s="1"/>
  <c r="FPW127" i="59" s="1"/>
  <c r="FPY127" i="59" s="1"/>
  <c r="FQA127" i="59" s="1"/>
  <c r="FQC127" i="59" s="1"/>
  <c r="FQE127" i="59" s="1"/>
  <c r="FQG127" i="59" s="1"/>
  <c r="FQI127" i="59" s="1"/>
  <c r="FQK127" i="59" s="1"/>
  <c r="FQM127" i="59" s="1"/>
  <c r="FQO127" i="59" s="1"/>
  <c r="FQQ127" i="59" s="1"/>
  <c r="FQS127" i="59" s="1"/>
  <c r="FQU127" i="59" s="1"/>
  <c r="FQW127" i="59" s="1"/>
  <c r="FQY127" i="59" s="1"/>
  <c r="FRA127" i="59" s="1"/>
  <c r="FRC127" i="59" s="1"/>
  <c r="FRE127" i="59" s="1"/>
  <c r="FRG127" i="59" s="1"/>
  <c r="FRI127" i="59" s="1"/>
  <c r="FRK127" i="59" s="1"/>
  <c r="FRM127" i="59" s="1"/>
  <c r="FRO127" i="59" s="1"/>
  <c r="FRQ127" i="59" s="1"/>
  <c r="FRS127" i="59" s="1"/>
  <c r="FRU127" i="59" s="1"/>
  <c r="FRW127" i="59" s="1"/>
  <c r="FRY127" i="59" s="1"/>
  <c r="FSA127" i="59" s="1"/>
  <c r="FSC127" i="59" s="1"/>
  <c r="FSE127" i="59" s="1"/>
  <c r="FSG127" i="59" s="1"/>
  <c r="FSI127" i="59" s="1"/>
  <c r="FSK127" i="59" s="1"/>
  <c r="FSM127" i="59" s="1"/>
  <c r="FSO127" i="59" s="1"/>
  <c r="FSQ127" i="59" s="1"/>
  <c r="FSS127" i="59" s="1"/>
  <c r="FSU127" i="59" s="1"/>
  <c r="FSW127" i="59" s="1"/>
  <c r="FSY127" i="59" s="1"/>
  <c r="FTA127" i="59" s="1"/>
  <c r="FTC127" i="59" s="1"/>
  <c r="FTE127" i="59" s="1"/>
  <c r="FTG127" i="59" s="1"/>
  <c r="FTI127" i="59" s="1"/>
  <c r="FTK127" i="59" s="1"/>
  <c r="FTM127" i="59" s="1"/>
  <c r="FTO127" i="59" s="1"/>
  <c r="FTQ127" i="59" s="1"/>
  <c r="FTS127" i="59" s="1"/>
  <c r="FTU127" i="59" s="1"/>
  <c r="FTW127" i="59" s="1"/>
  <c r="FTY127" i="59" s="1"/>
  <c r="FUA127" i="59" s="1"/>
  <c r="FUC127" i="59" s="1"/>
  <c r="FUE127" i="59" s="1"/>
  <c r="FUG127" i="59" s="1"/>
  <c r="FUI127" i="59" s="1"/>
  <c r="FUK127" i="59" s="1"/>
  <c r="FUM127" i="59" s="1"/>
  <c r="FUO127" i="59" s="1"/>
  <c r="FUQ127" i="59" s="1"/>
  <c r="FUS127" i="59" s="1"/>
  <c r="FUU127" i="59" s="1"/>
  <c r="FUW127" i="59" s="1"/>
  <c r="FUY127" i="59" s="1"/>
  <c r="FVA127" i="59" s="1"/>
  <c r="FVC127" i="59" s="1"/>
  <c r="FVE127" i="59" s="1"/>
  <c r="FVG127" i="59" s="1"/>
  <c r="FVI127" i="59" s="1"/>
  <c r="FVK127" i="59" s="1"/>
  <c r="FVM127" i="59" s="1"/>
  <c r="FVO127" i="59" s="1"/>
  <c r="FVQ127" i="59" s="1"/>
  <c r="FVS127" i="59" s="1"/>
  <c r="FVU127" i="59" s="1"/>
  <c r="FVW127" i="59" s="1"/>
  <c r="FVY127" i="59" s="1"/>
  <c r="FWA127" i="59" s="1"/>
  <c r="FWC127" i="59" s="1"/>
  <c r="FWE127" i="59" s="1"/>
  <c r="FWG127" i="59" s="1"/>
  <c r="FWI127" i="59" s="1"/>
  <c r="FWK127" i="59" s="1"/>
  <c r="FWM127" i="59" s="1"/>
  <c r="FWO127" i="59" s="1"/>
  <c r="FWQ127" i="59" s="1"/>
  <c r="FWS127" i="59" s="1"/>
  <c r="FWU127" i="59" s="1"/>
  <c r="FWW127" i="59" s="1"/>
  <c r="FWY127" i="59" s="1"/>
  <c r="FXA127" i="59" s="1"/>
  <c r="FXC127" i="59" s="1"/>
  <c r="FXE127" i="59" s="1"/>
  <c r="FXG127" i="59" s="1"/>
  <c r="FXI127" i="59" s="1"/>
  <c r="FXK127" i="59" s="1"/>
  <c r="FXM127" i="59" s="1"/>
  <c r="FXO127" i="59" s="1"/>
  <c r="FXQ127" i="59" s="1"/>
  <c r="FXS127" i="59" s="1"/>
  <c r="FXU127" i="59" s="1"/>
  <c r="FXW127" i="59" s="1"/>
  <c r="FXY127" i="59" s="1"/>
  <c r="FYA127" i="59" s="1"/>
  <c r="FYC127" i="59" s="1"/>
  <c r="FYE127" i="59" s="1"/>
  <c r="FYG127" i="59" s="1"/>
  <c r="FYI127" i="59" s="1"/>
  <c r="FYK127" i="59" s="1"/>
  <c r="FYM127" i="59" s="1"/>
  <c r="FYO127" i="59" s="1"/>
  <c r="FYQ127" i="59" s="1"/>
  <c r="FYS127" i="59" s="1"/>
  <c r="FYU127" i="59" s="1"/>
  <c r="FYW127" i="59" s="1"/>
  <c r="FYY127" i="59" s="1"/>
  <c r="FZA127" i="59" s="1"/>
  <c r="FZC127" i="59" s="1"/>
  <c r="FZE127" i="59" s="1"/>
  <c r="FZG127" i="59" s="1"/>
  <c r="FZI127" i="59" s="1"/>
  <c r="FZK127" i="59" s="1"/>
  <c r="FZM127" i="59" s="1"/>
  <c r="FZO127" i="59" s="1"/>
  <c r="FZQ127" i="59" s="1"/>
  <c r="FZS127" i="59" s="1"/>
  <c r="FZU127" i="59" s="1"/>
  <c r="FZW127" i="59" s="1"/>
  <c r="FZY127" i="59" s="1"/>
  <c r="GAA127" i="59" s="1"/>
  <c r="GAC127" i="59" s="1"/>
  <c r="GAE127" i="59" s="1"/>
  <c r="GAG127" i="59" s="1"/>
  <c r="GAI127" i="59" s="1"/>
  <c r="GAK127" i="59" s="1"/>
  <c r="GAM127" i="59" s="1"/>
  <c r="GAO127" i="59" s="1"/>
  <c r="GAQ127" i="59" s="1"/>
  <c r="GAS127" i="59" s="1"/>
  <c r="GAU127" i="59" s="1"/>
  <c r="GAW127" i="59" s="1"/>
  <c r="GAY127" i="59" s="1"/>
  <c r="GBA127" i="59" s="1"/>
  <c r="GBC127" i="59" s="1"/>
  <c r="GBE127" i="59" s="1"/>
  <c r="GBG127" i="59" s="1"/>
  <c r="GBI127" i="59" s="1"/>
  <c r="GBK127" i="59" s="1"/>
  <c r="GBM127" i="59" s="1"/>
  <c r="GBO127" i="59" s="1"/>
  <c r="GBQ127" i="59" s="1"/>
  <c r="GBS127" i="59" s="1"/>
  <c r="GBU127" i="59" s="1"/>
  <c r="GBW127" i="59" s="1"/>
  <c r="GBY127" i="59" s="1"/>
  <c r="GCA127" i="59" s="1"/>
  <c r="GCC127" i="59" s="1"/>
  <c r="GCE127" i="59" s="1"/>
  <c r="GCG127" i="59" s="1"/>
  <c r="GCI127" i="59" s="1"/>
  <c r="GCK127" i="59" s="1"/>
  <c r="GCM127" i="59" s="1"/>
  <c r="GCO127" i="59" s="1"/>
  <c r="GCQ127" i="59" s="1"/>
  <c r="GCS127" i="59" s="1"/>
  <c r="GCU127" i="59" s="1"/>
  <c r="GCW127" i="59" s="1"/>
  <c r="GCY127" i="59" s="1"/>
  <c r="GDA127" i="59" s="1"/>
  <c r="GDC127" i="59" s="1"/>
  <c r="GDE127" i="59" s="1"/>
  <c r="GDG127" i="59" s="1"/>
  <c r="GDI127" i="59" s="1"/>
  <c r="GDK127" i="59" s="1"/>
  <c r="GDM127" i="59" s="1"/>
  <c r="GDO127" i="59" s="1"/>
  <c r="GDQ127" i="59" s="1"/>
  <c r="GDS127" i="59" s="1"/>
  <c r="GDU127" i="59" s="1"/>
  <c r="GDW127" i="59" s="1"/>
  <c r="GDY127" i="59" s="1"/>
  <c r="GEA127" i="59" s="1"/>
  <c r="GEC127" i="59" s="1"/>
  <c r="GEE127" i="59" s="1"/>
  <c r="GEG127" i="59" s="1"/>
  <c r="GEI127" i="59" s="1"/>
  <c r="GEK127" i="59" s="1"/>
  <c r="GEM127" i="59" s="1"/>
  <c r="GEO127" i="59" s="1"/>
  <c r="GEQ127" i="59" s="1"/>
  <c r="GES127" i="59" s="1"/>
  <c r="GEU127" i="59" s="1"/>
  <c r="GEW127" i="59" s="1"/>
  <c r="GEY127" i="59" s="1"/>
  <c r="GFA127" i="59" s="1"/>
  <c r="GFC127" i="59" s="1"/>
  <c r="GFE127" i="59" s="1"/>
  <c r="GFG127" i="59" s="1"/>
  <c r="GFI127" i="59" s="1"/>
  <c r="GFK127" i="59" s="1"/>
  <c r="GFM127" i="59" s="1"/>
  <c r="GFO127" i="59" s="1"/>
  <c r="GFQ127" i="59" s="1"/>
  <c r="GFS127" i="59" s="1"/>
  <c r="GFU127" i="59" s="1"/>
  <c r="GFW127" i="59" s="1"/>
  <c r="GFY127" i="59" s="1"/>
  <c r="GGA127" i="59" s="1"/>
  <c r="GGC127" i="59" s="1"/>
  <c r="GGE127" i="59" s="1"/>
  <c r="GGG127" i="59" s="1"/>
  <c r="GGI127" i="59" s="1"/>
  <c r="GGK127" i="59" s="1"/>
  <c r="GGM127" i="59" s="1"/>
  <c r="GGO127" i="59" s="1"/>
  <c r="GGQ127" i="59" s="1"/>
  <c r="GGS127" i="59" s="1"/>
  <c r="GGU127" i="59" s="1"/>
  <c r="GGW127" i="59" s="1"/>
  <c r="GGY127" i="59" s="1"/>
  <c r="GHA127" i="59" s="1"/>
  <c r="GHC127" i="59" s="1"/>
  <c r="GHE127" i="59" s="1"/>
  <c r="GHG127" i="59" s="1"/>
  <c r="GHI127" i="59" s="1"/>
  <c r="GHK127" i="59" s="1"/>
  <c r="GHM127" i="59" s="1"/>
  <c r="GHO127" i="59" s="1"/>
  <c r="GHQ127" i="59" s="1"/>
  <c r="GHS127" i="59" s="1"/>
  <c r="GHU127" i="59" s="1"/>
  <c r="GHW127" i="59" s="1"/>
  <c r="GHY127" i="59" s="1"/>
  <c r="GIA127" i="59" s="1"/>
  <c r="GIC127" i="59" s="1"/>
  <c r="GIE127" i="59" s="1"/>
  <c r="GIG127" i="59" s="1"/>
  <c r="GII127" i="59" s="1"/>
  <c r="GIK127" i="59" s="1"/>
  <c r="GIM127" i="59" s="1"/>
  <c r="GIO127" i="59" s="1"/>
  <c r="GIQ127" i="59" s="1"/>
  <c r="GIS127" i="59" s="1"/>
  <c r="GIU127" i="59" s="1"/>
  <c r="GIW127" i="59" s="1"/>
  <c r="GIY127" i="59" s="1"/>
  <c r="GJA127" i="59" s="1"/>
  <c r="GJC127" i="59" s="1"/>
  <c r="GJE127" i="59" s="1"/>
  <c r="GJG127" i="59" s="1"/>
  <c r="GJI127" i="59" s="1"/>
  <c r="GJK127" i="59" s="1"/>
  <c r="GJM127" i="59" s="1"/>
  <c r="GJO127" i="59" s="1"/>
  <c r="GJQ127" i="59" s="1"/>
  <c r="GJS127" i="59" s="1"/>
  <c r="GJU127" i="59" s="1"/>
  <c r="GJW127" i="59" s="1"/>
  <c r="GJY127" i="59" s="1"/>
  <c r="GKA127" i="59" s="1"/>
  <c r="GKC127" i="59" s="1"/>
  <c r="GKE127" i="59" s="1"/>
  <c r="GKG127" i="59" s="1"/>
  <c r="GKI127" i="59" s="1"/>
  <c r="GKK127" i="59" s="1"/>
  <c r="GKM127" i="59" s="1"/>
  <c r="GKO127" i="59" s="1"/>
  <c r="GKQ127" i="59" s="1"/>
  <c r="GKS127" i="59" s="1"/>
  <c r="GKU127" i="59" s="1"/>
  <c r="GKW127" i="59" s="1"/>
  <c r="GKY127" i="59" s="1"/>
  <c r="GLA127" i="59" s="1"/>
  <c r="GLC127" i="59" s="1"/>
  <c r="GLE127" i="59" s="1"/>
  <c r="GLG127" i="59" s="1"/>
  <c r="GLI127" i="59" s="1"/>
  <c r="GLK127" i="59" s="1"/>
  <c r="GLM127" i="59" s="1"/>
  <c r="GLO127" i="59" s="1"/>
  <c r="GLQ127" i="59" s="1"/>
  <c r="GLS127" i="59" s="1"/>
  <c r="GLU127" i="59" s="1"/>
  <c r="GLW127" i="59" s="1"/>
  <c r="GLY127" i="59" s="1"/>
  <c r="GMA127" i="59" s="1"/>
  <c r="GMC127" i="59" s="1"/>
  <c r="GME127" i="59" s="1"/>
  <c r="GMG127" i="59" s="1"/>
  <c r="GMI127" i="59" s="1"/>
  <c r="GMK127" i="59" s="1"/>
  <c r="GMM127" i="59" s="1"/>
  <c r="GMO127" i="59" s="1"/>
  <c r="GMQ127" i="59" s="1"/>
  <c r="GMS127" i="59" s="1"/>
  <c r="GMU127" i="59" s="1"/>
  <c r="GMW127" i="59" s="1"/>
  <c r="GMY127" i="59" s="1"/>
  <c r="GNA127" i="59" s="1"/>
  <c r="GNC127" i="59" s="1"/>
  <c r="GNE127" i="59" s="1"/>
  <c r="GNG127" i="59" s="1"/>
  <c r="GNI127" i="59" s="1"/>
  <c r="GNK127" i="59" s="1"/>
  <c r="GNM127" i="59" s="1"/>
  <c r="GNO127" i="59" s="1"/>
  <c r="GNQ127" i="59" s="1"/>
  <c r="GNS127" i="59" s="1"/>
  <c r="GNU127" i="59" s="1"/>
  <c r="GNW127" i="59" s="1"/>
  <c r="GNY127" i="59" s="1"/>
  <c r="GOA127" i="59" s="1"/>
  <c r="GOC127" i="59" s="1"/>
  <c r="GOE127" i="59" s="1"/>
  <c r="GOG127" i="59" s="1"/>
  <c r="GOI127" i="59" s="1"/>
  <c r="GOK127" i="59" s="1"/>
  <c r="GOM127" i="59" s="1"/>
  <c r="GOO127" i="59" s="1"/>
  <c r="GOQ127" i="59" s="1"/>
  <c r="GOS127" i="59" s="1"/>
  <c r="GOU127" i="59" s="1"/>
  <c r="GOW127" i="59" s="1"/>
  <c r="GOY127" i="59" s="1"/>
  <c r="GPA127" i="59" s="1"/>
  <c r="GPC127" i="59" s="1"/>
  <c r="GPE127" i="59" s="1"/>
  <c r="GPG127" i="59" s="1"/>
  <c r="GPI127" i="59" s="1"/>
  <c r="GPK127" i="59" s="1"/>
  <c r="GPM127" i="59" s="1"/>
  <c r="GPO127" i="59" s="1"/>
  <c r="GPQ127" i="59" s="1"/>
  <c r="GPS127" i="59" s="1"/>
  <c r="GPU127" i="59" s="1"/>
  <c r="GPW127" i="59" s="1"/>
  <c r="GPY127" i="59" s="1"/>
  <c r="GQA127" i="59" s="1"/>
  <c r="GQC127" i="59" s="1"/>
  <c r="GQE127" i="59" s="1"/>
  <c r="GQG127" i="59" s="1"/>
  <c r="GQI127" i="59" s="1"/>
  <c r="GQK127" i="59" s="1"/>
  <c r="GQM127" i="59" s="1"/>
  <c r="GQO127" i="59" s="1"/>
  <c r="GQQ127" i="59" s="1"/>
  <c r="GQS127" i="59" s="1"/>
  <c r="GQU127" i="59" s="1"/>
  <c r="GQW127" i="59" s="1"/>
  <c r="GQY127" i="59" s="1"/>
  <c r="GRA127" i="59" s="1"/>
  <c r="GRC127" i="59" s="1"/>
  <c r="GRE127" i="59" s="1"/>
  <c r="GRG127" i="59" s="1"/>
  <c r="GRI127" i="59" s="1"/>
  <c r="GRK127" i="59" s="1"/>
  <c r="GRM127" i="59" s="1"/>
  <c r="GRO127" i="59" s="1"/>
  <c r="GRQ127" i="59" s="1"/>
  <c r="GRS127" i="59" s="1"/>
  <c r="GRU127" i="59" s="1"/>
  <c r="GRW127" i="59" s="1"/>
  <c r="GRY127" i="59" s="1"/>
  <c r="GSA127" i="59" s="1"/>
  <c r="GSC127" i="59" s="1"/>
  <c r="GSE127" i="59" s="1"/>
  <c r="GSG127" i="59" s="1"/>
  <c r="GSI127" i="59" s="1"/>
  <c r="GSK127" i="59" s="1"/>
  <c r="GSM127" i="59" s="1"/>
  <c r="GSO127" i="59" s="1"/>
  <c r="GSQ127" i="59" s="1"/>
  <c r="GSS127" i="59" s="1"/>
  <c r="GSU127" i="59" s="1"/>
  <c r="GSW127" i="59" s="1"/>
  <c r="GSY127" i="59" s="1"/>
  <c r="GTA127" i="59" s="1"/>
  <c r="GTC127" i="59" s="1"/>
  <c r="GTE127" i="59" s="1"/>
  <c r="GTG127" i="59" s="1"/>
  <c r="GTI127" i="59" s="1"/>
  <c r="GTK127" i="59" s="1"/>
  <c r="GTM127" i="59" s="1"/>
  <c r="GTO127" i="59" s="1"/>
  <c r="GTQ127" i="59" s="1"/>
  <c r="GTS127" i="59" s="1"/>
  <c r="GTU127" i="59" s="1"/>
  <c r="GTW127" i="59" s="1"/>
  <c r="GTY127" i="59" s="1"/>
  <c r="GUA127" i="59" s="1"/>
  <c r="GUC127" i="59" s="1"/>
  <c r="GUE127" i="59" s="1"/>
  <c r="GUG127" i="59" s="1"/>
  <c r="GUI127" i="59" s="1"/>
  <c r="GUK127" i="59" s="1"/>
  <c r="GUM127" i="59" s="1"/>
  <c r="GUO127" i="59" s="1"/>
  <c r="GUQ127" i="59" s="1"/>
  <c r="GUS127" i="59" s="1"/>
  <c r="GUU127" i="59" s="1"/>
  <c r="GUW127" i="59" s="1"/>
  <c r="GUY127" i="59" s="1"/>
  <c r="GVA127" i="59" s="1"/>
  <c r="GVC127" i="59" s="1"/>
  <c r="GVE127" i="59" s="1"/>
  <c r="GVG127" i="59" s="1"/>
  <c r="GVI127" i="59" s="1"/>
  <c r="GVK127" i="59" s="1"/>
  <c r="GVM127" i="59" s="1"/>
  <c r="GVO127" i="59" s="1"/>
  <c r="GVQ127" i="59" s="1"/>
  <c r="GVS127" i="59" s="1"/>
  <c r="GVU127" i="59" s="1"/>
  <c r="GVW127" i="59" s="1"/>
  <c r="GVY127" i="59" s="1"/>
  <c r="GWA127" i="59" s="1"/>
  <c r="GWC127" i="59" s="1"/>
  <c r="GWE127" i="59" s="1"/>
  <c r="GWG127" i="59" s="1"/>
  <c r="GWI127" i="59" s="1"/>
  <c r="GWK127" i="59" s="1"/>
  <c r="GWM127" i="59" s="1"/>
  <c r="GWO127" i="59" s="1"/>
  <c r="GWQ127" i="59" s="1"/>
  <c r="GWS127" i="59" s="1"/>
  <c r="GWU127" i="59" s="1"/>
  <c r="GWW127" i="59" s="1"/>
  <c r="GWY127" i="59" s="1"/>
  <c r="GXA127" i="59" s="1"/>
  <c r="GXC127" i="59" s="1"/>
  <c r="GXE127" i="59" s="1"/>
  <c r="GXG127" i="59" s="1"/>
  <c r="GXI127" i="59" s="1"/>
  <c r="GXK127" i="59" s="1"/>
  <c r="GXM127" i="59" s="1"/>
  <c r="GXO127" i="59" s="1"/>
  <c r="GXQ127" i="59" s="1"/>
  <c r="GXS127" i="59" s="1"/>
  <c r="GXU127" i="59" s="1"/>
  <c r="GXW127" i="59" s="1"/>
  <c r="GXY127" i="59" s="1"/>
  <c r="GYA127" i="59" s="1"/>
  <c r="GYC127" i="59" s="1"/>
  <c r="GYE127" i="59" s="1"/>
  <c r="GYG127" i="59" s="1"/>
  <c r="GYI127" i="59" s="1"/>
  <c r="GYK127" i="59" s="1"/>
  <c r="GYM127" i="59" s="1"/>
  <c r="GYO127" i="59" s="1"/>
  <c r="GYQ127" i="59" s="1"/>
  <c r="GYS127" i="59" s="1"/>
  <c r="GYU127" i="59" s="1"/>
  <c r="GYW127" i="59" s="1"/>
  <c r="GYY127" i="59" s="1"/>
  <c r="GZA127" i="59" s="1"/>
  <c r="GZC127" i="59" s="1"/>
  <c r="GZE127" i="59" s="1"/>
  <c r="GZG127" i="59" s="1"/>
  <c r="GZI127" i="59" s="1"/>
  <c r="GZK127" i="59" s="1"/>
  <c r="GZM127" i="59" s="1"/>
  <c r="GZO127" i="59" s="1"/>
  <c r="GZQ127" i="59" s="1"/>
  <c r="GZS127" i="59" s="1"/>
  <c r="GZU127" i="59" s="1"/>
  <c r="GZW127" i="59" s="1"/>
  <c r="GZY127" i="59" s="1"/>
  <c r="HAA127" i="59" s="1"/>
  <c r="HAC127" i="59" s="1"/>
  <c r="HAE127" i="59" s="1"/>
  <c r="HAG127" i="59" s="1"/>
  <c r="HAI127" i="59" s="1"/>
  <c r="HAK127" i="59" s="1"/>
  <c r="HAM127" i="59" s="1"/>
  <c r="HAO127" i="59" s="1"/>
  <c r="HAQ127" i="59" s="1"/>
  <c r="HAS127" i="59" s="1"/>
  <c r="HAU127" i="59" s="1"/>
  <c r="HAW127" i="59" s="1"/>
  <c r="HAY127" i="59" s="1"/>
  <c r="HBA127" i="59" s="1"/>
  <c r="HBC127" i="59" s="1"/>
  <c r="HBE127" i="59" s="1"/>
  <c r="HBG127" i="59" s="1"/>
  <c r="HBI127" i="59" s="1"/>
  <c r="HBK127" i="59" s="1"/>
  <c r="HBM127" i="59" s="1"/>
  <c r="HBO127" i="59" s="1"/>
  <c r="HBQ127" i="59" s="1"/>
  <c r="HBS127" i="59" s="1"/>
  <c r="HBU127" i="59" s="1"/>
  <c r="HBW127" i="59" s="1"/>
  <c r="HBY127" i="59" s="1"/>
  <c r="HCA127" i="59" s="1"/>
  <c r="HCC127" i="59" s="1"/>
  <c r="HCE127" i="59" s="1"/>
  <c r="HCG127" i="59" s="1"/>
  <c r="HCI127" i="59" s="1"/>
  <c r="HCK127" i="59" s="1"/>
  <c r="HCM127" i="59" s="1"/>
  <c r="HCO127" i="59" s="1"/>
  <c r="HCQ127" i="59" s="1"/>
  <c r="HCS127" i="59" s="1"/>
  <c r="HCU127" i="59" s="1"/>
  <c r="HCW127" i="59" s="1"/>
  <c r="HCY127" i="59" s="1"/>
  <c r="HDA127" i="59" s="1"/>
  <c r="HDC127" i="59" s="1"/>
  <c r="HDE127" i="59" s="1"/>
  <c r="HDG127" i="59" s="1"/>
  <c r="HDI127" i="59" s="1"/>
  <c r="HDK127" i="59" s="1"/>
  <c r="HDM127" i="59" s="1"/>
  <c r="HDO127" i="59" s="1"/>
  <c r="HDQ127" i="59" s="1"/>
  <c r="HDS127" i="59" s="1"/>
  <c r="HDU127" i="59" s="1"/>
  <c r="HDW127" i="59" s="1"/>
  <c r="HDY127" i="59" s="1"/>
  <c r="HEA127" i="59" s="1"/>
  <c r="HEC127" i="59" s="1"/>
  <c r="HEE127" i="59" s="1"/>
  <c r="HEG127" i="59" s="1"/>
  <c r="HEI127" i="59" s="1"/>
  <c r="HEK127" i="59" s="1"/>
  <c r="HEM127" i="59" s="1"/>
  <c r="HEO127" i="59" s="1"/>
  <c r="HEQ127" i="59" s="1"/>
  <c r="HES127" i="59" s="1"/>
  <c r="HEU127" i="59" s="1"/>
  <c r="HEW127" i="59" s="1"/>
  <c r="HEY127" i="59" s="1"/>
  <c r="HFA127" i="59" s="1"/>
  <c r="HFC127" i="59" s="1"/>
  <c r="HFE127" i="59" s="1"/>
  <c r="HFG127" i="59" s="1"/>
  <c r="HFI127" i="59" s="1"/>
  <c r="HFK127" i="59" s="1"/>
  <c r="HFM127" i="59" s="1"/>
  <c r="HFO127" i="59" s="1"/>
  <c r="HFQ127" i="59" s="1"/>
  <c r="HFS127" i="59" s="1"/>
  <c r="HFU127" i="59" s="1"/>
  <c r="HFW127" i="59" s="1"/>
  <c r="HFY127" i="59" s="1"/>
  <c r="HGA127" i="59" s="1"/>
  <c r="HGC127" i="59" s="1"/>
  <c r="HGE127" i="59" s="1"/>
  <c r="HGG127" i="59" s="1"/>
  <c r="HGI127" i="59" s="1"/>
  <c r="HGK127" i="59" s="1"/>
  <c r="HGM127" i="59" s="1"/>
  <c r="HGO127" i="59" s="1"/>
  <c r="HGQ127" i="59" s="1"/>
  <c r="HGS127" i="59" s="1"/>
  <c r="HGU127" i="59" s="1"/>
  <c r="HGW127" i="59" s="1"/>
  <c r="HGY127" i="59" s="1"/>
  <c r="HHA127" i="59" s="1"/>
  <c r="HHC127" i="59" s="1"/>
  <c r="HHE127" i="59" s="1"/>
  <c r="HHG127" i="59" s="1"/>
  <c r="HHI127" i="59" s="1"/>
  <c r="HHK127" i="59" s="1"/>
  <c r="HHM127" i="59" s="1"/>
  <c r="HHO127" i="59" s="1"/>
  <c r="HHQ127" i="59" s="1"/>
  <c r="HHS127" i="59" s="1"/>
  <c r="HHU127" i="59" s="1"/>
  <c r="HHW127" i="59" s="1"/>
  <c r="HHY127" i="59" s="1"/>
  <c r="HIA127" i="59" s="1"/>
  <c r="HIC127" i="59" s="1"/>
  <c r="HIE127" i="59" s="1"/>
  <c r="HIG127" i="59" s="1"/>
  <c r="HII127" i="59" s="1"/>
  <c r="HIK127" i="59" s="1"/>
  <c r="HIM127" i="59" s="1"/>
  <c r="HIO127" i="59" s="1"/>
  <c r="HIQ127" i="59" s="1"/>
  <c r="HIS127" i="59" s="1"/>
  <c r="HIU127" i="59" s="1"/>
  <c r="HIW127" i="59" s="1"/>
  <c r="HIY127" i="59" s="1"/>
  <c r="HJA127" i="59" s="1"/>
  <c r="HJC127" i="59" s="1"/>
  <c r="HJE127" i="59" s="1"/>
  <c r="HJG127" i="59" s="1"/>
  <c r="HJI127" i="59" s="1"/>
  <c r="HJK127" i="59" s="1"/>
  <c r="HJM127" i="59" s="1"/>
  <c r="HJO127" i="59" s="1"/>
  <c r="HJQ127" i="59" s="1"/>
  <c r="HJS127" i="59" s="1"/>
  <c r="HJU127" i="59" s="1"/>
  <c r="HJW127" i="59" s="1"/>
  <c r="HJY127" i="59" s="1"/>
  <c r="HKA127" i="59" s="1"/>
  <c r="HKC127" i="59" s="1"/>
  <c r="HKE127" i="59" s="1"/>
  <c r="HKG127" i="59" s="1"/>
  <c r="HKI127" i="59" s="1"/>
  <c r="HKK127" i="59" s="1"/>
  <c r="HKM127" i="59" s="1"/>
  <c r="HKO127" i="59" s="1"/>
  <c r="HKQ127" i="59" s="1"/>
  <c r="HKS127" i="59" s="1"/>
  <c r="HKU127" i="59" s="1"/>
  <c r="HKW127" i="59" s="1"/>
  <c r="HKY127" i="59" s="1"/>
  <c r="HLA127" i="59" s="1"/>
  <c r="HLC127" i="59" s="1"/>
  <c r="HLE127" i="59" s="1"/>
  <c r="HLG127" i="59" s="1"/>
  <c r="HLI127" i="59" s="1"/>
  <c r="HLK127" i="59" s="1"/>
  <c r="HLM127" i="59" s="1"/>
  <c r="HLO127" i="59" s="1"/>
  <c r="HLQ127" i="59" s="1"/>
  <c r="HLS127" i="59" s="1"/>
  <c r="HLU127" i="59" s="1"/>
  <c r="HLW127" i="59" s="1"/>
  <c r="HLY127" i="59" s="1"/>
  <c r="HMA127" i="59" s="1"/>
  <c r="HMC127" i="59" s="1"/>
  <c r="HME127" i="59" s="1"/>
  <c r="HMG127" i="59" s="1"/>
  <c r="HMI127" i="59" s="1"/>
  <c r="HMK127" i="59" s="1"/>
  <c r="HMM127" i="59" s="1"/>
  <c r="HMO127" i="59" s="1"/>
  <c r="HMQ127" i="59" s="1"/>
  <c r="HMS127" i="59" s="1"/>
  <c r="HMU127" i="59" s="1"/>
  <c r="HMW127" i="59" s="1"/>
  <c r="HMY127" i="59" s="1"/>
  <c r="HNA127" i="59" s="1"/>
  <c r="HNC127" i="59" s="1"/>
  <c r="HNE127" i="59" s="1"/>
  <c r="HNG127" i="59" s="1"/>
  <c r="HNI127" i="59" s="1"/>
  <c r="HNK127" i="59" s="1"/>
  <c r="HNM127" i="59" s="1"/>
  <c r="HNO127" i="59" s="1"/>
  <c r="HNQ127" i="59" s="1"/>
  <c r="HNS127" i="59" s="1"/>
  <c r="HNU127" i="59" s="1"/>
  <c r="HNW127" i="59" s="1"/>
  <c r="HNY127" i="59" s="1"/>
  <c r="HOA127" i="59" s="1"/>
  <c r="HOC127" i="59" s="1"/>
  <c r="HOE127" i="59" s="1"/>
  <c r="HOG127" i="59" s="1"/>
  <c r="HOI127" i="59" s="1"/>
  <c r="HOK127" i="59" s="1"/>
  <c r="HOM127" i="59" s="1"/>
  <c r="HOO127" i="59" s="1"/>
  <c r="HOQ127" i="59" s="1"/>
  <c r="HOS127" i="59" s="1"/>
  <c r="HOU127" i="59" s="1"/>
  <c r="HOW127" i="59" s="1"/>
  <c r="HOY127" i="59" s="1"/>
  <c r="HPA127" i="59" s="1"/>
  <c r="HPC127" i="59" s="1"/>
  <c r="HPE127" i="59" s="1"/>
  <c r="HPG127" i="59" s="1"/>
  <c r="HPI127" i="59" s="1"/>
  <c r="HPK127" i="59" s="1"/>
  <c r="HPM127" i="59" s="1"/>
  <c r="HPO127" i="59" s="1"/>
  <c r="HPQ127" i="59" s="1"/>
  <c r="HPS127" i="59" s="1"/>
  <c r="HPU127" i="59" s="1"/>
  <c r="HPW127" i="59" s="1"/>
  <c r="HPY127" i="59" s="1"/>
  <c r="HQA127" i="59" s="1"/>
  <c r="HQC127" i="59" s="1"/>
  <c r="HQE127" i="59" s="1"/>
  <c r="HQG127" i="59" s="1"/>
  <c r="HQI127" i="59" s="1"/>
  <c r="HQK127" i="59" s="1"/>
  <c r="HQM127" i="59" s="1"/>
  <c r="HQO127" i="59" s="1"/>
  <c r="HQQ127" i="59" s="1"/>
  <c r="HQS127" i="59" s="1"/>
  <c r="HQU127" i="59" s="1"/>
  <c r="HQW127" i="59" s="1"/>
  <c r="HQY127" i="59" s="1"/>
  <c r="HRA127" i="59" s="1"/>
  <c r="HRC127" i="59" s="1"/>
  <c r="HRE127" i="59" s="1"/>
  <c r="HRG127" i="59" s="1"/>
  <c r="HRI127" i="59" s="1"/>
  <c r="HRK127" i="59" s="1"/>
  <c r="HRM127" i="59" s="1"/>
  <c r="HRO127" i="59" s="1"/>
  <c r="HRQ127" i="59" s="1"/>
  <c r="HRS127" i="59" s="1"/>
  <c r="HRU127" i="59" s="1"/>
  <c r="HRW127" i="59" s="1"/>
  <c r="HRY127" i="59" s="1"/>
  <c r="HSA127" i="59" s="1"/>
  <c r="HSC127" i="59" s="1"/>
  <c r="HSE127" i="59" s="1"/>
  <c r="HSG127" i="59" s="1"/>
  <c r="HSI127" i="59" s="1"/>
  <c r="HSK127" i="59" s="1"/>
  <c r="HSM127" i="59" s="1"/>
  <c r="HSO127" i="59" s="1"/>
  <c r="HSQ127" i="59" s="1"/>
  <c r="HSS127" i="59" s="1"/>
  <c r="HSU127" i="59" s="1"/>
  <c r="HSW127" i="59" s="1"/>
  <c r="HSY127" i="59" s="1"/>
  <c r="HTA127" i="59" s="1"/>
  <c r="HTC127" i="59" s="1"/>
  <c r="HTE127" i="59" s="1"/>
  <c r="HTG127" i="59" s="1"/>
  <c r="HTI127" i="59" s="1"/>
  <c r="HTK127" i="59" s="1"/>
  <c r="HTM127" i="59" s="1"/>
  <c r="HTO127" i="59" s="1"/>
  <c r="HTQ127" i="59" s="1"/>
  <c r="HTS127" i="59" s="1"/>
  <c r="HTU127" i="59" s="1"/>
  <c r="HTW127" i="59" s="1"/>
  <c r="HTY127" i="59" s="1"/>
  <c r="HUA127" i="59" s="1"/>
  <c r="HUC127" i="59" s="1"/>
  <c r="HUE127" i="59" s="1"/>
  <c r="HUG127" i="59" s="1"/>
  <c r="HUI127" i="59" s="1"/>
  <c r="HUK127" i="59" s="1"/>
  <c r="HUM127" i="59" s="1"/>
  <c r="HUO127" i="59" s="1"/>
  <c r="HUQ127" i="59" s="1"/>
  <c r="HUS127" i="59" s="1"/>
  <c r="HUU127" i="59" s="1"/>
  <c r="HUW127" i="59" s="1"/>
  <c r="HUY127" i="59" s="1"/>
  <c r="HVA127" i="59" s="1"/>
  <c r="HVC127" i="59" s="1"/>
  <c r="HVE127" i="59" s="1"/>
  <c r="HVG127" i="59" s="1"/>
  <c r="HVI127" i="59" s="1"/>
  <c r="HVK127" i="59" s="1"/>
  <c r="HVM127" i="59" s="1"/>
  <c r="HVO127" i="59" s="1"/>
  <c r="HVQ127" i="59" s="1"/>
  <c r="HVS127" i="59" s="1"/>
  <c r="HVU127" i="59" s="1"/>
  <c r="HVW127" i="59" s="1"/>
  <c r="HVY127" i="59" s="1"/>
  <c r="HWA127" i="59" s="1"/>
  <c r="HWC127" i="59" s="1"/>
  <c r="HWE127" i="59" s="1"/>
  <c r="HWG127" i="59" s="1"/>
  <c r="HWI127" i="59" s="1"/>
  <c r="HWK127" i="59" s="1"/>
  <c r="HWM127" i="59" s="1"/>
  <c r="HWO127" i="59" s="1"/>
  <c r="HWQ127" i="59" s="1"/>
  <c r="HWS127" i="59" s="1"/>
  <c r="HWU127" i="59" s="1"/>
  <c r="HWW127" i="59" s="1"/>
  <c r="HWY127" i="59" s="1"/>
  <c r="HXA127" i="59" s="1"/>
  <c r="HXC127" i="59" s="1"/>
  <c r="HXE127" i="59" s="1"/>
  <c r="HXG127" i="59" s="1"/>
  <c r="HXI127" i="59" s="1"/>
  <c r="HXK127" i="59" s="1"/>
  <c r="HXM127" i="59" s="1"/>
  <c r="HXO127" i="59" s="1"/>
  <c r="HXQ127" i="59" s="1"/>
  <c r="HXS127" i="59" s="1"/>
  <c r="HXU127" i="59" s="1"/>
  <c r="HXW127" i="59" s="1"/>
  <c r="HXY127" i="59" s="1"/>
  <c r="HYA127" i="59" s="1"/>
  <c r="HYC127" i="59" s="1"/>
  <c r="HYE127" i="59" s="1"/>
  <c r="HYG127" i="59" s="1"/>
  <c r="HYI127" i="59" s="1"/>
  <c r="HYK127" i="59" s="1"/>
  <c r="HYM127" i="59" s="1"/>
  <c r="HYO127" i="59" s="1"/>
  <c r="HYQ127" i="59" s="1"/>
  <c r="HYS127" i="59" s="1"/>
  <c r="HYU127" i="59" s="1"/>
  <c r="HYW127" i="59" s="1"/>
  <c r="HYY127" i="59" s="1"/>
  <c r="HZA127" i="59" s="1"/>
  <c r="HZC127" i="59" s="1"/>
  <c r="HZE127" i="59" s="1"/>
  <c r="HZG127" i="59" s="1"/>
  <c r="HZI127" i="59" s="1"/>
  <c r="HZK127" i="59" s="1"/>
  <c r="HZM127" i="59" s="1"/>
  <c r="HZO127" i="59" s="1"/>
  <c r="HZQ127" i="59" s="1"/>
  <c r="HZS127" i="59" s="1"/>
  <c r="HZU127" i="59" s="1"/>
  <c r="HZW127" i="59" s="1"/>
  <c r="HZY127" i="59" s="1"/>
  <c r="IAA127" i="59" s="1"/>
  <c r="IAC127" i="59" s="1"/>
  <c r="IAE127" i="59" s="1"/>
  <c r="IAG127" i="59" s="1"/>
  <c r="IAI127" i="59" s="1"/>
  <c r="IAK127" i="59" s="1"/>
  <c r="IAM127" i="59" s="1"/>
  <c r="IAO127" i="59" s="1"/>
  <c r="IAQ127" i="59" s="1"/>
  <c r="IAS127" i="59" s="1"/>
  <c r="IAU127" i="59" s="1"/>
  <c r="IAW127" i="59" s="1"/>
  <c r="IAY127" i="59" s="1"/>
  <c r="IBA127" i="59" s="1"/>
  <c r="IBC127" i="59" s="1"/>
  <c r="IBE127" i="59" s="1"/>
  <c r="IBG127" i="59" s="1"/>
  <c r="IBI127" i="59" s="1"/>
  <c r="IBK127" i="59" s="1"/>
  <c r="IBM127" i="59" s="1"/>
  <c r="IBO127" i="59" s="1"/>
  <c r="IBQ127" i="59" s="1"/>
  <c r="IBS127" i="59" s="1"/>
  <c r="IBU127" i="59" s="1"/>
  <c r="IBW127" i="59" s="1"/>
  <c r="IBY127" i="59" s="1"/>
  <c r="ICA127" i="59" s="1"/>
  <c r="ICC127" i="59" s="1"/>
  <c r="ICE127" i="59" s="1"/>
  <c r="ICG127" i="59" s="1"/>
  <c r="ICI127" i="59" s="1"/>
  <c r="ICK127" i="59" s="1"/>
  <c r="ICM127" i="59" s="1"/>
  <c r="ICO127" i="59" s="1"/>
  <c r="ICQ127" i="59" s="1"/>
  <c r="ICS127" i="59" s="1"/>
  <c r="ICU127" i="59" s="1"/>
  <c r="ICW127" i="59" s="1"/>
  <c r="ICY127" i="59" s="1"/>
  <c r="IDA127" i="59" s="1"/>
  <c r="IDC127" i="59" s="1"/>
  <c r="IDE127" i="59" s="1"/>
  <c r="IDG127" i="59" s="1"/>
  <c r="IDI127" i="59" s="1"/>
  <c r="IDK127" i="59" s="1"/>
  <c r="IDM127" i="59" s="1"/>
  <c r="IDO127" i="59" s="1"/>
  <c r="IDQ127" i="59" s="1"/>
  <c r="IDS127" i="59" s="1"/>
  <c r="IDU127" i="59" s="1"/>
  <c r="IDW127" i="59" s="1"/>
  <c r="IDY127" i="59" s="1"/>
  <c r="IEA127" i="59" s="1"/>
  <c r="IEC127" i="59" s="1"/>
  <c r="IEE127" i="59" s="1"/>
  <c r="IEG127" i="59" s="1"/>
  <c r="IEI127" i="59" s="1"/>
  <c r="IEK127" i="59" s="1"/>
  <c r="IEM127" i="59" s="1"/>
  <c r="IEO127" i="59" s="1"/>
  <c r="IEQ127" i="59" s="1"/>
  <c r="IES127" i="59" s="1"/>
  <c r="IEU127" i="59" s="1"/>
  <c r="IEW127" i="59" s="1"/>
  <c r="IEY127" i="59" s="1"/>
  <c r="IFA127" i="59" s="1"/>
  <c r="IFC127" i="59" s="1"/>
  <c r="IFE127" i="59" s="1"/>
  <c r="IFG127" i="59" s="1"/>
  <c r="IFI127" i="59" s="1"/>
  <c r="IFK127" i="59" s="1"/>
  <c r="IFM127" i="59" s="1"/>
  <c r="IFO127" i="59" s="1"/>
  <c r="IFQ127" i="59" s="1"/>
  <c r="IFS127" i="59" s="1"/>
  <c r="IFU127" i="59" s="1"/>
  <c r="IFW127" i="59" s="1"/>
  <c r="IFY127" i="59" s="1"/>
  <c r="IGA127" i="59" s="1"/>
  <c r="IGC127" i="59" s="1"/>
  <c r="IGE127" i="59" s="1"/>
  <c r="IGG127" i="59" s="1"/>
  <c r="IGI127" i="59" s="1"/>
  <c r="IGK127" i="59" s="1"/>
  <c r="IGM127" i="59" s="1"/>
  <c r="IGO127" i="59" s="1"/>
  <c r="IGQ127" i="59" s="1"/>
  <c r="IGS127" i="59" s="1"/>
  <c r="IGU127" i="59" s="1"/>
  <c r="IGW127" i="59" s="1"/>
  <c r="IGY127" i="59" s="1"/>
  <c r="IHA127" i="59" s="1"/>
  <c r="IHC127" i="59" s="1"/>
  <c r="IHE127" i="59" s="1"/>
  <c r="IHG127" i="59" s="1"/>
  <c r="IHI127" i="59" s="1"/>
  <c r="IHK127" i="59" s="1"/>
  <c r="IHM127" i="59" s="1"/>
  <c r="IHO127" i="59" s="1"/>
  <c r="IHQ127" i="59" s="1"/>
  <c r="IHS127" i="59" s="1"/>
  <c r="IHU127" i="59" s="1"/>
  <c r="IHW127" i="59" s="1"/>
  <c r="IHY127" i="59" s="1"/>
  <c r="IIA127" i="59" s="1"/>
  <c r="IIC127" i="59" s="1"/>
  <c r="IIE127" i="59" s="1"/>
  <c r="IIG127" i="59" s="1"/>
  <c r="III127" i="59" s="1"/>
  <c r="IIK127" i="59" s="1"/>
  <c r="IIM127" i="59" s="1"/>
  <c r="IIO127" i="59" s="1"/>
  <c r="IIQ127" i="59" s="1"/>
  <c r="IIS127" i="59" s="1"/>
  <c r="IIU127" i="59" s="1"/>
  <c r="IIW127" i="59" s="1"/>
  <c r="IIY127" i="59" s="1"/>
  <c r="IJA127" i="59" s="1"/>
  <c r="IJC127" i="59" s="1"/>
  <c r="IJE127" i="59" s="1"/>
  <c r="IJG127" i="59" s="1"/>
  <c r="IJI127" i="59" s="1"/>
  <c r="IJK127" i="59" s="1"/>
  <c r="IJM127" i="59" s="1"/>
  <c r="IJO127" i="59" s="1"/>
  <c r="IJQ127" i="59" s="1"/>
  <c r="IJS127" i="59" s="1"/>
  <c r="IJU127" i="59" s="1"/>
  <c r="IJW127" i="59" s="1"/>
  <c r="IJY127" i="59" s="1"/>
  <c r="IKA127" i="59" s="1"/>
  <c r="IKC127" i="59" s="1"/>
  <c r="IKE127" i="59" s="1"/>
  <c r="IKG127" i="59" s="1"/>
  <c r="IKI127" i="59" s="1"/>
  <c r="IKK127" i="59" s="1"/>
  <c r="IKM127" i="59" s="1"/>
  <c r="IKO127" i="59" s="1"/>
  <c r="IKQ127" i="59" s="1"/>
  <c r="IKS127" i="59" s="1"/>
  <c r="IKU127" i="59" s="1"/>
  <c r="IKW127" i="59" s="1"/>
  <c r="IKY127" i="59" s="1"/>
  <c r="ILA127" i="59" s="1"/>
  <c r="ILC127" i="59" s="1"/>
  <c r="ILE127" i="59" s="1"/>
  <c r="ILG127" i="59" s="1"/>
  <c r="ILI127" i="59" s="1"/>
  <c r="ILK127" i="59" s="1"/>
  <c r="ILM127" i="59" s="1"/>
  <c r="ILO127" i="59" s="1"/>
  <c r="ILQ127" i="59" s="1"/>
  <c r="ILS127" i="59" s="1"/>
  <c r="ILU127" i="59" s="1"/>
  <c r="ILW127" i="59" s="1"/>
  <c r="ILY127" i="59" s="1"/>
  <c r="IMA127" i="59" s="1"/>
  <c r="IMC127" i="59" s="1"/>
  <c r="IME127" i="59" s="1"/>
  <c r="IMG127" i="59" s="1"/>
  <c r="IMI127" i="59" s="1"/>
  <c r="IMK127" i="59" s="1"/>
  <c r="IMM127" i="59" s="1"/>
  <c r="IMO127" i="59" s="1"/>
  <c r="IMQ127" i="59" s="1"/>
  <c r="IMS127" i="59" s="1"/>
  <c r="IMU127" i="59" s="1"/>
  <c r="IMW127" i="59" s="1"/>
  <c r="IMY127" i="59" s="1"/>
  <c r="INA127" i="59" s="1"/>
  <c r="INC127" i="59" s="1"/>
  <c r="INE127" i="59" s="1"/>
  <c r="ING127" i="59" s="1"/>
  <c r="INI127" i="59" s="1"/>
  <c r="INK127" i="59" s="1"/>
  <c r="INM127" i="59" s="1"/>
  <c r="INO127" i="59" s="1"/>
  <c r="INQ127" i="59" s="1"/>
  <c r="INS127" i="59" s="1"/>
  <c r="INU127" i="59" s="1"/>
  <c r="INW127" i="59" s="1"/>
  <c r="INY127" i="59" s="1"/>
  <c r="IOA127" i="59" s="1"/>
  <c r="IOC127" i="59" s="1"/>
  <c r="IOE127" i="59" s="1"/>
  <c r="IOG127" i="59" s="1"/>
  <c r="IOI127" i="59" s="1"/>
  <c r="IOK127" i="59" s="1"/>
  <c r="IOM127" i="59" s="1"/>
  <c r="IOO127" i="59" s="1"/>
  <c r="IOQ127" i="59" s="1"/>
  <c r="IOS127" i="59" s="1"/>
  <c r="IOU127" i="59" s="1"/>
  <c r="IOW127" i="59" s="1"/>
  <c r="IOY127" i="59" s="1"/>
  <c r="IPA127" i="59" s="1"/>
  <c r="IPC127" i="59" s="1"/>
  <c r="IPE127" i="59" s="1"/>
  <c r="IPG127" i="59" s="1"/>
  <c r="IPI127" i="59" s="1"/>
  <c r="IPK127" i="59" s="1"/>
  <c r="IPM127" i="59" s="1"/>
  <c r="IPO127" i="59" s="1"/>
  <c r="IPQ127" i="59" s="1"/>
  <c r="IPS127" i="59" s="1"/>
  <c r="IPU127" i="59" s="1"/>
  <c r="IPW127" i="59" s="1"/>
  <c r="IPY127" i="59" s="1"/>
  <c r="IQA127" i="59" s="1"/>
  <c r="IQC127" i="59" s="1"/>
  <c r="IQE127" i="59" s="1"/>
  <c r="IQG127" i="59" s="1"/>
  <c r="IQI127" i="59" s="1"/>
  <c r="IQK127" i="59" s="1"/>
  <c r="IQM127" i="59" s="1"/>
  <c r="IQO127" i="59" s="1"/>
  <c r="IQQ127" i="59" s="1"/>
  <c r="IQS127" i="59" s="1"/>
  <c r="IQU127" i="59" s="1"/>
  <c r="IQW127" i="59" s="1"/>
  <c r="IQY127" i="59" s="1"/>
  <c r="IRA127" i="59" s="1"/>
  <c r="IRC127" i="59" s="1"/>
  <c r="IRE127" i="59" s="1"/>
  <c r="IRG127" i="59" s="1"/>
  <c r="IRI127" i="59" s="1"/>
  <c r="IRK127" i="59" s="1"/>
  <c r="IRM127" i="59" s="1"/>
  <c r="IRO127" i="59" s="1"/>
  <c r="IRQ127" i="59" s="1"/>
  <c r="IRS127" i="59" s="1"/>
  <c r="IRU127" i="59" s="1"/>
  <c r="IRW127" i="59" s="1"/>
  <c r="IRY127" i="59" s="1"/>
  <c r="ISA127" i="59" s="1"/>
  <c r="ISC127" i="59" s="1"/>
  <c r="ISE127" i="59" s="1"/>
  <c r="ISG127" i="59" s="1"/>
  <c r="ISI127" i="59" s="1"/>
  <c r="ISK127" i="59" s="1"/>
  <c r="ISM127" i="59" s="1"/>
  <c r="ISO127" i="59" s="1"/>
  <c r="ISQ127" i="59" s="1"/>
  <c r="ISS127" i="59" s="1"/>
  <c r="ISU127" i="59" s="1"/>
  <c r="ISW127" i="59" s="1"/>
  <c r="ISY127" i="59" s="1"/>
  <c r="ITA127" i="59" s="1"/>
  <c r="ITC127" i="59" s="1"/>
  <c r="ITE127" i="59" s="1"/>
  <c r="ITG127" i="59" s="1"/>
  <c r="ITI127" i="59" s="1"/>
  <c r="ITK127" i="59" s="1"/>
  <c r="ITM127" i="59" s="1"/>
  <c r="ITO127" i="59" s="1"/>
  <c r="ITQ127" i="59" s="1"/>
  <c r="ITS127" i="59" s="1"/>
  <c r="ITU127" i="59" s="1"/>
  <c r="ITW127" i="59" s="1"/>
  <c r="ITY127" i="59" s="1"/>
  <c r="IUA127" i="59" s="1"/>
  <c r="IUC127" i="59" s="1"/>
  <c r="IUE127" i="59" s="1"/>
  <c r="IUG127" i="59" s="1"/>
  <c r="IUI127" i="59" s="1"/>
  <c r="IUK127" i="59" s="1"/>
  <c r="IUM127" i="59" s="1"/>
  <c r="IUO127" i="59" s="1"/>
  <c r="IUQ127" i="59" s="1"/>
  <c r="IUS127" i="59" s="1"/>
  <c r="IUU127" i="59" s="1"/>
  <c r="IUW127" i="59" s="1"/>
  <c r="IUY127" i="59" s="1"/>
  <c r="IVA127" i="59" s="1"/>
  <c r="IVC127" i="59" s="1"/>
  <c r="IVE127" i="59" s="1"/>
  <c r="IVG127" i="59" s="1"/>
  <c r="IVI127" i="59" s="1"/>
  <c r="IVK127" i="59" s="1"/>
  <c r="IVM127" i="59" s="1"/>
  <c r="IVO127" i="59" s="1"/>
  <c r="IVQ127" i="59" s="1"/>
  <c r="IVS127" i="59" s="1"/>
  <c r="IVU127" i="59" s="1"/>
  <c r="IVW127" i="59" s="1"/>
  <c r="IVY127" i="59" s="1"/>
  <c r="IWA127" i="59" s="1"/>
  <c r="IWC127" i="59" s="1"/>
  <c r="IWE127" i="59" s="1"/>
  <c r="IWG127" i="59" s="1"/>
  <c r="IWI127" i="59" s="1"/>
  <c r="IWK127" i="59" s="1"/>
  <c r="IWM127" i="59" s="1"/>
  <c r="IWO127" i="59" s="1"/>
  <c r="IWQ127" i="59" s="1"/>
  <c r="IWS127" i="59" s="1"/>
  <c r="IWU127" i="59" s="1"/>
  <c r="IWW127" i="59" s="1"/>
  <c r="IWY127" i="59" s="1"/>
  <c r="IXA127" i="59" s="1"/>
  <c r="IXC127" i="59" s="1"/>
  <c r="IXE127" i="59" s="1"/>
  <c r="IXG127" i="59" s="1"/>
  <c r="IXI127" i="59" s="1"/>
  <c r="IXK127" i="59" s="1"/>
  <c r="IXM127" i="59" s="1"/>
  <c r="IXO127" i="59" s="1"/>
  <c r="IXQ127" i="59" s="1"/>
  <c r="IXS127" i="59" s="1"/>
  <c r="IXU127" i="59" s="1"/>
  <c r="IXW127" i="59" s="1"/>
  <c r="IXY127" i="59" s="1"/>
  <c r="IYA127" i="59" s="1"/>
  <c r="IYC127" i="59" s="1"/>
  <c r="IYE127" i="59" s="1"/>
  <c r="IYG127" i="59" s="1"/>
  <c r="IYI127" i="59" s="1"/>
  <c r="IYK127" i="59" s="1"/>
  <c r="IYM127" i="59" s="1"/>
  <c r="IYO127" i="59" s="1"/>
  <c r="IYQ127" i="59" s="1"/>
  <c r="IYS127" i="59" s="1"/>
  <c r="IYU127" i="59" s="1"/>
  <c r="IYW127" i="59" s="1"/>
  <c r="IYY127" i="59" s="1"/>
  <c r="IZA127" i="59" s="1"/>
  <c r="IZC127" i="59" s="1"/>
  <c r="IZE127" i="59" s="1"/>
  <c r="IZG127" i="59" s="1"/>
  <c r="IZI127" i="59" s="1"/>
  <c r="IZK127" i="59" s="1"/>
  <c r="IZM127" i="59" s="1"/>
  <c r="IZO127" i="59" s="1"/>
  <c r="IZQ127" i="59" s="1"/>
  <c r="IZS127" i="59" s="1"/>
  <c r="IZU127" i="59" s="1"/>
  <c r="IZW127" i="59" s="1"/>
  <c r="IZY127" i="59" s="1"/>
  <c r="JAA127" i="59" s="1"/>
  <c r="JAC127" i="59" s="1"/>
  <c r="JAE127" i="59" s="1"/>
  <c r="JAG127" i="59" s="1"/>
  <c r="JAI127" i="59" s="1"/>
  <c r="JAK127" i="59" s="1"/>
  <c r="JAM127" i="59" s="1"/>
  <c r="JAO127" i="59" s="1"/>
  <c r="JAQ127" i="59" s="1"/>
  <c r="JAS127" i="59" s="1"/>
  <c r="JAU127" i="59" s="1"/>
  <c r="JAW127" i="59" s="1"/>
  <c r="JAY127" i="59" s="1"/>
  <c r="JBA127" i="59" s="1"/>
  <c r="JBC127" i="59" s="1"/>
  <c r="JBE127" i="59" s="1"/>
  <c r="JBG127" i="59" s="1"/>
  <c r="JBI127" i="59" s="1"/>
  <c r="JBK127" i="59" s="1"/>
  <c r="JBM127" i="59" s="1"/>
  <c r="JBO127" i="59" s="1"/>
  <c r="JBQ127" i="59" s="1"/>
  <c r="JBS127" i="59" s="1"/>
  <c r="JBU127" i="59" s="1"/>
  <c r="JBW127" i="59" s="1"/>
  <c r="JBY127" i="59" s="1"/>
  <c r="JCA127" i="59" s="1"/>
  <c r="JCC127" i="59" s="1"/>
  <c r="JCE127" i="59" s="1"/>
  <c r="JCG127" i="59" s="1"/>
  <c r="JCI127" i="59" s="1"/>
  <c r="JCK127" i="59" s="1"/>
  <c r="JCM127" i="59" s="1"/>
  <c r="JCO127" i="59" s="1"/>
  <c r="JCQ127" i="59" s="1"/>
  <c r="JCS127" i="59" s="1"/>
  <c r="JCU127" i="59" s="1"/>
  <c r="JCW127" i="59" s="1"/>
  <c r="JCY127" i="59" s="1"/>
  <c r="JDA127" i="59" s="1"/>
  <c r="JDC127" i="59" s="1"/>
  <c r="JDE127" i="59" s="1"/>
  <c r="JDG127" i="59" s="1"/>
  <c r="JDI127" i="59" s="1"/>
  <c r="JDK127" i="59" s="1"/>
  <c r="JDM127" i="59" s="1"/>
  <c r="JDO127" i="59" s="1"/>
  <c r="JDQ127" i="59" s="1"/>
  <c r="JDS127" i="59" s="1"/>
  <c r="JDU127" i="59" s="1"/>
  <c r="JDW127" i="59" s="1"/>
  <c r="JDY127" i="59" s="1"/>
  <c r="JEA127" i="59" s="1"/>
  <c r="JEC127" i="59" s="1"/>
  <c r="JEE127" i="59" s="1"/>
  <c r="JEG127" i="59" s="1"/>
  <c r="JEI127" i="59" s="1"/>
  <c r="JEK127" i="59" s="1"/>
  <c r="JEM127" i="59" s="1"/>
  <c r="JEO127" i="59" s="1"/>
  <c r="JEQ127" i="59" s="1"/>
  <c r="JES127" i="59" s="1"/>
  <c r="JEU127" i="59" s="1"/>
  <c r="JEW127" i="59" s="1"/>
  <c r="JEY127" i="59" s="1"/>
  <c r="JFA127" i="59" s="1"/>
  <c r="JFC127" i="59" s="1"/>
  <c r="JFE127" i="59" s="1"/>
  <c r="JFG127" i="59" s="1"/>
  <c r="JFI127" i="59" s="1"/>
  <c r="JFK127" i="59" s="1"/>
  <c r="JFM127" i="59" s="1"/>
  <c r="JFO127" i="59" s="1"/>
  <c r="JFQ127" i="59" s="1"/>
  <c r="JFS127" i="59" s="1"/>
  <c r="JFU127" i="59" s="1"/>
  <c r="JFW127" i="59" s="1"/>
  <c r="JFY127" i="59" s="1"/>
  <c r="JGA127" i="59" s="1"/>
  <c r="JGC127" i="59" s="1"/>
  <c r="JGE127" i="59" s="1"/>
  <c r="JGG127" i="59" s="1"/>
  <c r="JGI127" i="59" s="1"/>
  <c r="JGK127" i="59" s="1"/>
  <c r="JGM127" i="59" s="1"/>
  <c r="JGO127" i="59" s="1"/>
  <c r="JGQ127" i="59" s="1"/>
  <c r="JGS127" i="59" s="1"/>
  <c r="JGU127" i="59" s="1"/>
  <c r="JGW127" i="59" s="1"/>
  <c r="JGY127" i="59" s="1"/>
  <c r="JHA127" i="59" s="1"/>
  <c r="JHC127" i="59" s="1"/>
  <c r="JHE127" i="59" s="1"/>
  <c r="JHG127" i="59" s="1"/>
  <c r="JHI127" i="59" s="1"/>
  <c r="JHK127" i="59" s="1"/>
  <c r="JHM127" i="59" s="1"/>
  <c r="JHO127" i="59" s="1"/>
  <c r="JHQ127" i="59" s="1"/>
  <c r="JHS127" i="59" s="1"/>
  <c r="JHU127" i="59" s="1"/>
  <c r="JHW127" i="59" s="1"/>
  <c r="JHY127" i="59" s="1"/>
  <c r="JIA127" i="59" s="1"/>
  <c r="JIC127" i="59" s="1"/>
  <c r="JIE127" i="59" s="1"/>
  <c r="JIG127" i="59" s="1"/>
  <c r="JII127" i="59" s="1"/>
  <c r="JIK127" i="59" s="1"/>
  <c r="JIM127" i="59" s="1"/>
  <c r="JIO127" i="59" s="1"/>
  <c r="JIQ127" i="59" s="1"/>
  <c r="JIS127" i="59" s="1"/>
  <c r="JIU127" i="59" s="1"/>
  <c r="JIW127" i="59" s="1"/>
  <c r="JIY127" i="59" s="1"/>
  <c r="JJA127" i="59" s="1"/>
  <c r="JJC127" i="59" s="1"/>
  <c r="JJE127" i="59" s="1"/>
  <c r="JJG127" i="59" s="1"/>
  <c r="JJI127" i="59" s="1"/>
  <c r="JJK127" i="59" s="1"/>
  <c r="JJM127" i="59" s="1"/>
  <c r="JJO127" i="59" s="1"/>
  <c r="JJQ127" i="59" s="1"/>
  <c r="JJS127" i="59" s="1"/>
  <c r="JJU127" i="59" s="1"/>
  <c r="JJW127" i="59" s="1"/>
  <c r="JJY127" i="59" s="1"/>
  <c r="JKA127" i="59" s="1"/>
  <c r="JKC127" i="59" s="1"/>
  <c r="JKE127" i="59" s="1"/>
  <c r="JKG127" i="59" s="1"/>
  <c r="JKI127" i="59" s="1"/>
  <c r="JKK127" i="59" s="1"/>
  <c r="JKM127" i="59" s="1"/>
  <c r="JKO127" i="59" s="1"/>
  <c r="JKQ127" i="59" s="1"/>
  <c r="JKS127" i="59" s="1"/>
  <c r="JKU127" i="59" s="1"/>
  <c r="JKW127" i="59" s="1"/>
  <c r="JKY127" i="59" s="1"/>
  <c r="JLA127" i="59" s="1"/>
  <c r="JLC127" i="59" s="1"/>
  <c r="JLE127" i="59" s="1"/>
  <c r="JLG127" i="59" s="1"/>
  <c r="JLI127" i="59" s="1"/>
  <c r="JLK127" i="59" s="1"/>
  <c r="JLM127" i="59" s="1"/>
  <c r="JLO127" i="59" s="1"/>
  <c r="JLQ127" i="59" s="1"/>
  <c r="JLS127" i="59" s="1"/>
  <c r="JLU127" i="59" s="1"/>
  <c r="JLW127" i="59" s="1"/>
  <c r="JLY127" i="59" s="1"/>
  <c r="JMA127" i="59" s="1"/>
  <c r="JMC127" i="59" s="1"/>
  <c r="JME127" i="59" s="1"/>
  <c r="JMG127" i="59" s="1"/>
  <c r="JMI127" i="59" s="1"/>
  <c r="JMK127" i="59" s="1"/>
  <c r="JMM127" i="59" s="1"/>
  <c r="JMO127" i="59" s="1"/>
  <c r="JMQ127" i="59" s="1"/>
  <c r="JMS127" i="59" s="1"/>
  <c r="JMU127" i="59" s="1"/>
  <c r="JMW127" i="59" s="1"/>
  <c r="JMY127" i="59" s="1"/>
  <c r="JNA127" i="59" s="1"/>
  <c r="JNC127" i="59" s="1"/>
  <c r="JNE127" i="59" s="1"/>
  <c r="JNG127" i="59" s="1"/>
  <c r="JNI127" i="59" s="1"/>
  <c r="JNK127" i="59" s="1"/>
  <c r="JNM127" i="59" s="1"/>
  <c r="JNO127" i="59" s="1"/>
  <c r="JNQ127" i="59" s="1"/>
  <c r="JNS127" i="59" s="1"/>
  <c r="JNU127" i="59" s="1"/>
  <c r="JNW127" i="59" s="1"/>
  <c r="JNY127" i="59" s="1"/>
  <c r="JOA127" i="59" s="1"/>
  <c r="JOC127" i="59" s="1"/>
  <c r="JOE127" i="59" s="1"/>
  <c r="JOG127" i="59" s="1"/>
  <c r="JOI127" i="59" s="1"/>
  <c r="JOK127" i="59" s="1"/>
  <c r="JOM127" i="59" s="1"/>
  <c r="JOO127" i="59" s="1"/>
  <c r="JOQ127" i="59" s="1"/>
  <c r="JOS127" i="59" s="1"/>
  <c r="JOU127" i="59" s="1"/>
  <c r="JOW127" i="59" s="1"/>
  <c r="JOY127" i="59" s="1"/>
  <c r="JPA127" i="59" s="1"/>
  <c r="JPC127" i="59" s="1"/>
  <c r="JPE127" i="59" s="1"/>
  <c r="JPG127" i="59" s="1"/>
  <c r="JPI127" i="59" s="1"/>
  <c r="JPK127" i="59" s="1"/>
  <c r="JPM127" i="59" s="1"/>
  <c r="JPO127" i="59" s="1"/>
  <c r="JPQ127" i="59" s="1"/>
  <c r="JPS127" i="59" s="1"/>
  <c r="JPU127" i="59" s="1"/>
  <c r="JPW127" i="59" s="1"/>
  <c r="JPY127" i="59" s="1"/>
  <c r="JQA127" i="59" s="1"/>
  <c r="JQC127" i="59" s="1"/>
  <c r="JQE127" i="59" s="1"/>
  <c r="JQG127" i="59" s="1"/>
  <c r="JQI127" i="59" s="1"/>
  <c r="JQK127" i="59" s="1"/>
  <c r="JQM127" i="59" s="1"/>
  <c r="JQO127" i="59" s="1"/>
  <c r="JQQ127" i="59" s="1"/>
  <c r="JQS127" i="59" s="1"/>
  <c r="JQU127" i="59" s="1"/>
  <c r="JQW127" i="59" s="1"/>
  <c r="JQY127" i="59" s="1"/>
  <c r="JRA127" i="59" s="1"/>
  <c r="JRC127" i="59" s="1"/>
  <c r="JRE127" i="59" s="1"/>
  <c r="JRG127" i="59" s="1"/>
  <c r="JRI127" i="59" s="1"/>
  <c r="JRK127" i="59" s="1"/>
  <c r="JRM127" i="59" s="1"/>
  <c r="JRO127" i="59" s="1"/>
  <c r="JRQ127" i="59" s="1"/>
  <c r="JRS127" i="59" s="1"/>
  <c r="JRU127" i="59" s="1"/>
  <c r="JRW127" i="59" s="1"/>
  <c r="JRY127" i="59" s="1"/>
  <c r="JSA127" i="59" s="1"/>
  <c r="JSC127" i="59" s="1"/>
  <c r="JSE127" i="59" s="1"/>
  <c r="JSG127" i="59" s="1"/>
  <c r="JSI127" i="59" s="1"/>
  <c r="JSK127" i="59" s="1"/>
  <c r="JSM127" i="59" s="1"/>
  <c r="JSO127" i="59" s="1"/>
  <c r="JSQ127" i="59" s="1"/>
  <c r="JSS127" i="59" s="1"/>
  <c r="JSU127" i="59" s="1"/>
  <c r="JSW127" i="59" s="1"/>
  <c r="JSY127" i="59" s="1"/>
  <c r="JTA127" i="59" s="1"/>
  <c r="JTC127" i="59" s="1"/>
  <c r="JTE127" i="59" s="1"/>
  <c r="JTG127" i="59" s="1"/>
  <c r="JTI127" i="59" s="1"/>
  <c r="JTK127" i="59" s="1"/>
  <c r="JTM127" i="59" s="1"/>
  <c r="JTO127" i="59" s="1"/>
  <c r="JTQ127" i="59" s="1"/>
  <c r="JTS127" i="59" s="1"/>
  <c r="JTU127" i="59" s="1"/>
  <c r="JTW127" i="59" s="1"/>
  <c r="JTY127" i="59" s="1"/>
  <c r="JUA127" i="59" s="1"/>
  <c r="JUC127" i="59" s="1"/>
  <c r="JUE127" i="59" s="1"/>
  <c r="JUG127" i="59" s="1"/>
  <c r="JUI127" i="59" s="1"/>
  <c r="JUK127" i="59" s="1"/>
  <c r="JUM127" i="59" s="1"/>
  <c r="JUO127" i="59" s="1"/>
  <c r="JUQ127" i="59" s="1"/>
  <c r="JUS127" i="59" s="1"/>
  <c r="JUU127" i="59" s="1"/>
  <c r="JUW127" i="59" s="1"/>
  <c r="JUY127" i="59" s="1"/>
  <c r="JVA127" i="59" s="1"/>
  <c r="JVC127" i="59" s="1"/>
  <c r="JVE127" i="59" s="1"/>
  <c r="JVG127" i="59" s="1"/>
  <c r="JVI127" i="59" s="1"/>
  <c r="JVK127" i="59" s="1"/>
  <c r="JVM127" i="59" s="1"/>
  <c r="JVO127" i="59" s="1"/>
  <c r="JVQ127" i="59" s="1"/>
  <c r="JVS127" i="59" s="1"/>
  <c r="JVU127" i="59" s="1"/>
  <c r="JVW127" i="59" s="1"/>
  <c r="JVY127" i="59" s="1"/>
  <c r="JWA127" i="59" s="1"/>
  <c r="JWC127" i="59" s="1"/>
  <c r="JWE127" i="59" s="1"/>
  <c r="JWG127" i="59" s="1"/>
  <c r="JWI127" i="59" s="1"/>
  <c r="JWK127" i="59" s="1"/>
  <c r="JWM127" i="59" s="1"/>
  <c r="JWO127" i="59" s="1"/>
  <c r="JWQ127" i="59" s="1"/>
  <c r="JWS127" i="59" s="1"/>
  <c r="JWU127" i="59" s="1"/>
  <c r="JWW127" i="59" s="1"/>
  <c r="JWY127" i="59" s="1"/>
  <c r="JXA127" i="59" s="1"/>
  <c r="JXC127" i="59" s="1"/>
  <c r="JXE127" i="59" s="1"/>
  <c r="JXG127" i="59" s="1"/>
  <c r="JXI127" i="59" s="1"/>
  <c r="JXK127" i="59" s="1"/>
  <c r="JXM127" i="59" s="1"/>
  <c r="JXO127" i="59" s="1"/>
  <c r="JXQ127" i="59" s="1"/>
  <c r="JXS127" i="59" s="1"/>
  <c r="JXU127" i="59" s="1"/>
  <c r="JXW127" i="59" s="1"/>
  <c r="JXY127" i="59" s="1"/>
  <c r="JYA127" i="59" s="1"/>
  <c r="JYC127" i="59" s="1"/>
  <c r="JYE127" i="59" s="1"/>
  <c r="JYG127" i="59" s="1"/>
  <c r="JYI127" i="59" s="1"/>
  <c r="JYK127" i="59" s="1"/>
  <c r="JYM127" i="59" s="1"/>
  <c r="JYO127" i="59" s="1"/>
  <c r="JYQ127" i="59" s="1"/>
  <c r="JYS127" i="59" s="1"/>
  <c r="JYU127" i="59" s="1"/>
  <c r="JYW127" i="59" s="1"/>
  <c r="JYY127" i="59" s="1"/>
  <c r="JZA127" i="59" s="1"/>
  <c r="JZC127" i="59" s="1"/>
  <c r="JZE127" i="59" s="1"/>
  <c r="JZG127" i="59" s="1"/>
  <c r="JZI127" i="59" s="1"/>
  <c r="JZK127" i="59" s="1"/>
  <c r="JZM127" i="59" s="1"/>
  <c r="JZO127" i="59" s="1"/>
  <c r="JZQ127" i="59" s="1"/>
  <c r="JZS127" i="59" s="1"/>
  <c r="JZU127" i="59" s="1"/>
  <c r="JZW127" i="59" s="1"/>
  <c r="JZY127" i="59" s="1"/>
  <c r="KAA127" i="59" s="1"/>
  <c r="KAC127" i="59" s="1"/>
  <c r="KAE127" i="59" s="1"/>
  <c r="KAG127" i="59" s="1"/>
  <c r="KAI127" i="59" s="1"/>
  <c r="KAK127" i="59" s="1"/>
  <c r="KAM127" i="59" s="1"/>
  <c r="KAO127" i="59" s="1"/>
  <c r="KAQ127" i="59" s="1"/>
  <c r="KAS127" i="59" s="1"/>
  <c r="KAU127" i="59" s="1"/>
  <c r="KAW127" i="59" s="1"/>
  <c r="KAY127" i="59" s="1"/>
  <c r="KBA127" i="59" s="1"/>
  <c r="KBC127" i="59" s="1"/>
  <c r="KBE127" i="59" s="1"/>
  <c r="KBG127" i="59" s="1"/>
  <c r="KBI127" i="59" s="1"/>
  <c r="KBK127" i="59" s="1"/>
  <c r="KBM127" i="59" s="1"/>
  <c r="KBO127" i="59" s="1"/>
  <c r="KBQ127" i="59" s="1"/>
  <c r="KBS127" i="59" s="1"/>
  <c r="KBU127" i="59" s="1"/>
  <c r="KBW127" i="59" s="1"/>
  <c r="KBY127" i="59" s="1"/>
  <c r="KCA127" i="59" s="1"/>
  <c r="KCC127" i="59" s="1"/>
  <c r="KCE127" i="59" s="1"/>
  <c r="KCG127" i="59" s="1"/>
  <c r="KCI127" i="59" s="1"/>
  <c r="KCK127" i="59" s="1"/>
  <c r="KCM127" i="59" s="1"/>
  <c r="KCO127" i="59" s="1"/>
  <c r="KCQ127" i="59" s="1"/>
  <c r="KCS127" i="59" s="1"/>
  <c r="KCU127" i="59" s="1"/>
  <c r="KCW127" i="59" s="1"/>
  <c r="KCY127" i="59" s="1"/>
  <c r="KDA127" i="59" s="1"/>
  <c r="KDC127" i="59" s="1"/>
  <c r="KDE127" i="59" s="1"/>
  <c r="KDG127" i="59" s="1"/>
  <c r="KDI127" i="59" s="1"/>
  <c r="KDK127" i="59" s="1"/>
  <c r="KDM127" i="59" s="1"/>
  <c r="KDO127" i="59" s="1"/>
  <c r="KDQ127" i="59" s="1"/>
  <c r="KDS127" i="59" s="1"/>
  <c r="KDU127" i="59" s="1"/>
  <c r="KDW127" i="59" s="1"/>
  <c r="KDY127" i="59" s="1"/>
  <c r="KEA127" i="59" s="1"/>
  <c r="KEC127" i="59" s="1"/>
  <c r="KEE127" i="59" s="1"/>
  <c r="KEG127" i="59" s="1"/>
  <c r="KEI127" i="59" s="1"/>
  <c r="KEK127" i="59" s="1"/>
  <c r="KEM127" i="59" s="1"/>
  <c r="KEO127" i="59" s="1"/>
  <c r="KEQ127" i="59" s="1"/>
  <c r="KES127" i="59" s="1"/>
  <c r="KEU127" i="59" s="1"/>
  <c r="KEW127" i="59" s="1"/>
  <c r="KEY127" i="59" s="1"/>
  <c r="KFA127" i="59" s="1"/>
  <c r="KFC127" i="59" s="1"/>
  <c r="KFE127" i="59" s="1"/>
  <c r="KFG127" i="59" s="1"/>
  <c r="KFI127" i="59" s="1"/>
  <c r="KFK127" i="59" s="1"/>
  <c r="KFM127" i="59" s="1"/>
  <c r="KFO127" i="59" s="1"/>
  <c r="KFQ127" i="59" s="1"/>
  <c r="KFS127" i="59" s="1"/>
  <c r="KFU127" i="59" s="1"/>
  <c r="KFW127" i="59" s="1"/>
  <c r="KFY127" i="59" s="1"/>
  <c r="KGA127" i="59" s="1"/>
  <c r="KGC127" i="59" s="1"/>
  <c r="KGE127" i="59" s="1"/>
  <c r="KGG127" i="59" s="1"/>
  <c r="KGI127" i="59" s="1"/>
  <c r="KGK127" i="59" s="1"/>
  <c r="KGM127" i="59" s="1"/>
  <c r="KGO127" i="59" s="1"/>
  <c r="KGQ127" i="59" s="1"/>
  <c r="KGS127" i="59" s="1"/>
  <c r="KGU127" i="59" s="1"/>
  <c r="KGW127" i="59" s="1"/>
  <c r="KGY127" i="59" s="1"/>
  <c r="KHA127" i="59" s="1"/>
  <c r="KHC127" i="59" s="1"/>
  <c r="KHE127" i="59" s="1"/>
  <c r="KHG127" i="59" s="1"/>
  <c r="KHI127" i="59" s="1"/>
  <c r="KHK127" i="59" s="1"/>
  <c r="KHM127" i="59" s="1"/>
  <c r="KHO127" i="59" s="1"/>
  <c r="KHQ127" i="59" s="1"/>
  <c r="KHS127" i="59" s="1"/>
  <c r="KHU127" i="59" s="1"/>
  <c r="KHW127" i="59" s="1"/>
  <c r="KHY127" i="59" s="1"/>
  <c r="KIA127" i="59" s="1"/>
  <c r="KIC127" i="59" s="1"/>
  <c r="KIE127" i="59" s="1"/>
  <c r="KIG127" i="59" s="1"/>
  <c r="KII127" i="59" s="1"/>
  <c r="KIK127" i="59" s="1"/>
  <c r="KIM127" i="59" s="1"/>
  <c r="KIO127" i="59" s="1"/>
  <c r="KIQ127" i="59" s="1"/>
  <c r="KIS127" i="59" s="1"/>
  <c r="KIU127" i="59" s="1"/>
  <c r="KIW127" i="59" s="1"/>
  <c r="KIY127" i="59" s="1"/>
  <c r="KJA127" i="59" s="1"/>
  <c r="KJC127" i="59" s="1"/>
  <c r="KJE127" i="59" s="1"/>
  <c r="KJG127" i="59" s="1"/>
  <c r="KJI127" i="59" s="1"/>
  <c r="KJK127" i="59" s="1"/>
  <c r="KJM127" i="59" s="1"/>
  <c r="KJO127" i="59" s="1"/>
  <c r="KJQ127" i="59" s="1"/>
  <c r="KJS127" i="59" s="1"/>
  <c r="KJU127" i="59" s="1"/>
  <c r="KJW127" i="59" s="1"/>
  <c r="KJY127" i="59" s="1"/>
  <c r="KKA127" i="59" s="1"/>
  <c r="KKC127" i="59" s="1"/>
  <c r="KKE127" i="59" s="1"/>
  <c r="KKG127" i="59" s="1"/>
  <c r="KKI127" i="59" s="1"/>
  <c r="KKK127" i="59" s="1"/>
  <c r="KKM127" i="59" s="1"/>
  <c r="KKO127" i="59" s="1"/>
  <c r="KKQ127" i="59" s="1"/>
  <c r="KKS127" i="59" s="1"/>
  <c r="KKU127" i="59" s="1"/>
  <c r="KKW127" i="59" s="1"/>
  <c r="KKY127" i="59" s="1"/>
  <c r="KLA127" i="59" s="1"/>
  <c r="KLC127" i="59" s="1"/>
  <c r="KLE127" i="59" s="1"/>
  <c r="KLG127" i="59" s="1"/>
  <c r="KLI127" i="59" s="1"/>
  <c r="KLK127" i="59" s="1"/>
  <c r="KLM127" i="59" s="1"/>
  <c r="KLO127" i="59" s="1"/>
  <c r="KLQ127" i="59" s="1"/>
  <c r="KLS127" i="59" s="1"/>
  <c r="KLU127" i="59" s="1"/>
  <c r="KLW127" i="59" s="1"/>
  <c r="KLY127" i="59" s="1"/>
  <c r="KMA127" i="59" s="1"/>
  <c r="KMC127" i="59" s="1"/>
  <c r="KME127" i="59" s="1"/>
  <c r="KMG127" i="59" s="1"/>
  <c r="KMI127" i="59" s="1"/>
  <c r="KMK127" i="59" s="1"/>
  <c r="KMM127" i="59" s="1"/>
  <c r="KMO127" i="59" s="1"/>
  <c r="KMQ127" i="59" s="1"/>
  <c r="KMS127" i="59" s="1"/>
  <c r="KMU127" i="59" s="1"/>
  <c r="KMW127" i="59" s="1"/>
  <c r="KMY127" i="59" s="1"/>
  <c r="KNA127" i="59" s="1"/>
  <c r="KNC127" i="59" s="1"/>
  <c r="KNE127" i="59" s="1"/>
  <c r="KNG127" i="59" s="1"/>
  <c r="KNI127" i="59" s="1"/>
  <c r="KNK127" i="59" s="1"/>
  <c r="KNM127" i="59" s="1"/>
  <c r="KNO127" i="59" s="1"/>
  <c r="KNQ127" i="59" s="1"/>
  <c r="KNS127" i="59" s="1"/>
  <c r="KNU127" i="59" s="1"/>
  <c r="KNW127" i="59" s="1"/>
  <c r="KNY127" i="59" s="1"/>
  <c r="KOA127" i="59" s="1"/>
  <c r="KOC127" i="59" s="1"/>
  <c r="KOE127" i="59" s="1"/>
  <c r="KOG127" i="59" s="1"/>
  <c r="KOI127" i="59" s="1"/>
  <c r="KOK127" i="59" s="1"/>
  <c r="KOM127" i="59" s="1"/>
  <c r="KOO127" i="59" s="1"/>
  <c r="KOQ127" i="59" s="1"/>
  <c r="KOS127" i="59" s="1"/>
  <c r="KOU127" i="59" s="1"/>
  <c r="KOW127" i="59" s="1"/>
  <c r="KOY127" i="59" s="1"/>
  <c r="KPA127" i="59" s="1"/>
  <c r="KPC127" i="59" s="1"/>
  <c r="KPE127" i="59" s="1"/>
  <c r="KPG127" i="59" s="1"/>
  <c r="KPI127" i="59" s="1"/>
  <c r="KPK127" i="59" s="1"/>
  <c r="KPM127" i="59" s="1"/>
  <c r="KPO127" i="59" s="1"/>
  <c r="KPQ127" i="59" s="1"/>
  <c r="KPS127" i="59" s="1"/>
  <c r="KPU127" i="59" s="1"/>
  <c r="KPW127" i="59" s="1"/>
  <c r="KPY127" i="59" s="1"/>
  <c r="KQA127" i="59" s="1"/>
  <c r="KQC127" i="59" s="1"/>
  <c r="KQE127" i="59" s="1"/>
  <c r="KQG127" i="59" s="1"/>
  <c r="KQI127" i="59" s="1"/>
  <c r="KQK127" i="59" s="1"/>
  <c r="KQM127" i="59" s="1"/>
  <c r="KQO127" i="59" s="1"/>
  <c r="KQQ127" i="59" s="1"/>
  <c r="KQS127" i="59" s="1"/>
  <c r="KQU127" i="59" s="1"/>
  <c r="KQW127" i="59" s="1"/>
  <c r="KQY127" i="59" s="1"/>
  <c r="KRA127" i="59" s="1"/>
  <c r="KRC127" i="59" s="1"/>
  <c r="KRE127" i="59" s="1"/>
  <c r="KRG127" i="59" s="1"/>
  <c r="KRI127" i="59" s="1"/>
  <c r="KRK127" i="59" s="1"/>
  <c r="KRM127" i="59" s="1"/>
  <c r="KRO127" i="59" s="1"/>
  <c r="KRQ127" i="59" s="1"/>
  <c r="KRS127" i="59" s="1"/>
  <c r="KRU127" i="59" s="1"/>
  <c r="KRW127" i="59" s="1"/>
  <c r="KRY127" i="59" s="1"/>
  <c r="KSA127" i="59" s="1"/>
  <c r="KSC127" i="59" s="1"/>
  <c r="KSE127" i="59" s="1"/>
  <c r="KSG127" i="59" s="1"/>
  <c r="KSI127" i="59" s="1"/>
  <c r="KSK127" i="59" s="1"/>
  <c r="KSM127" i="59" s="1"/>
  <c r="KSO127" i="59" s="1"/>
  <c r="KSQ127" i="59" s="1"/>
  <c r="KSS127" i="59" s="1"/>
  <c r="KSU127" i="59" s="1"/>
  <c r="KSW127" i="59" s="1"/>
  <c r="KSY127" i="59" s="1"/>
  <c r="KTA127" i="59" s="1"/>
  <c r="KTC127" i="59" s="1"/>
  <c r="KTE127" i="59" s="1"/>
  <c r="KTG127" i="59" s="1"/>
  <c r="KTI127" i="59" s="1"/>
  <c r="KTK127" i="59" s="1"/>
  <c r="KTM127" i="59" s="1"/>
  <c r="KTO127" i="59" s="1"/>
  <c r="KTQ127" i="59" s="1"/>
  <c r="KTS127" i="59" s="1"/>
  <c r="KTU127" i="59" s="1"/>
  <c r="KTW127" i="59" s="1"/>
  <c r="KTY127" i="59" s="1"/>
  <c r="KUA127" i="59" s="1"/>
  <c r="KUC127" i="59" s="1"/>
  <c r="KUE127" i="59" s="1"/>
  <c r="KUG127" i="59" s="1"/>
  <c r="KUI127" i="59" s="1"/>
  <c r="KUK127" i="59" s="1"/>
  <c r="KUM127" i="59" s="1"/>
  <c r="KUO127" i="59" s="1"/>
  <c r="KUQ127" i="59" s="1"/>
  <c r="KUS127" i="59" s="1"/>
  <c r="KUU127" i="59" s="1"/>
  <c r="KUW127" i="59" s="1"/>
  <c r="KUY127" i="59" s="1"/>
  <c r="KVA127" i="59" s="1"/>
  <c r="KVC127" i="59" s="1"/>
  <c r="KVE127" i="59" s="1"/>
  <c r="KVG127" i="59" s="1"/>
  <c r="KVI127" i="59" s="1"/>
  <c r="KVK127" i="59" s="1"/>
  <c r="KVM127" i="59" s="1"/>
  <c r="KVO127" i="59" s="1"/>
  <c r="KVQ127" i="59" s="1"/>
  <c r="KVS127" i="59" s="1"/>
  <c r="KVU127" i="59" s="1"/>
  <c r="KVW127" i="59" s="1"/>
  <c r="KVY127" i="59" s="1"/>
  <c r="KWA127" i="59" s="1"/>
  <c r="KWC127" i="59" s="1"/>
  <c r="KWE127" i="59" s="1"/>
  <c r="KWG127" i="59" s="1"/>
  <c r="KWI127" i="59" s="1"/>
  <c r="KWK127" i="59" s="1"/>
  <c r="KWM127" i="59" s="1"/>
  <c r="KWO127" i="59" s="1"/>
  <c r="KWQ127" i="59" s="1"/>
  <c r="KWS127" i="59" s="1"/>
  <c r="KWU127" i="59" s="1"/>
  <c r="KWW127" i="59" s="1"/>
  <c r="KWY127" i="59" s="1"/>
  <c r="KXA127" i="59" s="1"/>
  <c r="KXC127" i="59" s="1"/>
  <c r="KXE127" i="59" s="1"/>
  <c r="KXG127" i="59" s="1"/>
  <c r="KXI127" i="59" s="1"/>
  <c r="KXK127" i="59" s="1"/>
  <c r="KXM127" i="59" s="1"/>
  <c r="KXO127" i="59" s="1"/>
  <c r="KXQ127" i="59" s="1"/>
  <c r="KXS127" i="59" s="1"/>
  <c r="KXU127" i="59" s="1"/>
  <c r="KXW127" i="59" s="1"/>
  <c r="KXY127" i="59" s="1"/>
  <c r="KYA127" i="59" s="1"/>
  <c r="KYC127" i="59" s="1"/>
  <c r="KYE127" i="59" s="1"/>
  <c r="KYG127" i="59" s="1"/>
  <c r="KYI127" i="59" s="1"/>
  <c r="KYK127" i="59" s="1"/>
  <c r="KYM127" i="59" s="1"/>
  <c r="KYO127" i="59" s="1"/>
  <c r="KYQ127" i="59" s="1"/>
  <c r="KYS127" i="59" s="1"/>
  <c r="KYU127" i="59" s="1"/>
  <c r="KYW127" i="59" s="1"/>
  <c r="KYY127" i="59" s="1"/>
  <c r="KZA127" i="59" s="1"/>
  <c r="KZC127" i="59" s="1"/>
  <c r="KZE127" i="59" s="1"/>
  <c r="KZG127" i="59" s="1"/>
  <c r="KZI127" i="59" s="1"/>
  <c r="KZK127" i="59" s="1"/>
  <c r="KZM127" i="59" s="1"/>
  <c r="KZO127" i="59" s="1"/>
  <c r="KZQ127" i="59" s="1"/>
  <c r="KZS127" i="59" s="1"/>
  <c r="KZU127" i="59" s="1"/>
  <c r="KZW127" i="59" s="1"/>
  <c r="KZY127" i="59" s="1"/>
  <c r="LAA127" i="59" s="1"/>
  <c r="LAC127" i="59" s="1"/>
  <c r="LAE127" i="59" s="1"/>
  <c r="LAG127" i="59" s="1"/>
  <c r="LAI127" i="59" s="1"/>
  <c r="LAK127" i="59" s="1"/>
  <c r="LAM127" i="59" s="1"/>
  <c r="LAO127" i="59" s="1"/>
  <c r="LAQ127" i="59" s="1"/>
  <c r="LAS127" i="59" s="1"/>
  <c r="LAU127" i="59" s="1"/>
  <c r="LAW127" i="59" s="1"/>
  <c r="LAY127" i="59" s="1"/>
  <c r="LBA127" i="59" s="1"/>
  <c r="LBC127" i="59" s="1"/>
  <c r="LBE127" i="59" s="1"/>
  <c r="LBG127" i="59" s="1"/>
  <c r="LBI127" i="59" s="1"/>
  <c r="LBK127" i="59" s="1"/>
  <c r="LBM127" i="59" s="1"/>
  <c r="LBO127" i="59" s="1"/>
  <c r="LBQ127" i="59" s="1"/>
  <c r="LBS127" i="59" s="1"/>
  <c r="LBU127" i="59" s="1"/>
  <c r="LBW127" i="59" s="1"/>
  <c r="LBY127" i="59" s="1"/>
  <c r="LCA127" i="59" s="1"/>
  <c r="LCC127" i="59" s="1"/>
  <c r="LCE127" i="59" s="1"/>
  <c r="LCG127" i="59" s="1"/>
  <c r="LCI127" i="59" s="1"/>
  <c r="LCK127" i="59" s="1"/>
  <c r="LCM127" i="59" s="1"/>
  <c r="LCO127" i="59" s="1"/>
  <c r="LCQ127" i="59" s="1"/>
  <c r="LCS127" i="59" s="1"/>
  <c r="LCU127" i="59" s="1"/>
  <c r="LCW127" i="59" s="1"/>
  <c r="LCY127" i="59" s="1"/>
  <c r="LDA127" i="59" s="1"/>
  <c r="LDC127" i="59" s="1"/>
  <c r="LDE127" i="59" s="1"/>
  <c r="LDG127" i="59" s="1"/>
  <c r="LDI127" i="59" s="1"/>
  <c r="LDK127" i="59" s="1"/>
  <c r="LDM127" i="59" s="1"/>
  <c r="LDO127" i="59" s="1"/>
  <c r="LDQ127" i="59" s="1"/>
  <c r="LDS127" i="59" s="1"/>
  <c r="LDU127" i="59" s="1"/>
  <c r="LDW127" i="59" s="1"/>
  <c r="LDY127" i="59" s="1"/>
  <c r="LEA127" i="59" s="1"/>
  <c r="LEC127" i="59" s="1"/>
  <c r="LEE127" i="59" s="1"/>
  <c r="LEG127" i="59" s="1"/>
  <c r="LEI127" i="59" s="1"/>
  <c r="LEK127" i="59" s="1"/>
  <c r="LEM127" i="59" s="1"/>
  <c r="LEO127" i="59" s="1"/>
  <c r="LEQ127" i="59" s="1"/>
  <c r="LES127" i="59" s="1"/>
  <c r="LEU127" i="59" s="1"/>
  <c r="LEW127" i="59" s="1"/>
  <c r="LEY127" i="59" s="1"/>
  <c r="LFA127" i="59" s="1"/>
  <c r="LFC127" i="59" s="1"/>
  <c r="LFE127" i="59" s="1"/>
  <c r="LFG127" i="59" s="1"/>
  <c r="LFI127" i="59" s="1"/>
  <c r="LFK127" i="59" s="1"/>
  <c r="LFM127" i="59" s="1"/>
  <c r="LFO127" i="59" s="1"/>
  <c r="LFQ127" i="59" s="1"/>
  <c r="LFS127" i="59" s="1"/>
  <c r="LFU127" i="59" s="1"/>
  <c r="LFW127" i="59" s="1"/>
  <c r="LFY127" i="59" s="1"/>
  <c r="LGA127" i="59" s="1"/>
  <c r="LGC127" i="59" s="1"/>
  <c r="LGE127" i="59" s="1"/>
  <c r="LGG127" i="59" s="1"/>
  <c r="LGI127" i="59" s="1"/>
  <c r="LGK127" i="59" s="1"/>
  <c r="LGM127" i="59" s="1"/>
  <c r="LGO127" i="59" s="1"/>
  <c r="LGQ127" i="59" s="1"/>
  <c r="LGS127" i="59" s="1"/>
  <c r="LGU127" i="59" s="1"/>
  <c r="LGW127" i="59" s="1"/>
  <c r="LGY127" i="59" s="1"/>
  <c r="LHA127" i="59" s="1"/>
  <c r="LHC127" i="59" s="1"/>
  <c r="LHE127" i="59" s="1"/>
  <c r="LHG127" i="59" s="1"/>
  <c r="LHI127" i="59" s="1"/>
  <c r="LHK127" i="59" s="1"/>
  <c r="LHM127" i="59" s="1"/>
  <c r="LHO127" i="59" s="1"/>
  <c r="LHQ127" i="59" s="1"/>
  <c r="LHS127" i="59" s="1"/>
  <c r="LHU127" i="59" s="1"/>
  <c r="LHW127" i="59" s="1"/>
  <c r="LHY127" i="59" s="1"/>
  <c r="LIA127" i="59" s="1"/>
  <c r="LIC127" i="59" s="1"/>
  <c r="LIE127" i="59" s="1"/>
  <c r="LIG127" i="59" s="1"/>
  <c r="LII127" i="59" s="1"/>
  <c r="LIK127" i="59" s="1"/>
  <c r="LIM127" i="59" s="1"/>
  <c r="LIO127" i="59" s="1"/>
  <c r="LIQ127" i="59" s="1"/>
  <c r="LIS127" i="59" s="1"/>
  <c r="LIU127" i="59" s="1"/>
  <c r="LIW127" i="59" s="1"/>
  <c r="LIY127" i="59" s="1"/>
  <c r="LJA127" i="59" s="1"/>
  <c r="LJC127" i="59" s="1"/>
  <c r="LJE127" i="59" s="1"/>
  <c r="LJG127" i="59" s="1"/>
  <c r="LJI127" i="59" s="1"/>
  <c r="LJK127" i="59" s="1"/>
  <c r="LJM127" i="59" s="1"/>
  <c r="LJO127" i="59" s="1"/>
  <c r="LJQ127" i="59" s="1"/>
  <c r="LJS127" i="59" s="1"/>
  <c r="LJU127" i="59" s="1"/>
  <c r="LJW127" i="59" s="1"/>
  <c r="LJY127" i="59" s="1"/>
  <c r="LKA127" i="59" s="1"/>
  <c r="LKC127" i="59" s="1"/>
  <c r="LKE127" i="59" s="1"/>
  <c r="LKG127" i="59" s="1"/>
  <c r="LKI127" i="59" s="1"/>
  <c r="LKK127" i="59" s="1"/>
  <c r="LKM127" i="59" s="1"/>
  <c r="LKO127" i="59" s="1"/>
  <c r="LKQ127" i="59" s="1"/>
  <c r="LKS127" i="59" s="1"/>
  <c r="LKU127" i="59" s="1"/>
  <c r="LKW127" i="59" s="1"/>
  <c r="LKY127" i="59" s="1"/>
  <c r="LLA127" i="59" s="1"/>
  <c r="LLC127" i="59" s="1"/>
  <c r="LLE127" i="59" s="1"/>
  <c r="LLG127" i="59" s="1"/>
  <c r="LLI127" i="59" s="1"/>
  <c r="LLK127" i="59" s="1"/>
  <c r="LLM127" i="59" s="1"/>
  <c r="LLO127" i="59" s="1"/>
  <c r="LLQ127" i="59" s="1"/>
  <c r="LLS127" i="59" s="1"/>
  <c r="LLU127" i="59" s="1"/>
  <c r="LLW127" i="59" s="1"/>
  <c r="LLY127" i="59" s="1"/>
  <c r="LMA127" i="59" s="1"/>
  <c r="LMC127" i="59" s="1"/>
  <c r="LME127" i="59" s="1"/>
  <c r="LMG127" i="59" s="1"/>
  <c r="LMI127" i="59" s="1"/>
  <c r="LMK127" i="59" s="1"/>
  <c r="LMM127" i="59" s="1"/>
  <c r="LMO127" i="59" s="1"/>
  <c r="LMQ127" i="59" s="1"/>
  <c r="LMS127" i="59" s="1"/>
  <c r="LMU127" i="59" s="1"/>
  <c r="LMW127" i="59" s="1"/>
  <c r="LMY127" i="59" s="1"/>
  <c r="LNA127" i="59" s="1"/>
  <c r="LNC127" i="59" s="1"/>
  <c r="LNE127" i="59" s="1"/>
  <c r="LNG127" i="59" s="1"/>
  <c r="LNI127" i="59" s="1"/>
  <c r="LNK127" i="59" s="1"/>
  <c r="LNM127" i="59" s="1"/>
  <c r="LNO127" i="59" s="1"/>
  <c r="LNQ127" i="59" s="1"/>
  <c r="LNS127" i="59" s="1"/>
  <c r="LNU127" i="59" s="1"/>
  <c r="LNW127" i="59" s="1"/>
  <c r="LNY127" i="59" s="1"/>
  <c r="LOA127" i="59" s="1"/>
  <c r="LOC127" i="59" s="1"/>
  <c r="LOE127" i="59" s="1"/>
  <c r="LOG127" i="59" s="1"/>
  <c r="LOI127" i="59" s="1"/>
  <c r="LOK127" i="59" s="1"/>
  <c r="LOM127" i="59" s="1"/>
  <c r="LOO127" i="59" s="1"/>
  <c r="LOQ127" i="59" s="1"/>
  <c r="LOS127" i="59" s="1"/>
  <c r="LOU127" i="59" s="1"/>
  <c r="LOW127" i="59" s="1"/>
  <c r="LOY127" i="59" s="1"/>
  <c r="LPA127" i="59" s="1"/>
  <c r="LPC127" i="59" s="1"/>
  <c r="LPE127" i="59" s="1"/>
  <c r="LPG127" i="59" s="1"/>
  <c r="LPI127" i="59" s="1"/>
  <c r="LPK127" i="59" s="1"/>
  <c r="LPM127" i="59" s="1"/>
  <c r="LPO127" i="59" s="1"/>
  <c r="LPQ127" i="59" s="1"/>
  <c r="LPS127" i="59" s="1"/>
  <c r="LPU127" i="59" s="1"/>
  <c r="LPW127" i="59" s="1"/>
  <c r="LPY127" i="59" s="1"/>
  <c r="LQA127" i="59" s="1"/>
  <c r="LQC127" i="59" s="1"/>
  <c r="LQE127" i="59" s="1"/>
  <c r="LQG127" i="59" s="1"/>
  <c r="LQI127" i="59" s="1"/>
  <c r="LQK127" i="59" s="1"/>
  <c r="LQM127" i="59" s="1"/>
  <c r="LQO127" i="59" s="1"/>
  <c r="LQQ127" i="59" s="1"/>
  <c r="LQS127" i="59" s="1"/>
  <c r="LQU127" i="59" s="1"/>
  <c r="LQW127" i="59" s="1"/>
  <c r="LQY127" i="59" s="1"/>
  <c r="LRA127" i="59" s="1"/>
  <c r="LRC127" i="59" s="1"/>
  <c r="LRE127" i="59" s="1"/>
  <c r="LRG127" i="59" s="1"/>
  <c r="LRI127" i="59" s="1"/>
  <c r="LRK127" i="59" s="1"/>
  <c r="LRM127" i="59" s="1"/>
  <c r="LRO127" i="59" s="1"/>
  <c r="LRQ127" i="59" s="1"/>
  <c r="LRS127" i="59" s="1"/>
  <c r="LRU127" i="59" s="1"/>
  <c r="LRW127" i="59" s="1"/>
  <c r="LRY127" i="59" s="1"/>
  <c r="LSA127" i="59" s="1"/>
  <c r="LSC127" i="59" s="1"/>
  <c r="LSE127" i="59" s="1"/>
  <c r="LSG127" i="59" s="1"/>
  <c r="LSI127" i="59" s="1"/>
  <c r="LSK127" i="59" s="1"/>
  <c r="LSM127" i="59" s="1"/>
  <c r="LSO127" i="59" s="1"/>
  <c r="LSQ127" i="59" s="1"/>
  <c r="LSS127" i="59" s="1"/>
  <c r="LSU127" i="59" s="1"/>
  <c r="LSW127" i="59" s="1"/>
  <c r="LSY127" i="59" s="1"/>
  <c r="LTA127" i="59" s="1"/>
  <c r="LTC127" i="59" s="1"/>
  <c r="LTE127" i="59" s="1"/>
  <c r="LTG127" i="59" s="1"/>
  <c r="LTI127" i="59" s="1"/>
  <c r="LTK127" i="59" s="1"/>
  <c r="LTM127" i="59" s="1"/>
  <c r="LTO127" i="59" s="1"/>
  <c r="LTQ127" i="59" s="1"/>
  <c r="LTS127" i="59" s="1"/>
  <c r="LTU127" i="59" s="1"/>
  <c r="LTW127" i="59" s="1"/>
  <c r="LTY127" i="59" s="1"/>
  <c r="LUA127" i="59" s="1"/>
  <c r="LUC127" i="59" s="1"/>
  <c r="LUE127" i="59" s="1"/>
  <c r="LUG127" i="59" s="1"/>
  <c r="LUI127" i="59" s="1"/>
  <c r="LUK127" i="59" s="1"/>
  <c r="LUM127" i="59" s="1"/>
  <c r="LUO127" i="59" s="1"/>
  <c r="LUQ127" i="59" s="1"/>
  <c r="LUS127" i="59" s="1"/>
  <c r="LUU127" i="59" s="1"/>
  <c r="LUW127" i="59" s="1"/>
  <c r="LUY127" i="59" s="1"/>
  <c r="LVA127" i="59" s="1"/>
  <c r="LVC127" i="59" s="1"/>
  <c r="LVE127" i="59" s="1"/>
  <c r="LVG127" i="59" s="1"/>
  <c r="LVI127" i="59" s="1"/>
  <c r="LVK127" i="59" s="1"/>
  <c r="LVM127" i="59" s="1"/>
  <c r="LVO127" i="59" s="1"/>
  <c r="LVQ127" i="59" s="1"/>
  <c r="LVS127" i="59" s="1"/>
  <c r="LVU127" i="59" s="1"/>
  <c r="LVW127" i="59" s="1"/>
  <c r="LVY127" i="59" s="1"/>
  <c r="LWA127" i="59" s="1"/>
  <c r="LWC127" i="59" s="1"/>
  <c r="LWE127" i="59" s="1"/>
  <c r="LWG127" i="59" s="1"/>
  <c r="LWI127" i="59" s="1"/>
  <c r="LWK127" i="59" s="1"/>
  <c r="LWM127" i="59" s="1"/>
  <c r="LWO127" i="59" s="1"/>
  <c r="LWQ127" i="59" s="1"/>
  <c r="LWS127" i="59" s="1"/>
  <c r="LWU127" i="59" s="1"/>
  <c r="LWW127" i="59" s="1"/>
  <c r="LWY127" i="59" s="1"/>
  <c r="LXA127" i="59" s="1"/>
  <c r="LXC127" i="59" s="1"/>
  <c r="LXE127" i="59" s="1"/>
  <c r="LXG127" i="59" s="1"/>
  <c r="LXI127" i="59" s="1"/>
  <c r="LXK127" i="59" s="1"/>
  <c r="LXM127" i="59" s="1"/>
  <c r="LXO127" i="59" s="1"/>
  <c r="LXQ127" i="59" s="1"/>
  <c r="LXS127" i="59" s="1"/>
  <c r="LXU127" i="59" s="1"/>
  <c r="LXW127" i="59" s="1"/>
  <c r="LXY127" i="59" s="1"/>
  <c r="LYA127" i="59" s="1"/>
  <c r="LYC127" i="59" s="1"/>
  <c r="LYE127" i="59" s="1"/>
  <c r="LYG127" i="59" s="1"/>
  <c r="LYI127" i="59" s="1"/>
  <c r="LYK127" i="59" s="1"/>
  <c r="LYM127" i="59" s="1"/>
  <c r="LYO127" i="59" s="1"/>
  <c r="LYQ127" i="59" s="1"/>
  <c r="LYS127" i="59" s="1"/>
  <c r="LYU127" i="59" s="1"/>
  <c r="LYW127" i="59" s="1"/>
  <c r="LYY127" i="59" s="1"/>
  <c r="LZA127" i="59" s="1"/>
  <c r="LZC127" i="59" s="1"/>
  <c r="LZE127" i="59" s="1"/>
  <c r="LZG127" i="59" s="1"/>
  <c r="LZI127" i="59" s="1"/>
  <c r="LZK127" i="59" s="1"/>
  <c r="LZM127" i="59" s="1"/>
  <c r="LZO127" i="59" s="1"/>
  <c r="LZQ127" i="59" s="1"/>
  <c r="LZS127" i="59" s="1"/>
  <c r="LZU127" i="59" s="1"/>
  <c r="LZW127" i="59" s="1"/>
  <c r="LZY127" i="59" s="1"/>
  <c r="MAA127" i="59" s="1"/>
  <c r="MAC127" i="59" s="1"/>
  <c r="MAE127" i="59" s="1"/>
  <c r="MAG127" i="59" s="1"/>
  <c r="MAI127" i="59" s="1"/>
  <c r="MAK127" i="59" s="1"/>
  <c r="MAM127" i="59" s="1"/>
  <c r="MAO127" i="59" s="1"/>
  <c r="MAQ127" i="59" s="1"/>
  <c r="MAS127" i="59" s="1"/>
  <c r="MAU127" i="59" s="1"/>
  <c r="MAW127" i="59" s="1"/>
  <c r="MAY127" i="59" s="1"/>
  <c r="MBA127" i="59" s="1"/>
  <c r="MBC127" i="59" s="1"/>
  <c r="MBE127" i="59" s="1"/>
  <c r="MBG127" i="59" s="1"/>
  <c r="MBI127" i="59" s="1"/>
  <c r="MBK127" i="59" s="1"/>
  <c r="MBM127" i="59" s="1"/>
  <c r="MBO127" i="59" s="1"/>
  <c r="MBQ127" i="59" s="1"/>
  <c r="MBS127" i="59" s="1"/>
  <c r="MBU127" i="59" s="1"/>
  <c r="MBW127" i="59" s="1"/>
  <c r="MBY127" i="59" s="1"/>
  <c r="MCA127" i="59" s="1"/>
  <c r="MCC127" i="59" s="1"/>
  <c r="MCE127" i="59" s="1"/>
  <c r="MCG127" i="59" s="1"/>
  <c r="MCI127" i="59" s="1"/>
  <c r="MCK127" i="59" s="1"/>
  <c r="MCM127" i="59" s="1"/>
  <c r="MCO127" i="59" s="1"/>
  <c r="MCQ127" i="59" s="1"/>
  <c r="MCS127" i="59" s="1"/>
  <c r="MCU127" i="59" s="1"/>
  <c r="MCW127" i="59" s="1"/>
  <c r="MCY127" i="59" s="1"/>
  <c r="MDA127" i="59" s="1"/>
  <c r="MDC127" i="59" s="1"/>
  <c r="MDE127" i="59" s="1"/>
  <c r="MDG127" i="59" s="1"/>
  <c r="MDI127" i="59" s="1"/>
  <c r="MDK127" i="59" s="1"/>
  <c r="MDM127" i="59" s="1"/>
  <c r="MDO127" i="59" s="1"/>
  <c r="MDQ127" i="59" s="1"/>
  <c r="MDS127" i="59" s="1"/>
  <c r="MDU127" i="59" s="1"/>
  <c r="MDW127" i="59" s="1"/>
  <c r="MDY127" i="59" s="1"/>
  <c r="MEA127" i="59" s="1"/>
  <c r="MEC127" i="59" s="1"/>
  <c r="MEE127" i="59" s="1"/>
  <c r="MEG127" i="59" s="1"/>
  <c r="MEI127" i="59" s="1"/>
  <c r="MEK127" i="59" s="1"/>
  <c r="MEM127" i="59" s="1"/>
  <c r="MEO127" i="59" s="1"/>
  <c r="MEQ127" i="59" s="1"/>
  <c r="MES127" i="59" s="1"/>
  <c r="MEU127" i="59" s="1"/>
  <c r="MEW127" i="59" s="1"/>
  <c r="MEY127" i="59" s="1"/>
  <c r="MFA127" i="59" s="1"/>
  <c r="MFC127" i="59" s="1"/>
  <c r="MFE127" i="59" s="1"/>
  <c r="MFG127" i="59" s="1"/>
  <c r="MFI127" i="59" s="1"/>
  <c r="MFK127" i="59" s="1"/>
  <c r="MFM127" i="59" s="1"/>
  <c r="MFO127" i="59" s="1"/>
  <c r="MFQ127" i="59" s="1"/>
  <c r="MFS127" i="59" s="1"/>
  <c r="MFU127" i="59" s="1"/>
  <c r="MFW127" i="59" s="1"/>
  <c r="MFY127" i="59" s="1"/>
  <c r="MGA127" i="59" s="1"/>
  <c r="MGC127" i="59" s="1"/>
  <c r="MGE127" i="59" s="1"/>
  <c r="MGG127" i="59" s="1"/>
  <c r="MGI127" i="59" s="1"/>
  <c r="MGK127" i="59" s="1"/>
  <c r="MGM127" i="59" s="1"/>
  <c r="MGO127" i="59" s="1"/>
  <c r="MGQ127" i="59" s="1"/>
  <c r="MGS127" i="59" s="1"/>
  <c r="MGU127" i="59" s="1"/>
  <c r="MGW127" i="59" s="1"/>
  <c r="MGY127" i="59" s="1"/>
  <c r="MHA127" i="59" s="1"/>
  <c r="MHC127" i="59" s="1"/>
  <c r="MHE127" i="59" s="1"/>
  <c r="MHG127" i="59" s="1"/>
  <c r="MHI127" i="59" s="1"/>
  <c r="MHK127" i="59" s="1"/>
  <c r="MHM127" i="59" s="1"/>
  <c r="MHO127" i="59" s="1"/>
  <c r="MHQ127" i="59" s="1"/>
  <c r="MHS127" i="59" s="1"/>
  <c r="MHU127" i="59" s="1"/>
  <c r="MHW127" i="59" s="1"/>
  <c r="MHY127" i="59" s="1"/>
  <c r="MIA127" i="59" s="1"/>
  <c r="MIC127" i="59" s="1"/>
  <c r="MIE127" i="59" s="1"/>
  <c r="MIG127" i="59" s="1"/>
  <c r="MII127" i="59" s="1"/>
  <c r="MIK127" i="59" s="1"/>
  <c r="MIM127" i="59" s="1"/>
  <c r="MIO127" i="59" s="1"/>
  <c r="MIQ127" i="59" s="1"/>
  <c r="MIS127" i="59" s="1"/>
  <c r="MIU127" i="59" s="1"/>
  <c r="MIW127" i="59" s="1"/>
  <c r="MIY127" i="59" s="1"/>
  <c r="MJA127" i="59" s="1"/>
  <c r="MJC127" i="59" s="1"/>
  <c r="MJE127" i="59" s="1"/>
  <c r="MJG127" i="59" s="1"/>
  <c r="MJI127" i="59" s="1"/>
  <c r="MJK127" i="59" s="1"/>
  <c r="MJM127" i="59" s="1"/>
  <c r="MJO127" i="59" s="1"/>
  <c r="MJQ127" i="59" s="1"/>
  <c r="MJS127" i="59" s="1"/>
  <c r="MJU127" i="59" s="1"/>
  <c r="MJW127" i="59" s="1"/>
  <c r="MJY127" i="59" s="1"/>
  <c r="MKA127" i="59" s="1"/>
  <c r="MKC127" i="59" s="1"/>
  <c r="MKE127" i="59" s="1"/>
  <c r="MKG127" i="59" s="1"/>
  <c r="MKI127" i="59" s="1"/>
  <c r="MKK127" i="59" s="1"/>
  <c r="MKM127" i="59" s="1"/>
  <c r="MKO127" i="59" s="1"/>
  <c r="MKQ127" i="59" s="1"/>
  <c r="MKS127" i="59" s="1"/>
  <c r="MKU127" i="59" s="1"/>
  <c r="MKW127" i="59" s="1"/>
  <c r="MKY127" i="59" s="1"/>
  <c r="MLA127" i="59" s="1"/>
  <c r="MLC127" i="59" s="1"/>
  <c r="MLE127" i="59" s="1"/>
  <c r="MLG127" i="59" s="1"/>
  <c r="MLI127" i="59" s="1"/>
  <c r="MLK127" i="59" s="1"/>
  <c r="MLM127" i="59" s="1"/>
  <c r="MLO127" i="59" s="1"/>
  <c r="MLQ127" i="59" s="1"/>
  <c r="MLS127" i="59" s="1"/>
  <c r="MLU127" i="59" s="1"/>
  <c r="MLW127" i="59" s="1"/>
  <c r="MLY127" i="59" s="1"/>
  <c r="MMA127" i="59" s="1"/>
  <c r="MMC127" i="59" s="1"/>
  <c r="MME127" i="59" s="1"/>
  <c r="MMG127" i="59" s="1"/>
  <c r="MMI127" i="59" s="1"/>
  <c r="MMK127" i="59" s="1"/>
  <c r="MMM127" i="59" s="1"/>
  <c r="MMO127" i="59" s="1"/>
  <c r="MMQ127" i="59" s="1"/>
  <c r="MMS127" i="59" s="1"/>
  <c r="MMU127" i="59" s="1"/>
  <c r="MMW127" i="59" s="1"/>
  <c r="MMY127" i="59" s="1"/>
  <c r="MNA127" i="59" s="1"/>
  <c r="MNC127" i="59" s="1"/>
  <c r="MNE127" i="59" s="1"/>
  <c r="MNG127" i="59" s="1"/>
  <c r="MNI127" i="59" s="1"/>
  <c r="MNK127" i="59" s="1"/>
  <c r="MNM127" i="59" s="1"/>
  <c r="MNO127" i="59" s="1"/>
  <c r="MNQ127" i="59" s="1"/>
  <c r="MNS127" i="59" s="1"/>
  <c r="MNU127" i="59" s="1"/>
  <c r="MNW127" i="59" s="1"/>
  <c r="MNY127" i="59" s="1"/>
  <c r="MOA127" i="59" s="1"/>
  <c r="MOC127" i="59" s="1"/>
  <c r="MOE127" i="59" s="1"/>
  <c r="MOG127" i="59" s="1"/>
  <c r="MOI127" i="59" s="1"/>
  <c r="MOK127" i="59" s="1"/>
  <c r="MOM127" i="59" s="1"/>
  <c r="MOO127" i="59" s="1"/>
  <c r="MOQ127" i="59" s="1"/>
  <c r="MOS127" i="59" s="1"/>
  <c r="MOU127" i="59" s="1"/>
  <c r="MOW127" i="59" s="1"/>
  <c r="MOY127" i="59" s="1"/>
  <c r="MPA127" i="59" s="1"/>
  <c r="MPC127" i="59" s="1"/>
  <c r="MPE127" i="59" s="1"/>
  <c r="MPG127" i="59" s="1"/>
  <c r="MPI127" i="59" s="1"/>
  <c r="MPK127" i="59" s="1"/>
  <c r="MPM127" i="59" s="1"/>
  <c r="MPO127" i="59" s="1"/>
  <c r="MPQ127" i="59" s="1"/>
  <c r="MPS127" i="59" s="1"/>
  <c r="MPU127" i="59" s="1"/>
  <c r="MPW127" i="59" s="1"/>
  <c r="MPY127" i="59" s="1"/>
  <c r="MQA127" i="59" s="1"/>
  <c r="MQC127" i="59" s="1"/>
  <c r="MQE127" i="59" s="1"/>
  <c r="MQG127" i="59" s="1"/>
  <c r="MQI127" i="59" s="1"/>
  <c r="MQK127" i="59" s="1"/>
  <c r="MQM127" i="59" s="1"/>
  <c r="MQO127" i="59" s="1"/>
  <c r="MQQ127" i="59" s="1"/>
  <c r="MQS127" i="59" s="1"/>
  <c r="MQU127" i="59" s="1"/>
  <c r="MQW127" i="59" s="1"/>
  <c r="MQY127" i="59" s="1"/>
  <c r="MRA127" i="59" s="1"/>
  <c r="MRC127" i="59" s="1"/>
  <c r="MRE127" i="59" s="1"/>
  <c r="MRG127" i="59" s="1"/>
  <c r="MRI127" i="59" s="1"/>
  <c r="MRK127" i="59" s="1"/>
  <c r="MRM127" i="59" s="1"/>
  <c r="MRO127" i="59" s="1"/>
  <c r="MRQ127" i="59" s="1"/>
  <c r="MRS127" i="59" s="1"/>
  <c r="MRU127" i="59" s="1"/>
  <c r="MRW127" i="59" s="1"/>
  <c r="MRY127" i="59" s="1"/>
  <c r="MSA127" i="59" s="1"/>
  <c r="MSC127" i="59" s="1"/>
  <c r="MSE127" i="59" s="1"/>
  <c r="MSG127" i="59" s="1"/>
  <c r="MSI127" i="59" s="1"/>
  <c r="MSK127" i="59" s="1"/>
  <c r="MSM127" i="59" s="1"/>
  <c r="MSO127" i="59" s="1"/>
  <c r="MSQ127" i="59" s="1"/>
  <c r="MSS127" i="59" s="1"/>
  <c r="MSU127" i="59" s="1"/>
  <c r="MSW127" i="59" s="1"/>
  <c r="MSY127" i="59" s="1"/>
  <c r="MTA127" i="59" s="1"/>
  <c r="MTC127" i="59" s="1"/>
  <c r="MTE127" i="59" s="1"/>
  <c r="MTG127" i="59" s="1"/>
  <c r="MTI127" i="59" s="1"/>
  <c r="MTK127" i="59" s="1"/>
  <c r="MTM127" i="59" s="1"/>
  <c r="MTO127" i="59" s="1"/>
  <c r="MTQ127" i="59" s="1"/>
  <c r="MTS127" i="59" s="1"/>
  <c r="MTU127" i="59" s="1"/>
  <c r="MTW127" i="59" s="1"/>
  <c r="MTY127" i="59" s="1"/>
  <c r="MUA127" i="59" s="1"/>
  <c r="MUC127" i="59" s="1"/>
  <c r="MUE127" i="59" s="1"/>
  <c r="MUG127" i="59" s="1"/>
  <c r="MUI127" i="59" s="1"/>
  <c r="MUK127" i="59" s="1"/>
  <c r="MUM127" i="59" s="1"/>
  <c r="MUO127" i="59" s="1"/>
  <c r="MUQ127" i="59" s="1"/>
  <c r="MUS127" i="59" s="1"/>
  <c r="MUU127" i="59" s="1"/>
  <c r="MUW127" i="59" s="1"/>
  <c r="MUY127" i="59" s="1"/>
  <c r="MVA127" i="59" s="1"/>
  <c r="MVC127" i="59" s="1"/>
  <c r="MVE127" i="59" s="1"/>
  <c r="MVG127" i="59" s="1"/>
  <c r="MVI127" i="59" s="1"/>
  <c r="MVK127" i="59" s="1"/>
  <c r="MVM127" i="59" s="1"/>
  <c r="MVO127" i="59" s="1"/>
  <c r="MVQ127" i="59" s="1"/>
  <c r="MVS127" i="59" s="1"/>
  <c r="MVU127" i="59" s="1"/>
  <c r="MVW127" i="59" s="1"/>
  <c r="MVY127" i="59" s="1"/>
  <c r="MWA127" i="59" s="1"/>
  <c r="MWC127" i="59" s="1"/>
  <c r="MWE127" i="59" s="1"/>
  <c r="MWG127" i="59" s="1"/>
  <c r="MWI127" i="59" s="1"/>
  <c r="MWK127" i="59" s="1"/>
  <c r="MWM127" i="59" s="1"/>
  <c r="MWO127" i="59" s="1"/>
  <c r="MWQ127" i="59" s="1"/>
  <c r="MWS127" i="59" s="1"/>
  <c r="MWU127" i="59" s="1"/>
  <c r="MWW127" i="59" s="1"/>
  <c r="MWY127" i="59" s="1"/>
  <c r="MXA127" i="59" s="1"/>
  <c r="MXC127" i="59" s="1"/>
  <c r="MXE127" i="59" s="1"/>
  <c r="MXG127" i="59" s="1"/>
  <c r="MXI127" i="59" s="1"/>
  <c r="MXK127" i="59" s="1"/>
  <c r="MXM127" i="59" s="1"/>
  <c r="MXO127" i="59" s="1"/>
  <c r="MXQ127" i="59" s="1"/>
  <c r="MXS127" i="59" s="1"/>
  <c r="MXU127" i="59" s="1"/>
  <c r="MXW127" i="59" s="1"/>
  <c r="MXY127" i="59" s="1"/>
  <c r="MYA127" i="59" s="1"/>
  <c r="MYC127" i="59" s="1"/>
  <c r="MYE127" i="59" s="1"/>
  <c r="MYG127" i="59" s="1"/>
  <c r="MYI127" i="59" s="1"/>
  <c r="MYK127" i="59" s="1"/>
  <c r="MYM127" i="59" s="1"/>
  <c r="MYO127" i="59" s="1"/>
  <c r="MYQ127" i="59" s="1"/>
  <c r="MYS127" i="59" s="1"/>
  <c r="MYU127" i="59" s="1"/>
  <c r="MYW127" i="59" s="1"/>
  <c r="MYY127" i="59" s="1"/>
  <c r="MZA127" i="59" s="1"/>
  <c r="MZC127" i="59" s="1"/>
  <c r="MZE127" i="59" s="1"/>
  <c r="MZG127" i="59" s="1"/>
  <c r="MZI127" i="59" s="1"/>
  <c r="MZK127" i="59" s="1"/>
  <c r="MZM127" i="59" s="1"/>
  <c r="MZO127" i="59" s="1"/>
  <c r="MZQ127" i="59" s="1"/>
  <c r="MZS127" i="59" s="1"/>
  <c r="MZU127" i="59" s="1"/>
  <c r="MZW127" i="59" s="1"/>
  <c r="MZY127" i="59" s="1"/>
  <c r="NAA127" i="59" s="1"/>
  <c r="NAC127" i="59" s="1"/>
  <c r="NAE127" i="59" s="1"/>
  <c r="NAG127" i="59" s="1"/>
  <c r="NAI127" i="59" s="1"/>
  <c r="NAK127" i="59" s="1"/>
  <c r="NAM127" i="59" s="1"/>
  <c r="NAO127" i="59" s="1"/>
  <c r="NAQ127" i="59" s="1"/>
  <c r="NAS127" i="59" s="1"/>
  <c r="NAU127" i="59" s="1"/>
  <c r="NAW127" i="59" s="1"/>
  <c r="NAY127" i="59" s="1"/>
  <c r="NBA127" i="59" s="1"/>
  <c r="NBC127" i="59" s="1"/>
  <c r="NBE127" i="59" s="1"/>
  <c r="NBG127" i="59" s="1"/>
  <c r="NBI127" i="59" s="1"/>
  <c r="NBK127" i="59" s="1"/>
  <c r="NBM127" i="59" s="1"/>
  <c r="NBO127" i="59" s="1"/>
  <c r="NBQ127" i="59" s="1"/>
  <c r="NBS127" i="59" s="1"/>
  <c r="NBU127" i="59" s="1"/>
  <c r="NBW127" i="59" s="1"/>
  <c r="NBY127" i="59" s="1"/>
  <c r="NCA127" i="59" s="1"/>
  <c r="NCC127" i="59" s="1"/>
  <c r="NCE127" i="59" s="1"/>
  <c r="NCG127" i="59" s="1"/>
  <c r="NCI127" i="59" s="1"/>
  <c r="NCK127" i="59" s="1"/>
  <c r="NCM127" i="59" s="1"/>
  <c r="NCO127" i="59" s="1"/>
  <c r="NCQ127" i="59" s="1"/>
  <c r="NCS127" i="59" s="1"/>
  <c r="NCU127" i="59" s="1"/>
  <c r="NCW127" i="59" s="1"/>
  <c r="NCY127" i="59" s="1"/>
  <c r="NDA127" i="59" s="1"/>
  <c r="NDC127" i="59" s="1"/>
  <c r="NDE127" i="59" s="1"/>
  <c r="NDG127" i="59" s="1"/>
  <c r="NDI127" i="59" s="1"/>
  <c r="NDK127" i="59" s="1"/>
  <c r="NDM127" i="59" s="1"/>
  <c r="NDO127" i="59" s="1"/>
  <c r="NDQ127" i="59" s="1"/>
  <c r="NDS127" i="59" s="1"/>
  <c r="NDU127" i="59" s="1"/>
  <c r="NDW127" i="59" s="1"/>
  <c r="NDY127" i="59" s="1"/>
  <c r="NEA127" i="59" s="1"/>
  <c r="NEC127" i="59" s="1"/>
  <c r="NEE127" i="59" s="1"/>
  <c r="NEG127" i="59" s="1"/>
  <c r="NEI127" i="59" s="1"/>
  <c r="NEK127" i="59" s="1"/>
  <c r="NEM127" i="59" s="1"/>
  <c r="NEO127" i="59" s="1"/>
  <c r="NEQ127" i="59" s="1"/>
  <c r="NES127" i="59" s="1"/>
  <c r="NEU127" i="59" s="1"/>
  <c r="NEW127" i="59" s="1"/>
  <c r="NEY127" i="59" s="1"/>
  <c r="NFA127" i="59" s="1"/>
  <c r="NFC127" i="59" s="1"/>
  <c r="NFE127" i="59" s="1"/>
  <c r="NFG127" i="59" s="1"/>
  <c r="NFI127" i="59" s="1"/>
  <c r="NFK127" i="59" s="1"/>
  <c r="NFM127" i="59" s="1"/>
  <c r="NFO127" i="59" s="1"/>
  <c r="NFQ127" i="59" s="1"/>
  <c r="NFS127" i="59" s="1"/>
  <c r="NFU127" i="59" s="1"/>
  <c r="NFW127" i="59" s="1"/>
  <c r="NFY127" i="59" s="1"/>
  <c r="NGA127" i="59" s="1"/>
  <c r="NGC127" i="59" s="1"/>
  <c r="NGE127" i="59" s="1"/>
  <c r="NGG127" i="59" s="1"/>
  <c r="NGI127" i="59" s="1"/>
  <c r="NGK127" i="59" s="1"/>
  <c r="NGM127" i="59" s="1"/>
  <c r="NGO127" i="59" s="1"/>
  <c r="NGQ127" i="59" s="1"/>
  <c r="NGS127" i="59" s="1"/>
  <c r="NGU127" i="59" s="1"/>
  <c r="NGW127" i="59" s="1"/>
  <c r="NGY127" i="59" s="1"/>
  <c r="NHA127" i="59" s="1"/>
  <c r="NHC127" i="59" s="1"/>
  <c r="NHE127" i="59" s="1"/>
  <c r="NHG127" i="59" s="1"/>
  <c r="NHI127" i="59" s="1"/>
  <c r="NHK127" i="59" s="1"/>
  <c r="NHM127" i="59" s="1"/>
  <c r="NHO127" i="59" s="1"/>
  <c r="NHQ127" i="59" s="1"/>
  <c r="NHS127" i="59" s="1"/>
  <c r="NHU127" i="59" s="1"/>
  <c r="NHW127" i="59" s="1"/>
  <c r="NHY127" i="59" s="1"/>
  <c r="NIA127" i="59" s="1"/>
  <c r="NIC127" i="59" s="1"/>
  <c r="NIE127" i="59" s="1"/>
  <c r="NIG127" i="59" s="1"/>
  <c r="NII127" i="59" s="1"/>
  <c r="NIK127" i="59" s="1"/>
  <c r="NIM127" i="59" s="1"/>
  <c r="NIO127" i="59" s="1"/>
  <c r="NIQ127" i="59" s="1"/>
  <c r="NIS127" i="59" s="1"/>
  <c r="NIU127" i="59" s="1"/>
  <c r="NIW127" i="59" s="1"/>
  <c r="NIY127" i="59" s="1"/>
  <c r="NJA127" i="59" s="1"/>
  <c r="NJC127" i="59" s="1"/>
  <c r="NJE127" i="59" s="1"/>
  <c r="NJG127" i="59" s="1"/>
  <c r="NJI127" i="59" s="1"/>
  <c r="NJK127" i="59" s="1"/>
  <c r="NJM127" i="59" s="1"/>
  <c r="NJO127" i="59" s="1"/>
  <c r="NJQ127" i="59" s="1"/>
  <c r="NJS127" i="59" s="1"/>
  <c r="NJU127" i="59" s="1"/>
  <c r="NJW127" i="59" s="1"/>
  <c r="NJY127" i="59" s="1"/>
  <c r="NKA127" i="59" s="1"/>
  <c r="NKC127" i="59" s="1"/>
  <c r="NKE127" i="59" s="1"/>
  <c r="NKG127" i="59" s="1"/>
  <c r="NKI127" i="59" s="1"/>
  <c r="NKK127" i="59" s="1"/>
  <c r="NKM127" i="59" s="1"/>
  <c r="NKO127" i="59" s="1"/>
  <c r="NKQ127" i="59" s="1"/>
  <c r="NKS127" i="59" s="1"/>
  <c r="NKU127" i="59" s="1"/>
  <c r="NKW127" i="59" s="1"/>
  <c r="NKY127" i="59" s="1"/>
  <c r="NLA127" i="59" s="1"/>
  <c r="NLC127" i="59" s="1"/>
  <c r="NLE127" i="59" s="1"/>
  <c r="NLG127" i="59" s="1"/>
  <c r="NLI127" i="59" s="1"/>
  <c r="NLK127" i="59" s="1"/>
  <c r="NLM127" i="59" s="1"/>
  <c r="NLO127" i="59" s="1"/>
  <c r="NLQ127" i="59" s="1"/>
  <c r="NLS127" i="59" s="1"/>
  <c r="NLU127" i="59" s="1"/>
  <c r="NLW127" i="59" s="1"/>
  <c r="NLY127" i="59" s="1"/>
  <c r="NMA127" i="59" s="1"/>
  <c r="NMC127" i="59" s="1"/>
  <c r="NME127" i="59" s="1"/>
  <c r="NMG127" i="59" s="1"/>
  <c r="NMI127" i="59" s="1"/>
  <c r="NMK127" i="59" s="1"/>
  <c r="NMM127" i="59" s="1"/>
  <c r="NMO127" i="59" s="1"/>
  <c r="NMQ127" i="59" s="1"/>
  <c r="NMS127" i="59" s="1"/>
  <c r="NMU127" i="59" s="1"/>
  <c r="NMW127" i="59" s="1"/>
  <c r="NMY127" i="59" s="1"/>
  <c r="NNA127" i="59" s="1"/>
  <c r="NNC127" i="59" s="1"/>
  <c r="NNE127" i="59" s="1"/>
  <c r="NNG127" i="59" s="1"/>
  <c r="NNI127" i="59" s="1"/>
  <c r="NNK127" i="59" s="1"/>
  <c r="NNM127" i="59" s="1"/>
  <c r="NNO127" i="59" s="1"/>
  <c r="NNQ127" i="59" s="1"/>
  <c r="NNS127" i="59" s="1"/>
  <c r="NNU127" i="59" s="1"/>
  <c r="NNW127" i="59" s="1"/>
  <c r="NNY127" i="59" s="1"/>
  <c r="NOA127" i="59" s="1"/>
  <c r="NOC127" i="59" s="1"/>
  <c r="NOE127" i="59" s="1"/>
  <c r="NOG127" i="59" s="1"/>
  <c r="NOI127" i="59" s="1"/>
  <c r="NOK127" i="59" s="1"/>
  <c r="NOM127" i="59" s="1"/>
  <c r="NOO127" i="59" s="1"/>
  <c r="NOQ127" i="59" s="1"/>
  <c r="NOS127" i="59" s="1"/>
  <c r="NOU127" i="59" s="1"/>
  <c r="NOW127" i="59" s="1"/>
  <c r="NOY127" i="59" s="1"/>
  <c r="NPA127" i="59" s="1"/>
  <c r="NPC127" i="59" s="1"/>
  <c r="NPE127" i="59" s="1"/>
  <c r="NPG127" i="59" s="1"/>
  <c r="NPI127" i="59" s="1"/>
  <c r="NPK127" i="59" s="1"/>
  <c r="NPM127" i="59" s="1"/>
  <c r="NPO127" i="59" s="1"/>
  <c r="NPQ127" i="59" s="1"/>
  <c r="NPS127" i="59" s="1"/>
  <c r="NPU127" i="59" s="1"/>
  <c r="NPW127" i="59" s="1"/>
  <c r="NPY127" i="59" s="1"/>
  <c r="NQA127" i="59" s="1"/>
  <c r="NQC127" i="59" s="1"/>
  <c r="NQE127" i="59" s="1"/>
  <c r="NQG127" i="59" s="1"/>
  <c r="NQI127" i="59" s="1"/>
  <c r="NQK127" i="59" s="1"/>
  <c r="NQM127" i="59" s="1"/>
  <c r="NQO127" i="59" s="1"/>
  <c r="NQQ127" i="59" s="1"/>
  <c r="NQS127" i="59" s="1"/>
  <c r="NQU127" i="59" s="1"/>
  <c r="NQW127" i="59" s="1"/>
  <c r="NQY127" i="59" s="1"/>
  <c r="NRA127" i="59" s="1"/>
  <c r="NRC127" i="59" s="1"/>
  <c r="NRE127" i="59" s="1"/>
  <c r="NRG127" i="59" s="1"/>
  <c r="NRI127" i="59" s="1"/>
  <c r="NRK127" i="59" s="1"/>
  <c r="NRM127" i="59" s="1"/>
  <c r="NRO127" i="59" s="1"/>
  <c r="NRQ127" i="59" s="1"/>
  <c r="NRS127" i="59" s="1"/>
  <c r="NRU127" i="59" s="1"/>
  <c r="NRW127" i="59" s="1"/>
  <c r="NRY127" i="59" s="1"/>
  <c r="NSA127" i="59" s="1"/>
  <c r="NSC127" i="59" s="1"/>
  <c r="NSE127" i="59" s="1"/>
  <c r="NSG127" i="59" s="1"/>
  <c r="NSI127" i="59" s="1"/>
  <c r="NSK127" i="59" s="1"/>
  <c r="NSM127" i="59" s="1"/>
  <c r="NSO127" i="59" s="1"/>
  <c r="NSQ127" i="59" s="1"/>
  <c r="NSS127" i="59" s="1"/>
  <c r="NSU127" i="59" s="1"/>
  <c r="NSW127" i="59" s="1"/>
  <c r="NSY127" i="59" s="1"/>
  <c r="NTA127" i="59" s="1"/>
  <c r="NTC127" i="59" s="1"/>
  <c r="NTE127" i="59" s="1"/>
  <c r="NTG127" i="59" s="1"/>
  <c r="NTI127" i="59" s="1"/>
  <c r="NTK127" i="59" s="1"/>
  <c r="NTM127" i="59" s="1"/>
  <c r="NTO127" i="59" s="1"/>
  <c r="NTQ127" i="59" s="1"/>
  <c r="NTS127" i="59" s="1"/>
  <c r="NTU127" i="59" s="1"/>
  <c r="NTW127" i="59" s="1"/>
  <c r="NTY127" i="59" s="1"/>
  <c r="NUA127" i="59" s="1"/>
  <c r="NUC127" i="59" s="1"/>
  <c r="NUE127" i="59" s="1"/>
  <c r="NUG127" i="59" s="1"/>
  <c r="NUI127" i="59" s="1"/>
  <c r="NUK127" i="59" s="1"/>
  <c r="NUM127" i="59" s="1"/>
  <c r="NUO127" i="59" s="1"/>
  <c r="NUQ127" i="59" s="1"/>
  <c r="NUS127" i="59" s="1"/>
  <c r="NUU127" i="59" s="1"/>
  <c r="NUW127" i="59" s="1"/>
  <c r="NUY127" i="59" s="1"/>
  <c r="NVA127" i="59" s="1"/>
  <c r="NVC127" i="59" s="1"/>
  <c r="NVE127" i="59" s="1"/>
  <c r="NVG127" i="59" s="1"/>
  <c r="NVI127" i="59" s="1"/>
  <c r="NVK127" i="59" s="1"/>
  <c r="NVM127" i="59" s="1"/>
  <c r="NVO127" i="59" s="1"/>
  <c r="NVQ127" i="59" s="1"/>
  <c r="NVS127" i="59" s="1"/>
  <c r="NVU127" i="59" s="1"/>
  <c r="NVW127" i="59" s="1"/>
  <c r="NVY127" i="59" s="1"/>
  <c r="NWA127" i="59" s="1"/>
  <c r="NWC127" i="59" s="1"/>
  <c r="NWE127" i="59" s="1"/>
  <c r="NWG127" i="59" s="1"/>
  <c r="NWI127" i="59" s="1"/>
  <c r="NWK127" i="59" s="1"/>
  <c r="NWM127" i="59" s="1"/>
  <c r="NWO127" i="59" s="1"/>
  <c r="NWQ127" i="59" s="1"/>
  <c r="NWS127" i="59" s="1"/>
  <c r="NWU127" i="59" s="1"/>
  <c r="NWW127" i="59" s="1"/>
  <c r="NWY127" i="59" s="1"/>
  <c r="NXA127" i="59" s="1"/>
  <c r="NXC127" i="59" s="1"/>
  <c r="NXE127" i="59" s="1"/>
  <c r="NXG127" i="59" s="1"/>
  <c r="NXI127" i="59" s="1"/>
  <c r="NXK127" i="59" s="1"/>
  <c r="NXM127" i="59" s="1"/>
  <c r="NXO127" i="59" s="1"/>
  <c r="NXQ127" i="59" s="1"/>
  <c r="NXS127" i="59" s="1"/>
  <c r="NXU127" i="59" s="1"/>
  <c r="NXW127" i="59" s="1"/>
  <c r="NXY127" i="59" s="1"/>
  <c r="NYA127" i="59" s="1"/>
  <c r="NYC127" i="59" s="1"/>
  <c r="NYE127" i="59" s="1"/>
  <c r="NYG127" i="59" s="1"/>
  <c r="NYI127" i="59" s="1"/>
  <c r="NYK127" i="59" s="1"/>
  <c r="NYM127" i="59" s="1"/>
  <c r="NYO127" i="59" s="1"/>
  <c r="NYQ127" i="59" s="1"/>
  <c r="NYS127" i="59" s="1"/>
  <c r="NYU127" i="59" s="1"/>
  <c r="NYW127" i="59" s="1"/>
  <c r="NYY127" i="59" s="1"/>
  <c r="NZA127" i="59" s="1"/>
  <c r="NZC127" i="59" s="1"/>
  <c r="NZE127" i="59" s="1"/>
  <c r="NZG127" i="59" s="1"/>
  <c r="NZI127" i="59" s="1"/>
  <c r="NZK127" i="59" s="1"/>
  <c r="NZM127" i="59" s="1"/>
  <c r="NZO127" i="59" s="1"/>
  <c r="NZQ127" i="59" s="1"/>
  <c r="NZS127" i="59" s="1"/>
  <c r="NZU127" i="59" s="1"/>
  <c r="NZW127" i="59" s="1"/>
  <c r="NZY127" i="59" s="1"/>
  <c r="OAA127" i="59" s="1"/>
  <c r="OAC127" i="59" s="1"/>
  <c r="OAE127" i="59" s="1"/>
  <c r="OAG127" i="59" s="1"/>
  <c r="OAI127" i="59" s="1"/>
  <c r="OAK127" i="59" s="1"/>
  <c r="OAM127" i="59" s="1"/>
  <c r="OAO127" i="59" s="1"/>
  <c r="OAQ127" i="59" s="1"/>
  <c r="OAS127" i="59" s="1"/>
  <c r="OAU127" i="59" s="1"/>
  <c r="OAW127" i="59" s="1"/>
  <c r="OAY127" i="59" s="1"/>
  <c r="OBA127" i="59" s="1"/>
  <c r="OBC127" i="59" s="1"/>
  <c r="OBE127" i="59" s="1"/>
  <c r="OBG127" i="59" s="1"/>
  <c r="OBI127" i="59" s="1"/>
  <c r="OBK127" i="59" s="1"/>
  <c r="OBM127" i="59" s="1"/>
  <c r="OBO127" i="59" s="1"/>
  <c r="OBQ127" i="59" s="1"/>
  <c r="OBS127" i="59" s="1"/>
  <c r="OBU127" i="59" s="1"/>
  <c r="OBW127" i="59" s="1"/>
  <c r="OBY127" i="59" s="1"/>
  <c r="OCA127" i="59" s="1"/>
  <c r="OCC127" i="59" s="1"/>
  <c r="OCE127" i="59" s="1"/>
  <c r="OCG127" i="59" s="1"/>
  <c r="OCI127" i="59" s="1"/>
  <c r="OCK127" i="59" s="1"/>
  <c r="OCM127" i="59" s="1"/>
  <c r="OCO127" i="59" s="1"/>
  <c r="OCQ127" i="59" s="1"/>
  <c r="OCS127" i="59" s="1"/>
  <c r="OCU127" i="59" s="1"/>
  <c r="OCW127" i="59" s="1"/>
  <c r="OCY127" i="59" s="1"/>
  <c r="ODA127" i="59" s="1"/>
  <c r="ODC127" i="59" s="1"/>
  <c r="ODE127" i="59" s="1"/>
  <c r="ODG127" i="59" s="1"/>
  <c r="ODI127" i="59" s="1"/>
  <c r="ODK127" i="59" s="1"/>
  <c r="ODM127" i="59" s="1"/>
  <c r="ODO127" i="59" s="1"/>
  <c r="ODQ127" i="59" s="1"/>
  <c r="ODS127" i="59" s="1"/>
  <c r="ODU127" i="59" s="1"/>
  <c r="ODW127" i="59" s="1"/>
  <c r="ODY127" i="59" s="1"/>
  <c r="OEA127" i="59" s="1"/>
  <c r="OEC127" i="59" s="1"/>
  <c r="OEE127" i="59" s="1"/>
  <c r="OEG127" i="59" s="1"/>
  <c r="OEI127" i="59" s="1"/>
  <c r="OEK127" i="59" s="1"/>
  <c r="OEM127" i="59" s="1"/>
  <c r="OEO127" i="59" s="1"/>
  <c r="OEQ127" i="59" s="1"/>
  <c r="OES127" i="59" s="1"/>
  <c r="OEU127" i="59" s="1"/>
  <c r="OEW127" i="59" s="1"/>
  <c r="OEY127" i="59" s="1"/>
  <c r="OFA127" i="59" s="1"/>
  <c r="OFC127" i="59" s="1"/>
  <c r="OFE127" i="59" s="1"/>
  <c r="OFG127" i="59" s="1"/>
  <c r="OFI127" i="59" s="1"/>
  <c r="OFK127" i="59" s="1"/>
  <c r="OFM127" i="59" s="1"/>
  <c r="OFO127" i="59" s="1"/>
  <c r="OFQ127" i="59" s="1"/>
  <c r="OFS127" i="59" s="1"/>
  <c r="OFU127" i="59" s="1"/>
  <c r="OFW127" i="59" s="1"/>
  <c r="OFY127" i="59" s="1"/>
  <c r="OGA127" i="59" s="1"/>
  <c r="OGC127" i="59" s="1"/>
  <c r="OGE127" i="59" s="1"/>
  <c r="OGG127" i="59" s="1"/>
  <c r="OGI127" i="59" s="1"/>
  <c r="OGK127" i="59" s="1"/>
  <c r="OGM127" i="59" s="1"/>
  <c r="OGO127" i="59" s="1"/>
  <c r="OGQ127" i="59" s="1"/>
  <c r="OGS127" i="59" s="1"/>
  <c r="OGU127" i="59" s="1"/>
  <c r="OGW127" i="59" s="1"/>
  <c r="OGY127" i="59" s="1"/>
  <c r="OHA127" i="59" s="1"/>
  <c r="OHC127" i="59" s="1"/>
  <c r="OHE127" i="59" s="1"/>
  <c r="OHG127" i="59" s="1"/>
  <c r="OHI127" i="59" s="1"/>
  <c r="OHK127" i="59" s="1"/>
  <c r="OHM127" i="59" s="1"/>
  <c r="OHO127" i="59" s="1"/>
  <c r="OHQ127" i="59" s="1"/>
  <c r="OHS127" i="59" s="1"/>
  <c r="OHU127" i="59" s="1"/>
  <c r="OHW127" i="59" s="1"/>
  <c r="OHY127" i="59" s="1"/>
  <c r="OIA127" i="59" s="1"/>
  <c r="OIC127" i="59" s="1"/>
  <c r="OIE127" i="59" s="1"/>
  <c r="OIG127" i="59" s="1"/>
  <c r="OII127" i="59" s="1"/>
  <c r="OIK127" i="59" s="1"/>
  <c r="OIM127" i="59" s="1"/>
  <c r="OIO127" i="59" s="1"/>
  <c r="OIQ127" i="59" s="1"/>
  <c r="OIS127" i="59" s="1"/>
  <c r="OIU127" i="59" s="1"/>
  <c r="OIW127" i="59" s="1"/>
  <c r="OIY127" i="59" s="1"/>
  <c r="OJA127" i="59" s="1"/>
  <c r="OJC127" i="59" s="1"/>
  <c r="OJE127" i="59" s="1"/>
  <c r="OJG127" i="59" s="1"/>
  <c r="OJI127" i="59" s="1"/>
  <c r="OJK127" i="59" s="1"/>
  <c r="OJM127" i="59" s="1"/>
  <c r="OJO127" i="59" s="1"/>
  <c r="OJQ127" i="59" s="1"/>
  <c r="OJS127" i="59" s="1"/>
  <c r="OJU127" i="59" s="1"/>
  <c r="OJW127" i="59" s="1"/>
  <c r="OJY127" i="59" s="1"/>
  <c r="OKA127" i="59" s="1"/>
  <c r="OKC127" i="59" s="1"/>
  <c r="OKE127" i="59" s="1"/>
  <c r="OKG127" i="59" s="1"/>
  <c r="OKI127" i="59" s="1"/>
  <c r="OKK127" i="59" s="1"/>
  <c r="OKM127" i="59" s="1"/>
  <c r="OKO127" i="59" s="1"/>
  <c r="OKQ127" i="59" s="1"/>
  <c r="OKS127" i="59" s="1"/>
  <c r="OKU127" i="59" s="1"/>
  <c r="OKW127" i="59" s="1"/>
  <c r="OKY127" i="59" s="1"/>
  <c r="OLA127" i="59" s="1"/>
  <c r="OLC127" i="59" s="1"/>
  <c r="OLE127" i="59" s="1"/>
  <c r="OLG127" i="59" s="1"/>
  <c r="OLI127" i="59" s="1"/>
  <c r="OLK127" i="59" s="1"/>
  <c r="OLM127" i="59" s="1"/>
  <c r="OLO127" i="59" s="1"/>
  <c r="OLQ127" i="59" s="1"/>
  <c r="OLS127" i="59" s="1"/>
  <c r="OLU127" i="59" s="1"/>
  <c r="OLW127" i="59" s="1"/>
  <c r="OLY127" i="59" s="1"/>
  <c r="OMA127" i="59" s="1"/>
  <c r="OMC127" i="59" s="1"/>
  <c r="OME127" i="59" s="1"/>
  <c r="OMG127" i="59" s="1"/>
  <c r="OMI127" i="59" s="1"/>
  <c r="OMK127" i="59" s="1"/>
  <c r="OMM127" i="59" s="1"/>
  <c r="OMO127" i="59" s="1"/>
  <c r="OMQ127" i="59" s="1"/>
  <c r="OMS127" i="59" s="1"/>
  <c r="OMU127" i="59" s="1"/>
  <c r="OMW127" i="59" s="1"/>
  <c r="OMY127" i="59" s="1"/>
  <c r="ONA127" i="59" s="1"/>
  <c r="ONC127" i="59" s="1"/>
  <c r="ONE127" i="59" s="1"/>
  <c r="ONG127" i="59" s="1"/>
  <c r="ONI127" i="59" s="1"/>
  <c r="ONK127" i="59" s="1"/>
  <c r="ONM127" i="59" s="1"/>
  <c r="ONO127" i="59" s="1"/>
  <c r="ONQ127" i="59" s="1"/>
  <c r="ONS127" i="59" s="1"/>
  <c r="ONU127" i="59" s="1"/>
  <c r="ONW127" i="59" s="1"/>
  <c r="ONY127" i="59" s="1"/>
  <c r="OOA127" i="59" s="1"/>
  <c r="OOC127" i="59" s="1"/>
  <c r="OOE127" i="59" s="1"/>
  <c r="OOG127" i="59" s="1"/>
  <c r="OOI127" i="59" s="1"/>
  <c r="OOK127" i="59" s="1"/>
  <c r="OOM127" i="59" s="1"/>
  <c r="OOO127" i="59" s="1"/>
  <c r="OOQ127" i="59" s="1"/>
  <c r="OOS127" i="59" s="1"/>
  <c r="OOU127" i="59" s="1"/>
  <c r="OOW127" i="59" s="1"/>
  <c r="OOY127" i="59" s="1"/>
  <c r="OPA127" i="59" s="1"/>
  <c r="OPC127" i="59" s="1"/>
  <c r="OPE127" i="59" s="1"/>
  <c r="OPG127" i="59" s="1"/>
  <c r="OPI127" i="59" s="1"/>
  <c r="OPK127" i="59" s="1"/>
  <c r="OPM127" i="59" s="1"/>
  <c r="OPO127" i="59" s="1"/>
  <c r="OPQ127" i="59" s="1"/>
  <c r="OPS127" i="59" s="1"/>
  <c r="OPU127" i="59" s="1"/>
  <c r="OPW127" i="59" s="1"/>
  <c r="OPY127" i="59" s="1"/>
  <c r="OQA127" i="59" s="1"/>
  <c r="OQC127" i="59" s="1"/>
  <c r="OQE127" i="59" s="1"/>
  <c r="OQG127" i="59" s="1"/>
  <c r="OQI127" i="59" s="1"/>
  <c r="OQK127" i="59" s="1"/>
  <c r="OQM127" i="59" s="1"/>
  <c r="OQO127" i="59" s="1"/>
  <c r="OQQ127" i="59" s="1"/>
  <c r="OQS127" i="59" s="1"/>
  <c r="OQU127" i="59" s="1"/>
  <c r="OQW127" i="59" s="1"/>
  <c r="OQY127" i="59" s="1"/>
  <c r="ORA127" i="59" s="1"/>
  <c r="ORC127" i="59" s="1"/>
  <c r="ORE127" i="59" s="1"/>
  <c r="ORG127" i="59" s="1"/>
  <c r="ORI127" i="59" s="1"/>
  <c r="ORK127" i="59" s="1"/>
  <c r="ORM127" i="59" s="1"/>
  <c r="ORO127" i="59" s="1"/>
  <c r="ORQ127" i="59" s="1"/>
  <c r="ORS127" i="59" s="1"/>
  <c r="ORU127" i="59" s="1"/>
  <c r="ORW127" i="59" s="1"/>
  <c r="ORY127" i="59" s="1"/>
  <c r="OSA127" i="59" s="1"/>
  <c r="OSC127" i="59" s="1"/>
  <c r="OSE127" i="59" s="1"/>
  <c r="OSG127" i="59" s="1"/>
  <c r="OSI127" i="59" s="1"/>
  <c r="OSK127" i="59" s="1"/>
  <c r="OSM127" i="59" s="1"/>
  <c r="OSO127" i="59" s="1"/>
  <c r="OSQ127" i="59" s="1"/>
  <c r="OSS127" i="59" s="1"/>
  <c r="OSU127" i="59" s="1"/>
  <c r="OSW127" i="59" s="1"/>
  <c r="OSY127" i="59" s="1"/>
  <c r="OTA127" i="59" s="1"/>
  <c r="OTC127" i="59" s="1"/>
  <c r="OTE127" i="59" s="1"/>
  <c r="OTG127" i="59" s="1"/>
  <c r="OTI127" i="59" s="1"/>
  <c r="OTK127" i="59" s="1"/>
  <c r="OTM127" i="59" s="1"/>
  <c r="OTO127" i="59" s="1"/>
  <c r="OTQ127" i="59" s="1"/>
  <c r="OTS127" i="59" s="1"/>
  <c r="OTU127" i="59" s="1"/>
  <c r="OTW127" i="59" s="1"/>
  <c r="OTY127" i="59" s="1"/>
  <c r="OUA127" i="59" s="1"/>
  <c r="OUC127" i="59" s="1"/>
  <c r="OUE127" i="59" s="1"/>
  <c r="OUG127" i="59" s="1"/>
  <c r="OUI127" i="59" s="1"/>
  <c r="OUK127" i="59" s="1"/>
  <c r="OUM127" i="59" s="1"/>
  <c r="OUO127" i="59" s="1"/>
  <c r="OUQ127" i="59" s="1"/>
  <c r="OUS127" i="59" s="1"/>
  <c r="OUU127" i="59" s="1"/>
  <c r="OUW127" i="59" s="1"/>
  <c r="OUY127" i="59" s="1"/>
  <c r="OVA127" i="59" s="1"/>
  <c r="OVC127" i="59" s="1"/>
  <c r="OVE127" i="59" s="1"/>
  <c r="OVG127" i="59" s="1"/>
  <c r="OVI127" i="59" s="1"/>
  <c r="OVK127" i="59" s="1"/>
  <c r="OVM127" i="59" s="1"/>
  <c r="OVO127" i="59" s="1"/>
  <c r="OVQ127" i="59" s="1"/>
  <c r="OVS127" i="59" s="1"/>
  <c r="OVU127" i="59" s="1"/>
  <c r="OVW127" i="59" s="1"/>
  <c r="OVY127" i="59" s="1"/>
  <c r="OWA127" i="59" s="1"/>
  <c r="OWC127" i="59" s="1"/>
  <c r="OWE127" i="59" s="1"/>
  <c r="OWG127" i="59" s="1"/>
  <c r="OWI127" i="59" s="1"/>
  <c r="OWK127" i="59" s="1"/>
  <c r="OWM127" i="59" s="1"/>
  <c r="OWO127" i="59" s="1"/>
  <c r="OWQ127" i="59" s="1"/>
  <c r="OWS127" i="59" s="1"/>
  <c r="OWU127" i="59" s="1"/>
  <c r="OWW127" i="59" s="1"/>
  <c r="OWY127" i="59" s="1"/>
  <c r="OXA127" i="59" s="1"/>
  <c r="OXC127" i="59" s="1"/>
  <c r="OXE127" i="59" s="1"/>
  <c r="OXG127" i="59" s="1"/>
  <c r="OXI127" i="59" s="1"/>
  <c r="OXK127" i="59" s="1"/>
  <c r="OXM127" i="59" s="1"/>
  <c r="OXO127" i="59" s="1"/>
  <c r="OXQ127" i="59" s="1"/>
  <c r="OXS127" i="59" s="1"/>
  <c r="OXU127" i="59" s="1"/>
  <c r="OXW127" i="59" s="1"/>
  <c r="OXY127" i="59" s="1"/>
  <c r="OYA127" i="59" s="1"/>
  <c r="OYC127" i="59" s="1"/>
  <c r="OYE127" i="59" s="1"/>
  <c r="OYG127" i="59" s="1"/>
  <c r="OYI127" i="59" s="1"/>
  <c r="OYK127" i="59" s="1"/>
  <c r="OYM127" i="59" s="1"/>
  <c r="OYO127" i="59" s="1"/>
  <c r="OYQ127" i="59" s="1"/>
  <c r="OYS127" i="59" s="1"/>
  <c r="OYU127" i="59" s="1"/>
  <c r="OYW127" i="59" s="1"/>
  <c r="OYY127" i="59" s="1"/>
  <c r="OZA127" i="59" s="1"/>
  <c r="OZC127" i="59" s="1"/>
  <c r="OZE127" i="59" s="1"/>
  <c r="OZG127" i="59" s="1"/>
  <c r="OZI127" i="59" s="1"/>
  <c r="OZK127" i="59" s="1"/>
  <c r="OZM127" i="59" s="1"/>
  <c r="OZO127" i="59" s="1"/>
  <c r="OZQ127" i="59" s="1"/>
  <c r="OZS127" i="59" s="1"/>
  <c r="OZU127" i="59" s="1"/>
  <c r="OZW127" i="59" s="1"/>
  <c r="OZY127" i="59" s="1"/>
  <c r="PAA127" i="59" s="1"/>
  <c r="PAC127" i="59" s="1"/>
  <c r="PAE127" i="59" s="1"/>
  <c r="PAG127" i="59" s="1"/>
  <c r="PAI127" i="59" s="1"/>
  <c r="PAK127" i="59" s="1"/>
  <c r="PAM127" i="59" s="1"/>
  <c r="PAO127" i="59" s="1"/>
  <c r="PAQ127" i="59" s="1"/>
  <c r="PAS127" i="59" s="1"/>
  <c r="PAU127" i="59" s="1"/>
  <c r="PAW127" i="59" s="1"/>
  <c r="PAY127" i="59" s="1"/>
  <c r="PBA127" i="59" s="1"/>
  <c r="PBC127" i="59" s="1"/>
  <c r="PBE127" i="59" s="1"/>
  <c r="PBG127" i="59" s="1"/>
  <c r="PBI127" i="59" s="1"/>
  <c r="PBK127" i="59" s="1"/>
  <c r="PBM127" i="59" s="1"/>
  <c r="PBO127" i="59" s="1"/>
  <c r="PBQ127" i="59" s="1"/>
  <c r="PBS127" i="59" s="1"/>
  <c r="PBU127" i="59" s="1"/>
  <c r="PBW127" i="59" s="1"/>
  <c r="PBY127" i="59" s="1"/>
  <c r="PCA127" i="59" s="1"/>
  <c r="PCC127" i="59" s="1"/>
  <c r="PCE127" i="59" s="1"/>
  <c r="PCG127" i="59" s="1"/>
  <c r="PCI127" i="59" s="1"/>
  <c r="PCK127" i="59" s="1"/>
  <c r="PCM127" i="59" s="1"/>
  <c r="PCO127" i="59" s="1"/>
  <c r="PCQ127" i="59" s="1"/>
  <c r="PCS127" i="59" s="1"/>
  <c r="PCU127" i="59" s="1"/>
  <c r="PCW127" i="59" s="1"/>
  <c r="PCY127" i="59" s="1"/>
  <c r="PDA127" i="59" s="1"/>
  <c r="PDC127" i="59" s="1"/>
  <c r="PDE127" i="59" s="1"/>
  <c r="PDG127" i="59" s="1"/>
  <c r="PDI127" i="59" s="1"/>
  <c r="PDK127" i="59" s="1"/>
  <c r="PDM127" i="59" s="1"/>
  <c r="PDO127" i="59" s="1"/>
  <c r="PDQ127" i="59" s="1"/>
  <c r="PDS127" i="59" s="1"/>
  <c r="PDU127" i="59" s="1"/>
  <c r="PDW127" i="59" s="1"/>
  <c r="PDY127" i="59" s="1"/>
  <c r="PEA127" i="59" s="1"/>
  <c r="PEC127" i="59" s="1"/>
  <c r="PEE127" i="59" s="1"/>
  <c r="PEG127" i="59" s="1"/>
  <c r="PEI127" i="59" s="1"/>
  <c r="PEK127" i="59" s="1"/>
  <c r="PEM127" i="59" s="1"/>
  <c r="PEO127" i="59" s="1"/>
  <c r="PEQ127" i="59" s="1"/>
  <c r="PES127" i="59" s="1"/>
  <c r="PEU127" i="59" s="1"/>
  <c r="PEW127" i="59" s="1"/>
  <c r="PEY127" i="59" s="1"/>
  <c r="PFA127" i="59" s="1"/>
  <c r="PFC127" i="59" s="1"/>
  <c r="PFE127" i="59" s="1"/>
  <c r="PFG127" i="59" s="1"/>
  <c r="PFI127" i="59" s="1"/>
  <c r="PFK127" i="59" s="1"/>
  <c r="PFM127" i="59" s="1"/>
  <c r="PFO127" i="59" s="1"/>
  <c r="PFQ127" i="59" s="1"/>
  <c r="PFS127" i="59" s="1"/>
  <c r="PFU127" i="59" s="1"/>
  <c r="PFW127" i="59" s="1"/>
  <c r="PFY127" i="59" s="1"/>
  <c r="PGA127" i="59" s="1"/>
  <c r="PGC127" i="59" s="1"/>
  <c r="PGE127" i="59" s="1"/>
  <c r="PGG127" i="59" s="1"/>
  <c r="PGI127" i="59" s="1"/>
  <c r="PGK127" i="59" s="1"/>
  <c r="PGM127" i="59" s="1"/>
  <c r="PGO127" i="59" s="1"/>
  <c r="PGQ127" i="59" s="1"/>
  <c r="PGS127" i="59" s="1"/>
  <c r="PGU127" i="59" s="1"/>
  <c r="PGW127" i="59" s="1"/>
  <c r="PGY127" i="59" s="1"/>
  <c r="PHA127" i="59" s="1"/>
  <c r="PHC127" i="59" s="1"/>
  <c r="PHE127" i="59" s="1"/>
  <c r="PHG127" i="59" s="1"/>
  <c r="PHI127" i="59" s="1"/>
  <c r="PHK127" i="59" s="1"/>
  <c r="PHM127" i="59" s="1"/>
  <c r="PHO127" i="59" s="1"/>
  <c r="PHQ127" i="59" s="1"/>
  <c r="PHS127" i="59" s="1"/>
  <c r="PHU127" i="59" s="1"/>
  <c r="PHW127" i="59" s="1"/>
  <c r="PHY127" i="59" s="1"/>
  <c r="PIA127" i="59" s="1"/>
  <c r="PIC127" i="59" s="1"/>
  <c r="PIE127" i="59" s="1"/>
  <c r="PIG127" i="59" s="1"/>
  <c r="PII127" i="59" s="1"/>
  <c r="PIK127" i="59" s="1"/>
  <c r="PIM127" i="59" s="1"/>
  <c r="PIO127" i="59" s="1"/>
  <c r="PIQ127" i="59" s="1"/>
  <c r="PIS127" i="59" s="1"/>
  <c r="PIU127" i="59" s="1"/>
  <c r="PIW127" i="59" s="1"/>
  <c r="PIY127" i="59" s="1"/>
  <c r="PJA127" i="59" s="1"/>
  <c r="PJC127" i="59" s="1"/>
  <c r="PJE127" i="59" s="1"/>
  <c r="PJG127" i="59" s="1"/>
  <c r="PJI127" i="59" s="1"/>
  <c r="PJK127" i="59" s="1"/>
  <c r="PJM127" i="59" s="1"/>
  <c r="PJO127" i="59" s="1"/>
  <c r="PJQ127" i="59" s="1"/>
  <c r="PJS127" i="59" s="1"/>
  <c r="PJU127" i="59" s="1"/>
  <c r="PJW127" i="59" s="1"/>
  <c r="PJY127" i="59" s="1"/>
  <c r="PKA127" i="59" s="1"/>
  <c r="PKC127" i="59" s="1"/>
  <c r="PKE127" i="59" s="1"/>
  <c r="PKG127" i="59" s="1"/>
  <c r="PKI127" i="59" s="1"/>
  <c r="PKK127" i="59" s="1"/>
  <c r="PKM127" i="59" s="1"/>
  <c r="PKO127" i="59" s="1"/>
  <c r="PKQ127" i="59" s="1"/>
  <c r="PKS127" i="59" s="1"/>
  <c r="PKU127" i="59" s="1"/>
  <c r="PKW127" i="59" s="1"/>
  <c r="PKY127" i="59" s="1"/>
  <c r="PLA127" i="59" s="1"/>
  <c r="PLC127" i="59" s="1"/>
  <c r="PLE127" i="59" s="1"/>
  <c r="PLG127" i="59" s="1"/>
  <c r="PLI127" i="59" s="1"/>
  <c r="PLK127" i="59" s="1"/>
  <c r="PLM127" i="59" s="1"/>
  <c r="PLO127" i="59" s="1"/>
  <c r="PLQ127" i="59" s="1"/>
  <c r="PLS127" i="59" s="1"/>
  <c r="PLU127" i="59" s="1"/>
  <c r="PLW127" i="59" s="1"/>
  <c r="PLY127" i="59" s="1"/>
  <c r="PMA127" i="59" s="1"/>
  <c r="PMC127" i="59" s="1"/>
  <c r="PME127" i="59" s="1"/>
  <c r="PMG127" i="59" s="1"/>
  <c r="PMI127" i="59" s="1"/>
  <c r="PMK127" i="59" s="1"/>
  <c r="PMM127" i="59" s="1"/>
  <c r="PMO127" i="59" s="1"/>
  <c r="PMQ127" i="59" s="1"/>
  <c r="PMS127" i="59" s="1"/>
  <c r="PMU127" i="59" s="1"/>
  <c r="PMW127" i="59" s="1"/>
  <c r="PMY127" i="59" s="1"/>
  <c r="PNA127" i="59" s="1"/>
  <c r="PNC127" i="59" s="1"/>
  <c r="PNE127" i="59" s="1"/>
  <c r="PNG127" i="59" s="1"/>
  <c r="PNI127" i="59" s="1"/>
  <c r="PNK127" i="59" s="1"/>
  <c r="PNM127" i="59" s="1"/>
  <c r="PNO127" i="59" s="1"/>
  <c r="PNQ127" i="59" s="1"/>
  <c r="PNS127" i="59" s="1"/>
  <c r="PNU127" i="59" s="1"/>
  <c r="PNW127" i="59" s="1"/>
  <c r="PNY127" i="59" s="1"/>
  <c r="POA127" i="59" s="1"/>
  <c r="POC127" i="59" s="1"/>
  <c r="POE127" i="59" s="1"/>
  <c r="POG127" i="59" s="1"/>
  <c r="POI127" i="59" s="1"/>
  <c r="POK127" i="59" s="1"/>
  <c r="POM127" i="59" s="1"/>
  <c r="POO127" i="59" s="1"/>
  <c r="POQ127" i="59" s="1"/>
  <c r="POS127" i="59" s="1"/>
  <c r="POU127" i="59" s="1"/>
  <c r="POW127" i="59" s="1"/>
  <c r="POY127" i="59" s="1"/>
  <c r="PPA127" i="59" s="1"/>
  <c r="PPC127" i="59" s="1"/>
  <c r="PPE127" i="59" s="1"/>
  <c r="PPG127" i="59" s="1"/>
  <c r="PPI127" i="59" s="1"/>
  <c r="PPK127" i="59" s="1"/>
  <c r="PPM127" i="59" s="1"/>
  <c r="PPO127" i="59" s="1"/>
  <c r="PPQ127" i="59" s="1"/>
  <c r="PPS127" i="59" s="1"/>
  <c r="PPU127" i="59" s="1"/>
  <c r="PPW127" i="59" s="1"/>
  <c r="PPY127" i="59" s="1"/>
  <c r="PQA127" i="59" s="1"/>
  <c r="PQC127" i="59" s="1"/>
  <c r="PQE127" i="59" s="1"/>
  <c r="PQG127" i="59" s="1"/>
  <c r="PQI127" i="59" s="1"/>
  <c r="PQK127" i="59" s="1"/>
  <c r="PQM127" i="59" s="1"/>
  <c r="PQO127" i="59" s="1"/>
  <c r="PQQ127" i="59" s="1"/>
  <c r="PQS127" i="59" s="1"/>
  <c r="PQU127" i="59" s="1"/>
  <c r="PQW127" i="59" s="1"/>
  <c r="PQY127" i="59" s="1"/>
  <c r="PRA127" i="59" s="1"/>
  <c r="PRC127" i="59" s="1"/>
  <c r="PRE127" i="59" s="1"/>
  <c r="PRG127" i="59" s="1"/>
  <c r="PRI127" i="59" s="1"/>
  <c r="PRK127" i="59" s="1"/>
  <c r="PRM127" i="59" s="1"/>
  <c r="PRO127" i="59" s="1"/>
  <c r="PRQ127" i="59" s="1"/>
  <c r="PRS127" i="59" s="1"/>
  <c r="PRU127" i="59" s="1"/>
  <c r="PRW127" i="59" s="1"/>
  <c r="PRY127" i="59" s="1"/>
  <c r="PSA127" i="59" s="1"/>
  <c r="PSC127" i="59" s="1"/>
  <c r="PSE127" i="59" s="1"/>
  <c r="PSG127" i="59" s="1"/>
  <c r="PSI127" i="59" s="1"/>
  <c r="PSK127" i="59" s="1"/>
  <c r="PSM127" i="59" s="1"/>
  <c r="PSO127" i="59" s="1"/>
  <c r="PSQ127" i="59" s="1"/>
  <c r="PSS127" i="59" s="1"/>
  <c r="PSU127" i="59" s="1"/>
  <c r="PSW127" i="59" s="1"/>
  <c r="PSY127" i="59" s="1"/>
  <c r="PTA127" i="59" s="1"/>
  <c r="PTC127" i="59" s="1"/>
  <c r="PTE127" i="59" s="1"/>
  <c r="PTG127" i="59" s="1"/>
  <c r="PTI127" i="59" s="1"/>
  <c r="PTK127" i="59" s="1"/>
  <c r="PTM127" i="59" s="1"/>
  <c r="PTO127" i="59" s="1"/>
  <c r="PTQ127" i="59" s="1"/>
  <c r="PTS127" i="59" s="1"/>
  <c r="PTU127" i="59" s="1"/>
  <c r="PTW127" i="59" s="1"/>
  <c r="PTY127" i="59" s="1"/>
  <c r="PUA127" i="59" s="1"/>
  <c r="PUC127" i="59" s="1"/>
  <c r="PUE127" i="59" s="1"/>
  <c r="PUG127" i="59" s="1"/>
  <c r="PUI127" i="59" s="1"/>
  <c r="PUK127" i="59" s="1"/>
  <c r="PUM127" i="59" s="1"/>
  <c r="PUO127" i="59" s="1"/>
  <c r="PUQ127" i="59" s="1"/>
  <c r="PUS127" i="59" s="1"/>
  <c r="PUU127" i="59" s="1"/>
  <c r="PUW127" i="59" s="1"/>
  <c r="PUY127" i="59" s="1"/>
  <c r="PVA127" i="59" s="1"/>
  <c r="PVC127" i="59" s="1"/>
  <c r="PVE127" i="59" s="1"/>
  <c r="PVG127" i="59" s="1"/>
  <c r="PVI127" i="59" s="1"/>
  <c r="PVK127" i="59" s="1"/>
  <c r="PVM127" i="59" s="1"/>
  <c r="PVO127" i="59" s="1"/>
  <c r="PVQ127" i="59" s="1"/>
  <c r="PVS127" i="59" s="1"/>
  <c r="PVU127" i="59" s="1"/>
  <c r="PVW127" i="59" s="1"/>
  <c r="PVY127" i="59" s="1"/>
  <c r="PWA127" i="59" s="1"/>
  <c r="PWC127" i="59" s="1"/>
  <c r="PWE127" i="59" s="1"/>
  <c r="PWG127" i="59" s="1"/>
  <c r="PWI127" i="59" s="1"/>
  <c r="PWK127" i="59" s="1"/>
  <c r="PWM127" i="59" s="1"/>
  <c r="PWO127" i="59" s="1"/>
  <c r="PWQ127" i="59" s="1"/>
  <c r="PWS127" i="59" s="1"/>
  <c r="PWU127" i="59" s="1"/>
  <c r="PWW127" i="59" s="1"/>
  <c r="PWY127" i="59" s="1"/>
  <c r="PXA127" i="59" s="1"/>
  <c r="PXC127" i="59" s="1"/>
  <c r="PXE127" i="59" s="1"/>
  <c r="PXG127" i="59" s="1"/>
  <c r="PXI127" i="59" s="1"/>
  <c r="PXK127" i="59" s="1"/>
  <c r="PXM127" i="59" s="1"/>
  <c r="PXO127" i="59" s="1"/>
  <c r="PXQ127" i="59" s="1"/>
  <c r="PXS127" i="59" s="1"/>
  <c r="PXU127" i="59" s="1"/>
  <c r="PXW127" i="59" s="1"/>
  <c r="PXY127" i="59" s="1"/>
  <c r="PYA127" i="59" s="1"/>
  <c r="PYC127" i="59" s="1"/>
  <c r="PYE127" i="59" s="1"/>
  <c r="PYG127" i="59" s="1"/>
  <c r="PYI127" i="59" s="1"/>
  <c r="PYK127" i="59" s="1"/>
  <c r="PYM127" i="59" s="1"/>
  <c r="PYO127" i="59" s="1"/>
  <c r="PYQ127" i="59" s="1"/>
  <c r="PYS127" i="59" s="1"/>
  <c r="PYU127" i="59" s="1"/>
  <c r="PYW127" i="59" s="1"/>
  <c r="PYY127" i="59" s="1"/>
  <c r="PZA127" i="59" s="1"/>
  <c r="PZC127" i="59" s="1"/>
  <c r="PZE127" i="59" s="1"/>
  <c r="PZG127" i="59" s="1"/>
  <c r="PZI127" i="59" s="1"/>
  <c r="PZK127" i="59" s="1"/>
  <c r="PZM127" i="59" s="1"/>
  <c r="PZO127" i="59" s="1"/>
  <c r="PZQ127" i="59" s="1"/>
  <c r="PZS127" i="59" s="1"/>
  <c r="PZU127" i="59" s="1"/>
  <c r="PZW127" i="59" s="1"/>
  <c r="PZY127" i="59" s="1"/>
  <c r="QAA127" i="59" s="1"/>
  <c r="QAC127" i="59" s="1"/>
  <c r="QAE127" i="59" s="1"/>
  <c r="QAG127" i="59" s="1"/>
  <c r="QAI127" i="59" s="1"/>
  <c r="QAK127" i="59" s="1"/>
  <c r="QAM127" i="59" s="1"/>
  <c r="QAO127" i="59" s="1"/>
  <c r="QAQ127" i="59" s="1"/>
  <c r="QAS127" i="59" s="1"/>
  <c r="QAU127" i="59" s="1"/>
  <c r="QAW127" i="59" s="1"/>
  <c r="QAY127" i="59" s="1"/>
  <c r="QBA127" i="59" s="1"/>
  <c r="QBC127" i="59" s="1"/>
  <c r="QBE127" i="59" s="1"/>
  <c r="QBG127" i="59" s="1"/>
  <c r="QBI127" i="59" s="1"/>
  <c r="QBK127" i="59" s="1"/>
  <c r="QBM127" i="59" s="1"/>
  <c r="QBO127" i="59" s="1"/>
  <c r="QBQ127" i="59" s="1"/>
  <c r="QBS127" i="59" s="1"/>
  <c r="QBU127" i="59" s="1"/>
  <c r="QBW127" i="59" s="1"/>
  <c r="QBY127" i="59" s="1"/>
  <c r="QCA127" i="59" s="1"/>
  <c r="QCC127" i="59" s="1"/>
  <c r="QCE127" i="59" s="1"/>
  <c r="QCG127" i="59" s="1"/>
  <c r="QCI127" i="59" s="1"/>
  <c r="QCK127" i="59" s="1"/>
  <c r="QCM127" i="59" s="1"/>
  <c r="QCO127" i="59" s="1"/>
  <c r="QCQ127" i="59" s="1"/>
  <c r="QCS127" i="59" s="1"/>
  <c r="QCU127" i="59" s="1"/>
  <c r="QCW127" i="59" s="1"/>
  <c r="QCY127" i="59" s="1"/>
  <c r="QDA127" i="59" s="1"/>
  <c r="QDC127" i="59" s="1"/>
  <c r="QDE127" i="59" s="1"/>
  <c r="QDG127" i="59" s="1"/>
  <c r="QDI127" i="59" s="1"/>
  <c r="QDK127" i="59" s="1"/>
  <c r="QDM127" i="59" s="1"/>
  <c r="QDO127" i="59" s="1"/>
  <c r="QDQ127" i="59" s="1"/>
  <c r="QDS127" i="59" s="1"/>
  <c r="QDU127" i="59" s="1"/>
  <c r="QDW127" i="59" s="1"/>
  <c r="QDY127" i="59" s="1"/>
  <c r="QEA127" i="59" s="1"/>
  <c r="QEC127" i="59" s="1"/>
  <c r="QEE127" i="59" s="1"/>
  <c r="QEG127" i="59" s="1"/>
  <c r="QEI127" i="59" s="1"/>
  <c r="QEK127" i="59" s="1"/>
  <c r="QEM127" i="59" s="1"/>
  <c r="QEO127" i="59" s="1"/>
  <c r="QEQ127" i="59" s="1"/>
  <c r="QES127" i="59" s="1"/>
  <c r="QEU127" i="59" s="1"/>
  <c r="QEW127" i="59" s="1"/>
  <c r="QEY127" i="59" s="1"/>
  <c r="QFA127" i="59" s="1"/>
  <c r="QFC127" i="59" s="1"/>
  <c r="QFE127" i="59" s="1"/>
  <c r="QFG127" i="59" s="1"/>
  <c r="QFI127" i="59" s="1"/>
  <c r="QFK127" i="59" s="1"/>
  <c r="QFM127" i="59" s="1"/>
  <c r="QFO127" i="59" s="1"/>
  <c r="QFQ127" i="59" s="1"/>
  <c r="QFS127" i="59" s="1"/>
  <c r="QFU127" i="59" s="1"/>
  <c r="QFW127" i="59" s="1"/>
  <c r="QFY127" i="59" s="1"/>
  <c r="QGA127" i="59" s="1"/>
  <c r="QGC127" i="59" s="1"/>
  <c r="QGE127" i="59" s="1"/>
  <c r="QGG127" i="59" s="1"/>
  <c r="QGI127" i="59" s="1"/>
  <c r="QGK127" i="59" s="1"/>
  <c r="QGM127" i="59" s="1"/>
  <c r="QGO127" i="59" s="1"/>
  <c r="QGQ127" i="59" s="1"/>
  <c r="QGS127" i="59" s="1"/>
  <c r="QGU127" i="59" s="1"/>
  <c r="QGW127" i="59" s="1"/>
  <c r="QGY127" i="59" s="1"/>
  <c r="QHA127" i="59" s="1"/>
  <c r="QHC127" i="59" s="1"/>
  <c r="QHE127" i="59" s="1"/>
  <c r="QHG127" i="59" s="1"/>
  <c r="QHI127" i="59" s="1"/>
  <c r="QHK127" i="59" s="1"/>
  <c r="QHM127" i="59" s="1"/>
  <c r="QHO127" i="59" s="1"/>
  <c r="QHQ127" i="59" s="1"/>
  <c r="QHS127" i="59" s="1"/>
  <c r="QHU127" i="59" s="1"/>
  <c r="QHW127" i="59" s="1"/>
  <c r="QHY127" i="59" s="1"/>
  <c r="QIA127" i="59" s="1"/>
  <c r="QIC127" i="59" s="1"/>
  <c r="QIE127" i="59" s="1"/>
  <c r="QIG127" i="59" s="1"/>
  <c r="QII127" i="59" s="1"/>
  <c r="QIK127" i="59" s="1"/>
  <c r="QIM127" i="59" s="1"/>
  <c r="QIO127" i="59" s="1"/>
  <c r="QIQ127" i="59" s="1"/>
  <c r="QIS127" i="59" s="1"/>
  <c r="QIU127" i="59" s="1"/>
  <c r="QIW127" i="59" s="1"/>
  <c r="QIY127" i="59" s="1"/>
  <c r="QJA127" i="59" s="1"/>
  <c r="QJC127" i="59" s="1"/>
  <c r="QJE127" i="59" s="1"/>
  <c r="QJG127" i="59" s="1"/>
  <c r="QJI127" i="59" s="1"/>
  <c r="QJK127" i="59" s="1"/>
  <c r="QJM127" i="59" s="1"/>
  <c r="QJO127" i="59" s="1"/>
  <c r="QJQ127" i="59" s="1"/>
  <c r="QJS127" i="59" s="1"/>
  <c r="QJU127" i="59" s="1"/>
  <c r="QJW127" i="59" s="1"/>
  <c r="QJY127" i="59" s="1"/>
  <c r="QKA127" i="59" s="1"/>
  <c r="QKC127" i="59" s="1"/>
  <c r="QKE127" i="59" s="1"/>
  <c r="QKG127" i="59" s="1"/>
  <c r="QKI127" i="59" s="1"/>
  <c r="QKK127" i="59" s="1"/>
  <c r="QKM127" i="59" s="1"/>
  <c r="QKO127" i="59" s="1"/>
  <c r="QKQ127" i="59" s="1"/>
  <c r="QKS127" i="59" s="1"/>
  <c r="QKU127" i="59" s="1"/>
  <c r="QKW127" i="59" s="1"/>
  <c r="QKY127" i="59" s="1"/>
  <c r="QLA127" i="59" s="1"/>
  <c r="QLC127" i="59" s="1"/>
  <c r="QLE127" i="59" s="1"/>
  <c r="QLG127" i="59" s="1"/>
  <c r="QLI127" i="59" s="1"/>
  <c r="QLK127" i="59" s="1"/>
  <c r="QLM127" i="59" s="1"/>
  <c r="QLO127" i="59" s="1"/>
  <c r="QLQ127" i="59" s="1"/>
  <c r="QLS127" i="59" s="1"/>
  <c r="QLU127" i="59" s="1"/>
  <c r="QLW127" i="59" s="1"/>
  <c r="QLY127" i="59" s="1"/>
  <c r="QMA127" i="59" s="1"/>
  <c r="QMC127" i="59" s="1"/>
  <c r="QME127" i="59" s="1"/>
  <c r="QMG127" i="59" s="1"/>
  <c r="QMI127" i="59" s="1"/>
  <c r="QMK127" i="59" s="1"/>
  <c r="QMM127" i="59" s="1"/>
  <c r="QMO127" i="59" s="1"/>
  <c r="QMQ127" i="59" s="1"/>
  <c r="QMS127" i="59" s="1"/>
  <c r="QMU127" i="59" s="1"/>
  <c r="QMW127" i="59" s="1"/>
  <c r="QMY127" i="59" s="1"/>
  <c r="QNA127" i="59" s="1"/>
  <c r="QNC127" i="59" s="1"/>
  <c r="QNE127" i="59" s="1"/>
  <c r="QNG127" i="59" s="1"/>
  <c r="QNI127" i="59" s="1"/>
  <c r="QNK127" i="59" s="1"/>
  <c r="QNM127" i="59" s="1"/>
  <c r="QNO127" i="59" s="1"/>
  <c r="QNQ127" i="59" s="1"/>
  <c r="QNS127" i="59" s="1"/>
  <c r="QNU127" i="59" s="1"/>
  <c r="QNW127" i="59" s="1"/>
  <c r="QNY127" i="59" s="1"/>
  <c r="QOA127" i="59" s="1"/>
  <c r="QOC127" i="59" s="1"/>
  <c r="QOE127" i="59" s="1"/>
  <c r="QOG127" i="59" s="1"/>
  <c r="QOI127" i="59" s="1"/>
  <c r="QOK127" i="59" s="1"/>
  <c r="QOM127" i="59" s="1"/>
  <c r="QOO127" i="59" s="1"/>
  <c r="QOQ127" i="59" s="1"/>
  <c r="QOS127" i="59" s="1"/>
  <c r="QOU127" i="59" s="1"/>
  <c r="QOW127" i="59" s="1"/>
  <c r="QOY127" i="59" s="1"/>
  <c r="QPA127" i="59" s="1"/>
  <c r="QPC127" i="59" s="1"/>
  <c r="QPE127" i="59" s="1"/>
  <c r="QPG127" i="59" s="1"/>
  <c r="QPI127" i="59" s="1"/>
  <c r="QPK127" i="59" s="1"/>
  <c r="QPM127" i="59" s="1"/>
  <c r="QPO127" i="59" s="1"/>
  <c r="QPQ127" i="59" s="1"/>
  <c r="QPS127" i="59" s="1"/>
  <c r="QPU127" i="59" s="1"/>
  <c r="QPW127" i="59" s="1"/>
  <c r="QPY127" i="59" s="1"/>
  <c r="QQA127" i="59" s="1"/>
  <c r="QQC127" i="59" s="1"/>
  <c r="QQE127" i="59" s="1"/>
  <c r="QQG127" i="59" s="1"/>
  <c r="QQI127" i="59" s="1"/>
  <c r="QQK127" i="59" s="1"/>
  <c r="QQM127" i="59" s="1"/>
  <c r="QQO127" i="59" s="1"/>
  <c r="QQQ127" i="59" s="1"/>
  <c r="QQS127" i="59" s="1"/>
  <c r="QQU127" i="59" s="1"/>
  <c r="QQW127" i="59" s="1"/>
  <c r="QQY127" i="59" s="1"/>
  <c r="QRA127" i="59" s="1"/>
  <c r="QRC127" i="59" s="1"/>
  <c r="QRE127" i="59" s="1"/>
  <c r="QRG127" i="59" s="1"/>
  <c r="QRI127" i="59" s="1"/>
  <c r="QRK127" i="59" s="1"/>
  <c r="QRM127" i="59" s="1"/>
  <c r="QRO127" i="59" s="1"/>
  <c r="QRQ127" i="59" s="1"/>
  <c r="QRS127" i="59" s="1"/>
  <c r="QRU127" i="59" s="1"/>
  <c r="QRW127" i="59" s="1"/>
  <c r="QRY127" i="59" s="1"/>
  <c r="QSA127" i="59" s="1"/>
  <c r="QSC127" i="59" s="1"/>
  <c r="QSE127" i="59" s="1"/>
  <c r="QSG127" i="59" s="1"/>
  <c r="QSI127" i="59" s="1"/>
  <c r="QSK127" i="59" s="1"/>
  <c r="QSM127" i="59" s="1"/>
  <c r="QSO127" i="59" s="1"/>
  <c r="QSQ127" i="59" s="1"/>
  <c r="QSS127" i="59" s="1"/>
  <c r="QSU127" i="59" s="1"/>
  <c r="QSW127" i="59" s="1"/>
  <c r="QSY127" i="59" s="1"/>
  <c r="QTA127" i="59" s="1"/>
  <c r="QTC127" i="59" s="1"/>
  <c r="QTE127" i="59" s="1"/>
  <c r="QTG127" i="59" s="1"/>
  <c r="QTI127" i="59" s="1"/>
  <c r="QTK127" i="59" s="1"/>
  <c r="QTM127" i="59" s="1"/>
  <c r="QTO127" i="59" s="1"/>
  <c r="QTQ127" i="59" s="1"/>
  <c r="QTS127" i="59" s="1"/>
  <c r="QTU127" i="59" s="1"/>
  <c r="QTW127" i="59" s="1"/>
  <c r="QTY127" i="59" s="1"/>
  <c r="QUA127" i="59" s="1"/>
  <c r="QUC127" i="59" s="1"/>
  <c r="QUE127" i="59" s="1"/>
  <c r="QUG127" i="59" s="1"/>
  <c r="QUI127" i="59" s="1"/>
  <c r="QUK127" i="59" s="1"/>
  <c r="QUM127" i="59" s="1"/>
  <c r="QUO127" i="59" s="1"/>
  <c r="QUQ127" i="59" s="1"/>
  <c r="QUS127" i="59" s="1"/>
  <c r="QUU127" i="59" s="1"/>
  <c r="QUW127" i="59" s="1"/>
  <c r="QUY127" i="59" s="1"/>
  <c r="QVA127" i="59" s="1"/>
  <c r="QVC127" i="59" s="1"/>
  <c r="QVE127" i="59" s="1"/>
  <c r="QVG127" i="59" s="1"/>
  <c r="QVI127" i="59" s="1"/>
  <c r="QVK127" i="59" s="1"/>
  <c r="QVM127" i="59" s="1"/>
  <c r="QVO127" i="59" s="1"/>
  <c r="QVQ127" i="59" s="1"/>
  <c r="QVS127" i="59" s="1"/>
  <c r="QVU127" i="59" s="1"/>
  <c r="QVW127" i="59" s="1"/>
  <c r="QVY127" i="59" s="1"/>
  <c r="QWA127" i="59" s="1"/>
  <c r="QWC127" i="59" s="1"/>
  <c r="QWE127" i="59" s="1"/>
  <c r="QWG127" i="59" s="1"/>
  <c r="QWI127" i="59" s="1"/>
  <c r="QWK127" i="59" s="1"/>
  <c r="QWM127" i="59" s="1"/>
  <c r="QWO127" i="59" s="1"/>
  <c r="QWQ127" i="59" s="1"/>
  <c r="QWS127" i="59" s="1"/>
  <c r="QWU127" i="59" s="1"/>
  <c r="QWW127" i="59" s="1"/>
  <c r="QWY127" i="59" s="1"/>
  <c r="QXA127" i="59" s="1"/>
  <c r="QXC127" i="59" s="1"/>
  <c r="QXE127" i="59" s="1"/>
  <c r="QXG127" i="59" s="1"/>
  <c r="QXI127" i="59" s="1"/>
  <c r="QXK127" i="59" s="1"/>
  <c r="QXM127" i="59" s="1"/>
  <c r="QXO127" i="59" s="1"/>
  <c r="QXQ127" i="59" s="1"/>
  <c r="QXS127" i="59" s="1"/>
  <c r="QXU127" i="59" s="1"/>
  <c r="QXW127" i="59" s="1"/>
  <c r="QXY127" i="59" s="1"/>
  <c r="QYA127" i="59" s="1"/>
  <c r="QYC127" i="59" s="1"/>
  <c r="QYE127" i="59" s="1"/>
  <c r="QYG127" i="59" s="1"/>
  <c r="QYI127" i="59" s="1"/>
  <c r="QYK127" i="59" s="1"/>
  <c r="QYM127" i="59" s="1"/>
  <c r="QYO127" i="59" s="1"/>
  <c r="QYQ127" i="59" s="1"/>
  <c r="QYS127" i="59" s="1"/>
  <c r="QYU127" i="59" s="1"/>
  <c r="QYW127" i="59" s="1"/>
  <c r="QYY127" i="59" s="1"/>
  <c r="QZA127" i="59" s="1"/>
  <c r="QZC127" i="59" s="1"/>
  <c r="QZE127" i="59" s="1"/>
  <c r="QZG127" i="59" s="1"/>
  <c r="QZI127" i="59" s="1"/>
  <c r="QZK127" i="59" s="1"/>
  <c r="QZM127" i="59" s="1"/>
  <c r="QZO127" i="59" s="1"/>
  <c r="QZQ127" i="59" s="1"/>
  <c r="QZS127" i="59" s="1"/>
  <c r="QZU127" i="59" s="1"/>
  <c r="QZW127" i="59" s="1"/>
  <c r="QZY127" i="59" s="1"/>
  <c r="RAA127" i="59" s="1"/>
  <c r="RAC127" i="59" s="1"/>
  <c r="RAE127" i="59" s="1"/>
  <c r="RAG127" i="59" s="1"/>
  <c r="RAI127" i="59" s="1"/>
  <c r="RAK127" i="59" s="1"/>
  <c r="RAM127" i="59" s="1"/>
  <c r="RAO127" i="59" s="1"/>
  <c r="RAQ127" i="59" s="1"/>
  <c r="RAS127" i="59" s="1"/>
  <c r="RAU127" i="59" s="1"/>
  <c r="RAW127" i="59" s="1"/>
  <c r="RAY127" i="59" s="1"/>
  <c r="RBA127" i="59" s="1"/>
  <c r="RBC127" i="59" s="1"/>
  <c r="RBE127" i="59" s="1"/>
  <c r="RBG127" i="59" s="1"/>
  <c r="RBI127" i="59" s="1"/>
  <c r="RBK127" i="59" s="1"/>
  <c r="RBM127" i="59" s="1"/>
  <c r="RBO127" i="59" s="1"/>
  <c r="RBQ127" i="59" s="1"/>
  <c r="RBS127" i="59" s="1"/>
  <c r="RBU127" i="59" s="1"/>
  <c r="RBW127" i="59" s="1"/>
  <c r="RBY127" i="59" s="1"/>
  <c r="RCA127" i="59" s="1"/>
  <c r="RCC127" i="59" s="1"/>
  <c r="RCE127" i="59" s="1"/>
  <c r="RCG127" i="59" s="1"/>
  <c r="RCI127" i="59" s="1"/>
  <c r="RCK127" i="59" s="1"/>
  <c r="RCM127" i="59" s="1"/>
  <c r="RCO127" i="59" s="1"/>
  <c r="RCQ127" i="59" s="1"/>
  <c r="RCS127" i="59" s="1"/>
  <c r="RCU127" i="59" s="1"/>
  <c r="RCW127" i="59" s="1"/>
  <c r="RCY127" i="59" s="1"/>
  <c r="RDA127" i="59" s="1"/>
  <c r="RDC127" i="59" s="1"/>
  <c r="RDE127" i="59" s="1"/>
  <c r="RDG127" i="59" s="1"/>
  <c r="RDI127" i="59" s="1"/>
  <c r="RDK127" i="59" s="1"/>
  <c r="RDM127" i="59" s="1"/>
  <c r="RDO127" i="59" s="1"/>
  <c r="RDQ127" i="59" s="1"/>
  <c r="RDS127" i="59" s="1"/>
  <c r="RDU127" i="59" s="1"/>
  <c r="RDW127" i="59" s="1"/>
  <c r="RDY127" i="59" s="1"/>
  <c r="REA127" i="59" s="1"/>
  <c r="REC127" i="59" s="1"/>
  <c r="REE127" i="59" s="1"/>
  <c r="REG127" i="59" s="1"/>
  <c r="REI127" i="59" s="1"/>
  <c r="REK127" i="59" s="1"/>
  <c r="REM127" i="59" s="1"/>
  <c r="REO127" i="59" s="1"/>
  <c r="REQ127" i="59" s="1"/>
  <c r="RES127" i="59" s="1"/>
  <c r="REU127" i="59" s="1"/>
  <c r="REW127" i="59" s="1"/>
  <c r="REY127" i="59" s="1"/>
  <c r="RFA127" i="59" s="1"/>
  <c r="RFC127" i="59" s="1"/>
  <c r="RFE127" i="59" s="1"/>
  <c r="RFG127" i="59" s="1"/>
  <c r="RFI127" i="59" s="1"/>
  <c r="RFK127" i="59" s="1"/>
  <c r="RFM127" i="59" s="1"/>
  <c r="RFO127" i="59" s="1"/>
  <c r="RFQ127" i="59" s="1"/>
  <c r="RFS127" i="59" s="1"/>
  <c r="RFU127" i="59" s="1"/>
  <c r="RFW127" i="59" s="1"/>
  <c r="RFY127" i="59" s="1"/>
  <c r="RGA127" i="59" s="1"/>
  <c r="RGC127" i="59" s="1"/>
  <c r="RGE127" i="59" s="1"/>
  <c r="RGG127" i="59" s="1"/>
  <c r="RGI127" i="59" s="1"/>
  <c r="RGK127" i="59" s="1"/>
  <c r="RGM127" i="59" s="1"/>
  <c r="RGO127" i="59" s="1"/>
  <c r="RGQ127" i="59" s="1"/>
  <c r="RGS127" i="59" s="1"/>
  <c r="RGU127" i="59" s="1"/>
  <c r="RGW127" i="59" s="1"/>
  <c r="RGY127" i="59" s="1"/>
  <c r="RHA127" i="59" s="1"/>
  <c r="RHC127" i="59" s="1"/>
  <c r="RHE127" i="59" s="1"/>
  <c r="RHG127" i="59" s="1"/>
  <c r="RHI127" i="59" s="1"/>
  <c r="RHK127" i="59" s="1"/>
  <c r="RHM127" i="59" s="1"/>
  <c r="RHO127" i="59" s="1"/>
  <c r="RHQ127" i="59" s="1"/>
  <c r="RHS127" i="59" s="1"/>
  <c r="RHU127" i="59" s="1"/>
  <c r="RHW127" i="59" s="1"/>
  <c r="RHY127" i="59" s="1"/>
  <c r="RIA127" i="59" s="1"/>
  <c r="RIC127" i="59" s="1"/>
  <c r="RIE127" i="59" s="1"/>
  <c r="RIG127" i="59" s="1"/>
  <c r="RII127" i="59" s="1"/>
  <c r="RIK127" i="59" s="1"/>
  <c r="RIM127" i="59" s="1"/>
  <c r="RIO127" i="59" s="1"/>
  <c r="RIQ127" i="59" s="1"/>
  <c r="RIS127" i="59" s="1"/>
  <c r="RIU127" i="59" s="1"/>
  <c r="RIW127" i="59" s="1"/>
  <c r="RIY127" i="59" s="1"/>
  <c r="RJA127" i="59" s="1"/>
  <c r="RJC127" i="59" s="1"/>
  <c r="RJE127" i="59" s="1"/>
  <c r="RJG127" i="59" s="1"/>
  <c r="RJI127" i="59" s="1"/>
  <c r="RJK127" i="59" s="1"/>
  <c r="RJM127" i="59" s="1"/>
  <c r="RJO127" i="59" s="1"/>
  <c r="RJQ127" i="59" s="1"/>
  <c r="RJS127" i="59" s="1"/>
  <c r="RJU127" i="59" s="1"/>
  <c r="RJW127" i="59" s="1"/>
  <c r="RJY127" i="59" s="1"/>
  <c r="RKA127" i="59" s="1"/>
  <c r="RKC127" i="59" s="1"/>
  <c r="RKE127" i="59" s="1"/>
  <c r="RKG127" i="59" s="1"/>
  <c r="RKI127" i="59" s="1"/>
  <c r="RKK127" i="59" s="1"/>
  <c r="RKM127" i="59" s="1"/>
  <c r="RKO127" i="59" s="1"/>
  <c r="RKQ127" i="59" s="1"/>
  <c r="RKS127" i="59" s="1"/>
  <c r="RKU127" i="59" s="1"/>
  <c r="RKW127" i="59" s="1"/>
  <c r="RKY127" i="59" s="1"/>
  <c r="RLA127" i="59" s="1"/>
  <c r="RLC127" i="59" s="1"/>
  <c r="RLE127" i="59" s="1"/>
  <c r="RLG127" i="59" s="1"/>
  <c r="RLI127" i="59" s="1"/>
  <c r="RLK127" i="59" s="1"/>
  <c r="RLM127" i="59" s="1"/>
  <c r="RLO127" i="59" s="1"/>
  <c r="RLQ127" i="59" s="1"/>
  <c r="RLS127" i="59" s="1"/>
  <c r="RLU127" i="59" s="1"/>
  <c r="RLW127" i="59" s="1"/>
  <c r="RLY127" i="59" s="1"/>
  <c r="RMA127" i="59" s="1"/>
  <c r="RMC127" i="59" s="1"/>
  <c r="RME127" i="59" s="1"/>
  <c r="RMG127" i="59" s="1"/>
  <c r="RMI127" i="59" s="1"/>
  <c r="RMK127" i="59" s="1"/>
  <c r="RMM127" i="59" s="1"/>
  <c r="RMO127" i="59" s="1"/>
  <c r="RMQ127" i="59" s="1"/>
  <c r="RMS127" i="59" s="1"/>
  <c r="RMU127" i="59" s="1"/>
  <c r="RMW127" i="59" s="1"/>
  <c r="RMY127" i="59" s="1"/>
  <c r="RNA127" i="59" s="1"/>
  <c r="RNC127" i="59" s="1"/>
  <c r="RNE127" i="59" s="1"/>
  <c r="RNG127" i="59" s="1"/>
  <c r="RNI127" i="59" s="1"/>
  <c r="RNK127" i="59" s="1"/>
  <c r="RNM127" i="59" s="1"/>
  <c r="RNO127" i="59" s="1"/>
  <c r="RNQ127" i="59" s="1"/>
  <c r="RNS127" i="59" s="1"/>
  <c r="RNU127" i="59" s="1"/>
  <c r="RNW127" i="59" s="1"/>
  <c r="RNY127" i="59" s="1"/>
  <c r="ROA127" i="59" s="1"/>
  <c r="ROC127" i="59" s="1"/>
  <c r="ROE127" i="59" s="1"/>
  <c r="ROG127" i="59" s="1"/>
  <c r="ROI127" i="59" s="1"/>
  <c r="ROK127" i="59" s="1"/>
  <c r="ROM127" i="59" s="1"/>
  <c r="ROO127" i="59" s="1"/>
  <c r="ROQ127" i="59" s="1"/>
  <c r="ROS127" i="59" s="1"/>
  <c r="ROU127" i="59" s="1"/>
  <c r="ROW127" i="59" s="1"/>
  <c r="ROY127" i="59" s="1"/>
  <c r="RPA127" i="59" s="1"/>
  <c r="RPC127" i="59" s="1"/>
  <c r="RPE127" i="59" s="1"/>
  <c r="RPG127" i="59" s="1"/>
  <c r="RPI127" i="59" s="1"/>
  <c r="RPK127" i="59" s="1"/>
  <c r="RPM127" i="59" s="1"/>
  <c r="RPO127" i="59" s="1"/>
  <c r="RPQ127" i="59" s="1"/>
  <c r="RPS127" i="59" s="1"/>
  <c r="RPU127" i="59" s="1"/>
  <c r="RPW127" i="59" s="1"/>
  <c r="RPY127" i="59" s="1"/>
  <c r="RQA127" i="59" s="1"/>
  <c r="RQC127" i="59" s="1"/>
  <c r="RQE127" i="59" s="1"/>
  <c r="RQG127" i="59" s="1"/>
  <c r="RQI127" i="59" s="1"/>
  <c r="RQK127" i="59" s="1"/>
  <c r="RQM127" i="59" s="1"/>
  <c r="RQO127" i="59" s="1"/>
  <c r="RQQ127" i="59" s="1"/>
  <c r="RQS127" i="59" s="1"/>
  <c r="RQU127" i="59" s="1"/>
  <c r="RQW127" i="59" s="1"/>
  <c r="RQY127" i="59" s="1"/>
  <c r="RRA127" i="59" s="1"/>
  <c r="RRC127" i="59" s="1"/>
  <c r="RRE127" i="59" s="1"/>
  <c r="RRG127" i="59" s="1"/>
  <c r="RRI127" i="59" s="1"/>
  <c r="RRK127" i="59" s="1"/>
  <c r="RRM127" i="59" s="1"/>
  <c r="RRO127" i="59" s="1"/>
  <c r="RRQ127" i="59" s="1"/>
  <c r="RRS127" i="59" s="1"/>
  <c r="RRU127" i="59" s="1"/>
  <c r="RRW127" i="59" s="1"/>
  <c r="RRY127" i="59" s="1"/>
  <c r="RSA127" i="59" s="1"/>
  <c r="RSC127" i="59" s="1"/>
  <c r="RSE127" i="59" s="1"/>
  <c r="RSG127" i="59" s="1"/>
  <c r="RSI127" i="59" s="1"/>
  <c r="RSK127" i="59" s="1"/>
  <c r="RSM127" i="59" s="1"/>
  <c r="RSO127" i="59" s="1"/>
  <c r="RSQ127" i="59" s="1"/>
  <c r="RSS127" i="59" s="1"/>
  <c r="RSU127" i="59" s="1"/>
  <c r="RSW127" i="59" s="1"/>
  <c r="RSY127" i="59" s="1"/>
  <c r="RTA127" i="59" s="1"/>
  <c r="RTC127" i="59" s="1"/>
  <c r="RTE127" i="59" s="1"/>
  <c r="RTG127" i="59" s="1"/>
  <c r="RTI127" i="59" s="1"/>
  <c r="RTK127" i="59" s="1"/>
  <c r="RTM127" i="59" s="1"/>
  <c r="RTO127" i="59" s="1"/>
  <c r="RTQ127" i="59" s="1"/>
  <c r="RTS127" i="59" s="1"/>
  <c r="RTU127" i="59" s="1"/>
  <c r="RTW127" i="59" s="1"/>
  <c r="RTY127" i="59" s="1"/>
  <c r="RUA127" i="59" s="1"/>
  <c r="RUC127" i="59" s="1"/>
  <c r="RUE127" i="59" s="1"/>
  <c r="RUG127" i="59" s="1"/>
  <c r="RUI127" i="59" s="1"/>
  <c r="RUK127" i="59" s="1"/>
  <c r="RUM127" i="59" s="1"/>
  <c r="RUO127" i="59" s="1"/>
  <c r="RUQ127" i="59" s="1"/>
  <c r="RUS127" i="59" s="1"/>
  <c r="RUU127" i="59" s="1"/>
  <c r="RUW127" i="59" s="1"/>
  <c r="RUY127" i="59" s="1"/>
  <c r="RVA127" i="59" s="1"/>
  <c r="RVC127" i="59" s="1"/>
  <c r="RVE127" i="59" s="1"/>
  <c r="RVG127" i="59" s="1"/>
  <c r="RVI127" i="59" s="1"/>
  <c r="RVK127" i="59" s="1"/>
  <c r="RVM127" i="59" s="1"/>
  <c r="RVO127" i="59" s="1"/>
  <c r="RVQ127" i="59" s="1"/>
  <c r="RVS127" i="59" s="1"/>
  <c r="RVU127" i="59" s="1"/>
  <c r="RVW127" i="59" s="1"/>
  <c r="RVY127" i="59" s="1"/>
  <c r="RWA127" i="59" s="1"/>
  <c r="RWC127" i="59" s="1"/>
  <c r="RWE127" i="59" s="1"/>
  <c r="RWG127" i="59" s="1"/>
  <c r="RWI127" i="59" s="1"/>
  <c r="RWK127" i="59" s="1"/>
  <c r="RWM127" i="59" s="1"/>
  <c r="RWO127" i="59" s="1"/>
  <c r="RWQ127" i="59" s="1"/>
  <c r="RWS127" i="59" s="1"/>
  <c r="RWU127" i="59" s="1"/>
  <c r="RWW127" i="59" s="1"/>
  <c r="RWY127" i="59" s="1"/>
  <c r="RXA127" i="59" s="1"/>
  <c r="RXC127" i="59" s="1"/>
  <c r="RXE127" i="59" s="1"/>
  <c r="RXG127" i="59" s="1"/>
  <c r="RXI127" i="59" s="1"/>
  <c r="RXK127" i="59" s="1"/>
  <c r="RXM127" i="59" s="1"/>
  <c r="RXO127" i="59" s="1"/>
  <c r="RXQ127" i="59" s="1"/>
  <c r="RXS127" i="59" s="1"/>
  <c r="RXU127" i="59" s="1"/>
  <c r="RXW127" i="59" s="1"/>
  <c r="RXY127" i="59" s="1"/>
  <c r="RYA127" i="59" s="1"/>
  <c r="RYC127" i="59" s="1"/>
  <c r="RYE127" i="59" s="1"/>
  <c r="RYG127" i="59" s="1"/>
  <c r="RYI127" i="59" s="1"/>
  <c r="RYK127" i="59" s="1"/>
  <c r="RYM127" i="59" s="1"/>
  <c r="RYO127" i="59" s="1"/>
  <c r="RYQ127" i="59" s="1"/>
  <c r="RYS127" i="59" s="1"/>
  <c r="RYU127" i="59" s="1"/>
  <c r="RYW127" i="59" s="1"/>
  <c r="RYY127" i="59" s="1"/>
  <c r="RZA127" i="59" s="1"/>
  <c r="RZC127" i="59" s="1"/>
  <c r="RZE127" i="59" s="1"/>
  <c r="RZG127" i="59" s="1"/>
  <c r="RZI127" i="59" s="1"/>
  <c r="RZK127" i="59" s="1"/>
  <c r="RZM127" i="59" s="1"/>
  <c r="RZO127" i="59" s="1"/>
  <c r="RZQ127" i="59" s="1"/>
  <c r="RZS127" i="59" s="1"/>
  <c r="RZU127" i="59" s="1"/>
  <c r="RZW127" i="59" s="1"/>
  <c r="RZY127" i="59" s="1"/>
  <c r="SAA127" i="59" s="1"/>
  <c r="SAC127" i="59" s="1"/>
  <c r="SAE127" i="59" s="1"/>
  <c r="SAG127" i="59" s="1"/>
  <c r="SAI127" i="59" s="1"/>
  <c r="SAK127" i="59" s="1"/>
  <c r="SAM127" i="59" s="1"/>
  <c r="SAO127" i="59" s="1"/>
  <c r="SAQ127" i="59" s="1"/>
  <c r="SAS127" i="59" s="1"/>
  <c r="SAU127" i="59" s="1"/>
  <c r="SAW127" i="59" s="1"/>
  <c r="SAY127" i="59" s="1"/>
  <c r="SBA127" i="59" s="1"/>
  <c r="SBC127" i="59" s="1"/>
  <c r="SBE127" i="59" s="1"/>
  <c r="SBG127" i="59" s="1"/>
  <c r="SBI127" i="59" s="1"/>
  <c r="SBK127" i="59" s="1"/>
  <c r="SBM127" i="59" s="1"/>
  <c r="SBO127" i="59" s="1"/>
  <c r="SBQ127" i="59" s="1"/>
  <c r="SBS127" i="59" s="1"/>
  <c r="SBU127" i="59" s="1"/>
  <c r="SBW127" i="59" s="1"/>
  <c r="SBY127" i="59" s="1"/>
  <c r="SCA127" i="59" s="1"/>
  <c r="SCC127" i="59" s="1"/>
  <c r="SCE127" i="59" s="1"/>
  <c r="SCG127" i="59" s="1"/>
  <c r="SCI127" i="59" s="1"/>
  <c r="SCK127" i="59" s="1"/>
  <c r="SCM127" i="59" s="1"/>
  <c r="SCO127" i="59" s="1"/>
  <c r="SCQ127" i="59" s="1"/>
  <c r="SCS127" i="59" s="1"/>
  <c r="SCU127" i="59" s="1"/>
  <c r="SCW127" i="59" s="1"/>
  <c r="SCY127" i="59" s="1"/>
  <c r="SDA127" i="59" s="1"/>
  <c r="SDC127" i="59" s="1"/>
  <c r="SDE127" i="59" s="1"/>
  <c r="SDG127" i="59" s="1"/>
  <c r="SDI127" i="59" s="1"/>
  <c r="SDK127" i="59" s="1"/>
  <c r="SDM127" i="59" s="1"/>
  <c r="SDO127" i="59" s="1"/>
  <c r="SDQ127" i="59" s="1"/>
  <c r="SDS127" i="59" s="1"/>
  <c r="SDU127" i="59" s="1"/>
  <c r="SDW127" i="59" s="1"/>
  <c r="SDY127" i="59" s="1"/>
  <c r="SEA127" i="59" s="1"/>
  <c r="SEC127" i="59" s="1"/>
  <c r="SEE127" i="59" s="1"/>
  <c r="SEG127" i="59" s="1"/>
  <c r="SEI127" i="59" s="1"/>
  <c r="SEK127" i="59" s="1"/>
  <c r="SEM127" i="59" s="1"/>
  <c r="SEO127" i="59" s="1"/>
  <c r="SEQ127" i="59" s="1"/>
  <c r="SES127" i="59" s="1"/>
  <c r="SEU127" i="59" s="1"/>
  <c r="SEW127" i="59" s="1"/>
  <c r="SEY127" i="59" s="1"/>
  <c r="SFA127" i="59" s="1"/>
  <c r="SFC127" i="59" s="1"/>
  <c r="SFE127" i="59" s="1"/>
  <c r="SFG127" i="59" s="1"/>
  <c r="SFI127" i="59" s="1"/>
  <c r="SFK127" i="59" s="1"/>
  <c r="SFM127" i="59" s="1"/>
  <c r="SFO127" i="59" s="1"/>
  <c r="SFQ127" i="59" s="1"/>
  <c r="SFS127" i="59" s="1"/>
  <c r="SFU127" i="59" s="1"/>
  <c r="SFW127" i="59" s="1"/>
  <c r="SFY127" i="59" s="1"/>
  <c r="SGA127" i="59" s="1"/>
  <c r="SGC127" i="59" s="1"/>
  <c r="SGE127" i="59" s="1"/>
  <c r="SGG127" i="59" s="1"/>
  <c r="SGI127" i="59" s="1"/>
  <c r="SGK127" i="59" s="1"/>
  <c r="SGM127" i="59" s="1"/>
  <c r="SGO127" i="59" s="1"/>
  <c r="SGQ127" i="59" s="1"/>
  <c r="SGS127" i="59" s="1"/>
  <c r="SGU127" i="59" s="1"/>
  <c r="SGW127" i="59" s="1"/>
  <c r="SGY127" i="59" s="1"/>
  <c r="SHA127" i="59" s="1"/>
  <c r="SHC127" i="59" s="1"/>
  <c r="SHE127" i="59" s="1"/>
  <c r="SHG127" i="59" s="1"/>
  <c r="SHI127" i="59" s="1"/>
  <c r="SHK127" i="59" s="1"/>
  <c r="SHM127" i="59" s="1"/>
  <c r="SHO127" i="59" s="1"/>
  <c r="SHQ127" i="59" s="1"/>
  <c r="SHS127" i="59" s="1"/>
  <c r="SHU127" i="59" s="1"/>
  <c r="SHW127" i="59" s="1"/>
  <c r="SHY127" i="59" s="1"/>
  <c r="SIA127" i="59" s="1"/>
  <c r="SIC127" i="59" s="1"/>
  <c r="SIE127" i="59" s="1"/>
  <c r="SIG127" i="59" s="1"/>
  <c r="SII127" i="59" s="1"/>
  <c r="SIK127" i="59" s="1"/>
  <c r="SIM127" i="59" s="1"/>
  <c r="SIO127" i="59" s="1"/>
  <c r="SIQ127" i="59" s="1"/>
  <c r="SIS127" i="59" s="1"/>
  <c r="SIU127" i="59" s="1"/>
  <c r="SIW127" i="59" s="1"/>
  <c r="SIY127" i="59" s="1"/>
  <c r="SJA127" i="59" s="1"/>
  <c r="SJC127" i="59" s="1"/>
  <c r="SJE127" i="59" s="1"/>
  <c r="SJG127" i="59" s="1"/>
  <c r="SJI127" i="59" s="1"/>
  <c r="SJK127" i="59" s="1"/>
  <c r="SJM127" i="59" s="1"/>
  <c r="SJO127" i="59" s="1"/>
  <c r="SJQ127" i="59" s="1"/>
  <c r="SJS127" i="59" s="1"/>
  <c r="SJU127" i="59" s="1"/>
  <c r="SJW127" i="59" s="1"/>
  <c r="SJY127" i="59" s="1"/>
  <c r="SKA127" i="59" s="1"/>
  <c r="SKC127" i="59" s="1"/>
  <c r="SKE127" i="59" s="1"/>
  <c r="SKG127" i="59" s="1"/>
  <c r="SKI127" i="59" s="1"/>
  <c r="SKK127" i="59" s="1"/>
  <c r="SKM127" i="59" s="1"/>
  <c r="SKO127" i="59" s="1"/>
  <c r="SKQ127" i="59" s="1"/>
  <c r="SKS127" i="59" s="1"/>
  <c r="SKU127" i="59" s="1"/>
  <c r="SKW127" i="59" s="1"/>
  <c r="SKY127" i="59" s="1"/>
  <c r="SLA127" i="59" s="1"/>
  <c r="SLC127" i="59" s="1"/>
  <c r="SLE127" i="59" s="1"/>
  <c r="SLG127" i="59" s="1"/>
  <c r="SLI127" i="59" s="1"/>
  <c r="SLK127" i="59" s="1"/>
  <c r="SLM127" i="59" s="1"/>
  <c r="SLO127" i="59" s="1"/>
  <c r="SLQ127" i="59" s="1"/>
  <c r="SLS127" i="59" s="1"/>
  <c r="SLU127" i="59" s="1"/>
  <c r="SLW127" i="59" s="1"/>
  <c r="SLY127" i="59" s="1"/>
  <c r="SMA127" i="59" s="1"/>
  <c r="SMC127" i="59" s="1"/>
  <c r="SME127" i="59" s="1"/>
  <c r="SMG127" i="59" s="1"/>
  <c r="SMI127" i="59" s="1"/>
  <c r="SMK127" i="59" s="1"/>
  <c r="SMM127" i="59" s="1"/>
  <c r="SMO127" i="59" s="1"/>
  <c r="SMQ127" i="59" s="1"/>
  <c r="SMS127" i="59" s="1"/>
  <c r="SMU127" i="59" s="1"/>
  <c r="SMW127" i="59" s="1"/>
  <c r="SMY127" i="59" s="1"/>
  <c r="SNA127" i="59" s="1"/>
  <c r="SNC127" i="59" s="1"/>
  <c r="SNE127" i="59" s="1"/>
  <c r="SNG127" i="59" s="1"/>
  <c r="SNI127" i="59" s="1"/>
  <c r="SNK127" i="59" s="1"/>
  <c r="SNM127" i="59" s="1"/>
  <c r="SNO127" i="59" s="1"/>
  <c r="SNQ127" i="59" s="1"/>
  <c r="SNS127" i="59" s="1"/>
  <c r="SNU127" i="59" s="1"/>
  <c r="SNW127" i="59" s="1"/>
  <c r="SNY127" i="59" s="1"/>
  <c r="SOA127" i="59" s="1"/>
  <c r="SOC127" i="59" s="1"/>
  <c r="SOE127" i="59" s="1"/>
  <c r="SOG127" i="59" s="1"/>
  <c r="SOI127" i="59" s="1"/>
  <c r="SOK127" i="59" s="1"/>
  <c r="SOM127" i="59" s="1"/>
  <c r="SOO127" i="59" s="1"/>
  <c r="SOQ127" i="59" s="1"/>
  <c r="SOS127" i="59" s="1"/>
  <c r="SOU127" i="59" s="1"/>
  <c r="SOW127" i="59" s="1"/>
  <c r="SOY127" i="59" s="1"/>
  <c r="SPA127" i="59" s="1"/>
  <c r="SPC127" i="59" s="1"/>
  <c r="SPE127" i="59" s="1"/>
  <c r="SPG127" i="59" s="1"/>
  <c r="SPI127" i="59" s="1"/>
  <c r="SPK127" i="59" s="1"/>
  <c r="SPM127" i="59" s="1"/>
  <c r="SPO127" i="59" s="1"/>
  <c r="SPQ127" i="59" s="1"/>
  <c r="SPS127" i="59" s="1"/>
  <c r="SPU127" i="59" s="1"/>
  <c r="SPW127" i="59" s="1"/>
  <c r="SPY127" i="59" s="1"/>
  <c r="SQA127" i="59" s="1"/>
  <c r="SQC127" i="59" s="1"/>
  <c r="SQE127" i="59" s="1"/>
  <c r="SQG127" i="59" s="1"/>
  <c r="SQI127" i="59" s="1"/>
  <c r="SQK127" i="59" s="1"/>
  <c r="SQM127" i="59" s="1"/>
  <c r="SQO127" i="59" s="1"/>
  <c r="SQQ127" i="59" s="1"/>
  <c r="SQS127" i="59" s="1"/>
  <c r="SQU127" i="59" s="1"/>
  <c r="SQW127" i="59" s="1"/>
  <c r="SQY127" i="59" s="1"/>
  <c r="SRA127" i="59" s="1"/>
  <c r="SRC127" i="59" s="1"/>
  <c r="SRE127" i="59" s="1"/>
  <c r="SRG127" i="59" s="1"/>
  <c r="SRI127" i="59" s="1"/>
  <c r="SRK127" i="59" s="1"/>
  <c r="SRM127" i="59" s="1"/>
  <c r="SRO127" i="59" s="1"/>
  <c r="SRQ127" i="59" s="1"/>
  <c r="SRS127" i="59" s="1"/>
  <c r="SRU127" i="59" s="1"/>
  <c r="SRW127" i="59" s="1"/>
  <c r="SRY127" i="59" s="1"/>
  <c r="SSA127" i="59" s="1"/>
  <c r="SSC127" i="59" s="1"/>
  <c r="SSE127" i="59" s="1"/>
  <c r="SSG127" i="59" s="1"/>
  <c r="SSI127" i="59" s="1"/>
  <c r="SSK127" i="59" s="1"/>
  <c r="SSM127" i="59" s="1"/>
  <c r="SSO127" i="59" s="1"/>
  <c r="SSQ127" i="59" s="1"/>
  <c r="SSS127" i="59" s="1"/>
  <c r="SSU127" i="59" s="1"/>
  <c r="SSW127" i="59" s="1"/>
  <c r="SSY127" i="59" s="1"/>
  <c r="STA127" i="59" s="1"/>
  <c r="STC127" i="59" s="1"/>
  <c r="STE127" i="59" s="1"/>
  <c r="STG127" i="59" s="1"/>
  <c r="STI127" i="59" s="1"/>
  <c r="STK127" i="59" s="1"/>
  <c r="STM127" i="59" s="1"/>
  <c r="STO127" i="59" s="1"/>
  <c r="STQ127" i="59" s="1"/>
  <c r="STS127" i="59" s="1"/>
  <c r="STU127" i="59" s="1"/>
  <c r="STW127" i="59" s="1"/>
  <c r="STY127" i="59" s="1"/>
  <c r="SUA127" i="59" s="1"/>
  <c r="SUC127" i="59" s="1"/>
  <c r="SUE127" i="59" s="1"/>
  <c r="SUG127" i="59" s="1"/>
  <c r="SUI127" i="59" s="1"/>
  <c r="SUK127" i="59" s="1"/>
  <c r="SUM127" i="59" s="1"/>
  <c r="SUO127" i="59" s="1"/>
  <c r="SUQ127" i="59" s="1"/>
  <c r="SUS127" i="59" s="1"/>
  <c r="SUU127" i="59" s="1"/>
  <c r="SUW127" i="59" s="1"/>
  <c r="SUY127" i="59" s="1"/>
  <c r="SVA127" i="59" s="1"/>
  <c r="SVC127" i="59" s="1"/>
  <c r="SVE127" i="59" s="1"/>
  <c r="SVG127" i="59" s="1"/>
  <c r="SVI127" i="59" s="1"/>
  <c r="SVK127" i="59" s="1"/>
  <c r="SVM127" i="59" s="1"/>
  <c r="SVO127" i="59" s="1"/>
  <c r="SVQ127" i="59" s="1"/>
  <c r="SVS127" i="59" s="1"/>
  <c r="SVU127" i="59" s="1"/>
  <c r="SVW127" i="59" s="1"/>
  <c r="SVY127" i="59" s="1"/>
  <c r="SWA127" i="59" s="1"/>
  <c r="SWC127" i="59" s="1"/>
  <c r="SWE127" i="59" s="1"/>
  <c r="SWG127" i="59" s="1"/>
  <c r="SWI127" i="59" s="1"/>
  <c r="SWK127" i="59" s="1"/>
  <c r="SWM127" i="59" s="1"/>
  <c r="SWO127" i="59" s="1"/>
  <c r="SWQ127" i="59" s="1"/>
  <c r="SWS127" i="59" s="1"/>
  <c r="SWU127" i="59" s="1"/>
  <c r="SWW127" i="59" s="1"/>
  <c r="SWY127" i="59" s="1"/>
  <c r="SXA127" i="59" s="1"/>
  <c r="SXC127" i="59" s="1"/>
  <c r="SXE127" i="59" s="1"/>
  <c r="SXG127" i="59" s="1"/>
  <c r="SXI127" i="59" s="1"/>
  <c r="SXK127" i="59" s="1"/>
  <c r="SXM127" i="59" s="1"/>
  <c r="SXO127" i="59" s="1"/>
  <c r="SXQ127" i="59" s="1"/>
  <c r="SXS127" i="59" s="1"/>
  <c r="SXU127" i="59" s="1"/>
  <c r="SXW127" i="59" s="1"/>
  <c r="SXY127" i="59" s="1"/>
  <c r="SYA127" i="59" s="1"/>
  <c r="SYC127" i="59" s="1"/>
  <c r="SYE127" i="59" s="1"/>
  <c r="SYG127" i="59" s="1"/>
  <c r="SYI127" i="59" s="1"/>
  <c r="SYK127" i="59" s="1"/>
  <c r="SYM127" i="59" s="1"/>
  <c r="SYO127" i="59" s="1"/>
  <c r="SYQ127" i="59" s="1"/>
  <c r="SYS127" i="59" s="1"/>
  <c r="SYU127" i="59" s="1"/>
  <c r="SYW127" i="59" s="1"/>
  <c r="SYY127" i="59" s="1"/>
  <c r="SZA127" i="59" s="1"/>
  <c r="SZC127" i="59" s="1"/>
  <c r="SZE127" i="59" s="1"/>
  <c r="SZG127" i="59" s="1"/>
  <c r="SZI127" i="59" s="1"/>
  <c r="SZK127" i="59" s="1"/>
  <c r="SZM127" i="59" s="1"/>
  <c r="SZO127" i="59" s="1"/>
  <c r="SZQ127" i="59" s="1"/>
  <c r="SZS127" i="59" s="1"/>
  <c r="SZU127" i="59" s="1"/>
  <c r="SZW127" i="59" s="1"/>
  <c r="SZY127" i="59" s="1"/>
  <c r="TAA127" i="59" s="1"/>
  <c r="TAC127" i="59" s="1"/>
  <c r="TAE127" i="59" s="1"/>
  <c r="TAG127" i="59" s="1"/>
  <c r="TAI127" i="59" s="1"/>
  <c r="TAK127" i="59" s="1"/>
  <c r="TAM127" i="59" s="1"/>
  <c r="TAO127" i="59" s="1"/>
  <c r="TAQ127" i="59" s="1"/>
  <c r="TAS127" i="59" s="1"/>
  <c r="TAU127" i="59" s="1"/>
  <c r="TAW127" i="59" s="1"/>
  <c r="TAY127" i="59" s="1"/>
  <c r="TBA127" i="59" s="1"/>
  <c r="TBC127" i="59" s="1"/>
  <c r="TBE127" i="59" s="1"/>
  <c r="TBG127" i="59" s="1"/>
  <c r="TBI127" i="59" s="1"/>
  <c r="TBK127" i="59" s="1"/>
  <c r="TBM127" i="59" s="1"/>
  <c r="TBO127" i="59" s="1"/>
  <c r="TBQ127" i="59" s="1"/>
  <c r="TBS127" i="59" s="1"/>
  <c r="TBU127" i="59" s="1"/>
  <c r="TBW127" i="59" s="1"/>
  <c r="TBY127" i="59" s="1"/>
  <c r="TCA127" i="59" s="1"/>
  <c r="TCC127" i="59" s="1"/>
  <c r="TCE127" i="59" s="1"/>
  <c r="TCG127" i="59" s="1"/>
  <c r="TCI127" i="59" s="1"/>
  <c r="TCK127" i="59" s="1"/>
  <c r="TCM127" i="59" s="1"/>
  <c r="TCO127" i="59" s="1"/>
  <c r="TCQ127" i="59" s="1"/>
  <c r="TCS127" i="59" s="1"/>
  <c r="TCU127" i="59" s="1"/>
  <c r="TCW127" i="59" s="1"/>
  <c r="TCY127" i="59" s="1"/>
  <c r="TDA127" i="59" s="1"/>
  <c r="TDC127" i="59" s="1"/>
  <c r="TDE127" i="59" s="1"/>
  <c r="TDG127" i="59" s="1"/>
  <c r="TDI127" i="59" s="1"/>
  <c r="TDK127" i="59" s="1"/>
  <c r="TDM127" i="59" s="1"/>
  <c r="TDO127" i="59" s="1"/>
  <c r="TDQ127" i="59" s="1"/>
  <c r="TDS127" i="59" s="1"/>
  <c r="TDU127" i="59" s="1"/>
  <c r="TDW127" i="59" s="1"/>
  <c r="TDY127" i="59" s="1"/>
  <c r="TEA127" i="59" s="1"/>
  <c r="TEC127" i="59" s="1"/>
  <c r="TEE127" i="59" s="1"/>
  <c r="TEG127" i="59" s="1"/>
  <c r="TEI127" i="59" s="1"/>
  <c r="TEK127" i="59" s="1"/>
  <c r="TEM127" i="59" s="1"/>
  <c r="TEO127" i="59" s="1"/>
  <c r="TEQ127" i="59" s="1"/>
  <c r="TES127" i="59" s="1"/>
  <c r="TEU127" i="59" s="1"/>
  <c r="TEW127" i="59" s="1"/>
  <c r="TEY127" i="59" s="1"/>
  <c r="TFA127" i="59" s="1"/>
  <c r="TFC127" i="59" s="1"/>
  <c r="TFE127" i="59" s="1"/>
  <c r="TFG127" i="59" s="1"/>
  <c r="TFI127" i="59" s="1"/>
  <c r="TFK127" i="59" s="1"/>
  <c r="TFM127" i="59" s="1"/>
  <c r="TFO127" i="59" s="1"/>
  <c r="TFQ127" i="59" s="1"/>
  <c r="TFS127" i="59" s="1"/>
  <c r="TFU127" i="59" s="1"/>
  <c r="TFW127" i="59" s="1"/>
  <c r="TFY127" i="59" s="1"/>
  <c r="TGA127" i="59" s="1"/>
  <c r="TGC127" i="59" s="1"/>
  <c r="TGE127" i="59" s="1"/>
  <c r="TGG127" i="59" s="1"/>
  <c r="TGI127" i="59" s="1"/>
  <c r="TGK127" i="59" s="1"/>
  <c r="TGM127" i="59" s="1"/>
  <c r="TGO127" i="59" s="1"/>
  <c r="TGQ127" i="59" s="1"/>
  <c r="TGS127" i="59" s="1"/>
  <c r="TGU127" i="59" s="1"/>
  <c r="TGW127" i="59" s="1"/>
  <c r="TGY127" i="59" s="1"/>
  <c r="THA127" i="59" s="1"/>
  <c r="THC127" i="59" s="1"/>
  <c r="THE127" i="59" s="1"/>
  <c r="THG127" i="59" s="1"/>
  <c r="THI127" i="59" s="1"/>
  <c r="THK127" i="59" s="1"/>
  <c r="THM127" i="59" s="1"/>
  <c r="THO127" i="59" s="1"/>
  <c r="THQ127" i="59" s="1"/>
  <c r="THS127" i="59" s="1"/>
  <c r="THU127" i="59" s="1"/>
  <c r="THW127" i="59" s="1"/>
  <c r="THY127" i="59" s="1"/>
  <c r="TIA127" i="59" s="1"/>
  <c r="TIC127" i="59" s="1"/>
  <c r="TIE127" i="59" s="1"/>
  <c r="TIG127" i="59" s="1"/>
  <c r="TII127" i="59" s="1"/>
  <c r="TIK127" i="59" s="1"/>
  <c r="TIM127" i="59" s="1"/>
  <c r="TIO127" i="59" s="1"/>
  <c r="TIQ127" i="59" s="1"/>
  <c r="TIS127" i="59" s="1"/>
  <c r="TIU127" i="59" s="1"/>
  <c r="TIW127" i="59" s="1"/>
  <c r="TIY127" i="59" s="1"/>
  <c r="TJA127" i="59" s="1"/>
  <c r="TJC127" i="59" s="1"/>
  <c r="TJE127" i="59" s="1"/>
  <c r="TJG127" i="59" s="1"/>
  <c r="TJI127" i="59" s="1"/>
  <c r="TJK127" i="59" s="1"/>
  <c r="TJM127" i="59" s="1"/>
  <c r="TJO127" i="59" s="1"/>
  <c r="TJQ127" i="59" s="1"/>
  <c r="TJS127" i="59" s="1"/>
  <c r="TJU127" i="59" s="1"/>
  <c r="TJW127" i="59" s="1"/>
  <c r="TJY127" i="59" s="1"/>
  <c r="TKA127" i="59" s="1"/>
  <c r="TKC127" i="59" s="1"/>
  <c r="TKE127" i="59" s="1"/>
  <c r="TKG127" i="59" s="1"/>
  <c r="TKI127" i="59" s="1"/>
  <c r="TKK127" i="59" s="1"/>
  <c r="TKM127" i="59" s="1"/>
  <c r="TKO127" i="59" s="1"/>
  <c r="TKQ127" i="59" s="1"/>
  <c r="TKS127" i="59" s="1"/>
  <c r="TKU127" i="59" s="1"/>
  <c r="TKW127" i="59" s="1"/>
  <c r="TKY127" i="59" s="1"/>
  <c r="TLA127" i="59" s="1"/>
  <c r="TLC127" i="59" s="1"/>
  <c r="TLE127" i="59" s="1"/>
  <c r="TLG127" i="59" s="1"/>
  <c r="TLI127" i="59" s="1"/>
  <c r="TLK127" i="59" s="1"/>
  <c r="TLM127" i="59" s="1"/>
  <c r="TLO127" i="59" s="1"/>
  <c r="TLQ127" i="59" s="1"/>
  <c r="TLS127" i="59" s="1"/>
  <c r="TLU127" i="59" s="1"/>
  <c r="TLW127" i="59" s="1"/>
  <c r="TLY127" i="59" s="1"/>
  <c r="TMA127" i="59" s="1"/>
  <c r="TMC127" i="59" s="1"/>
  <c r="TME127" i="59" s="1"/>
  <c r="TMG127" i="59" s="1"/>
  <c r="TMI127" i="59" s="1"/>
  <c r="TMK127" i="59" s="1"/>
  <c r="TMM127" i="59" s="1"/>
  <c r="TMO127" i="59" s="1"/>
  <c r="TMQ127" i="59" s="1"/>
  <c r="TMS127" i="59" s="1"/>
  <c r="TMU127" i="59" s="1"/>
  <c r="TMW127" i="59" s="1"/>
  <c r="TMY127" i="59" s="1"/>
  <c r="TNA127" i="59" s="1"/>
  <c r="TNC127" i="59" s="1"/>
  <c r="TNE127" i="59" s="1"/>
  <c r="TNG127" i="59" s="1"/>
  <c r="TNI127" i="59" s="1"/>
  <c r="TNK127" i="59" s="1"/>
  <c r="TNM127" i="59" s="1"/>
  <c r="TNO127" i="59" s="1"/>
  <c r="TNQ127" i="59" s="1"/>
  <c r="TNS127" i="59" s="1"/>
  <c r="TNU127" i="59" s="1"/>
  <c r="TNW127" i="59" s="1"/>
  <c r="TNY127" i="59" s="1"/>
  <c r="TOA127" i="59" s="1"/>
  <c r="TOC127" i="59" s="1"/>
  <c r="TOE127" i="59" s="1"/>
  <c r="TOG127" i="59" s="1"/>
  <c r="TOI127" i="59" s="1"/>
  <c r="TOK127" i="59" s="1"/>
  <c r="TOM127" i="59" s="1"/>
  <c r="TOO127" i="59" s="1"/>
  <c r="TOQ127" i="59" s="1"/>
  <c r="TOS127" i="59" s="1"/>
  <c r="TOU127" i="59" s="1"/>
  <c r="TOW127" i="59" s="1"/>
  <c r="TOY127" i="59" s="1"/>
  <c r="TPA127" i="59" s="1"/>
  <c r="TPC127" i="59" s="1"/>
  <c r="TPE127" i="59" s="1"/>
  <c r="TPG127" i="59" s="1"/>
  <c r="TPI127" i="59" s="1"/>
  <c r="TPK127" i="59" s="1"/>
  <c r="TPM127" i="59" s="1"/>
  <c r="TPO127" i="59" s="1"/>
  <c r="TPQ127" i="59" s="1"/>
  <c r="TPS127" i="59" s="1"/>
  <c r="TPU127" i="59" s="1"/>
  <c r="TPW127" i="59" s="1"/>
  <c r="TPY127" i="59" s="1"/>
  <c r="TQA127" i="59" s="1"/>
  <c r="TQC127" i="59" s="1"/>
  <c r="TQE127" i="59" s="1"/>
  <c r="TQG127" i="59" s="1"/>
  <c r="TQI127" i="59" s="1"/>
  <c r="TQK127" i="59" s="1"/>
  <c r="TQM127" i="59" s="1"/>
  <c r="TQO127" i="59" s="1"/>
  <c r="TQQ127" i="59" s="1"/>
  <c r="TQS127" i="59" s="1"/>
  <c r="TQU127" i="59" s="1"/>
  <c r="TQW127" i="59" s="1"/>
  <c r="TQY127" i="59" s="1"/>
  <c r="TRA127" i="59" s="1"/>
  <c r="TRC127" i="59" s="1"/>
  <c r="TRE127" i="59" s="1"/>
  <c r="TRG127" i="59" s="1"/>
  <c r="TRI127" i="59" s="1"/>
  <c r="TRK127" i="59" s="1"/>
  <c r="TRM127" i="59" s="1"/>
  <c r="TRO127" i="59" s="1"/>
  <c r="TRQ127" i="59" s="1"/>
  <c r="TRS127" i="59" s="1"/>
  <c r="TRU127" i="59" s="1"/>
  <c r="TRW127" i="59" s="1"/>
  <c r="TRY127" i="59" s="1"/>
  <c r="TSA127" i="59" s="1"/>
  <c r="TSC127" i="59" s="1"/>
  <c r="TSE127" i="59" s="1"/>
  <c r="TSG127" i="59" s="1"/>
  <c r="TSI127" i="59" s="1"/>
  <c r="TSK127" i="59" s="1"/>
  <c r="TSM127" i="59" s="1"/>
  <c r="TSO127" i="59" s="1"/>
  <c r="TSQ127" i="59" s="1"/>
  <c r="TSS127" i="59" s="1"/>
  <c r="TSU127" i="59" s="1"/>
  <c r="TSW127" i="59" s="1"/>
  <c r="TSY127" i="59" s="1"/>
  <c r="TTA127" i="59" s="1"/>
  <c r="TTC127" i="59" s="1"/>
  <c r="TTE127" i="59" s="1"/>
  <c r="TTG127" i="59" s="1"/>
  <c r="TTI127" i="59" s="1"/>
  <c r="TTK127" i="59" s="1"/>
  <c r="TTM127" i="59" s="1"/>
  <c r="TTO127" i="59" s="1"/>
  <c r="TTQ127" i="59" s="1"/>
  <c r="TTS127" i="59" s="1"/>
  <c r="TTU127" i="59" s="1"/>
  <c r="TTW127" i="59" s="1"/>
  <c r="TTY127" i="59" s="1"/>
  <c r="TUA127" i="59" s="1"/>
  <c r="TUC127" i="59" s="1"/>
  <c r="TUE127" i="59" s="1"/>
  <c r="TUG127" i="59" s="1"/>
  <c r="TUI127" i="59" s="1"/>
  <c r="TUK127" i="59" s="1"/>
  <c r="TUM127" i="59" s="1"/>
  <c r="TUO127" i="59" s="1"/>
  <c r="TUQ127" i="59" s="1"/>
  <c r="TUS127" i="59" s="1"/>
  <c r="TUU127" i="59" s="1"/>
  <c r="TUW127" i="59" s="1"/>
  <c r="TUY127" i="59" s="1"/>
  <c r="TVA127" i="59" s="1"/>
  <c r="TVC127" i="59" s="1"/>
  <c r="TVE127" i="59" s="1"/>
  <c r="TVG127" i="59" s="1"/>
  <c r="TVI127" i="59" s="1"/>
  <c r="TVK127" i="59" s="1"/>
  <c r="TVM127" i="59" s="1"/>
  <c r="TVO127" i="59" s="1"/>
  <c r="TVQ127" i="59" s="1"/>
  <c r="TVS127" i="59" s="1"/>
  <c r="TVU127" i="59" s="1"/>
  <c r="TVW127" i="59" s="1"/>
  <c r="TVY127" i="59" s="1"/>
  <c r="TWA127" i="59" s="1"/>
  <c r="TWC127" i="59" s="1"/>
  <c r="TWE127" i="59" s="1"/>
  <c r="TWG127" i="59" s="1"/>
  <c r="TWI127" i="59" s="1"/>
  <c r="TWK127" i="59" s="1"/>
  <c r="TWM127" i="59" s="1"/>
  <c r="TWO127" i="59" s="1"/>
  <c r="TWQ127" i="59" s="1"/>
  <c r="TWS127" i="59" s="1"/>
  <c r="TWU127" i="59" s="1"/>
  <c r="TWW127" i="59" s="1"/>
  <c r="TWY127" i="59" s="1"/>
  <c r="TXA127" i="59" s="1"/>
  <c r="TXC127" i="59" s="1"/>
  <c r="TXE127" i="59" s="1"/>
  <c r="TXG127" i="59" s="1"/>
  <c r="TXI127" i="59" s="1"/>
  <c r="TXK127" i="59" s="1"/>
  <c r="TXM127" i="59" s="1"/>
  <c r="TXO127" i="59" s="1"/>
  <c r="TXQ127" i="59" s="1"/>
  <c r="TXS127" i="59" s="1"/>
  <c r="TXU127" i="59" s="1"/>
  <c r="TXW127" i="59" s="1"/>
  <c r="TXY127" i="59" s="1"/>
  <c r="TYA127" i="59" s="1"/>
  <c r="TYC127" i="59" s="1"/>
  <c r="TYE127" i="59" s="1"/>
  <c r="TYG127" i="59" s="1"/>
  <c r="TYI127" i="59" s="1"/>
  <c r="TYK127" i="59" s="1"/>
  <c r="TYM127" i="59" s="1"/>
  <c r="TYO127" i="59" s="1"/>
  <c r="TYQ127" i="59" s="1"/>
  <c r="TYS127" i="59" s="1"/>
  <c r="TYU127" i="59" s="1"/>
  <c r="TYW127" i="59" s="1"/>
  <c r="TYY127" i="59" s="1"/>
  <c r="TZA127" i="59" s="1"/>
  <c r="TZC127" i="59" s="1"/>
  <c r="TZE127" i="59" s="1"/>
  <c r="TZG127" i="59" s="1"/>
  <c r="TZI127" i="59" s="1"/>
  <c r="TZK127" i="59" s="1"/>
  <c r="TZM127" i="59" s="1"/>
  <c r="TZO127" i="59" s="1"/>
  <c r="TZQ127" i="59" s="1"/>
  <c r="TZS127" i="59" s="1"/>
  <c r="TZU127" i="59" s="1"/>
  <c r="TZW127" i="59" s="1"/>
  <c r="TZY127" i="59" s="1"/>
  <c r="UAA127" i="59" s="1"/>
  <c r="UAC127" i="59" s="1"/>
  <c r="UAE127" i="59" s="1"/>
  <c r="UAG127" i="59" s="1"/>
  <c r="UAI127" i="59" s="1"/>
  <c r="UAK127" i="59" s="1"/>
  <c r="UAM127" i="59" s="1"/>
  <c r="UAO127" i="59" s="1"/>
  <c r="UAQ127" i="59" s="1"/>
  <c r="UAS127" i="59" s="1"/>
  <c r="UAU127" i="59" s="1"/>
  <c r="UAW127" i="59" s="1"/>
  <c r="UAY127" i="59" s="1"/>
  <c r="UBA127" i="59" s="1"/>
  <c r="UBC127" i="59" s="1"/>
  <c r="UBE127" i="59" s="1"/>
  <c r="UBG127" i="59" s="1"/>
  <c r="UBI127" i="59" s="1"/>
  <c r="UBK127" i="59" s="1"/>
  <c r="UBM127" i="59" s="1"/>
  <c r="UBO127" i="59" s="1"/>
  <c r="UBQ127" i="59" s="1"/>
  <c r="UBS127" i="59" s="1"/>
  <c r="UBU127" i="59" s="1"/>
  <c r="UBW127" i="59" s="1"/>
  <c r="UBY127" i="59" s="1"/>
  <c r="UCA127" i="59" s="1"/>
  <c r="UCC127" i="59" s="1"/>
  <c r="UCE127" i="59" s="1"/>
  <c r="UCG127" i="59" s="1"/>
  <c r="UCI127" i="59" s="1"/>
  <c r="UCK127" i="59" s="1"/>
  <c r="UCM127" i="59" s="1"/>
  <c r="UCO127" i="59" s="1"/>
  <c r="UCQ127" i="59" s="1"/>
  <c r="UCS127" i="59" s="1"/>
  <c r="UCU127" i="59" s="1"/>
  <c r="UCW127" i="59" s="1"/>
  <c r="UCY127" i="59" s="1"/>
  <c r="UDA127" i="59" s="1"/>
  <c r="UDC127" i="59" s="1"/>
  <c r="UDE127" i="59" s="1"/>
  <c r="UDG127" i="59" s="1"/>
  <c r="UDI127" i="59" s="1"/>
  <c r="UDK127" i="59" s="1"/>
  <c r="UDM127" i="59" s="1"/>
  <c r="UDO127" i="59" s="1"/>
  <c r="UDQ127" i="59" s="1"/>
  <c r="UDS127" i="59" s="1"/>
  <c r="UDU127" i="59" s="1"/>
  <c r="UDW127" i="59" s="1"/>
  <c r="UDY127" i="59" s="1"/>
  <c r="UEA127" i="59" s="1"/>
  <c r="UEC127" i="59" s="1"/>
  <c r="UEE127" i="59" s="1"/>
  <c r="UEG127" i="59" s="1"/>
  <c r="UEI127" i="59" s="1"/>
  <c r="UEK127" i="59" s="1"/>
  <c r="UEM127" i="59" s="1"/>
  <c r="UEO127" i="59" s="1"/>
  <c r="UEQ127" i="59" s="1"/>
  <c r="UES127" i="59" s="1"/>
  <c r="UEU127" i="59" s="1"/>
  <c r="UEW127" i="59" s="1"/>
  <c r="UEY127" i="59" s="1"/>
  <c r="UFA127" i="59" s="1"/>
  <c r="UFC127" i="59" s="1"/>
  <c r="UFE127" i="59" s="1"/>
  <c r="UFG127" i="59" s="1"/>
  <c r="UFI127" i="59" s="1"/>
  <c r="UFK127" i="59" s="1"/>
  <c r="UFM127" i="59" s="1"/>
  <c r="UFO127" i="59" s="1"/>
  <c r="UFQ127" i="59" s="1"/>
  <c r="UFS127" i="59" s="1"/>
  <c r="UFU127" i="59" s="1"/>
  <c r="UFW127" i="59" s="1"/>
  <c r="UFY127" i="59" s="1"/>
  <c r="UGA127" i="59" s="1"/>
  <c r="UGC127" i="59" s="1"/>
  <c r="UGE127" i="59" s="1"/>
  <c r="UGG127" i="59" s="1"/>
  <c r="UGI127" i="59" s="1"/>
  <c r="UGK127" i="59" s="1"/>
  <c r="UGM127" i="59" s="1"/>
  <c r="UGO127" i="59" s="1"/>
  <c r="UGQ127" i="59" s="1"/>
  <c r="UGS127" i="59" s="1"/>
  <c r="UGU127" i="59" s="1"/>
  <c r="UGW127" i="59" s="1"/>
  <c r="UGY127" i="59" s="1"/>
  <c r="UHA127" i="59" s="1"/>
  <c r="UHC127" i="59" s="1"/>
  <c r="UHE127" i="59" s="1"/>
  <c r="UHG127" i="59" s="1"/>
  <c r="UHI127" i="59" s="1"/>
  <c r="UHK127" i="59" s="1"/>
  <c r="UHM127" i="59" s="1"/>
  <c r="UHO127" i="59" s="1"/>
  <c r="UHQ127" i="59" s="1"/>
  <c r="UHS127" i="59" s="1"/>
  <c r="UHU127" i="59" s="1"/>
  <c r="UHW127" i="59" s="1"/>
  <c r="UHY127" i="59" s="1"/>
  <c r="UIA127" i="59" s="1"/>
  <c r="UIC127" i="59" s="1"/>
  <c r="UIE127" i="59" s="1"/>
  <c r="UIG127" i="59" s="1"/>
  <c r="UII127" i="59" s="1"/>
  <c r="UIK127" i="59" s="1"/>
  <c r="UIM127" i="59" s="1"/>
  <c r="UIO127" i="59" s="1"/>
  <c r="UIQ127" i="59" s="1"/>
  <c r="UIS127" i="59" s="1"/>
  <c r="UIU127" i="59" s="1"/>
  <c r="UIW127" i="59" s="1"/>
  <c r="UIY127" i="59" s="1"/>
  <c r="UJA127" i="59" s="1"/>
  <c r="UJC127" i="59" s="1"/>
  <c r="UJE127" i="59" s="1"/>
  <c r="UJG127" i="59" s="1"/>
  <c r="UJI127" i="59" s="1"/>
  <c r="UJK127" i="59" s="1"/>
  <c r="UJM127" i="59" s="1"/>
  <c r="UJO127" i="59" s="1"/>
  <c r="UJQ127" i="59" s="1"/>
  <c r="UJS127" i="59" s="1"/>
  <c r="UJU127" i="59" s="1"/>
  <c r="UJW127" i="59" s="1"/>
  <c r="UJY127" i="59" s="1"/>
  <c r="UKA127" i="59" s="1"/>
  <c r="UKC127" i="59" s="1"/>
  <c r="UKE127" i="59" s="1"/>
  <c r="UKG127" i="59" s="1"/>
  <c r="UKI127" i="59" s="1"/>
  <c r="UKK127" i="59" s="1"/>
  <c r="UKM127" i="59" s="1"/>
  <c r="UKO127" i="59" s="1"/>
  <c r="UKQ127" i="59" s="1"/>
  <c r="UKS127" i="59" s="1"/>
  <c r="UKU127" i="59" s="1"/>
  <c r="UKW127" i="59" s="1"/>
  <c r="UKY127" i="59" s="1"/>
  <c r="ULA127" i="59" s="1"/>
  <c r="ULC127" i="59" s="1"/>
  <c r="ULE127" i="59" s="1"/>
  <c r="ULG127" i="59" s="1"/>
  <c r="ULI127" i="59" s="1"/>
  <c r="ULK127" i="59" s="1"/>
  <c r="ULM127" i="59" s="1"/>
  <c r="ULO127" i="59" s="1"/>
  <c r="ULQ127" i="59" s="1"/>
  <c r="ULS127" i="59" s="1"/>
  <c r="ULU127" i="59" s="1"/>
  <c r="ULW127" i="59" s="1"/>
  <c r="ULY127" i="59" s="1"/>
  <c r="UMA127" i="59" s="1"/>
  <c r="UMC127" i="59" s="1"/>
  <c r="UME127" i="59" s="1"/>
  <c r="UMG127" i="59" s="1"/>
  <c r="UMI127" i="59" s="1"/>
  <c r="UMK127" i="59" s="1"/>
  <c r="UMM127" i="59" s="1"/>
  <c r="UMO127" i="59" s="1"/>
  <c r="UMQ127" i="59" s="1"/>
  <c r="UMS127" i="59" s="1"/>
  <c r="UMU127" i="59" s="1"/>
  <c r="UMW127" i="59" s="1"/>
  <c r="UMY127" i="59" s="1"/>
  <c r="UNA127" i="59" s="1"/>
  <c r="UNC127" i="59" s="1"/>
  <c r="UNE127" i="59" s="1"/>
  <c r="UNG127" i="59" s="1"/>
  <c r="UNI127" i="59" s="1"/>
  <c r="UNK127" i="59" s="1"/>
  <c r="UNM127" i="59" s="1"/>
  <c r="UNO127" i="59" s="1"/>
  <c r="UNQ127" i="59" s="1"/>
  <c r="UNS127" i="59" s="1"/>
  <c r="UNU127" i="59" s="1"/>
  <c r="UNW127" i="59" s="1"/>
  <c r="UNY127" i="59" s="1"/>
  <c r="UOA127" i="59" s="1"/>
  <c r="UOC127" i="59" s="1"/>
  <c r="UOE127" i="59" s="1"/>
  <c r="UOG127" i="59" s="1"/>
  <c r="UOI127" i="59" s="1"/>
  <c r="UOK127" i="59" s="1"/>
  <c r="UOM127" i="59" s="1"/>
  <c r="UOO127" i="59" s="1"/>
  <c r="UOQ127" i="59" s="1"/>
  <c r="UOS127" i="59" s="1"/>
  <c r="UOU127" i="59" s="1"/>
  <c r="UOW127" i="59" s="1"/>
  <c r="UOY127" i="59" s="1"/>
  <c r="UPA127" i="59" s="1"/>
  <c r="UPC127" i="59" s="1"/>
  <c r="UPE127" i="59" s="1"/>
  <c r="UPG127" i="59" s="1"/>
  <c r="UPI127" i="59" s="1"/>
  <c r="UPK127" i="59" s="1"/>
  <c r="UPM127" i="59" s="1"/>
  <c r="UPO127" i="59" s="1"/>
  <c r="UPQ127" i="59" s="1"/>
  <c r="UPS127" i="59" s="1"/>
  <c r="UPU127" i="59" s="1"/>
  <c r="UPW127" i="59" s="1"/>
  <c r="UPY127" i="59" s="1"/>
  <c r="UQA127" i="59" s="1"/>
  <c r="UQC127" i="59" s="1"/>
  <c r="UQE127" i="59" s="1"/>
  <c r="UQG127" i="59" s="1"/>
  <c r="UQI127" i="59" s="1"/>
  <c r="UQK127" i="59" s="1"/>
  <c r="UQM127" i="59" s="1"/>
  <c r="UQO127" i="59" s="1"/>
  <c r="UQQ127" i="59" s="1"/>
  <c r="UQS127" i="59" s="1"/>
  <c r="UQU127" i="59" s="1"/>
  <c r="UQW127" i="59" s="1"/>
  <c r="UQY127" i="59" s="1"/>
  <c r="URA127" i="59" s="1"/>
  <c r="URC127" i="59" s="1"/>
  <c r="URE127" i="59" s="1"/>
  <c r="URG127" i="59" s="1"/>
  <c r="URI127" i="59" s="1"/>
  <c r="URK127" i="59" s="1"/>
  <c r="URM127" i="59" s="1"/>
  <c r="URO127" i="59" s="1"/>
  <c r="URQ127" i="59" s="1"/>
  <c r="URS127" i="59" s="1"/>
  <c r="URU127" i="59" s="1"/>
  <c r="URW127" i="59" s="1"/>
  <c r="URY127" i="59" s="1"/>
  <c r="USA127" i="59" s="1"/>
  <c r="USC127" i="59" s="1"/>
  <c r="USE127" i="59" s="1"/>
  <c r="USG127" i="59" s="1"/>
  <c r="USI127" i="59" s="1"/>
  <c r="USK127" i="59" s="1"/>
  <c r="USM127" i="59" s="1"/>
  <c r="USO127" i="59" s="1"/>
  <c r="USQ127" i="59" s="1"/>
  <c r="USS127" i="59" s="1"/>
  <c r="USU127" i="59" s="1"/>
  <c r="USW127" i="59" s="1"/>
  <c r="USY127" i="59" s="1"/>
  <c r="UTA127" i="59" s="1"/>
  <c r="UTC127" i="59" s="1"/>
  <c r="UTE127" i="59" s="1"/>
  <c r="UTG127" i="59" s="1"/>
  <c r="UTI127" i="59" s="1"/>
  <c r="UTK127" i="59" s="1"/>
  <c r="UTM127" i="59" s="1"/>
  <c r="UTO127" i="59" s="1"/>
  <c r="UTQ127" i="59" s="1"/>
  <c r="UTS127" i="59" s="1"/>
  <c r="UTU127" i="59" s="1"/>
  <c r="UTW127" i="59" s="1"/>
  <c r="UTY127" i="59" s="1"/>
  <c r="UUA127" i="59" s="1"/>
  <c r="UUC127" i="59" s="1"/>
  <c r="UUE127" i="59" s="1"/>
  <c r="UUG127" i="59" s="1"/>
  <c r="UUI127" i="59" s="1"/>
  <c r="UUK127" i="59" s="1"/>
  <c r="UUM127" i="59" s="1"/>
  <c r="UUO127" i="59" s="1"/>
  <c r="UUQ127" i="59" s="1"/>
  <c r="UUS127" i="59" s="1"/>
  <c r="UUU127" i="59" s="1"/>
  <c r="UUW127" i="59" s="1"/>
  <c r="UUY127" i="59" s="1"/>
  <c r="UVA127" i="59" s="1"/>
  <c r="UVC127" i="59" s="1"/>
  <c r="UVE127" i="59" s="1"/>
  <c r="UVG127" i="59" s="1"/>
  <c r="UVI127" i="59" s="1"/>
  <c r="UVK127" i="59" s="1"/>
  <c r="UVM127" i="59" s="1"/>
  <c r="UVO127" i="59" s="1"/>
  <c r="UVQ127" i="59" s="1"/>
  <c r="UVS127" i="59" s="1"/>
  <c r="UVU127" i="59" s="1"/>
  <c r="UVW127" i="59" s="1"/>
  <c r="UVY127" i="59" s="1"/>
  <c r="UWA127" i="59" s="1"/>
  <c r="UWC127" i="59" s="1"/>
  <c r="UWE127" i="59" s="1"/>
  <c r="UWG127" i="59" s="1"/>
  <c r="UWI127" i="59" s="1"/>
  <c r="UWK127" i="59" s="1"/>
  <c r="UWM127" i="59" s="1"/>
  <c r="UWO127" i="59" s="1"/>
  <c r="UWQ127" i="59" s="1"/>
  <c r="UWS127" i="59" s="1"/>
  <c r="UWU127" i="59" s="1"/>
  <c r="UWW127" i="59" s="1"/>
  <c r="UWY127" i="59" s="1"/>
  <c r="UXA127" i="59" s="1"/>
  <c r="UXC127" i="59" s="1"/>
  <c r="UXE127" i="59" s="1"/>
  <c r="UXG127" i="59" s="1"/>
  <c r="UXI127" i="59" s="1"/>
  <c r="UXK127" i="59" s="1"/>
  <c r="UXM127" i="59" s="1"/>
  <c r="UXO127" i="59" s="1"/>
  <c r="UXQ127" i="59" s="1"/>
  <c r="UXS127" i="59" s="1"/>
  <c r="UXU127" i="59" s="1"/>
  <c r="UXW127" i="59" s="1"/>
  <c r="UXY127" i="59" s="1"/>
  <c r="UYA127" i="59" s="1"/>
  <c r="UYC127" i="59" s="1"/>
  <c r="UYE127" i="59" s="1"/>
  <c r="UYG127" i="59" s="1"/>
  <c r="UYI127" i="59" s="1"/>
  <c r="UYK127" i="59" s="1"/>
  <c r="UYM127" i="59" s="1"/>
  <c r="UYO127" i="59" s="1"/>
  <c r="UYQ127" i="59" s="1"/>
  <c r="UYS127" i="59" s="1"/>
  <c r="UYU127" i="59" s="1"/>
  <c r="UYW127" i="59" s="1"/>
  <c r="UYY127" i="59" s="1"/>
  <c r="UZA127" i="59" s="1"/>
  <c r="UZC127" i="59" s="1"/>
  <c r="UZE127" i="59" s="1"/>
  <c r="UZG127" i="59" s="1"/>
  <c r="UZI127" i="59" s="1"/>
  <c r="UZK127" i="59" s="1"/>
  <c r="UZM127" i="59" s="1"/>
  <c r="UZO127" i="59" s="1"/>
  <c r="UZQ127" i="59" s="1"/>
  <c r="UZS127" i="59" s="1"/>
  <c r="UZU127" i="59" s="1"/>
  <c r="UZW127" i="59" s="1"/>
  <c r="UZY127" i="59" s="1"/>
  <c r="VAA127" i="59" s="1"/>
  <c r="VAC127" i="59" s="1"/>
  <c r="VAE127" i="59" s="1"/>
  <c r="VAG127" i="59" s="1"/>
  <c r="VAI127" i="59" s="1"/>
  <c r="VAK127" i="59" s="1"/>
  <c r="VAM127" i="59" s="1"/>
  <c r="VAO127" i="59" s="1"/>
  <c r="VAQ127" i="59" s="1"/>
  <c r="VAS127" i="59" s="1"/>
  <c r="VAU127" i="59" s="1"/>
  <c r="VAW127" i="59" s="1"/>
  <c r="VAY127" i="59" s="1"/>
  <c r="VBA127" i="59" s="1"/>
  <c r="VBC127" i="59" s="1"/>
  <c r="VBE127" i="59" s="1"/>
  <c r="VBG127" i="59" s="1"/>
  <c r="VBI127" i="59" s="1"/>
  <c r="VBK127" i="59" s="1"/>
  <c r="VBM127" i="59" s="1"/>
  <c r="VBO127" i="59" s="1"/>
  <c r="VBQ127" i="59" s="1"/>
  <c r="VBS127" i="59" s="1"/>
  <c r="VBU127" i="59" s="1"/>
  <c r="VBW127" i="59" s="1"/>
  <c r="VBY127" i="59" s="1"/>
  <c r="VCA127" i="59" s="1"/>
  <c r="VCC127" i="59" s="1"/>
  <c r="VCE127" i="59" s="1"/>
  <c r="VCG127" i="59" s="1"/>
  <c r="VCI127" i="59" s="1"/>
  <c r="VCK127" i="59" s="1"/>
  <c r="VCM127" i="59" s="1"/>
  <c r="VCO127" i="59" s="1"/>
  <c r="VCQ127" i="59" s="1"/>
  <c r="VCS127" i="59" s="1"/>
  <c r="VCU127" i="59" s="1"/>
  <c r="VCW127" i="59" s="1"/>
  <c r="VCY127" i="59" s="1"/>
  <c r="VDA127" i="59" s="1"/>
  <c r="VDC127" i="59" s="1"/>
  <c r="VDE127" i="59" s="1"/>
  <c r="VDG127" i="59" s="1"/>
  <c r="VDI127" i="59" s="1"/>
  <c r="VDK127" i="59" s="1"/>
  <c r="VDM127" i="59" s="1"/>
  <c r="VDO127" i="59" s="1"/>
  <c r="VDQ127" i="59" s="1"/>
  <c r="VDS127" i="59" s="1"/>
  <c r="VDU127" i="59" s="1"/>
  <c r="VDW127" i="59" s="1"/>
  <c r="VDY127" i="59" s="1"/>
  <c r="VEA127" i="59" s="1"/>
  <c r="VEC127" i="59" s="1"/>
  <c r="VEE127" i="59" s="1"/>
  <c r="VEG127" i="59" s="1"/>
  <c r="VEI127" i="59" s="1"/>
  <c r="VEK127" i="59" s="1"/>
  <c r="VEM127" i="59" s="1"/>
  <c r="VEO127" i="59" s="1"/>
  <c r="VEQ127" i="59" s="1"/>
  <c r="VES127" i="59" s="1"/>
  <c r="VEU127" i="59" s="1"/>
  <c r="VEW127" i="59" s="1"/>
  <c r="VEY127" i="59" s="1"/>
  <c r="VFA127" i="59" s="1"/>
  <c r="VFC127" i="59" s="1"/>
  <c r="VFE127" i="59" s="1"/>
  <c r="VFG127" i="59" s="1"/>
  <c r="VFI127" i="59" s="1"/>
  <c r="VFK127" i="59" s="1"/>
  <c r="VFM127" i="59" s="1"/>
  <c r="VFO127" i="59" s="1"/>
  <c r="VFQ127" i="59" s="1"/>
  <c r="VFS127" i="59" s="1"/>
  <c r="VFU127" i="59" s="1"/>
  <c r="VFW127" i="59" s="1"/>
  <c r="VFY127" i="59" s="1"/>
  <c r="VGA127" i="59" s="1"/>
  <c r="VGC127" i="59" s="1"/>
  <c r="VGE127" i="59" s="1"/>
  <c r="VGG127" i="59" s="1"/>
  <c r="VGI127" i="59" s="1"/>
  <c r="VGK127" i="59" s="1"/>
  <c r="VGM127" i="59" s="1"/>
  <c r="VGO127" i="59" s="1"/>
  <c r="VGQ127" i="59" s="1"/>
  <c r="VGS127" i="59" s="1"/>
  <c r="VGU127" i="59" s="1"/>
  <c r="VGW127" i="59" s="1"/>
  <c r="VGY127" i="59" s="1"/>
  <c r="VHA127" i="59" s="1"/>
  <c r="VHC127" i="59" s="1"/>
  <c r="VHE127" i="59" s="1"/>
  <c r="VHG127" i="59" s="1"/>
  <c r="VHI127" i="59" s="1"/>
  <c r="VHK127" i="59" s="1"/>
  <c r="VHM127" i="59" s="1"/>
  <c r="VHO127" i="59" s="1"/>
  <c r="VHQ127" i="59" s="1"/>
  <c r="VHS127" i="59" s="1"/>
  <c r="VHU127" i="59" s="1"/>
  <c r="VHW127" i="59" s="1"/>
  <c r="VHY127" i="59" s="1"/>
  <c r="VIA127" i="59" s="1"/>
  <c r="VIC127" i="59" s="1"/>
  <c r="VIE127" i="59" s="1"/>
  <c r="VIG127" i="59" s="1"/>
  <c r="VII127" i="59" s="1"/>
  <c r="VIK127" i="59" s="1"/>
  <c r="VIM127" i="59" s="1"/>
  <c r="VIO127" i="59" s="1"/>
  <c r="VIQ127" i="59" s="1"/>
  <c r="VIS127" i="59" s="1"/>
  <c r="VIU127" i="59" s="1"/>
  <c r="VIW127" i="59" s="1"/>
  <c r="VIY127" i="59" s="1"/>
  <c r="VJA127" i="59" s="1"/>
  <c r="VJC127" i="59" s="1"/>
  <c r="VJE127" i="59" s="1"/>
  <c r="VJG127" i="59" s="1"/>
  <c r="VJI127" i="59" s="1"/>
  <c r="VJK127" i="59" s="1"/>
  <c r="VJM127" i="59" s="1"/>
  <c r="VJO127" i="59" s="1"/>
  <c r="VJQ127" i="59" s="1"/>
  <c r="VJS127" i="59" s="1"/>
  <c r="VJU127" i="59" s="1"/>
  <c r="VJW127" i="59" s="1"/>
  <c r="VJY127" i="59" s="1"/>
  <c r="VKA127" i="59" s="1"/>
  <c r="VKC127" i="59" s="1"/>
  <c r="VKE127" i="59" s="1"/>
  <c r="VKG127" i="59" s="1"/>
  <c r="VKI127" i="59" s="1"/>
  <c r="VKK127" i="59" s="1"/>
  <c r="VKM127" i="59" s="1"/>
  <c r="VKO127" i="59" s="1"/>
  <c r="VKQ127" i="59" s="1"/>
  <c r="VKS127" i="59" s="1"/>
  <c r="VKU127" i="59" s="1"/>
  <c r="VKW127" i="59" s="1"/>
  <c r="VKY127" i="59" s="1"/>
  <c r="VLA127" i="59" s="1"/>
  <c r="VLC127" i="59" s="1"/>
  <c r="VLE127" i="59" s="1"/>
  <c r="VLG127" i="59" s="1"/>
  <c r="VLI127" i="59" s="1"/>
  <c r="VLK127" i="59" s="1"/>
  <c r="VLM127" i="59" s="1"/>
  <c r="VLO127" i="59" s="1"/>
  <c r="VLQ127" i="59" s="1"/>
  <c r="VLS127" i="59" s="1"/>
  <c r="VLU127" i="59" s="1"/>
  <c r="VLW127" i="59" s="1"/>
  <c r="VLY127" i="59" s="1"/>
  <c r="VMA127" i="59" s="1"/>
  <c r="VMC127" i="59" s="1"/>
  <c r="VME127" i="59" s="1"/>
  <c r="VMG127" i="59" s="1"/>
  <c r="VMI127" i="59" s="1"/>
  <c r="VMK127" i="59" s="1"/>
  <c r="VMM127" i="59" s="1"/>
  <c r="VMO127" i="59" s="1"/>
  <c r="VMQ127" i="59" s="1"/>
  <c r="VMS127" i="59" s="1"/>
  <c r="VMU127" i="59" s="1"/>
  <c r="VMW127" i="59" s="1"/>
  <c r="VMY127" i="59" s="1"/>
  <c r="VNA127" i="59" s="1"/>
  <c r="VNC127" i="59" s="1"/>
  <c r="VNE127" i="59" s="1"/>
  <c r="VNG127" i="59" s="1"/>
  <c r="VNI127" i="59" s="1"/>
  <c r="VNK127" i="59" s="1"/>
  <c r="VNM127" i="59" s="1"/>
  <c r="VNO127" i="59" s="1"/>
  <c r="VNQ127" i="59" s="1"/>
  <c r="VNS127" i="59" s="1"/>
  <c r="VNU127" i="59" s="1"/>
  <c r="VNW127" i="59" s="1"/>
  <c r="VNY127" i="59" s="1"/>
  <c r="VOA127" i="59" s="1"/>
  <c r="VOC127" i="59" s="1"/>
  <c r="VOE127" i="59" s="1"/>
  <c r="VOG127" i="59" s="1"/>
  <c r="VOI127" i="59" s="1"/>
  <c r="VOK127" i="59" s="1"/>
  <c r="VOM127" i="59" s="1"/>
  <c r="VOO127" i="59" s="1"/>
  <c r="VOQ127" i="59" s="1"/>
  <c r="VOS127" i="59" s="1"/>
  <c r="VOU127" i="59" s="1"/>
  <c r="VOW127" i="59" s="1"/>
  <c r="VOY127" i="59" s="1"/>
  <c r="VPA127" i="59" s="1"/>
  <c r="VPC127" i="59" s="1"/>
  <c r="VPE127" i="59" s="1"/>
  <c r="VPG127" i="59" s="1"/>
  <c r="VPI127" i="59" s="1"/>
  <c r="VPK127" i="59" s="1"/>
  <c r="VPM127" i="59" s="1"/>
  <c r="VPO127" i="59" s="1"/>
  <c r="VPQ127" i="59" s="1"/>
  <c r="VPS127" i="59" s="1"/>
  <c r="VPU127" i="59" s="1"/>
  <c r="VPW127" i="59" s="1"/>
  <c r="VPY127" i="59" s="1"/>
  <c r="VQA127" i="59" s="1"/>
  <c r="VQC127" i="59" s="1"/>
  <c r="VQE127" i="59" s="1"/>
  <c r="VQG127" i="59" s="1"/>
  <c r="VQI127" i="59" s="1"/>
  <c r="VQK127" i="59" s="1"/>
  <c r="VQM127" i="59" s="1"/>
  <c r="VQO127" i="59" s="1"/>
  <c r="VQQ127" i="59" s="1"/>
  <c r="VQS127" i="59" s="1"/>
  <c r="VQU127" i="59" s="1"/>
  <c r="VQW127" i="59" s="1"/>
  <c r="VQY127" i="59" s="1"/>
  <c r="VRA127" i="59" s="1"/>
  <c r="VRC127" i="59" s="1"/>
  <c r="VRE127" i="59" s="1"/>
  <c r="VRG127" i="59" s="1"/>
  <c r="VRI127" i="59" s="1"/>
  <c r="VRK127" i="59" s="1"/>
  <c r="VRM127" i="59" s="1"/>
  <c r="VRO127" i="59" s="1"/>
  <c r="VRQ127" i="59" s="1"/>
  <c r="VRS127" i="59" s="1"/>
  <c r="VRU127" i="59" s="1"/>
  <c r="VRW127" i="59" s="1"/>
  <c r="VRY127" i="59" s="1"/>
  <c r="VSA127" i="59" s="1"/>
  <c r="VSC127" i="59" s="1"/>
  <c r="VSE127" i="59" s="1"/>
  <c r="VSG127" i="59" s="1"/>
  <c r="VSI127" i="59" s="1"/>
  <c r="VSK127" i="59" s="1"/>
  <c r="VSM127" i="59" s="1"/>
  <c r="VSO127" i="59" s="1"/>
  <c r="VSQ127" i="59" s="1"/>
  <c r="VSS127" i="59" s="1"/>
  <c r="VSU127" i="59" s="1"/>
  <c r="VSW127" i="59" s="1"/>
  <c r="VSY127" i="59" s="1"/>
  <c r="VTA127" i="59" s="1"/>
  <c r="VTC127" i="59" s="1"/>
  <c r="VTE127" i="59" s="1"/>
  <c r="VTG127" i="59" s="1"/>
  <c r="VTI127" i="59" s="1"/>
  <c r="VTK127" i="59" s="1"/>
  <c r="VTM127" i="59" s="1"/>
  <c r="VTO127" i="59" s="1"/>
  <c r="VTQ127" i="59" s="1"/>
  <c r="VTS127" i="59" s="1"/>
  <c r="VTU127" i="59" s="1"/>
  <c r="VTW127" i="59" s="1"/>
  <c r="VTY127" i="59" s="1"/>
  <c r="VUA127" i="59" s="1"/>
  <c r="VUC127" i="59" s="1"/>
  <c r="VUE127" i="59" s="1"/>
  <c r="VUG127" i="59" s="1"/>
  <c r="VUI127" i="59" s="1"/>
  <c r="VUK127" i="59" s="1"/>
  <c r="VUM127" i="59" s="1"/>
  <c r="VUO127" i="59" s="1"/>
  <c r="VUQ127" i="59" s="1"/>
  <c r="VUS127" i="59" s="1"/>
  <c r="VUU127" i="59" s="1"/>
  <c r="VUW127" i="59" s="1"/>
  <c r="VUY127" i="59" s="1"/>
  <c r="VVA127" i="59" s="1"/>
  <c r="VVC127" i="59" s="1"/>
  <c r="VVE127" i="59" s="1"/>
  <c r="VVG127" i="59" s="1"/>
  <c r="VVI127" i="59" s="1"/>
  <c r="VVK127" i="59" s="1"/>
  <c r="VVM127" i="59" s="1"/>
  <c r="VVO127" i="59" s="1"/>
  <c r="VVQ127" i="59" s="1"/>
  <c r="VVS127" i="59" s="1"/>
  <c r="VVU127" i="59" s="1"/>
  <c r="VVW127" i="59" s="1"/>
  <c r="VVY127" i="59" s="1"/>
  <c r="VWA127" i="59" s="1"/>
  <c r="VWC127" i="59" s="1"/>
  <c r="VWE127" i="59" s="1"/>
  <c r="VWG127" i="59" s="1"/>
  <c r="VWI127" i="59" s="1"/>
  <c r="VWK127" i="59" s="1"/>
  <c r="VWM127" i="59" s="1"/>
  <c r="VWO127" i="59" s="1"/>
  <c r="VWQ127" i="59" s="1"/>
  <c r="VWS127" i="59" s="1"/>
  <c r="VWU127" i="59" s="1"/>
  <c r="VWW127" i="59" s="1"/>
  <c r="VWY127" i="59" s="1"/>
  <c r="VXA127" i="59" s="1"/>
  <c r="VXC127" i="59" s="1"/>
  <c r="VXE127" i="59" s="1"/>
  <c r="VXG127" i="59" s="1"/>
  <c r="VXI127" i="59" s="1"/>
  <c r="VXK127" i="59" s="1"/>
  <c r="VXM127" i="59" s="1"/>
  <c r="VXO127" i="59" s="1"/>
  <c r="VXQ127" i="59" s="1"/>
  <c r="VXS127" i="59" s="1"/>
  <c r="VXU127" i="59" s="1"/>
  <c r="VXW127" i="59" s="1"/>
  <c r="VXY127" i="59" s="1"/>
  <c r="VYA127" i="59" s="1"/>
  <c r="VYC127" i="59" s="1"/>
  <c r="VYE127" i="59" s="1"/>
  <c r="VYG127" i="59" s="1"/>
  <c r="VYI127" i="59" s="1"/>
  <c r="VYK127" i="59" s="1"/>
  <c r="VYM127" i="59" s="1"/>
  <c r="VYO127" i="59" s="1"/>
  <c r="VYQ127" i="59" s="1"/>
  <c r="VYS127" i="59" s="1"/>
  <c r="VYU127" i="59" s="1"/>
  <c r="VYW127" i="59" s="1"/>
  <c r="VYY127" i="59" s="1"/>
  <c r="VZA127" i="59" s="1"/>
  <c r="VZC127" i="59" s="1"/>
  <c r="VZE127" i="59" s="1"/>
  <c r="VZG127" i="59" s="1"/>
  <c r="VZI127" i="59" s="1"/>
  <c r="VZK127" i="59" s="1"/>
  <c r="VZM127" i="59" s="1"/>
  <c r="VZO127" i="59" s="1"/>
  <c r="VZQ127" i="59" s="1"/>
  <c r="VZS127" i="59" s="1"/>
  <c r="VZU127" i="59" s="1"/>
  <c r="VZW127" i="59" s="1"/>
  <c r="VZY127" i="59" s="1"/>
  <c r="WAA127" i="59" s="1"/>
  <c r="WAC127" i="59" s="1"/>
  <c r="WAE127" i="59" s="1"/>
  <c r="WAG127" i="59" s="1"/>
  <c r="WAI127" i="59" s="1"/>
  <c r="WAK127" i="59" s="1"/>
  <c r="WAM127" i="59" s="1"/>
  <c r="WAO127" i="59" s="1"/>
  <c r="WAQ127" i="59" s="1"/>
  <c r="WAS127" i="59" s="1"/>
  <c r="WAU127" i="59" s="1"/>
  <c r="WAW127" i="59" s="1"/>
  <c r="WAY127" i="59" s="1"/>
  <c r="WBA127" i="59" s="1"/>
  <c r="WBC127" i="59" s="1"/>
  <c r="WBE127" i="59" s="1"/>
  <c r="WBG127" i="59" s="1"/>
  <c r="WBI127" i="59" s="1"/>
  <c r="WBK127" i="59" s="1"/>
  <c r="WBM127" i="59" s="1"/>
  <c r="WBO127" i="59" s="1"/>
  <c r="WBQ127" i="59" s="1"/>
  <c r="WBS127" i="59" s="1"/>
  <c r="WBU127" i="59" s="1"/>
  <c r="WBW127" i="59" s="1"/>
  <c r="WBY127" i="59" s="1"/>
  <c r="WCA127" i="59" s="1"/>
  <c r="WCC127" i="59" s="1"/>
  <c r="WCE127" i="59" s="1"/>
  <c r="WCG127" i="59" s="1"/>
  <c r="WCI127" i="59" s="1"/>
  <c r="WCK127" i="59" s="1"/>
  <c r="WCM127" i="59" s="1"/>
  <c r="WCO127" i="59" s="1"/>
  <c r="WCQ127" i="59" s="1"/>
  <c r="WCS127" i="59" s="1"/>
  <c r="WCU127" i="59" s="1"/>
  <c r="WCW127" i="59" s="1"/>
  <c r="WCY127" i="59" s="1"/>
  <c r="WDA127" i="59" s="1"/>
  <c r="WDC127" i="59" s="1"/>
  <c r="WDE127" i="59" s="1"/>
  <c r="WDG127" i="59" s="1"/>
  <c r="WDI127" i="59" s="1"/>
  <c r="WDK127" i="59" s="1"/>
  <c r="WDM127" i="59" s="1"/>
  <c r="WDO127" i="59" s="1"/>
  <c r="WDQ127" i="59" s="1"/>
  <c r="WDS127" i="59" s="1"/>
  <c r="WDU127" i="59" s="1"/>
  <c r="WDW127" i="59" s="1"/>
  <c r="WDY127" i="59" s="1"/>
  <c r="WEA127" i="59" s="1"/>
  <c r="WEC127" i="59" s="1"/>
  <c r="WEE127" i="59" s="1"/>
  <c r="WEG127" i="59" s="1"/>
  <c r="WEI127" i="59" s="1"/>
  <c r="WEK127" i="59" s="1"/>
  <c r="WEM127" i="59" s="1"/>
  <c r="WEO127" i="59" s="1"/>
  <c r="WEQ127" i="59" s="1"/>
  <c r="WES127" i="59" s="1"/>
  <c r="WEU127" i="59" s="1"/>
  <c r="WEW127" i="59" s="1"/>
  <c r="WEY127" i="59" s="1"/>
  <c r="WFA127" i="59" s="1"/>
  <c r="WFC127" i="59" s="1"/>
  <c r="WFE127" i="59" s="1"/>
  <c r="WFG127" i="59" s="1"/>
  <c r="WFI127" i="59" s="1"/>
  <c r="WFK127" i="59" s="1"/>
  <c r="WFM127" i="59" s="1"/>
  <c r="WFO127" i="59" s="1"/>
  <c r="WFQ127" i="59" s="1"/>
  <c r="WFS127" i="59" s="1"/>
  <c r="WFU127" i="59" s="1"/>
  <c r="WFW127" i="59" s="1"/>
  <c r="WFY127" i="59" s="1"/>
  <c r="WGA127" i="59" s="1"/>
  <c r="WGC127" i="59" s="1"/>
  <c r="WGE127" i="59" s="1"/>
  <c r="WGG127" i="59" s="1"/>
  <c r="WGI127" i="59" s="1"/>
  <c r="WGK127" i="59" s="1"/>
  <c r="WGM127" i="59" s="1"/>
  <c r="WGO127" i="59" s="1"/>
  <c r="WGQ127" i="59" s="1"/>
  <c r="WGS127" i="59" s="1"/>
  <c r="WGU127" i="59" s="1"/>
  <c r="WGW127" i="59" s="1"/>
  <c r="WGY127" i="59" s="1"/>
  <c r="WHA127" i="59" s="1"/>
  <c r="WHC127" i="59" s="1"/>
  <c r="WHE127" i="59" s="1"/>
  <c r="WHG127" i="59" s="1"/>
  <c r="WHI127" i="59" s="1"/>
  <c r="WHK127" i="59" s="1"/>
  <c r="WHM127" i="59" s="1"/>
  <c r="WHO127" i="59" s="1"/>
  <c r="WHQ127" i="59" s="1"/>
  <c r="WHS127" i="59" s="1"/>
  <c r="WHU127" i="59" s="1"/>
  <c r="WHW127" i="59" s="1"/>
  <c r="WHY127" i="59" s="1"/>
  <c r="WIA127" i="59" s="1"/>
  <c r="WIC127" i="59" s="1"/>
  <c r="WIE127" i="59" s="1"/>
  <c r="WIG127" i="59" s="1"/>
  <c r="WII127" i="59" s="1"/>
  <c r="WIK127" i="59" s="1"/>
  <c r="WIM127" i="59" s="1"/>
  <c r="WIO127" i="59" s="1"/>
  <c r="WIQ127" i="59" s="1"/>
  <c r="WIS127" i="59" s="1"/>
  <c r="WIU127" i="59" s="1"/>
  <c r="WIW127" i="59" s="1"/>
  <c r="WIY127" i="59" s="1"/>
  <c r="WJA127" i="59" s="1"/>
  <c r="WJC127" i="59" s="1"/>
  <c r="WJE127" i="59" s="1"/>
  <c r="WJG127" i="59" s="1"/>
  <c r="WJI127" i="59" s="1"/>
  <c r="WJK127" i="59" s="1"/>
  <c r="WJM127" i="59" s="1"/>
  <c r="WJO127" i="59" s="1"/>
  <c r="WJQ127" i="59" s="1"/>
  <c r="WJS127" i="59" s="1"/>
  <c r="WJU127" i="59" s="1"/>
  <c r="WJW127" i="59" s="1"/>
  <c r="WJY127" i="59" s="1"/>
  <c r="WKA127" i="59" s="1"/>
  <c r="WKC127" i="59" s="1"/>
  <c r="WKE127" i="59" s="1"/>
  <c r="WKG127" i="59" s="1"/>
  <c r="WKI127" i="59" s="1"/>
  <c r="WKK127" i="59" s="1"/>
  <c r="WKM127" i="59" s="1"/>
  <c r="WKO127" i="59" s="1"/>
  <c r="WKQ127" i="59" s="1"/>
  <c r="WKS127" i="59" s="1"/>
  <c r="WKU127" i="59" s="1"/>
  <c r="WKW127" i="59" s="1"/>
  <c r="WKY127" i="59" s="1"/>
  <c r="WLA127" i="59" s="1"/>
  <c r="WLC127" i="59" s="1"/>
  <c r="WLE127" i="59" s="1"/>
  <c r="WLG127" i="59" s="1"/>
  <c r="WLI127" i="59" s="1"/>
  <c r="WLK127" i="59" s="1"/>
  <c r="WLM127" i="59" s="1"/>
  <c r="WLO127" i="59" s="1"/>
  <c r="WLQ127" i="59" s="1"/>
  <c r="WLS127" i="59" s="1"/>
  <c r="WLU127" i="59" s="1"/>
  <c r="WLW127" i="59" s="1"/>
  <c r="WLY127" i="59" s="1"/>
  <c r="WMA127" i="59" s="1"/>
  <c r="WMC127" i="59" s="1"/>
  <c r="WME127" i="59" s="1"/>
  <c r="WMG127" i="59" s="1"/>
  <c r="WMI127" i="59" s="1"/>
  <c r="WMK127" i="59" s="1"/>
  <c r="WMM127" i="59" s="1"/>
  <c r="WMO127" i="59" s="1"/>
  <c r="WMQ127" i="59" s="1"/>
  <c r="WMS127" i="59" s="1"/>
  <c r="WMU127" i="59" s="1"/>
  <c r="WMW127" i="59" s="1"/>
  <c r="WMY127" i="59" s="1"/>
  <c r="WNA127" i="59" s="1"/>
  <c r="WNC127" i="59" s="1"/>
  <c r="WNE127" i="59" s="1"/>
  <c r="WNG127" i="59" s="1"/>
  <c r="WNI127" i="59" s="1"/>
  <c r="WNK127" i="59" s="1"/>
  <c r="WNM127" i="59" s="1"/>
  <c r="WNO127" i="59" s="1"/>
  <c r="WNQ127" i="59" s="1"/>
  <c r="WNS127" i="59" s="1"/>
  <c r="WNU127" i="59" s="1"/>
  <c r="WNW127" i="59" s="1"/>
  <c r="WNY127" i="59" s="1"/>
  <c r="WOA127" i="59" s="1"/>
  <c r="WOC127" i="59" s="1"/>
  <c r="WOE127" i="59" s="1"/>
  <c r="WOG127" i="59" s="1"/>
  <c r="WOI127" i="59" s="1"/>
  <c r="WOK127" i="59" s="1"/>
  <c r="WOM127" i="59" s="1"/>
  <c r="WOO127" i="59" s="1"/>
  <c r="WOQ127" i="59" s="1"/>
  <c r="WOS127" i="59" s="1"/>
  <c r="WOU127" i="59" s="1"/>
  <c r="WOW127" i="59" s="1"/>
  <c r="WOY127" i="59" s="1"/>
  <c r="WPA127" i="59" s="1"/>
  <c r="WPC127" i="59" s="1"/>
  <c r="WPE127" i="59" s="1"/>
  <c r="WPG127" i="59" s="1"/>
  <c r="WPI127" i="59" s="1"/>
  <c r="WPK127" i="59" s="1"/>
  <c r="WPM127" i="59" s="1"/>
  <c r="WPO127" i="59" s="1"/>
  <c r="WPQ127" i="59" s="1"/>
  <c r="WPS127" i="59" s="1"/>
  <c r="WPU127" i="59" s="1"/>
  <c r="WPW127" i="59" s="1"/>
  <c r="WPY127" i="59" s="1"/>
  <c r="WQA127" i="59" s="1"/>
  <c r="WQC127" i="59" s="1"/>
  <c r="WQE127" i="59" s="1"/>
  <c r="WQG127" i="59" s="1"/>
  <c r="WQI127" i="59" s="1"/>
  <c r="WQK127" i="59" s="1"/>
  <c r="WQM127" i="59" s="1"/>
  <c r="WQO127" i="59" s="1"/>
  <c r="WQQ127" i="59" s="1"/>
  <c r="WQS127" i="59" s="1"/>
  <c r="WQU127" i="59" s="1"/>
  <c r="WQW127" i="59" s="1"/>
  <c r="WQY127" i="59" s="1"/>
  <c r="WRA127" i="59" s="1"/>
  <c r="WRC127" i="59" s="1"/>
  <c r="WRE127" i="59" s="1"/>
  <c r="WRG127" i="59" s="1"/>
  <c r="WRI127" i="59" s="1"/>
  <c r="WRK127" i="59" s="1"/>
  <c r="WRM127" i="59" s="1"/>
  <c r="WRO127" i="59" s="1"/>
  <c r="WRQ127" i="59" s="1"/>
  <c r="WRS127" i="59" s="1"/>
  <c r="WRU127" i="59" s="1"/>
  <c r="WRW127" i="59" s="1"/>
  <c r="WRY127" i="59" s="1"/>
  <c r="WSA127" i="59" s="1"/>
  <c r="WSC127" i="59" s="1"/>
  <c r="WSE127" i="59" s="1"/>
  <c r="WSG127" i="59" s="1"/>
  <c r="WSI127" i="59" s="1"/>
  <c r="WSK127" i="59" s="1"/>
  <c r="WSM127" i="59" s="1"/>
  <c r="WSO127" i="59" s="1"/>
  <c r="WSQ127" i="59" s="1"/>
  <c r="WSS127" i="59" s="1"/>
  <c r="WSU127" i="59" s="1"/>
  <c r="WSW127" i="59" s="1"/>
  <c r="WSY127" i="59" s="1"/>
  <c r="WTA127" i="59" s="1"/>
  <c r="WTC127" i="59" s="1"/>
  <c r="WTE127" i="59" s="1"/>
  <c r="WTG127" i="59" s="1"/>
  <c r="WTI127" i="59" s="1"/>
  <c r="WTK127" i="59" s="1"/>
  <c r="WTM127" i="59" s="1"/>
  <c r="WTO127" i="59" s="1"/>
  <c r="WTQ127" i="59" s="1"/>
  <c r="WTS127" i="59" s="1"/>
  <c r="WTU127" i="59" s="1"/>
  <c r="WTW127" i="59" s="1"/>
  <c r="WTY127" i="59" s="1"/>
  <c r="WUA127" i="59" s="1"/>
  <c r="WUC127" i="59" s="1"/>
  <c r="WUE127" i="59" s="1"/>
  <c r="WUG127" i="59" s="1"/>
  <c r="WUI127" i="59" s="1"/>
  <c r="WUK127" i="59" s="1"/>
  <c r="WUM127" i="59" s="1"/>
  <c r="WUO127" i="59" s="1"/>
  <c r="WUQ127" i="59" s="1"/>
  <c r="WUS127" i="59" s="1"/>
  <c r="WUU127" i="59" s="1"/>
  <c r="WUW127" i="59" s="1"/>
  <c r="WUY127" i="59" s="1"/>
  <c r="WVA127" i="59" s="1"/>
  <c r="WVC127" i="59" s="1"/>
  <c r="WVE127" i="59" s="1"/>
  <c r="WVG127" i="59" s="1"/>
  <c r="WVI127" i="59" s="1"/>
  <c r="WVK127" i="59" s="1"/>
  <c r="WVM127" i="59" s="1"/>
  <c r="WVO127" i="59" s="1"/>
  <c r="WVQ127" i="59" s="1"/>
  <c r="WVS127" i="59" s="1"/>
  <c r="WVU127" i="59" s="1"/>
  <c r="WVW127" i="59" s="1"/>
  <c r="WVY127" i="59" s="1"/>
  <c r="WWA127" i="59" s="1"/>
  <c r="WWC127" i="59" s="1"/>
  <c r="WWE127" i="59" s="1"/>
  <c r="WWG127" i="59" s="1"/>
  <c r="WWI127" i="59" s="1"/>
  <c r="WWK127" i="59" s="1"/>
  <c r="WWM127" i="59" s="1"/>
  <c r="WWO127" i="59" s="1"/>
  <c r="WWQ127" i="59" s="1"/>
  <c r="WWS127" i="59" s="1"/>
  <c r="WWU127" i="59" s="1"/>
  <c r="WWW127" i="59" s="1"/>
  <c r="WWY127" i="59" s="1"/>
  <c r="WXA127" i="59" s="1"/>
  <c r="WXC127" i="59" s="1"/>
  <c r="WXE127" i="59" s="1"/>
  <c r="WXG127" i="59" s="1"/>
  <c r="WXI127" i="59" s="1"/>
  <c r="WXK127" i="59" s="1"/>
  <c r="WXM127" i="59" s="1"/>
  <c r="WXO127" i="59" s="1"/>
  <c r="WXQ127" i="59" s="1"/>
  <c r="WXS127" i="59" s="1"/>
  <c r="WXU127" i="59" s="1"/>
  <c r="WXW127" i="59" s="1"/>
  <c r="WXY127" i="59" s="1"/>
  <c r="WYA127" i="59" s="1"/>
  <c r="WYC127" i="59" s="1"/>
  <c r="WYE127" i="59" s="1"/>
  <c r="WYG127" i="59" s="1"/>
  <c r="WYI127" i="59" s="1"/>
  <c r="WYK127" i="59" s="1"/>
  <c r="WYM127" i="59" s="1"/>
  <c r="WYO127" i="59" s="1"/>
  <c r="WYQ127" i="59" s="1"/>
  <c r="WYS127" i="59" s="1"/>
  <c r="WYU127" i="59" s="1"/>
  <c r="WYW127" i="59" s="1"/>
  <c r="WYY127" i="59" s="1"/>
  <c r="WZA127" i="59" s="1"/>
  <c r="WZC127" i="59" s="1"/>
  <c r="WZE127" i="59" s="1"/>
  <c r="WZG127" i="59" s="1"/>
  <c r="WZI127" i="59" s="1"/>
  <c r="WZK127" i="59" s="1"/>
  <c r="WZM127" i="59" s="1"/>
  <c r="WZO127" i="59" s="1"/>
  <c r="WZQ127" i="59" s="1"/>
  <c r="WZS127" i="59" s="1"/>
  <c r="WZU127" i="59" s="1"/>
  <c r="WZW127" i="59" s="1"/>
  <c r="WZY127" i="59" s="1"/>
  <c r="XAA127" i="59" s="1"/>
  <c r="XAC127" i="59" s="1"/>
  <c r="XAE127" i="59" s="1"/>
  <c r="XAG127" i="59" s="1"/>
  <c r="XAI127" i="59" s="1"/>
  <c r="XAK127" i="59" s="1"/>
  <c r="XAM127" i="59" s="1"/>
  <c r="XAO127" i="59" s="1"/>
  <c r="XAQ127" i="59" s="1"/>
  <c r="XAS127" i="59" s="1"/>
  <c r="XAU127" i="59" s="1"/>
  <c r="XAW127" i="59" s="1"/>
  <c r="XAY127" i="59" s="1"/>
  <c r="XBA127" i="59" s="1"/>
  <c r="XBC127" i="59" s="1"/>
  <c r="XBE127" i="59" s="1"/>
  <c r="XBG127" i="59" s="1"/>
  <c r="XBI127" i="59" s="1"/>
  <c r="XBK127" i="59" s="1"/>
  <c r="XBM127" i="59" s="1"/>
  <c r="XBO127" i="59" s="1"/>
  <c r="XBQ127" i="59" s="1"/>
  <c r="XBS127" i="59" s="1"/>
  <c r="XBU127" i="59" s="1"/>
  <c r="XBW127" i="59" s="1"/>
  <c r="XBY127" i="59" s="1"/>
  <c r="XCA127" i="59" s="1"/>
  <c r="XCC127" i="59" s="1"/>
  <c r="XCE127" i="59" s="1"/>
  <c r="XCG127" i="59" s="1"/>
  <c r="XCI127" i="59" s="1"/>
  <c r="XCK127" i="59" s="1"/>
  <c r="XCM127" i="59" s="1"/>
  <c r="XCO127" i="59" s="1"/>
  <c r="XCQ127" i="59" s="1"/>
  <c r="XCS127" i="59" s="1"/>
  <c r="XCU127" i="59" s="1"/>
  <c r="XCW127" i="59" s="1"/>
  <c r="XCY127" i="59" s="1"/>
  <c r="XDA127" i="59" s="1"/>
  <c r="XDC127" i="59" s="1"/>
  <c r="XDE127" i="59" s="1"/>
  <c r="XDG127" i="59" s="1"/>
  <c r="XDI127" i="59" s="1"/>
  <c r="XDK127" i="59" s="1"/>
  <c r="XDM127" i="59" s="1"/>
  <c r="XDO127" i="59" s="1"/>
  <c r="XDQ127" i="59" s="1"/>
  <c r="XDS127" i="59" s="1"/>
  <c r="XDU127" i="59" s="1"/>
  <c r="XDW127" i="59" s="1"/>
  <c r="XDY127" i="59" s="1"/>
  <c r="XEA127" i="59" s="1"/>
  <c r="XEC127" i="59" s="1"/>
  <c r="XEE127" i="59" s="1"/>
  <c r="XEG127" i="59" s="1"/>
  <c r="XEI127" i="59" s="1"/>
  <c r="XEK127" i="59" s="1"/>
  <c r="XEM127" i="59" s="1"/>
  <c r="XEO127" i="59" s="1"/>
  <c r="XEQ127" i="59" s="1"/>
  <c r="XES127" i="59" s="1"/>
  <c r="XEU127" i="59" s="1"/>
  <c r="XEW127" i="59" s="1"/>
  <c r="XEY127" i="59" s="1"/>
  <c r="XFA127" i="59" s="1"/>
  <c r="W14" i="5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<sst xmlns="http://schemas.openxmlformats.org/spreadsheetml/2006/main" count="2030" uniqueCount="1087">
  <si>
    <t>Initial Application</t>
  </si>
  <si>
    <t>What you need to complete</t>
  </si>
  <si>
    <t>Description</t>
  </si>
  <si>
    <t>1 - Site details</t>
  </si>
  <si>
    <t>To provide basic information about the site and confirm basic eligibility requirements.</t>
  </si>
  <si>
    <t>2 - Applicant details</t>
  </si>
  <si>
    <t>To provide basic information about the applicant and confirm if any agent is authorised to act on behalf of the applicant.</t>
  </si>
  <si>
    <t>3 - Objectives</t>
  </si>
  <si>
    <t>To provide an overview of the economic, environmental and social objectives of the proposed woodland creation.</t>
  </si>
  <si>
    <t>Appendix 1: Boundary Map</t>
  </si>
  <si>
    <t>Appendix 2: WCPG Declaration Form</t>
  </si>
  <si>
    <t>To collect required signatures and agree to declarations.</t>
  </si>
  <si>
    <t>Stage 1</t>
  </si>
  <si>
    <r>
      <t xml:space="preserve">Supporting documents </t>
    </r>
    <r>
      <rPr>
        <sz val="10"/>
        <color theme="0"/>
        <rFont val="Verdana"/>
        <family val="2"/>
      </rPr>
      <t>(as applicable)</t>
    </r>
  </si>
  <si>
    <t>1 - Biodiversity &amp; Geology</t>
  </si>
  <si>
    <t>Desk based checks on site biodiversity and geological features.</t>
  </si>
  <si>
    <t>Priority Habitat &amp; Priority Species maps, LERC data</t>
  </si>
  <si>
    <t>2 - Landscape &amp; Water</t>
  </si>
  <si>
    <t>Desk based checks on the local landscape and water.</t>
  </si>
  <si>
    <t>Water supply map</t>
  </si>
  <si>
    <t>3 - Historic Environment</t>
  </si>
  <si>
    <t>Desk based checks on the historic environment and heritage assets.</t>
  </si>
  <si>
    <t>HERC data, HE advice, maps of Conservation Areas</t>
  </si>
  <si>
    <t>4 - Silviculture, Soil &amp; Climate Change</t>
  </si>
  <si>
    <t>Desk based checks on soils, threat management and future resilience.</t>
  </si>
  <si>
    <t>ESC report, Soilscapes report</t>
  </si>
  <si>
    <t>5 - Access &amp; Local Interests</t>
  </si>
  <si>
    <t>Desk based checks on public access and local interests.</t>
  </si>
  <si>
    <t>6 - Stage 1 Assessment &amp; Summary</t>
  </si>
  <si>
    <t>Summary of any survey requirements, FC assessment and next steps.</t>
  </si>
  <si>
    <t>Supplementary Payment Application Form</t>
  </si>
  <si>
    <t>Appendix 3: Site Context Map</t>
  </si>
  <si>
    <t>A spatial plan of key features and characteristics of the wider landscape.</t>
  </si>
  <si>
    <t>Stage 2</t>
  </si>
  <si>
    <t>1 - Survey &amp; Analysis</t>
  </si>
  <si>
    <t>A summary of any surveys undertaken and their findings.</t>
  </si>
  <si>
    <t>Survey reports</t>
  </si>
  <si>
    <r>
      <t xml:space="preserve">2 - EPS Assessment </t>
    </r>
    <r>
      <rPr>
        <i/>
        <sz val="10"/>
        <color theme="0"/>
        <rFont val="Verdana"/>
        <family val="2"/>
      </rPr>
      <t>(where applicable)</t>
    </r>
  </si>
  <si>
    <t>Where the proposal may impact on or affect a European Protected Site.</t>
  </si>
  <si>
    <t>3 - Design Concept Development</t>
  </si>
  <si>
    <t>Synthesis of the woodland creation design concept.</t>
  </si>
  <si>
    <t>4 - Stakeholder Engagement</t>
  </si>
  <si>
    <t>A summary of contacts engaged with on the design concept and any comments.</t>
  </si>
  <si>
    <t>Appendix 4: Site Appraisal Plan</t>
  </si>
  <si>
    <t>An annotated spatial plan showing considerations for known features.</t>
  </si>
  <si>
    <t>Appendix 5: Design Concept Plan</t>
  </si>
  <si>
    <t>An annotated spatial plan showing the final design concept and details.</t>
  </si>
  <si>
    <t>Final Woodland Creation Design Plan</t>
  </si>
  <si>
    <t>To finalise a UK Forestry Standard-compliant plan for woodland creation.</t>
  </si>
  <si>
    <t>1 - Final Design Plan</t>
  </si>
  <si>
    <t>A summary of the details of your final design plan.</t>
  </si>
  <si>
    <t>2 - Species Breakdown</t>
  </si>
  <si>
    <t>To outline the proposed species selection in each compartment.</t>
  </si>
  <si>
    <t>Appendix 6: Woodland Creation Design Plan</t>
  </si>
  <si>
    <t>An annotated spatial plan of the final woodland creation design.</t>
  </si>
  <si>
    <t>References</t>
  </si>
  <si>
    <t>Species List</t>
  </si>
  <si>
    <t>A guide to species names and codes to support your proposed planting.</t>
  </si>
  <si>
    <t>Tree Procurement Summary</t>
  </si>
  <si>
    <t>A summary for the applicant's reference in aiding seedling purchase.</t>
  </si>
  <si>
    <t>Section 1 - Site details</t>
  </si>
  <si>
    <t>Site Details</t>
  </si>
  <si>
    <t>WCPG reference (for FC internal use):</t>
  </si>
  <si>
    <t>Name of property, site or application name:</t>
  </si>
  <si>
    <t>Gross area (ha) of proposed woodland:</t>
  </si>
  <si>
    <r>
      <t xml:space="preserve">Proposed woodland composition:
</t>
    </r>
    <r>
      <rPr>
        <i/>
        <sz val="10"/>
        <color theme="1"/>
        <rFont val="Verdana"/>
        <family val="2"/>
      </rPr>
      <t>(select drop-down)</t>
    </r>
  </si>
  <si>
    <r>
      <rPr>
        <b/>
        <sz val="11"/>
        <rFont val="Verdana"/>
        <family val="2"/>
      </rPr>
      <t xml:space="preserve">If not modelled in the </t>
    </r>
    <r>
      <rPr>
        <b/>
        <u/>
        <sz val="11"/>
        <color theme="10"/>
        <rFont val="Verdana"/>
        <family val="2"/>
      </rPr>
      <t>ESC support system</t>
    </r>
    <r>
      <rPr>
        <b/>
        <sz val="11"/>
        <rFont val="Verdana"/>
        <family val="2"/>
      </rPr>
      <t>, please provide main species:</t>
    </r>
  </si>
  <si>
    <r>
      <t xml:space="preserve">Central Grid Reference of your proposed woodland:
</t>
    </r>
    <r>
      <rPr>
        <i/>
        <sz val="10"/>
        <color theme="1"/>
        <rFont val="Verdana"/>
        <family val="2"/>
      </rPr>
      <t>(E.g., GR 123 456)</t>
    </r>
  </si>
  <si>
    <t>Local Authority:</t>
  </si>
  <si>
    <t>Nearest town or locality:</t>
  </si>
  <si>
    <r>
      <t xml:space="preserve">Is any of the land designated?:
</t>
    </r>
    <r>
      <rPr>
        <i/>
        <sz val="10"/>
        <color theme="1"/>
        <rFont val="Verdana"/>
        <family val="2"/>
      </rPr>
      <t>(select drop-down)</t>
    </r>
  </si>
  <si>
    <t>If yes, please provide details:</t>
  </si>
  <si>
    <r>
      <t xml:space="preserve">Is any of the land currently subject to a grant agreement:
</t>
    </r>
    <r>
      <rPr>
        <i/>
        <sz val="10"/>
        <color theme="1"/>
        <rFont val="Verdana"/>
        <family val="2"/>
      </rPr>
      <t>(select drop-down)</t>
    </r>
  </si>
  <si>
    <r>
      <t xml:space="preserve">Current occupation of the land:
</t>
    </r>
    <r>
      <rPr>
        <i/>
        <sz val="10"/>
        <color theme="1"/>
        <rFont val="Verdana"/>
        <family val="2"/>
      </rPr>
      <t>(select drop-down)</t>
    </r>
  </si>
  <si>
    <t>If other, please provide details:</t>
  </si>
  <si>
    <r>
      <t xml:space="preserve">Your Management Control of the land:
</t>
    </r>
    <r>
      <rPr>
        <i/>
        <sz val="10"/>
        <color theme="1"/>
        <rFont val="Verdana"/>
        <family val="2"/>
      </rPr>
      <t>(select drop-down)</t>
    </r>
  </si>
  <si>
    <t>Basic Eligibility Check</t>
  </si>
  <si>
    <t xml:space="preserve">Please confirm all land in this application is: </t>
  </si>
  <si>
    <t>in England</t>
  </si>
  <si>
    <r>
      <rPr>
        <b/>
        <sz val="11"/>
        <rFont val="Verdana"/>
        <family val="2"/>
      </rPr>
      <t>is not in an area of deep peat</t>
    </r>
    <r>
      <rPr>
        <sz val="11"/>
        <rFont val="Verdana"/>
        <family val="2"/>
      </rPr>
      <t xml:space="preserve">
</t>
    </r>
    <r>
      <rPr>
        <i/>
        <sz val="10"/>
        <rFont val="Verdana"/>
        <family val="2"/>
      </rPr>
      <t xml:space="preserve">Check </t>
    </r>
    <r>
      <rPr>
        <i/>
        <u/>
        <sz val="10"/>
        <color theme="10"/>
        <rFont val="Verdana"/>
        <family val="2"/>
      </rPr>
      <t>Forester GIS</t>
    </r>
    <r>
      <rPr>
        <i/>
        <sz val="10"/>
        <rFont val="Verdana"/>
        <family val="2"/>
      </rPr>
      <t xml:space="preserve"> &gt; Constraints &gt; Natural England Peat Map</t>
    </r>
  </si>
  <si>
    <t>is not currently subject to incompatible or overlapping obligations under an existing grant scheme</t>
  </si>
  <si>
    <t>is not subject to any form of legally binding obligation, such as planning consent or a section 106 agreement</t>
  </si>
  <si>
    <t>was not previously wooded and then felled or deforested within the past 20 years</t>
  </si>
  <si>
    <t xml:space="preserve">Appendix 1: Boundary Map </t>
  </si>
  <si>
    <t>Section 2 - Applicant details</t>
  </si>
  <si>
    <t>WCPG reference:</t>
  </si>
  <si>
    <t>Lead Applicant</t>
  </si>
  <si>
    <t>Title:</t>
  </si>
  <si>
    <t>Forename(s):</t>
  </si>
  <si>
    <t>Surname:</t>
  </si>
  <si>
    <t>Landline telephone number:</t>
  </si>
  <si>
    <t>Mobile telephone number:</t>
  </si>
  <si>
    <t>Email:</t>
  </si>
  <si>
    <t>Address:</t>
  </si>
  <si>
    <t>Town:</t>
  </si>
  <si>
    <t>County:</t>
  </si>
  <si>
    <t>Postcode:</t>
  </si>
  <si>
    <t>Country:</t>
  </si>
  <si>
    <r>
      <t xml:space="preserve">Preferred method of communication:
</t>
    </r>
    <r>
      <rPr>
        <i/>
        <sz val="10"/>
        <color theme="1"/>
        <rFont val="Verdana"/>
        <family val="2"/>
      </rPr>
      <t>(select drop-down)</t>
    </r>
  </si>
  <si>
    <t>Business Details</t>
  </si>
  <si>
    <t>Organisation:</t>
  </si>
  <si>
    <t>Position:</t>
  </si>
  <si>
    <t>Single Business Identifier (SBI):</t>
  </si>
  <si>
    <r>
      <t xml:space="preserve">Organisation type:
</t>
    </r>
    <r>
      <rPr>
        <i/>
        <sz val="10"/>
        <color theme="1"/>
        <rFont val="Verdana"/>
        <family val="2"/>
      </rPr>
      <t>(select drop-down)</t>
    </r>
  </si>
  <si>
    <t>Agent</t>
  </si>
  <si>
    <r>
      <t xml:space="preserve">Is an agent authorised to act on behalf of the lead applicant for this application?
</t>
    </r>
    <r>
      <rPr>
        <i/>
        <sz val="10"/>
        <color theme="1"/>
        <rFont val="Verdana"/>
        <family val="2"/>
      </rPr>
      <t>(select drop-down)</t>
    </r>
  </si>
  <si>
    <t>Agent name:</t>
  </si>
  <si>
    <r>
      <t xml:space="preserve">Agent Authority Form:
</t>
    </r>
    <r>
      <rPr>
        <i/>
        <sz val="10"/>
        <color theme="1"/>
        <rFont val="Verdana"/>
        <family val="2"/>
      </rPr>
      <t>(select drop-down)</t>
    </r>
  </si>
  <si>
    <r>
      <t xml:space="preserve">Agent communication preference:
</t>
    </r>
    <r>
      <rPr>
        <i/>
        <sz val="10"/>
        <color theme="1"/>
        <rFont val="Verdana"/>
        <family val="2"/>
      </rPr>
      <t>(select drop-down)</t>
    </r>
  </si>
  <si>
    <t xml:space="preserve">
</t>
  </si>
  <si>
    <t>Section 3 - Objectives</t>
  </si>
  <si>
    <t>Overview</t>
  </si>
  <si>
    <t>Economic objectives</t>
  </si>
  <si>
    <t>Environmental objectives</t>
  </si>
  <si>
    <t>Social objectives</t>
  </si>
  <si>
    <t>Stage 1 - Biodiversity and Important Geology</t>
  </si>
  <si>
    <t>Habitats and Species</t>
  </si>
  <si>
    <t>Check</t>
  </si>
  <si>
    <t>What you need to do</t>
  </si>
  <si>
    <r>
      <t xml:space="preserve">Result 
</t>
    </r>
    <r>
      <rPr>
        <i/>
        <sz val="9"/>
        <rFont val="Verdana"/>
        <family val="2"/>
      </rPr>
      <t>(select drop-down)</t>
    </r>
  </si>
  <si>
    <r>
      <t xml:space="preserve">Comments
</t>
    </r>
    <r>
      <rPr>
        <i/>
        <sz val="10"/>
        <rFont val="Verdana"/>
        <family val="2"/>
      </rPr>
      <t>Please provide further details, impacts and mitigations where appropriate</t>
    </r>
  </si>
  <si>
    <t>FC checks</t>
  </si>
  <si>
    <r>
      <rPr>
        <b/>
        <sz val="10"/>
        <rFont val="Verdana"/>
        <family val="2"/>
      </rPr>
      <t>Are any priority habitats known to be present?</t>
    </r>
    <r>
      <rPr>
        <sz val="10"/>
        <rFont val="Verdana"/>
        <family val="2"/>
      </rPr>
      <t xml:space="preserve">
Listed of principal importance in England ('Section 41 habitats and species').
</t>
    </r>
    <r>
      <rPr>
        <u/>
        <sz val="10"/>
        <color theme="10"/>
        <rFont val="Verdana"/>
        <family val="2"/>
      </rPr>
      <t xml:space="preserve">
https://www.gov.uk/government/publications/habitats-and-species-of-principal-importance-in-england</t>
    </r>
  </si>
  <si>
    <r>
      <rPr>
        <b/>
        <sz val="10"/>
        <rFont val="Verdana"/>
        <family val="2"/>
      </rPr>
      <t>1. Perform a MAGIC site check</t>
    </r>
    <r>
      <rPr>
        <sz val="10"/>
        <rFont val="Verdana"/>
        <family val="2"/>
      </rPr>
      <t xml:space="preserve">
Layers: Habitats and Species &gt; Priority Habitats &gt; All layers</t>
    </r>
    <r>
      <rPr>
        <u/>
        <sz val="10"/>
        <color theme="10"/>
        <rFont val="Verdana"/>
        <family val="2"/>
      </rPr>
      <t xml:space="preserve">
</t>
    </r>
    <r>
      <rPr>
        <sz val="10"/>
        <rFont val="Verdana"/>
        <family val="2"/>
      </rPr>
      <t>You must save a copy of the MAGIC report and map and submit these when you return this form.</t>
    </r>
    <r>
      <rPr>
        <u/>
        <sz val="10"/>
        <color theme="10"/>
        <rFont val="Verdana"/>
        <family val="2"/>
      </rPr>
      <t xml:space="preserve">
</t>
    </r>
    <r>
      <rPr>
        <sz val="10"/>
        <rFont val="Verdana"/>
        <family val="2"/>
      </rPr>
      <t xml:space="preserve">Planting on or in close proximity to priority habitats is subject to the principles in </t>
    </r>
    <r>
      <rPr>
        <u/>
        <sz val="10"/>
        <color theme="10"/>
        <rFont val="Verdana"/>
        <family val="2"/>
      </rPr>
      <t xml:space="preserve">Operations Note 43.
</t>
    </r>
    <r>
      <rPr>
        <sz val="10"/>
        <rFont val="Verdana"/>
        <family val="2"/>
      </rPr>
      <t xml:space="preserve">
</t>
    </r>
    <r>
      <rPr>
        <b/>
        <sz val="10"/>
        <rFont val="Verdana"/>
        <family val="2"/>
      </rPr>
      <t>2. Contact your Local Environmental Records Centre (LERC)</t>
    </r>
    <r>
      <rPr>
        <sz val="10"/>
        <rFont val="Verdana"/>
        <family val="2"/>
      </rPr>
      <t xml:space="preserve">
Request information relating to priority (s.41) habitats, protected &amp; priority (s.41) species and Local Wildlife Site boundary maps on/intersecting with (or within 500m) of the proposed planting footprint. You must submit a copy of the dataset and any comments when you return this form.</t>
    </r>
  </si>
  <si>
    <r>
      <rPr>
        <b/>
        <sz val="10"/>
        <rFont val="Verdana"/>
        <family val="2"/>
      </rPr>
      <t>Are any priority species known to be present?</t>
    </r>
    <r>
      <rPr>
        <sz val="10"/>
        <rFont val="Verdana"/>
        <family val="2"/>
      </rPr>
      <t xml:space="preserve">
Listed of principal importance in England ('Section 41 habitats and species').
</t>
    </r>
    <r>
      <rPr>
        <u/>
        <sz val="10"/>
        <color theme="10"/>
        <rFont val="Verdana"/>
        <family val="2"/>
      </rPr>
      <t xml:space="preserve">
https://www.gov.uk/government/publications/habitats-and-species-of-principal-importance-in-england</t>
    </r>
  </si>
  <si>
    <r>
      <rPr>
        <b/>
        <sz val="10"/>
        <color theme="1"/>
        <rFont val="Verdana"/>
        <family val="2"/>
      </rPr>
      <t>1. Perform a MAGIC site check</t>
    </r>
    <r>
      <rPr>
        <sz val="10"/>
        <color theme="1"/>
        <rFont val="Verdana"/>
        <family val="2"/>
      </rPr>
      <t xml:space="preserve">
</t>
    </r>
    <r>
      <rPr>
        <i/>
        <sz val="10"/>
        <color theme="1"/>
        <rFont val="Verdana"/>
        <family val="2"/>
      </rPr>
      <t>Magic layer: Habitats and Species &gt; Priority Species &gt; All layers</t>
    </r>
    <r>
      <rPr>
        <sz val="10"/>
        <color theme="1"/>
        <rFont val="Verdana"/>
        <family val="2"/>
      </rPr>
      <t xml:space="preserve">
You must save a copy of the MAGIC report and map and submit these when you return this form.</t>
    </r>
    <r>
      <rPr>
        <i/>
        <sz val="10"/>
        <color theme="1"/>
        <rFont val="Verdana"/>
        <family val="2"/>
      </rPr>
      <t xml:space="preserve">
</t>
    </r>
    <r>
      <rPr>
        <sz val="10"/>
        <color theme="1"/>
        <rFont val="Verdana"/>
        <family val="2"/>
      </rPr>
      <t xml:space="preserve">
</t>
    </r>
    <r>
      <rPr>
        <b/>
        <sz val="10"/>
        <color theme="1"/>
        <rFont val="Verdana"/>
        <family val="2"/>
      </rPr>
      <t>2. Contact your Local Environmental Records Centre (LERC)</t>
    </r>
    <r>
      <rPr>
        <sz val="10"/>
        <color theme="1"/>
        <rFont val="Verdana"/>
        <family val="2"/>
      </rPr>
      <t xml:space="preserve">
Request information relating to priority (s.41) habitats, protected &amp; priority (s.41) species and Local Wildlife Site boundary maps on/intersecting with (or within 500m) of the proposed planting footprint. You must submit a copy of the dataset and any comments when you return this form.</t>
    </r>
  </si>
  <si>
    <t>Is the site within a red squirrel area?</t>
  </si>
  <si>
    <r>
      <rPr>
        <b/>
        <sz val="10"/>
        <rFont val="Verdana"/>
        <family val="2"/>
      </rPr>
      <t>Check MAGIC</t>
    </r>
    <r>
      <rPr>
        <sz val="10"/>
        <rFont val="Verdana"/>
        <family val="2"/>
      </rPr>
      <t xml:space="preserve">
</t>
    </r>
    <r>
      <rPr>
        <i/>
        <sz val="10"/>
        <rFont val="Verdana"/>
        <family val="2"/>
      </rPr>
      <t>Magic layer: Targeting &amp; Scoring Layers &gt; Biodiversity &gt; Woodland - Red Squirrel - Creation (England) &amp; Woodland - Red Squirrel - Management (England)</t>
    </r>
    <r>
      <rPr>
        <sz val="10"/>
        <rFont val="Verdana"/>
        <family val="2"/>
      </rPr>
      <t xml:space="preserve">
Further guidance is available in </t>
    </r>
    <r>
      <rPr>
        <u/>
        <sz val="10"/>
        <color theme="10"/>
        <rFont val="Verdana"/>
        <family val="2"/>
      </rPr>
      <t>Red squirrels and forestry operations in England - operations note 65</t>
    </r>
  </si>
  <si>
    <t>Is the site within or adjacent to an internationally important plant area?</t>
  </si>
  <si>
    <r>
      <rPr>
        <b/>
        <sz val="10"/>
        <color theme="1"/>
        <rFont val="Verdana"/>
        <family val="2"/>
      </rPr>
      <t>Check MAGIC</t>
    </r>
    <r>
      <rPr>
        <sz val="10"/>
        <color theme="1"/>
        <rFont val="Verdana"/>
        <family val="2"/>
      </rPr>
      <t xml:space="preserve">
</t>
    </r>
    <r>
      <rPr>
        <i/>
        <sz val="10"/>
        <color theme="1"/>
        <rFont val="Verdana"/>
        <family val="2"/>
      </rPr>
      <t>Magic layer: Habitats and Species &gt; Species &gt; Plants &gt; Important Plant Areas Plantlife (GB)</t>
    </r>
  </si>
  <si>
    <t xml:space="preserve">Is the proposal site within an RSPB Important Bird Area? </t>
  </si>
  <si>
    <r>
      <rPr>
        <b/>
        <sz val="10"/>
        <color theme="1"/>
        <rFont val="Verdana"/>
        <family val="2"/>
      </rPr>
      <t>Check MAGIC</t>
    </r>
    <r>
      <rPr>
        <sz val="10"/>
        <color theme="1"/>
        <rFont val="Verdana"/>
        <family val="2"/>
      </rPr>
      <t xml:space="preserve">
Magic layer: Habitats and Species &gt; Species &gt; Birds &gt; </t>
    </r>
  </si>
  <si>
    <t xml:space="preserve">Is the proposal site adjacent to Ancient Semi Natural Woodland, Plantation on Ancient Woodland Sites, Priority Habitat Woodland, or Native Woodland refugia and fauna species (e.g. EPS and IUNC red list spp.)? 
</t>
  </si>
  <si>
    <r>
      <rPr>
        <b/>
        <sz val="10"/>
        <color theme="1"/>
        <rFont val="Verdana"/>
        <family val="2"/>
      </rPr>
      <t>Perform a MAGIC site check</t>
    </r>
    <r>
      <rPr>
        <sz val="10"/>
        <color theme="1"/>
        <rFont val="Verdana"/>
        <family val="2"/>
      </rPr>
      <t xml:space="preserve">
</t>
    </r>
    <r>
      <rPr>
        <i/>
        <sz val="10"/>
        <color theme="1"/>
        <rFont val="Verdana"/>
        <family val="2"/>
      </rPr>
      <t xml:space="preserve">Magic layer(s): Designations &gt; Habitats and Species &gt; Woodland &gt; Ancient Woodland (England) &amp; Priority Habitat Inventory - Deciduous Woodland (England)
</t>
    </r>
    <r>
      <rPr>
        <sz val="10"/>
        <color theme="1"/>
        <rFont val="Verdana"/>
        <family val="2"/>
      </rPr>
      <t xml:space="preserve">Define buffer to 1,000m to check for adjacent sites.
</t>
    </r>
  </si>
  <si>
    <t>Statutory Designations</t>
  </si>
  <si>
    <t>Are there any Special Protection Area (SPAs), Special Areas of Conservation (SACs) or Ramsar sites overlapping, or within one kilometre of the proposal site?</t>
  </si>
  <si>
    <r>
      <rPr>
        <b/>
        <sz val="10"/>
        <color theme="1"/>
        <rFont val="Verdana"/>
        <family val="2"/>
      </rPr>
      <t xml:space="preserve">Check MAGIC </t>
    </r>
    <r>
      <rPr>
        <sz val="10"/>
        <color theme="1"/>
        <rFont val="Verdana"/>
        <family val="2"/>
      </rPr>
      <t xml:space="preserve">
</t>
    </r>
    <r>
      <rPr>
        <i/>
        <sz val="10"/>
        <color theme="1"/>
        <rFont val="Verdana"/>
        <family val="2"/>
      </rPr>
      <t>Magic layer: Designations &gt; Land-Based Designations &gt; Statutory &gt; Ramsar Sites (England), Special Areas of Conservation (England), Special Protection Areas (England)</t>
    </r>
    <r>
      <rPr>
        <sz val="10"/>
        <color theme="1"/>
        <rFont val="Verdana"/>
        <family val="2"/>
      </rPr>
      <t xml:space="preserve">
You must submit a copy of the MAGIC map when you return this form.</t>
    </r>
  </si>
  <si>
    <t>EUROPEAN SITE: What is the closest SAC, SPA or Ramsar site to the proposal, regardless of distance?</t>
  </si>
  <si>
    <r>
      <t xml:space="preserve">Check MAGIC
</t>
    </r>
    <r>
      <rPr>
        <i/>
        <sz val="10"/>
        <color theme="1"/>
        <rFont val="Verdana"/>
        <family val="2"/>
      </rPr>
      <t>Use the measure tool if required to identify the nearest feature and record in the comments box.</t>
    </r>
  </si>
  <si>
    <t>EUROPEAN SITE: Does the proposal site contain a watercourse, and if so, is the proposal site upstream from an SAC, SPA or Ramsar site?</t>
  </si>
  <si>
    <t>Check MAGIC</t>
  </si>
  <si>
    <t xml:space="preserve">Is the site within (or above) the Moorland Line?
</t>
  </si>
  <si>
    <r>
      <rPr>
        <b/>
        <sz val="10"/>
        <color theme="1"/>
        <rFont val="Verdana"/>
        <family val="2"/>
      </rPr>
      <t>Check MAGIC</t>
    </r>
    <r>
      <rPr>
        <sz val="10"/>
        <color theme="1"/>
        <rFont val="Verdana"/>
        <family val="2"/>
      </rPr>
      <t xml:space="preserve">
</t>
    </r>
    <r>
      <rPr>
        <i/>
        <sz val="10"/>
        <color theme="1"/>
        <rFont val="Verdana"/>
        <family val="2"/>
      </rPr>
      <t xml:space="preserve">Magic layer: Designations &gt; Land-Based Designations &gt; Statutory &gt; Moorland Line (England)
</t>
    </r>
    <r>
      <rPr>
        <b/>
        <sz val="10"/>
        <color theme="1"/>
        <rFont val="Verdana"/>
        <family val="2"/>
      </rPr>
      <t>If yes:</t>
    </r>
    <r>
      <rPr>
        <sz val="10"/>
        <color theme="1"/>
        <rFont val="Verdana"/>
        <family val="2"/>
      </rPr>
      <t xml:space="preserve">
Being within the Moorland Line may suggest unimproved land or semi-improved pasture. Sites within the Moorland Line may need further checks to ensure the planting will not comprise the important grassland habitat, e.g., through a National Vegetation Classification (NVC) survey.</t>
    </r>
  </si>
  <si>
    <t>Is there a Site of Special Scientific Interest (SSSI) overlapping the proposal site or on adjacent land?</t>
  </si>
  <si>
    <r>
      <rPr>
        <b/>
        <sz val="10"/>
        <color theme="1"/>
        <rFont val="Verdana"/>
        <family val="2"/>
      </rPr>
      <t>Check MAGIC</t>
    </r>
    <r>
      <rPr>
        <sz val="10"/>
        <color theme="1"/>
        <rFont val="Verdana"/>
        <family val="2"/>
      </rPr>
      <t xml:space="preserve">
Magic layer: Designations &gt; Land-Based Designations &gt; Statutory</t>
    </r>
  </si>
  <si>
    <t>Is there a National Nature Reserve (NNR) overlapping the proposal site or on adjacent land?</t>
  </si>
  <si>
    <t>Does the site include a Local Nature Reserve?</t>
  </si>
  <si>
    <r>
      <rPr>
        <b/>
        <sz val="10"/>
        <color theme="1"/>
        <rFont val="Verdana"/>
        <family val="2"/>
      </rPr>
      <t>Check MAGIC</t>
    </r>
    <r>
      <rPr>
        <sz val="10"/>
        <color theme="1"/>
        <rFont val="Verdana"/>
        <family val="2"/>
      </rPr>
      <t xml:space="preserve">
Magic layer: Designations &gt; Land-Based Designations &gt; Statutory (point data only)
</t>
    </r>
    <r>
      <rPr>
        <b/>
        <sz val="10"/>
        <color theme="1"/>
        <rFont val="Verdana"/>
        <family val="2"/>
      </rPr>
      <t>If yes:</t>
    </r>
    <r>
      <rPr>
        <sz val="10"/>
        <color theme="1"/>
        <rFont val="Verdana"/>
        <family val="2"/>
      </rPr>
      <t xml:space="preserve">
Contact the authority who manage the reserve (e.g. the National Park Authority or the local authority) to find out how you can mitigate any impact from your proposal.</t>
    </r>
  </si>
  <si>
    <t>Non-Statutory &amp; Local Designations</t>
  </si>
  <si>
    <t>Is there an RSPB Reserve overlapping the proposal site or on adjacent land?</t>
  </si>
  <si>
    <t>Is there a Local Wildlife Site overlapping the proposal site or on adjacent land? These may also be referred to as County Wildlife Sites, Sites of Importance for Nature Conservation (SINC) or a Site of Local Importance for Nature Conservation (SLINC)?</t>
  </si>
  <si>
    <r>
      <rPr>
        <b/>
        <sz val="10"/>
        <color theme="1"/>
        <rFont val="Verdana"/>
        <family val="2"/>
      </rPr>
      <t>Contact your Local Environmental Records Centre (LERC)</t>
    </r>
    <r>
      <rPr>
        <sz val="10"/>
        <color theme="1"/>
        <rFont val="Verdana"/>
        <family val="2"/>
      </rPr>
      <t xml:space="preserve">
Request information available for the proposed planting area and a surrounding 1km buffer. You must submit a copy of the dataset and any comments when you return this form.
</t>
    </r>
    <r>
      <rPr>
        <b/>
        <sz val="10"/>
        <color theme="1"/>
        <rFont val="Verdana"/>
        <family val="2"/>
      </rPr>
      <t>If yes:</t>
    </r>
    <r>
      <rPr>
        <sz val="10"/>
        <color theme="1"/>
        <rFont val="Verdana"/>
        <family val="2"/>
      </rPr>
      <t xml:space="preserve">
As a landowner you would usually qualify for a free copy of the survey that determined your land as being of county/regional significance for wildlife and/or geology</t>
    </r>
  </si>
  <si>
    <t>Is there a Site of Local Geological Importance, or a Regionally important geological and geomorphological sites (RIGS), (also known as regionally important geological sites) overlapping the proposal site or on adjacent land?</t>
  </si>
  <si>
    <r>
      <rPr>
        <b/>
        <sz val="10"/>
        <color theme="1"/>
        <rFont val="Verdana"/>
        <family val="2"/>
      </rPr>
      <t>Contact your Local Environmental Records Centre (LERC)</t>
    </r>
    <r>
      <rPr>
        <sz val="10"/>
        <color theme="1"/>
        <rFont val="Verdana"/>
        <family val="2"/>
      </rPr>
      <t xml:space="preserve">
Request information available for the proposed planting area and a surrounding 1km buffer. You must submit a copy of the dataset and any comments when you return this form.</t>
    </r>
  </si>
  <si>
    <t>Current Land Management</t>
  </si>
  <si>
    <t>Is the proposal site subject to any current environmental land management schemes (e.g., Environmental Stewardship or Countryside Stewardship), or in obligation to one?</t>
  </si>
  <si>
    <r>
      <rPr>
        <b/>
        <sz val="10"/>
        <color theme="1"/>
        <rFont val="Verdana"/>
        <family val="2"/>
      </rPr>
      <t>If yes:</t>
    </r>
    <r>
      <rPr>
        <sz val="10"/>
        <color theme="1"/>
        <rFont val="Verdana"/>
        <family val="2"/>
      </rPr>
      <t xml:space="preserve">
Provide details of any current scheme below, including expiry date, prescription / objectives. Also provide a copy of the Farm Environment Plan where this is available.</t>
    </r>
  </si>
  <si>
    <t xml:space="preserve">What impact will tree planting have on any existing grant aid (e.g., Environmental Stewardship or Countryside Stewardship) for the land’s current management?  </t>
  </si>
  <si>
    <r>
      <rPr>
        <b/>
        <sz val="10"/>
        <color theme="1"/>
        <rFont val="Verdana"/>
        <family val="2"/>
      </rPr>
      <t>If yes:</t>
    </r>
    <r>
      <rPr>
        <sz val="10"/>
        <color theme="1"/>
        <rFont val="Verdana"/>
        <family val="2"/>
      </rPr>
      <t xml:space="preserve">
Include map of areas receiving payments, where applicable, and please explain what the intended outcomes of any payments were.
Where the land is subject to Higher Level Stewardship (HLS) payments, please provide evidence of initial discussions with the Rural Payments Agency (RPA) about the woodland creation proposals.</t>
    </r>
  </si>
  <si>
    <t>Stage 1 - Landscape &amp; Water</t>
  </si>
  <si>
    <t>Landscape</t>
  </si>
  <si>
    <t xml:space="preserve">Is the site within a National Park?
</t>
  </si>
  <si>
    <r>
      <rPr>
        <b/>
        <sz val="10"/>
        <color theme="1"/>
        <rFont val="Verdana"/>
        <family val="2"/>
      </rPr>
      <t>Check MAGIC</t>
    </r>
    <r>
      <rPr>
        <sz val="10"/>
        <color theme="1"/>
        <rFont val="Verdana"/>
        <family val="2"/>
      </rPr>
      <t xml:space="preserve">
Layers: Designations &gt; Statutory &gt; National Parks (England)
</t>
    </r>
    <r>
      <rPr>
        <b/>
        <sz val="10"/>
        <color theme="1"/>
        <rFont val="Verdana"/>
        <family val="2"/>
      </rPr>
      <t>If yes:</t>
    </r>
    <r>
      <rPr>
        <sz val="10"/>
        <color theme="1"/>
        <rFont val="Verdana"/>
        <family val="2"/>
      </rPr>
      <t xml:space="preserve">
Review the statutory management plan for the National Park in relation to the site proposal and ensure that your proposal is complementary to the aims, objectives and characteristics of the National Park, and contact the National Park Authority (NPA) for advice where necessary.</t>
    </r>
  </si>
  <si>
    <t>Is the site within an Area of Outstanding Natural Beauty?</t>
  </si>
  <si>
    <r>
      <rPr>
        <b/>
        <sz val="10"/>
        <color theme="1"/>
        <rFont val="Verdana"/>
        <family val="2"/>
      </rPr>
      <t>Check MAGIC</t>
    </r>
    <r>
      <rPr>
        <sz val="10"/>
        <color theme="1"/>
        <rFont val="Verdana"/>
        <family val="2"/>
      </rPr>
      <t xml:space="preserve">
Layers: Designations &gt; Statutory &gt; Areas of Outstanding Natural Beauty (England)
</t>
    </r>
    <r>
      <rPr>
        <b/>
        <sz val="10"/>
        <color theme="1"/>
        <rFont val="Verdana"/>
        <family val="2"/>
      </rPr>
      <t>If yes:</t>
    </r>
    <r>
      <rPr>
        <sz val="10"/>
        <color theme="1"/>
        <rFont val="Verdana"/>
        <family val="2"/>
      </rPr>
      <t xml:space="preserve">
Ensure that your proposal is complementary to the aims, objectives and characteristics of the AONB, and engage the AONB Conservation Board for advice where necessary.</t>
    </r>
  </si>
  <si>
    <t>Is the site within a Heritage Coast?</t>
  </si>
  <si>
    <t>Is the proposal site within an Area of Great Landscape Value or other locally designated landscapes?</t>
  </si>
  <si>
    <t xml:space="preserve">Check with the Local Planning Authority
</t>
  </si>
  <si>
    <t>Have you reviewed the National Character Area (NCA) profile in relation to the site proposal?</t>
  </si>
  <si>
    <r>
      <rPr>
        <b/>
        <sz val="10"/>
        <rFont val="Verdana"/>
        <family val="2"/>
      </rPr>
      <t xml:space="preserve">Review Natural England's National Character Area (NCA) Profile </t>
    </r>
    <r>
      <rPr>
        <sz val="10"/>
        <rFont val="Verdana"/>
        <family val="2"/>
      </rPr>
      <t xml:space="preserve">
Please specify the NCA in the comments box. Identify the key messages around increasing the existing woodland cover.
</t>
    </r>
    <r>
      <rPr>
        <u/>
        <sz val="10"/>
        <color theme="10"/>
        <rFont val="Verdana"/>
        <family val="2"/>
      </rPr>
      <t xml:space="preserve">www.gov.uk/government/publications/national-character-area-profiles-data-for-local-decision-making/national-character-area-profiles
</t>
    </r>
  </si>
  <si>
    <t>Have you reviewed the Local Authority Landscape Character Assessment in relation to the site proposal?</t>
  </si>
  <si>
    <r>
      <rPr>
        <b/>
        <sz val="10"/>
        <rFont val="Verdana"/>
        <family val="2"/>
      </rPr>
      <t>Review the Local Authority Landscape Character Assessment https:</t>
    </r>
    <r>
      <rPr>
        <sz val="10"/>
        <rFont val="Verdana"/>
        <family val="2"/>
      </rPr>
      <t xml:space="preserve"> </t>
    </r>
    <r>
      <rPr>
        <u/>
        <sz val="10"/>
        <color theme="10"/>
        <rFont val="Verdana"/>
        <family val="2"/>
      </rPr>
      <t xml:space="preserve">https://www.landscapeinstitute.org/news/the-landscape-character-database-for-the-uk-and-ireland-is-now-available/
</t>
    </r>
  </si>
  <si>
    <t>Appendix 3: Site Context Plan</t>
  </si>
  <si>
    <r>
      <t xml:space="preserve">
</t>
    </r>
    <r>
      <rPr>
        <sz val="10"/>
        <rFont val="Verdana"/>
        <family val="2"/>
      </rPr>
      <t xml:space="preserve">Example plans are available at
Further guidance on producing maps and plans can be found in Appendix 1 of </t>
    </r>
    <r>
      <rPr>
        <u/>
        <sz val="10"/>
        <color theme="10"/>
        <rFont val="Verdana"/>
        <family val="2"/>
      </rPr>
      <t xml:space="preserve">
</t>
    </r>
  </si>
  <si>
    <t>Water</t>
  </si>
  <si>
    <t>Do any water bodies sit within the proposal site or might be affected by the proposed planting scheme?</t>
  </si>
  <si>
    <r>
      <rPr>
        <b/>
        <sz val="10"/>
        <rFont val="Verdana"/>
        <family val="2"/>
      </rPr>
      <t>Check Environment Agency Catchment Data</t>
    </r>
    <r>
      <rPr>
        <sz val="10"/>
        <rFont val="Verdana"/>
        <family val="2"/>
      </rPr>
      <t xml:space="preserve">
Search the proposal area at </t>
    </r>
    <r>
      <rPr>
        <u/>
        <sz val="10"/>
        <color theme="10"/>
        <rFont val="Verdana"/>
        <family val="2"/>
      </rPr>
      <t xml:space="preserve">https://environment.data.gov.uk/catchment-planning
</t>
    </r>
    <r>
      <rPr>
        <sz val="10"/>
        <rFont val="Verdana"/>
        <family val="2"/>
      </rPr>
      <t xml:space="preserve">
Please describe your findings in the summary box and include a map of water bodies, including identifying watercourses designated as either SPA, SAC and/or RAMSAR and any main rivers.</t>
    </r>
  </si>
  <si>
    <t>Is there a known local flood risk within or adjacent to the proposal site?</t>
  </si>
  <si>
    <t>What is the quantitative status of groundwater on the proposal site?</t>
  </si>
  <si>
    <r>
      <rPr>
        <b/>
        <sz val="10"/>
        <rFont val="Verdana"/>
        <family val="2"/>
      </rPr>
      <t>Check the FC Map Browser</t>
    </r>
    <r>
      <rPr>
        <sz val="10"/>
        <rFont val="Verdana"/>
        <family val="2"/>
      </rPr>
      <t xml:space="preserve">
Layer: Data &gt; Targeting and scoring &gt; W4W Less-than-good Quantitative Status
</t>
    </r>
    <r>
      <rPr>
        <u/>
        <sz val="10"/>
        <color theme="10"/>
        <rFont val="Verdana"/>
        <family val="2"/>
      </rPr>
      <t>https://www.gov.uk/government/publications/map-browser-with-land-information-search-operations-note-48</t>
    </r>
  </si>
  <si>
    <t>Are there any public or private water supplies, water abstraction points, or drinking water protection zones that might be affected by the scale of planting proposal and the species proposed?</t>
  </si>
  <si>
    <r>
      <rPr>
        <b/>
        <sz val="10"/>
        <rFont val="Verdana"/>
        <family val="2"/>
      </rPr>
      <t>Check the British Geological Survey Map</t>
    </r>
    <r>
      <rPr>
        <sz val="10"/>
        <rFont val="Verdana"/>
        <family val="2"/>
      </rPr>
      <t xml:space="preserve">
Enter postcode and add data layers: Water wells, Borehole records and AGS Boreholes.
</t>
    </r>
    <r>
      <rPr>
        <u/>
        <sz val="10"/>
        <color theme="10"/>
        <rFont val="Verdana"/>
        <family val="2"/>
      </rPr>
      <t xml:space="preserve">https://www.bgs.ac.uk/map-viewers/bgs-geology-viewer/
</t>
    </r>
    <r>
      <rPr>
        <b/>
        <sz val="10"/>
        <rFont val="Verdana"/>
        <family val="2"/>
      </rPr>
      <t>If yes:</t>
    </r>
    <r>
      <rPr>
        <sz val="10"/>
        <rFont val="Verdana"/>
        <family val="2"/>
      </rPr>
      <t xml:space="preserve">
Request a map
Contact the landowner, Local Authority or local water company for a layout map. You must submit this map and any correspondence when you return this form.</t>
    </r>
  </si>
  <si>
    <t xml:space="preserve">Is the proposal site within an area where acidification of surface water is an issue?
</t>
  </si>
  <si>
    <r>
      <rPr>
        <b/>
        <sz val="10"/>
        <rFont val="Verdana"/>
        <family val="2"/>
      </rPr>
      <t>Check the FC Map Browser</t>
    </r>
    <r>
      <rPr>
        <sz val="10"/>
        <rFont val="Verdana"/>
        <family val="2"/>
      </rPr>
      <t xml:space="preserve">
Layer: Data &gt; Targeting and scoring &gt; CS Water – Water Quality – Acidification
</t>
    </r>
    <r>
      <rPr>
        <u/>
        <sz val="10"/>
        <color theme="10"/>
        <rFont val="Verdana"/>
        <family val="2"/>
      </rPr>
      <t xml:space="preserve">https://www.gov.uk/government/publications/map-browser-with-land-information-search-operations-note-48
</t>
    </r>
  </si>
  <si>
    <t>Stage 1 - Historic Environment</t>
  </si>
  <si>
    <t>Designated Heritage Assets</t>
  </si>
  <si>
    <t>Is the proposal within or adjacent to a World Heritage Site including their associated buffer zones e.g. UNESCO sites?</t>
  </si>
  <si>
    <t>Is the proposal within or adjacent to a Scheduled Monument?</t>
  </si>
  <si>
    <t xml:space="preserve">Is the proposal adjacent to any Grade I or II* Listed Buildings? </t>
  </si>
  <si>
    <t>Is the proposal within or adjacent to a Registered Battlefield?</t>
  </si>
  <si>
    <t>Is the proposal within or adjacent to any Grade I or II* Registered Parks and Gardens?</t>
  </si>
  <si>
    <t>Is the proposal within or adjacent to a building conservation area?</t>
  </si>
  <si>
    <t>Non-designated Heritage Assets</t>
  </si>
  <si>
    <t>Is the proposal within or adjacent to any historic features or archaeological sites identified in local Historic Environment Records?</t>
  </si>
  <si>
    <r>
      <rPr>
        <b/>
        <sz val="10"/>
        <rFont val="Verdana"/>
        <family val="2"/>
      </rPr>
      <t>Contact your Historic Environment Record Centre (HERC)</t>
    </r>
    <r>
      <rPr>
        <sz val="10"/>
        <rFont val="Verdana"/>
        <family val="2"/>
      </rPr>
      <t xml:space="preserve">
Find your local centre here. You must submit a copy of any maps or comments when you return this form.
See </t>
    </r>
    <r>
      <rPr>
        <u/>
        <sz val="10"/>
        <color theme="10"/>
        <rFont val="Verdana"/>
        <family val="2"/>
      </rPr>
      <t>https://www.gov.uk/guidance/when-to-notify-historic-environment-organisations-about-forestry-proposals</t>
    </r>
    <r>
      <rPr>
        <sz val="10"/>
        <rFont val="Verdana"/>
        <family val="2"/>
      </rPr>
      <t xml:space="preserve"> for guidance and template letters.</t>
    </r>
  </si>
  <si>
    <t>Historic Landscape Character</t>
  </si>
  <si>
    <t>Have you reviewed Local Historic Landscape Characterisation (HLC) data in relation to the proposal?</t>
  </si>
  <si>
    <r>
      <t xml:space="preserve">Contact your Historic Environment Record Centre (HERC)
</t>
    </r>
    <r>
      <rPr>
        <sz val="10"/>
        <color theme="1"/>
        <rFont val="Verdana"/>
        <family val="2"/>
      </rPr>
      <t>Find your local centre here. You must submit a copy of any maps or comments when you return this form.</t>
    </r>
  </si>
  <si>
    <t>Stage 1 - Silviculture, Soil &amp; Climate Change</t>
  </si>
  <si>
    <r>
      <t xml:space="preserve">Guidance
</t>
    </r>
    <r>
      <rPr>
        <sz val="10"/>
        <color theme="1"/>
        <rFont val="Verdana"/>
        <family val="2"/>
      </rPr>
      <t>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When considering your species choice please consider the how future climate may affect your woodland and consider how you can reduce the risk through diversification. You can find advice on our GOV.UK page Managing England’s woodland in a climate emergency. Or watch this video, which provides information on how to select species and provenances to meet management objectives.</t>
    </r>
  </si>
  <si>
    <t xml:space="preserve">Soils </t>
  </si>
  <si>
    <t>Have you identified the soil types on the proposal site?</t>
  </si>
  <si>
    <t>Yes</t>
  </si>
  <si>
    <t>Flag in summary</t>
  </si>
  <si>
    <r>
      <t xml:space="preserve">Soil Type 2:
</t>
    </r>
    <r>
      <rPr>
        <i/>
        <sz val="10"/>
        <color theme="1"/>
        <rFont val="Verdana"/>
        <family val="2"/>
      </rPr>
      <t>(select drop-down)</t>
    </r>
  </si>
  <si>
    <t>Is there any peat, including wasted peat, present on the proposal site?</t>
  </si>
  <si>
    <t>What is the Agricultural Land Classification (ALC) for the proposal site?</t>
  </si>
  <si>
    <r>
      <t xml:space="preserve">Check MAGIC.
</t>
    </r>
    <r>
      <rPr>
        <sz val="10"/>
        <color theme="1"/>
        <rFont val="Verdana"/>
        <family val="2"/>
      </rPr>
      <t xml:space="preserve">Layer: </t>
    </r>
    <r>
      <rPr>
        <i/>
        <sz val="10"/>
        <color theme="1"/>
        <rFont val="Verdana"/>
        <family val="2"/>
      </rPr>
      <t>Landscape &gt; Landscape Classifications &gt; Agricultural land classification - provisional (England)</t>
    </r>
  </si>
  <si>
    <t>Grade 1</t>
  </si>
  <si>
    <r>
      <t xml:space="preserve">Is any of the proposal site uncultivated land? 
</t>
    </r>
    <r>
      <rPr>
        <i/>
        <sz val="10"/>
        <color theme="1"/>
        <rFont val="Verdana"/>
        <family val="2"/>
      </rPr>
      <t>Cultivation may be by physical means (including ploughing and harrowing) or chemical means (including the application of fertilisers</t>
    </r>
  </si>
  <si>
    <t>Deer</t>
  </si>
  <si>
    <t xml:space="preserve">Is the proposal site within the population range for one of more species of wild deer? 
</t>
  </si>
  <si>
    <t>Pests</t>
  </si>
  <si>
    <t>Which Phytophthora ramorum risk zone does the proposal site fall within?</t>
  </si>
  <si>
    <t>Zone 1</t>
  </si>
  <si>
    <t>Fire</t>
  </si>
  <si>
    <t>Does the site have a risk of wildfire requiring control measures, such as Wildfire Management Plan and prevention measures?</t>
  </si>
  <si>
    <t xml:space="preserve">Other </t>
  </si>
  <si>
    <t>Are there any other known hazards or threats, i.e., invasive species?</t>
  </si>
  <si>
    <t>Other Hazards &amp; Threats</t>
  </si>
  <si>
    <r>
      <t xml:space="preserve">Hazard / Threat type
</t>
    </r>
    <r>
      <rPr>
        <i/>
        <sz val="10"/>
        <rFont val="Verdana"/>
        <family val="2"/>
      </rPr>
      <t>I.e. pests, diseases, use of plastics/chemicals</t>
    </r>
  </si>
  <si>
    <t>Risks and Impact</t>
  </si>
  <si>
    <t>Mitigations and other comments</t>
  </si>
  <si>
    <t>Stage 1 - Access &amp; Local Interests</t>
  </si>
  <si>
    <t>Public Access &amp; Interests</t>
  </si>
  <si>
    <t>Is there a Public Right of Way (PRoW) on or adjacent to the site that may be impacted by the woodland creation proposal?</t>
  </si>
  <si>
    <t xml:space="preserve">Does the proposal site include any land with access rights under Countryside and Rights of Way Act 2000 (CRoW)? </t>
  </si>
  <si>
    <r>
      <rPr>
        <b/>
        <sz val="10"/>
        <color rgb="FF000000"/>
        <rFont val="Verdana"/>
        <family val="2"/>
      </rPr>
      <t xml:space="preserve">Check MAGIC
</t>
    </r>
    <r>
      <rPr>
        <sz val="10"/>
        <color rgb="FF000000"/>
        <rFont val="Verdana"/>
        <family val="2"/>
      </rPr>
      <t xml:space="preserve">Layer: </t>
    </r>
    <r>
      <rPr>
        <i/>
        <sz val="10"/>
        <color rgb="FF000000"/>
        <rFont val="Verdana"/>
        <family val="2"/>
      </rPr>
      <t xml:space="preserve">Access &gt; Countryside and Rights of Way Act 2000 - Access Layer (England)
</t>
    </r>
    <r>
      <rPr>
        <sz val="10"/>
        <color rgb="FF000000"/>
        <rFont val="Verdana"/>
        <family val="2"/>
      </rPr>
      <t xml:space="preserve">Please submit a copy of the MAGIC map showing the extent of any CRoW, including adjacent and adjoining areas, when you return this form.
</t>
    </r>
    <r>
      <rPr>
        <b/>
        <sz val="10"/>
        <color rgb="FF000000"/>
        <rFont val="Verdana"/>
        <family val="2"/>
      </rPr>
      <t xml:space="preserve">If yes:
Contact the Local Access Forum
</t>
    </r>
    <r>
      <rPr>
        <sz val="10"/>
        <color rgb="FF000000"/>
        <rFont val="Verdana"/>
        <family val="2"/>
      </rPr>
      <t>You must submit a copy of any correspondence when you return this form.</t>
    </r>
  </si>
  <si>
    <t>Does the proposal site include any Common Land?</t>
  </si>
  <si>
    <r>
      <t xml:space="preserve">Check MAGIC
</t>
    </r>
    <r>
      <rPr>
        <sz val="10"/>
        <color theme="1"/>
        <rFont val="Verdana"/>
        <family val="2"/>
      </rPr>
      <t xml:space="preserve">Layer: </t>
    </r>
    <r>
      <rPr>
        <i/>
        <sz val="10"/>
        <color theme="1"/>
        <rFont val="Verdana"/>
        <family val="2"/>
      </rPr>
      <t xml:space="preserve">Access &gt; Registered Common Land (England)
</t>
    </r>
    <r>
      <rPr>
        <sz val="10"/>
        <color theme="1"/>
        <rFont val="Verdana"/>
        <family val="2"/>
      </rPr>
      <t>Please submit a copy of the MAGIC map showing the extent of any Common Land when you return this form.</t>
    </r>
    <r>
      <rPr>
        <b/>
        <sz val="10"/>
        <color theme="1"/>
        <rFont val="Verdana"/>
        <family val="2"/>
      </rPr>
      <t xml:space="preserve">
If yes:
</t>
    </r>
    <r>
      <rPr>
        <sz val="10"/>
        <color theme="1"/>
        <rFont val="Verdana"/>
        <family val="2"/>
      </rPr>
      <t xml:space="preserve">It is good practice to engage with the Open Spaces Society (OSS), and the Foundation for Common Land (FCL) about your proposal. </t>
    </r>
  </si>
  <si>
    <t>Are there any existing trees on the proposal site that are subject to a Tree Preservation Order (TPO)?</t>
  </si>
  <si>
    <r>
      <t xml:space="preserve">Contact the Local Authority Planning Department
</t>
    </r>
    <r>
      <rPr>
        <sz val="10"/>
        <color theme="1"/>
        <rFont val="Verdana"/>
        <family val="2"/>
      </rPr>
      <t>You must submit a copy of any correspondence and maps when you return this form.</t>
    </r>
  </si>
  <si>
    <r>
      <rPr>
        <b/>
        <sz val="12"/>
        <color theme="0"/>
        <rFont val="Verdana"/>
        <family val="2"/>
      </rPr>
      <t>Other contacts</t>
    </r>
    <r>
      <rPr>
        <b/>
        <sz val="11"/>
        <color theme="0"/>
        <rFont val="Verdana"/>
        <family val="2"/>
      </rPr>
      <t xml:space="preserve">
</t>
    </r>
    <r>
      <rPr>
        <sz val="11"/>
        <color theme="0"/>
        <rFont val="Verdana"/>
        <family val="2"/>
      </rPr>
      <t xml:space="preserve">Identify any relevant stakeholders, such as local residents or communities, that may be affected by the proposal. </t>
    </r>
  </si>
  <si>
    <r>
      <t xml:space="preserve">Contact Information
</t>
    </r>
    <r>
      <rPr>
        <i/>
        <sz val="10"/>
        <rFont val="Verdana"/>
        <family val="2"/>
      </rPr>
      <t>Address, email &amp; phone</t>
    </r>
  </si>
  <si>
    <t>Date contacted</t>
  </si>
  <si>
    <t>Stage 1 - Assessment &amp; Summary</t>
  </si>
  <si>
    <t>Survey requirements</t>
  </si>
  <si>
    <t>Information class</t>
  </si>
  <si>
    <t>Information type required /
features present</t>
  </si>
  <si>
    <t>Survey</t>
  </si>
  <si>
    <t>Supplementary Payment applied for?</t>
  </si>
  <si>
    <t>[Example] Protection</t>
  </si>
  <si>
    <t xml:space="preserve">Presence / level of deer </t>
  </si>
  <si>
    <t>Deer Impact Assessment</t>
  </si>
  <si>
    <t>Biodiversity</t>
  </si>
  <si>
    <t>Historic Environment</t>
  </si>
  <si>
    <t>Protection</t>
  </si>
  <si>
    <r>
      <t xml:space="preserve">Assessment - </t>
    </r>
    <r>
      <rPr>
        <i/>
        <sz val="12"/>
        <color theme="0"/>
        <rFont val="Verdana"/>
        <family val="2"/>
      </rPr>
      <t>for completion by FC staff</t>
    </r>
  </si>
  <si>
    <t>Stage 1 assessment &amp; next steps</t>
  </si>
  <si>
    <t>Name</t>
  </si>
  <si>
    <t>Date</t>
  </si>
  <si>
    <t>Comments</t>
  </si>
  <si>
    <r>
      <t xml:space="preserve">Summary </t>
    </r>
    <r>
      <rPr>
        <i/>
        <sz val="12"/>
        <color theme="0"/>
        <rFont val="Verdana"/>
        <family val="2"/>
      </rPr>
      <t>-</t>
    </r>
    <r>
      <rPr>
        <i/>
        <sz val="11"/>
        <color theme="0"/>
        <rFont val="Verdana"/>
        <family val="2"/>
      </rPr>
      <t xml:space="preserve"> auto-populated where 'FC checks' = 'Flag in summary'</t>
    </r>
  </si>
  <si>
    <t>Biodiversity &amp; Geology</t>
  </si>
  <si>
    <t>Landscape &amp; Water</t>
  </si>
  <si>
    <t>Silviculture, Soil &amp; Climate</t>
  </si>
  <si>
    <t>Access &amp; Local Interests</t>
  </si>
  <si>
    <t>Flagged checks</t>
  </si>
  <si>
    <t>Stage 2 - Survey &amp; Analysis</t>
  </si>
  <si>
    <t>Landscape Character Appraisal</t>
  </si>
  <si>
    <t>Summary of survey results</t>
  </si>
  <si>
    <t>Survey name</t>
  </si>
  <si>
    <t>Date completed</t>
  </si>
  <si>
    <t>Summary of findings</t>
  </si>
  <si>
    <r>
      <t>EPS Assessment</t>
    </r>
    <r>
      <rPr>
        <i/>
        <sz val="11"/>
        <color theme="0"/>
        <rFont val="Verdana"/>
        <family val="2"/>
      </rPr>
      <t xml:space="preserve"> (where applicable)</t>
    </r>
  </si>
  <si>
    <t>Where the woodland creation proposal may impact on or affect a European Protected Site please complete the 'EPS assessment' tab.</t>
  </si>
  <si>
    <t>Constraints &amp; opportunities</t>
  </si>
  <si>
    <t>Scope</t>
  </si>
  <si>
    <r>
      <t xml:space="preserve">Constraints
</t>
    </r>
    <r>
      <rPr>
        <i/>
        <sz val="10"/>
        <rFont val="Verdana"/>
        <family val="2"/>
      </rPr>
      <t>Include details on how will you mitigate any potential impacts on identified constraints</t>
    </r>
  </si>
  <si>
    <r>
      <t xml:space="preserve">Opportunities
</t>
    </r>
    <r>
      <rPr>
        <i/>
        <sz val="10"/>
        <rFont val="Verdana"/>
        <family val="2"/>
      </rPr>
      <t>Detail any identified opportunities for environmental or other improvements</t>
    </r>
  </si>
  <si>
    <t>Landscape, visual and woodland design</t>
  </si>
  <si>
    <t>Silviculture, Soil &amp; Climate Change</t>
  </si>
  <si>
    <t>Access &amp; Local interest</t>
  </si>
  <si>
    <r>
      <t xml:space="preserve">Threats </t>
    </r>
    <r>
      <rPr>
        <i/>
        <sz val="10"/>
        <color theme="1"/>
        <rFont val="Verdana"/>
        <family val="2"/>
      </rPr>
      <t>(e.g., mammals, wildfire, pests)</t>
    </r>
  </si>
  <si>
    <t>Other</t>
  </si>
  <si>
    <t>Stage 2 - EPS Assessment</t>
  </si>
  <si>
    <t xml:space="preserve">
</t>
  </si>
  <si>
    <t xml:space="preserve"> Identify site feature</t>
  </si>
  <si>
    <t>European site or Ramsar site Name:</t>
  </si>
  <si>
    <t xml:space="preserve">Qualifying Features: </t>
  </si>
  <si>
    <t xml:space="preserve">Conservation objectives (Abridged): </t>
  </si>
  <si>
    <t>Screening</t>
  </si>
  <si>
    <t xml:space="preserve"> Using the table below, identify the potential risks associated with forestry works to the qualifying features.
 You must provide sufficient information to enable the Forestry Commission to undertake screening.
</t>
  </si>
  <si>
    <r>
      <t xml:space="preserve">What are the impacts of the project upon the Qualifying Feature? </t>
    </r>
    <r>
      <rPr>
        <i/>
        <sz val="10"/>
        <color theme="1"/>
        <rFont val="Verdana"/>
        <family val="2"/>
      </rPr>
      <t>For example, ground preparation, fencing</t>
    </r>
    <r>
      <rPr>
        <b/>
        <sz val="10"/>
        <color theme="1"/>
        <rFont val="Verdana"/>
        <family val="2"/>
      </rPr>
      <t xml:space="preserve">
</t>
    </r>
    <r>
      <rPr>
        <i/>
        <sz val="10"/>
        <color theme="1"/>
        <rFont val="Verdana"/>
        <family val="2"/>
      </rPr>
      <t>(There may be more than one element, and each element may impact more than one feature</t>
    </r>
    <r>
      <rPr>
        <sz val="10"/>
        <color theme="1"/>
        <rFont val="Verdana"/>
        <family val="2"/>
      </rPr>
      <t>)</t>
    </r>
  </si>
  <si>
    <r>
      <t xml:space="preserve">Qualifying feature affected
</t>
    </r>
    <r>
      <rPr>
        <i/>
        <sz val="10"/>
        <color theme="1"/>
        <rFont val="Verdana"/>
        <family val="2"/>
      </rPr>
      <t>(List more than one, where applicable)</t>
    </r>
  </si>
  <si>
    <r>
      <t xml:space="preserve">Risk of significant effect on Qualifying Feature occurring
</t>
    </r>
    <r>
      <rPr>
        <i/>
        <sz val="10"/>
        <color theme="1"/>
        <rFont val="Verdana"/>
        <family val="2"/>
      </rPr>
      <t>(High, Medium, Low or None)</t>
    </r>
  </si>
  <si>
    <t>Stage 2 - Design Concept Development</t>
  </si>
  <si>
    <t>Site overview</t>
  </si>
  <si>
    <t>Please provide a brief description of the site, its characteristics and current land use.</t>
  </si>
  <si>
    <t>Objectives</t>
  </si>
  <si>
    <t>Resource</t>
  </si>
  <si>
    <r>
      <t xml:space="preserve">Objective
</t>
    </r>
    <r>
      <rPr>
        <i/>
        <sz val="10"/>
        <rFont val="Verdana"/>
        <family val="2"/>
      </rPr>
      <t>What do you want to achieve</t>
    </r>
    <r>
      <rPr>
        <b/>
        <sz val="12"/>
        <rFont val="Verdana"/>
        <family val="2"/>
      </rPr>
      <t xml:space="preserve"> </t>
    </r>
  </si>
  <si>
    <r>
      <t xml:space="preserve">Indicator
</t>
    </r>
    <r>
      <rPr>
        <i/>
        <sz val="10"/>
        <rFont val="Verdana"/>
        <family val="2"/>
      </rPr>
      <t>How will you meet your objective</t>
    </r>
  </si>
  <si>
    <t>Landscape and visual impact</t>
  </si>
  <si>
    <t>Access &amp; recreation</t>
  </si>
  <si>
    <t>Timber</t>
  </si>
  <si>
    <t>Stakeholder interests</t>
  </si>
  <si>
    <t>Other (i.e. carbon sequestration, financial)</t>
  </si>
  <si>
    <t>Design Concept Development</t>
  </si>
  <si>
    <t>Consideration and design options</t>
  </si>
  <si>
    <r>
      <rPr>
        <b/>
        <sz val="11"/>
        <color rgb="FF000000"/>
        <rFont val="Verdana"/>
        <family val="2"/>
      </rPr>
      <t xml:space="preserve">Biodiversity
</t>
    </r>
    <r>
      <rPr>
        <sz val="10"/>
        <color rgb="FF000000"/>
        <rFont val="Verdana"/>
        <family val="2"/>
      </rPr>
      <t>Describe how the impact of the woodland proposal on any designated areas, protected sites, priority habitats or priority species has been considered. Identify mitigation actions that will be adopted to avoid or reduce any adverse ecological impacts. Design principles should follow those contained in the Chartered Institute of Ecology and Environmental Management good practice for Ecological Impact Assessment and be proportionate to the scale of the proposals. 
Please provide detail of discussions with the Rural Payments Agency (RPA) if the land is currently subject to any land management schemes e.g., Higher Level Stewardship (HLS).</t>
    </r>
  </si>
  <si>
    <r>
      <t xml:space="preserve">Landscape and visual impact
</t>
    </r>
    <r>
      <rPr>
        <sz val="10"/>
        <color theme="1"/>
        <rFont val="Verdana"/>
        <family val="2"/>
      </rPr>
      <t>a) Describe how the design of the woodland proposal will successfully integrate with the existing landscape and visual character with a focus on the seven design principles. Including consideration of: spirit of place (local distinctiveness), unity (landscape fit), landform, enclosure, semi natural landscapes and features, biodiversity and historic environment, viewpoints/visibility and public access. Explain how the design fits with UKFS forest design principles. The level of landscape analysis required will depend on the scale and complexity of the woodland proposed. 
b) Describe how the design has been developed using UKFS Landscape Guidelines and design techniques set out in the FC Practice Guide Design Techniques for Forest Management Planning, including the use of maps, photos and perspectives.</t>
    </r>
  </si>
  <si>
    <r>
      <t xml:space="preserve">Water
</t>
    </r>
    <r>
      <rPr>
        <sz val="10"/>
        <color theme="1"/>
        <rFont val="Verdana"/>
        <family val="2"/>
      </rPr>
      <t>a) Describe what consideration has been given for the proposal to make a positive contribution to flood risk reduction, water quality improvement, and / or protection of water resources in areas of low rainfall, or to vulnerability of water bodies to overheating (target areas shown in FC LIS).
b) Where acidification of surface water is an issue (refer to FC LIS), describe how the proposals design addresses the guidelines in the UKFS Practice Guide on Managing Forests in Acid Sensitive Catchments.
c) Describe how any potential detrimental effect the proposal may have on water (flood risk, water quality etc.) will be mitigated and what the residual level of impact is expected to be. Please include how any risk of surface water run-off or drainage (from creating new woodland) will be mitigated in the scheme.</t>
    </r>
  </si>
  <si>
    <r>
      <t xml:space="preserve">Historic Environment
</t>
    </r>
    <r>
      <rPr>
        <sz val="10"/>
        <color theme="1"/>
        <rFont val="Verdana"/>
        <family val="2"/>
      </rPr>
      <t>a) Describe what mitigation in the woodland design and operational practice will safeguard all known heritage assets likely to be adversely affected by woodland creation.
b) Describe how the design of the woodland accounts for Historic Landscape Characterisation (HLC).
c) Please provide evidence that Historic England (where relevant) and / or the local historic environment / archaeology service support, or is content with the draft Woodland Creation Design Plan.</t>
    </r>
  </si>
  <si>
    <r>
      <t xml:space="preserve">Silviculture, soil and climate change
</t>
    </r>
    <r>
      <rPr>
        <sz val="10"/>
        <color theme="1"/>
        <rFont val="Verdana"/>
        <family val="2"/>
      </rPr>
      <t>a) Describe how the impacts of climate change have been considered in the choice of planting stock (species and provenance/ origin), and how this relates to variation of soil and micro-climate across the site.
b) Please provide justification if you are using up to 15% of the net planted area as a trial for species which ESC either considers to be marginal or does not provide an assessment for.
c) If you more than 15% of the net planted area will be used for species which ESC either considers to be marginal or does not provide an assessment for please explain why you consider these species are suitable for the site both now and in future climate
d) Show that the windiness (Detailed Aspect Method score) for the site has been checked, and that its impact on tree species selection has been considered.
e) Describe, and justify the proposed ground preparation, including drainage, required to establish the proposal. This should be accompanied by a map illustrating where ground perpetration types for the proposal will be used.
f) Describe how the trees will be maintained, including protection and weed control. Include a description of how deer impact, or the presence of other mammals such as grey squirrels, will be managed (where applicable). Also, include a description of any requirement to use, maintain, remove and dispose of plastics including tree shelters
g) Describe how managed open space and woodland rides will be maintained. including detail on cyclical regimes and equipment to be used.</t>
    </r>
  </si>
  <si>
    <r>
      <t xml:space="preserve">Other
</t>
    </r>
    <r>
      <rPr>
        <sz val="10"/>
        <color theme="1"/>
        <rFont val="Verdana"/>
        <family val="2"/>
      </rPr>
      <t>For example, detail on recreational opportunities and infrastructure will be required if you plan to apply for funding for infrastructure through the Woodland Carbon Fund.</t>
    </r>
  </si>
  <si>
    <t>Stage 2 - Stakeholder Engagement</t>
  </si>
  <si>
    <t xml:space="preserve">Date of initial engagement
</t>
  </si>
  <si>
    <r>
      <t xml:space="preserve">Engagement method
</t>
    </r>
    <r>
      <rPr>
        <i/>
        <sz val="10"/>
        <rFont val="Verdana"/>
        <family val="2"/>
      </rPr>
      <t>I.e. email, survey, meeting, etc.</t>
    </r>
  </si>
  <si>
    <r>
      <t xml:space="preserve">Feedback received
</t>
    </r>
    <r>
      <rPr>
        <i/>
        <sz val="10"/>
        <rFont val="Verdana"/>
        <family val="2"/>
      </rPr>
      <t>Summarise any comments, support or issues</t>
    </r>
  </si>
  <si>
    <r>
      <t xml:space="preserve">Further engagement
</t>
    </r>
    <r>
      <rPr>
        <i/>
        <sz val="10"/>
        <rFont val="Verdana"/>
        <family val="2"/>
      </rPr>
      <t>Detail any further engagement with stakeholder(s)</t>
    </r>
    <r>
      <rPr>
        <b/>
        <sz val="12"/>
        <rFont val="Verdana"/>
        <family val="2"/>
      </rPr>
      <t xml:space="preserve"> </t>
    </r>
  </si>
  <si>
    <r>
      <t xml:space="preserve">Mitigation agreed / action required
</t>
    </r>
    <r>
      <rPr>
        <i/>
        <sz val="10"/>
        <rFont val="Verdana"/>
        <family val="2"/>
      </rPr>
      <t>How does this affect your design</t>
    </r>
  </si>
  <si>
    <t>Stage 2 - Final Woodland Creation Design Plan</t>
  </si>
  <si>
    <t>Finalising your plan involves drawing together the written and graphical information you have gathered throughout the planning and design process and integrating it with your management objectives and your analysis of the site’s opportunities and constraints.
The final Design Plan will show the preferred design option for the woodland proposal, including detail on the species selection, fencing and protection, ground preparation, stocking density, location of open ground and woodland edge transitions, watercourses, notable features, proposed infrastructure (including any recreational facility proposed), and access points. 
Please consider any future grant applications you may wish to make in your design concept and final design plans. For example, if you are interested in applying for the England Woodland Creation Offer (EWCO), please speak to your Woodland Creation Officer about design requirements for Additional Contribution payments.</t>
  </si>
  <si>
    <t>Appendix 6: Final Woodland Creation Design Plan</t>
  </si>
  <si>
    <t>Finalise an annotated spatial plan showing your selected design option for the woodland including detailed design of key areas, with specific detail added (for example on species mix, planting density, access routes and open ground).</t>
  </si>
  <si>
    <t>Final Design Plan Details</t>
  </si>
  <si>
    <t xml:space="preserve">Use the table below to provide any further details of your final woodland creation design plan, as shown on your spatial plan. </t>
  </si>
  <si>
    <t>Species selection</t>
  </si>
  <si>
    <t>Stocking density</t>
  </si>
  <si>
    <t>Natural colonisation</t>
  </si>
  <si>
    <t>Open space and woodland edge transitions</t>
  </si>
  <si>
    <t>Fencing and protection</t>
  </si>
  <si>
    <t>Ground preparation</t>
  </si>
  <si>
    <t>Watercourses</t>
  </si>
  <si>
    <t>Notable features</t>
  </si>
  <si>
    <t>Infrastructure</t>
  </si>
  <si>
    <t>Access</t>
  </si>
  <si>
    <t>Stage 2 - Final Design Plan: Proposed planting</t>
  </si>
  <si>
    <t>Total Broadleaf (ha)</t>
  </si>
  <si>
    <t>Total Conifer (ha)</t>
  </si>
  <si>
    <t>Total Gross Area of Woodland Creation (ha)</t>
  </si>
  <si>
    <t>Total Woody Shrubs (ha)</t>
  </si>
  <si>
    <t>Total Open Space (ha)</t>
  </si>
  <si>
    <t>Total Net Area of Woodland Creation (ha)</t>
  </si>
  <si>
    <t>Average Stocking Density</t>
  </si>
  <si>
    <t>Total No. Trees Planted</t>
  </si>
  <si>
    <t>Native Broadleaf %</t>
  </si>
  <si>
    <t>Non-Native Broadleaf %</t>
  </si>
  <si>
    <t>Naturalised Broadleaf %</t>
  </si>
  <si>
    <t>Native Conifer %</t>
  </si>
  <si>
    <t>Non-Native Conifer %</t>
  </si>
  <si>
    <t>Naturalised Conifer %</t>
  </si>
  <si>
    <t>Native Woody Shrubs %</t>
  </si>
  <si>
    <t>Calculated as a % of the total net area, NOT as a % of the total number of trees in the proposal.</t>
  </si>
  <si>
    <t>Planted Woodland Details</t>
  </si>
  <si>
    <t>A</t>
  </si>
  <si>
    <t>B</t>
  </si>
  <si>
    <t>C</t>
  </si>
  <si>
    <t>D</t>
  </si>
  <si>
    <t>E</t>
  </si>
  <si>
    <t>F</t>
  </si>
  <si>
    <t>Planting details</t>
  </si>
  <si>
    <t>Hidden</t>
  </si>
  <si>
    <t xml:space="preserve">
Overall compartment area (ha including open ground)
</t>
  </si>
  <si>
    <r>
      <t xml:space="preserve">
Species</t>
    </r>
    <r>
      <rPr>
        <i/>
        <sz val="10"/>
        <color theme="1"/>
        <rFont val="Verdana"/>
        <family val="2"/>
      </rPr>
      <t xml:space="preserve"> 
</t>
    </r>
    <r>
      <rPr>
        <sz val="10"/>
        <color theme="1"/>
        <rFont val="Verdana"/>
        <family val="2"/>
      </rPr>
      <t>(one per row)</t>
    </r>
    <r>
      <rPr>
        <b/>
        <sz val="10"/>
        <color theme="1"/>
        <rFont val="Verdana"/>
        <family val="2"/>
      </rPr>
      <t xml:space="preserve">
</t>
    </r>
    <r>
      <rPr>
        <i/>
        <sz val="10"/>
        <color theme="1"/>
        <rFont val="Verdana"/>
        <family val="2"/>
      </rPr>
      <t>(Use species codes in the Species List worksheet)</t>
    </r>
  </si>
  <si>
    <t xml:space="preserve">
Species % of net area
</t>
  </si>
  <si>
    <r>
      <t xml:space="preserve">Percentage of area of species
</t>
    </r>
    <r>
      <rPr>
        <sz val="10"/>
        <color theme="1"/>
        <rFont val="Verdana"/>
        <family val="2"/>
      </rPr>
      <t xml:space="preserve">Hidden </t>
    </r>
  </si>
  <si>
    <r>
      <t xml:space="preserve">Actual Area 
</t>
    </r>
    <r>
      <rPr>
        <sz val="10"/>
        <color theme="1"/>
        <rFont val="Verdana"/>
        <family val="2"/>
      </rPr>
      <t>Hidden</t>
    </r>
  </si>
  <si>
    <r>
      <t xml:space="preserve">Open Ground %
</t>
    </r>
    <r>
      <rPr>
        <sz val="10"/>
        <color theme="1"/>
        <rFont val="Verdana"/>
        <family val="2"/>
      </rPr>
      <t>Hidden</t>
    </r>
  </si>
  <si>
    <r>
      <t xml:space="preserve">
No. of trees of this species in this compartment
</t>
    </r>
    <r>
      <rPr>
        <sz val="10"/>
        <color theme="1"/>
        <rFont val="Verdana"/>
        <family val="2"/>
      </rPr>
      <t>(Auto)</t>
    </r>
  </si>
  <si>
    <r>
      <t xml:space="preserve">Overall percentage of Species type in Compartment
</t>
    </r>
    <r>
      <rPr>
        <sz val="10"/>
        <color theme="1"/>
        <rFont val="Verdana"/>
        <family val="2"/>
      </rPr>
      <t>Hidden</t>
    </r>
  </si>
  <si>
    <t>Native Broadleaf % 
in this application</t>
  </si>
  <si>
    <t>Non-Native Broadleaf %
in this application</t>
  </si>
  <si>
    <t>Naturalised Broadleaf %
in this application</t>
  </si>
  <si>
    <t>Native Conifer %
in this application</t>
  </si>
  <si>
    <t>Non-Native Conifer %
in this application</t>
  </si>
  <si>
    <t>Naturalised Conifer %
in this application</t>
  </si>
  <si>
    <t>Native Woody Shrubs %
in this application</t>
  </si>
  <si>
    <t>Native Broadleaf (ha) 
in this application</t>
  </si>
  <si>
    <t>Non-Native Broadleaf (ha)
in this application</t>
  </si>
  <si>
    <t>Naturalised Broadleaf (ha)
in this application</t>
  </si>
  <si>
    <t>Native Conifer (ha)
in this application</t>
  </si>
  <si>
    <t>Non-Native Conifer (ha)
in this application</t>
  </si>
  <si>
    <t>Naturalised Conifer (ha)
in this application</t>
  </si>
  <si>
    <t>Native Woody Shrubs (ha)
in this application</t>
  </si>
  <si>
    <t>BE</t>
  </si>
  <si>
    <t>Compartment 1</t>
  </si>
  <si>
    <t>Compartment 2</t>
  </si>
  <si>
    <t>Compartment 3</t>
  </si>
  <si>
    <t>Compartment 4</t>
  </si>
  <si>
    <t>Compartment 5</t>
  </si>
  <si>
    <t>Compartment 6</t>
  </si>
  <si>
    <t>Compartment 7</t>
  </si>
  <si>
    <t>Compartment 8</t>
  </si>
  <si>
    <t>Compartment 9</t>
  </si>
  <si>
    <t>Compartment 10</t>
  </si>
  <si>
    <t>Compartment 11</t>
  </si>
  <si>
    <t>Compartment 12</t>
  </si>
  <si>
    <t>Compartment 13</t>
  </si>
  <si>
    <t>Compartment 14</t>
  </si>
  <si>
    <t>Compartment 15</t>
  </si>
  <si>
    <t>Compartment 16</t>
  </si>
  <si>
    <t>Compartment 17</t>
  </si>
  <si>
    <t>Compartment 18</t>
  </si>
  <si>
    <t>Compartment 19</t>
  </si>
  <si>
    <t>Compartment 20</t>
  </si>
  <si>
    <t>Compartment 21</t>
  </si>
  <si>
    <t>Compartment 22</t>
  </si>
  <si>
    <t>Compartment 23</t>
  </si>
  <si>
    <t>Compartment 24</t>
  </si>
  <si>
    <t>Compartment 25</t>
  </si>
  <si>
    <t>Compartment 26</t>
  </si>
  <si>
    <t>Compartment 27</t>
  </si>
  <si>
    <t>Compartment 28</t>
  </si>
  <si>
    <t>Compartment 29</t>
  </si>
  <si>
    <t>Compartment 30</t>
  </si>
  <si>
    <t>Compartment 31</t>
  </si>
  <si>
    <t>Compartment 32</t>
  </si>
  <si>
    <t>Compartment 33</t>
  </si>
  <si>
    <t>Compartment 34</t>
  </si>
  <si>
    <t>Compartment 35</t>
  </si>
  <si>
    <t>Compartment 36</t>
  </si>
  <si>
    <t>Compartment 37</t>
  </si>
  <si>
    <t>Compartment 38</t>
  </si>
  <si>
    <t>Compartment 39</t>
  </si>
  <si>
    <t>Compartment 40</t>
  </si>
  <si>
    <t>Compartment 41</t>
  </si>
  <si>
    <t>Compartment 42</t>
  </si>
  <si>
    <t>Compartment 43</t>
  </si>
  <si>
    <t>Compartment 44</t>
  </si>
  <si>
    <t>Compartment 45</t>
  </si>
  <si>
    <t>Compartment 46</t>
  </si>
  <si>
    <t>Compartment 47</t>
  </si>
  <si>
    <t>Compartment 48</t>
  </si>
  <si>
    <t>Compartment 49</t>
  </si>
  <si>
    <t>Compartment 50</t>
  </si>
  <si>
    <t>Compartment 51</t>
  </si>
  <si>
    <t>Compartment 52</t>
  </si>
  <si>
    <t>Compartment 53</t>
  </si>
  <si>
    <t>Compartment 54</t>
  </si>
  <si>
    <t>Compartment 55</t>
  </si>
  <si>
    <t>Compartment 56</t>
  </si>
  <si>
    <t>Compartment 57</t>
  </si>
  <si>
    <t>Compartment 58</t>
  </si>
  <si>
    <t>Compartment 59</t>
  </si>
  <si>
    <t>Compartment 60</t>
  </si>
  <si>
    <t>Compartment 61</t>
  </si>
  <si>
    <t>Compartment 62</t>
  </si>
  <si>
    <t>Compartment 63</t>
  </si>
  <si>
    <t>Compartment 64</t>
  </si>
  <si>
    <t>Compartment 65</t>
  </si>
  <si>
    <t>Compartment 66</t>
  </si>
  <si>
    <t>Compartment 67</t>
  </si>
  <si>
    <t>Compartment 68</t>
  </si>
  <si>
    <t>Compartment 69</t>
  </si>
  <si>
    <t>Compartment 70</t>
  </si>
  <si>
    <t>Compartment 71</t>
  </si>
  <si>
    <t>Compartment 72</t>
  </si>
  <si>
    <t>Compartment 73</t>
  </si>
  <si>
    <t>Compartment 74</t>
  </si>
  <si>
    <t>Compartment 75</t>
  </si>
  <si>
    <t>Compartment 76</t>
  </si>
  <si>
    <t>Compartment 77</t>
  </si>
  <si>
    <t>Compartment 78</t>
  </si>
  <si>
    <t>Compartment 79</t>
  </si>
  <si>
    <t>Compartment 80</t>
  </si>
  <si>
    <t>Compartment 81</t>
  </si>
  <si>
    <t>Compartment 82</t>
  </si>
  <si>
    <t>Compartment 83</t>
  </si>
  <si>
    <t>Compartment 84</t>
  </si>
  <si>
    <t>Compartment 85</t>
  </si>
  <si>
    <t>Compartment 86</t>
  </si>
  <si>
    <t>Compartment 87</t>
  </si>
  <si>
    <t>Compartment 88</t>
  </si>
  <si>
    <t>Compartment 89</t>
  </si>
  <si>
    <t>Compartment 90</t>
  </si>
  <si>
    <t>Compartment 91</t>
  </si>
  <si>
    <t>Compartment 92</t>
  </si>
  <si>
    <t>Compartment 93</t>
  </si>
  <si>
    <t>Compartment 94</t>
  </si>
  <si>
    <t>Compartment 95</t>
  </si>
  <si>
    <t>Compartment 96</t>
  </si>
  <si>
    <t>Compartment 97</t>
  </si>
  <si>
    <t>Compartment 98</t>
  </si>
  <si>
    <t>Compartment 99</t>
  </si>
  <si>
    <t>Compartment 100</t>
  </si>
  <si>
    <t>Compartment 101</t>
  </si>
  <si>
    <t>Compartment 102</t>
  </si>
  <si>
    <t>Compartment 103</t>
  </si>
  <si>
    <t>Compartment 104</t>
  </si>
  <si>
    <t>Compartment 105</t>
  </si>
  <si>
    <t>Compartment 106</t>
  </si>
  <si>
    <t>Compartment 107</t>
  </si>
  <si>
    <t>Compartment 108</t>
  </si>
  <si>
    <t>Compartment 109</t>
  </si>
  <si>
    <t>Species highlighted orange can be used but will be assessed for suitability by us if included in your application.</t>
  </si>
  <si>
    <t>Native Broadleaf Species List</t>
  </si>
  <si>
    <t>Native Conifer Species List</t>
  </si>
  <si>
    <t>Species Name</t>
  </si>
  <si>
    <t>Scientific Name</t>
  </si>
  <si>
    <t>Species Code</t>
  </si>
  <si>
    <t>Mixed native broadleaves</t>
  </si>
  <si>
    <t xml:space="preserve"> </t>
  </si>
  <si>
    <t>NBL</t>
  </si>
  <si>
    <t>Juniper</t>
  </si>
  <si>
    <t>Juniperus communis</t>
  </si>
  <si>
    <t>JUN</t>
  </si>
  <si>
    <t>Field maple</t>
  </si>
  <si>
    <t>Acer campestre</t>
  </si>
  <si>
    <t>FDM</t>
  </si>
  <si>
    <t>Yew</t>
  </si>
  <si>
    <t>Taxus baccata</t>
  </si>
  <si>
    <t>YEW</t>
  </si>
  <si>
    <t>Common alder</t>
  </si>
  <si>
    <t>Alnus glutinosa</t>
  </si>
  <si>
    <t>CAR</t>
  </si>
  <si>
    <t>Silver birch</t>
  </si>
  <si>
    <t>Betula pendula</t>
  </si>
  <si>
    <t>SBI</t>
  </si>
  <si>
    <t>Downy birch</t>
  </si>
  <si>
    <t>Betula pubescens</t>
  </si>
  <si>
    <t>DBI</t>
  </si>
  <si>
    <t>Non-Native Conifer Species List</t>
  </si>
  <si>
    <t>Hornbeam</t>
  </si>
  <si>
    <t>Carpinus betulus</t>
  </si>
  <si>
    <t>HBM</t>
  </si>
  <si>
    <t>Hazel</t>
  </si>
  <si>
    <t>Corylus avellana</t>
  </si>
  <si>
    <t>HAZ</t>
  </si>
  <si>
    <t>Mixed conifers</t>
  </si>
  <si>
    <t>MC</t>
  </si>
  <si>
    <t>Midland hawthorn</t>
  </si>
  <si>
    <t>Crataegus laevigata</t>
  </si>
  <si>
    <t>MDH</t>
  </si>
  <si>
    <t>Other conifers</t>
  </si>
  <si>
    <t>XC</t>
  </si>
  <si>
    <t xml:space="preserve">Hawthorn </t>
  </si>
  <si>
    <t>Crataegus monogyna</t>
  </si>
  <si>
    <t>HAW</t>
  </si>
  <si>
    <t>European Silver fir</t>
  </si>
  <si>
    <t>Abies alba</t>
  </si>
  <si>
    <t>ESF</t>
  </si>
  <si>
    <t>Beech</t>
  </si>
  <si>
    <t>Fagus sylvatica</t>
  </si>
  <si>
    <t>Red (Pacific Silver) fir</t>
  </si>
  <si>
    <t>Abies amabilis</t>
  </si>
  <si>
    <t>PSF</t>
  </si>
  <si>
    <t>Ash</t>
  </si>
  <si>
    <t>Fraxinus excelsior</t>
  </si>
  <si>
    <t>AH</t>
  </si>
  <si>
    <t>Bornmullers fir</t>
  </si>
  <si>
    <t>Abies bornmuelleriana</t>
  </si>
  <si>
    <t>BMF</t>
  </si>
  <si>
    <t xml:space="preserve">Holly </t>
  </si>
  <si>
    <t>Ilex aquifolium</t>
  </si>
  <si>
    <t>HOL</t>
  </si>
  <si>
    <t>Grecian fir</t>
  </si>
  <si>
    <t>Abies cephalonica</t>
  </si>
  <si>
    <t>GKF</t>
  </si>
  <si>
    <t>Crab apple</t>
  </si>
  <si>
    <t>Malus sylvestris</t>
  </si>
  <si>
    <t>CAP</t>
  </si>
  <si>
    <t>Grand fir</t>
  </si>
  <si>
    <t>Abies grandis</t>
  </si>
  <si>
    <t>GF</t>
  </si>
  <si>
    <t>Native black poplar</t>
  </si>
  <si>
    <r>
      <t xml:space="preserve">Populus nigra </t>
    </r>
    <r>
      <rPr>
        <sz val="10"/>
        <color rgb="FFDA846B"/>
        <rFont val="Verdana"/>
        <family val="2"/>
      </rPr>
      <t>subsp</t>
    </r>
    <r>
      <rPr>
        <i/>
        <sz val="10"/>
        <color rgb="FFDA846B"/>
        <rFont val="Verdana"/>
        <family val="2"/>
      </rPr>
      <t xml:space="preserve">. </t>
    </r>
    <r>
      <rPr>
        <i/>
        <sz val="10"/>
        <color rgb="FF000000"/>
        <rFont val="Verdana"/>
        <family val="2"/>
      </rPr>
      <t>betulifolia</t>
    </r>
  </si>
  <si>
    <t>NPO</t>
  </si>
  <si>
    <t>Nordmann fir</t>
  </si>
  <si>
    <t>Abies nordmanniana</t>
  </si>
  <si>
    <t>NMF</t>
  </si>
  <si>
    <t>Grey poplar</t>
  </si>
  <si>
    <t>Populus x canescens*</t>
  </si>
  <si>
    <t>GPO</t>
  </si>
  <si>
    <t>Noble fir</t>
  </si>
  <si>
    <t>Abies procera</t>
  </si>
  <si>
    <t>NF</t>
  </si>
  <si>
    <t>Aspen</t>
  </si>
  <si>
    <t>Populus tremula</t>
  </si>
  <si>
    <t>ASP</t>
  </si>
  <si>
    <t>Other firs (Abies)</t>
  </si>
  <si>
    <r>
      <t xml:space="preserve">Abies </t>
    </r>
    <r>
      <rPr>
        <sz val="10"/>
        <color rgb="FF000000"/>
        <rFont val="Verdana"/>
        <family val="2"/>
      </rPr>
      <t>spp.</t>
    </r>
  </si>
  <si>
    <t>XF</t>
  </si>
  <si>
    <t>Wild cherry/gean</t>
  </si>
  <si>
    <t>Prunus avium</t>
  </si>
  <si>
    <t>WCH</t>
  </si>
  <si>
    <t>Atlas cedar</t>
  </si>
  <si>
    <t>Cedrus atlantica</t>
  </si>
  <si>
    <t>ACR</t>
  </si>
  <si>
    <t>Bird cherry</t>
  </si>
  <si>
    <t>Prunus padus</t>
  </si>
  <si>
    <t>BCH</t>
  </si>
  <si>
    <t>Cedar of Lebanon</t>
  </si>
  <si>
    <t>Cedrus libani</t>
  </si>
  <si>
    <t>LCR</t>
  </si>
  <si>
    <t>Blackthorn</t>
  </si>
  <si>
    <t>Prunus spinosa</t>
  </si>
  <si>
    <t>SLO</t>
  </si>
  <si>
    <t>Other cedar</t>
  </si>
  <si>
    <r>
      <t>Cedrus</t>
    </r>
    <r>
      <rPr>
        <sz val="10"/>
        <color rgb="FF000000"/>
        <rFont val="Verdana"/>
        <family val="2"/>
      </rPr>
      <t xml:space="preserve"> spp.</t>
    </r>
  </si>
  <si>
    <t>XCD</t>
  </si>
  <si>
    <t xml:space="preserve">Pedunculate oak </t>
  </si>
  <si>
    <t>Quercus robur</t>
  </si>
  <si>
    <t>POK</t>
  </si>
  <si>
    <t>Lawsons cypress</t>
  </si>
  <si>
    <t>Chamaecyparis lawsoniana</t>
  </si>
  <si>
    <t>LC</t>
  </si>
  <si>
    <t xml:space="preserve">Sessile oak </t>
  </si>
  <si>
    <t>Quercus petrea</t>
  </si>
  <si>
    <t>SOK</t>
  </si>
  <si>
    <t>Japanese cedar</t>
  </si>
  <si>
    <t>Cryptomeria japonica</t>
  </si>
  <si>
    <t>JCR</t>
  </si>
  <si>
    <t>Purging buckthorn</t>
  </si>
  <si>
    <t>Rhamnus cathartica</t>
  </si>
  <si>
    <t>PGB</t>
  </si>
  <si>
    <t>Leyland cypress</t>
  </si>
  <si>
    <t>Cupressocyparis leylandii</t>
  </si>
  <si>
    <t>LEC</t>
  </si>
  <si>
    <t>White willow</t>
  </si>
  <si>
    <t>Salix alba</t>
  </si>
  <si>
    <t>WWI</t>
  </si>
  <si>
    <t>Norway spruce</t>
  </si>
  <si>
    <t>Picea abies</t>
  </si>
  <si>
    <t>NS</t>
  </si>
  <si>
    <t>Goat willow</t>
  </si>
  <si>
    <t>Salix caprea</t>
  </si>
  <si>
    <t>GOW</t>
  </si>
  <si>
    <t>Serbian spruce</t>
  </si>
  <si>
    <t>Picea omorika</t>
  </si>
  <si>
    <t>OMS</t>
  </si>
  <si>
    <t>Grey willow</t>
  </si>
  <si>
    <t>Salix cinerea</t>
  </si>
  <si>
    <t>GRW</t>
  </si>
  <si>
    <t>Oriental spruce</t>
  </si>
  <si>
    <t>Picea orientalis</t>
  </si>
  <si>
    <t>ORS</t>
  </si>
  <si>
    <t>Crack willow</t>
  </si>
  <si>
    <t>Salix fragilis</t>
  </si>
  <si>
    <t>CWI</t>
  </si>
  <si>
    <t>Sitka spruce</t>
  </si>
  <si>
    <t>Picea sitchensis</t>
  </si>
  <si>
    <t>SS</t>
  </si>
  <si>
    <t>Bay willow</t>
  </si>
  <si>
    <t>Salix pentandra</t>
  </si>
  <si>
    <t>BWI</t>
  </si>
  <si>
    <t>Other spruces</t>
  </si>
  <si>
    <r>
      <t xml:space="preserve">Picea </t>
    </r>
    <r>
      <rPr>
        <sz val="10"/>
        <color rgb="FF000000"/>
        <rFont val="Verdana"/>
        <family val="2"/>
      </rPr>
      <t>spp.</t>
    </r>
  </si>
  <si>
    <t>XS</t>
  </si>
  <si>
    <t>Elder</t>
  </si>
  <si>
    <t>Sambucus nigra</t>
  </si>
  <si>
    <t>ELD</t>
  </si>
  <si>
    <t>Armand's pine</t>
  </si>
  <si>
    <t>Pinus armandii</t>
  </si>
  <si>
    <t>PAR</t>
  </si>
  <si>
    <t>Rowan</t>
  </si>
  <si>
    <t>Sorbus aucuparia</t>
  </si>
  <si>
    <t>ROW</t>
  </si>
  <si>
    <t>Mexican white pine</t>
  </si>
  <si>
    <t>Pinus ayacahuite</t>
  </si>
  <si>
    <t>PAY</t>
  </si>
  <si>
    <t>Whitebeam</t>
  </si>
  <si>
    <t>Sorbus aria</t>
  </si>
  <si>
    <t>WBM</t>
  </si>
  <si>
    <t>Calabrian pine</t>
  </si>
  <si>
    <t>Pinus brutia</t>
  </si>
  <si>
    <t>PBR</t>
  </si>
  <si>
    <t>Wild service tree</t>
  </si>
  <si>
    <t>Sorbus torminalis</t>
  </si>
  <si>
    <t>WST</t>
  </si>
  <si>
    <t>Lodgepole pine</t>
  </si>
  <si>
    <t>Pinus contorta</t>
  </si>
  <si>
    <t>LP</t>
  </si>
  <si>
    <t>Small-leaved lime</t>
  </si>
  <si>
    <t>Tilia cordata</t>
  </si>
  <si>
    <t>SLI</t>
  </si>
  <si>
    <t>Slash pine</t>
  </si>
  <si>
    <t>Pinus ellottii</t>
  </si>
  <si>
    <t>PEL</t>
  </si>
  <si>
    <t>Common lime</t>
  </si>
  <si>
    <t>Tilia europaea</t>
  </si>
  <si>
    <t>CLI</t>
  </si>
  <si>
    <t>Korean pine</t>
  </si>
  <si>
    <t>Pinus koreana</t>
  </si>
  <si>
    <t>PKO</t>
  </si>
  <si>
    <t>Large-leaved lime</t>
  </si>
  <si>
    <t>Tilia platyphyllos</t>
  </si>
  <si>
    <t>LLI</t>
  </si>
  <si>
    <t>Western white pine</t>
  </si>
  <si>
    <t>Pinus monticola</t>
  </si>
  <si>
    <t>PMO</t>
  </si>
  <si>
    <t>Wych elm</t>
  </si>
  <si>
    <t>Ulmus glabra</t>
  </si>
  <si>
    <t>WEM</t>
  </si>
  <si>
    <t>Bishop pine</t>
  </si>
  <si>
    <t>Pinus muricata</t>
  </si>
  <si>
    <t>BIP</t>
  </si>
  <si>
    <t>Small-leaved elm</t>
  </si>
  <si>
    <t>Ulmus minor</t>
  </si>
  <si>
    <t>PEM</t>
  </si>
  <si>
    <t>Corsican pine</t>
  </si>
  <si>
    <t>Pinus nigra var maritima</t>
  </si>
  <si>
    <t>CP</t>
  </si>
  <si>
    <t>English elm</t>
  </si>
  <si>
    <t>Ulmus procera</t>
  </si>
  <si>
    <t>EEM</t>
  </si>
  <si>
    <t>Austrian pine</t>
  </si>
  <si>
    <t>Pinus nigra var nigra</t>
  </si>
  <si>
    <t>AUP</t>
  </si>
  <si>
    <t>Macedonian pine</t>
  </si>
  <si>
    <t>Pinus peuce</t>
  </si>
  <si>
    <t>MCP</t>
  </si>
  <si>
    <t>Maritime pine</t>
  </si>
  <si>
    <t>Pinus pinaster</t>
  </si>
  <si>
    <t>MAP</t>
  </si>
  <si>
    <t>Non-Native Broadleaf Species List</t>
  </si>
  <si>
    <t>Ponderosa pine</t>
  </si>
  <si>
    <t>Pinus ponderosa</t>
  </si>
  <si>
    <t>PDP</t>
  </si>
  <si>
    <t>Monterey pine</t>
  </si>
  <si>
    <t>Pinus radiata</t>
  </si>
  <si>
    <t>RAP</t>
  </si>
  <si>
    <t>Mixed non-native broadleaves</t>
  </si>
  <si>
    <t>MB</t>
  </si>
  <si>
    <t>Other pines</t>
  </si>
  <si>
    <r>
      <t>Pinus</t>
    </r>
    <r>
      <rPr>
        <sz val="10"/>
        <color rgb="FF000000"/>
        <rFont val="Verdana"/>
        <family val="2"/>
      </rPr>
      <t xml:space="preserve"> spp.</t>
    </r>
  </si>
  <si>
    <t>XP</t>
  </si>
  <si>
    <t>Other non-native broadleaves</t>
  </si>
  <si>
    <t>XB</t>
  </si>
  <si>
    <t>Weymouth pine</t>
  </si>
  <si>
    <t>Pinus strobus</t>
  </si>
  <si>
    <t>WEP</t>
  </si>
  <si>
    <t>Big-leaf maple</t>
  </si>
  <si>
    <t>Acer macrophyllum</t>
  </si>
  <si>
    <t>BLM</t>
  </si>
  <si>
    <t>Loblolly pine</t>
  </si>
  <si>
    <t>Pinus taeda</t>
  </si>
  <si>
    <t>LOP</t>
  </si>
  <si>
    <t>Norway maple</t>
  </si>
  <si>
    <t>Acer platanoides</t>
  </si>
  <si>
    <t>NOM</t>
  </si>
  <si>
    <t>Mountain pine</t>
  </si>
  <si>
    <t>Pinus uncinata</t>
  </si>
  <si>
    <t>MOP</t>
  </si>
  <si>
    <t>Silver maple</t>
  </si>
  <si>
    <t>Acer saccharinum</t>
  </si>
  <si>
    <t>ASA</t>
  </si>
  <si>
    <t>Bhutan pine</t>
  </si>
  <si>
    <t>Pinus wallichiana</t>
  </si>
  <si>
    <t>PWA</t>
  </si>
  <si>
    <t>Italian alder</t>
  </si>
  <si>
    <t>Alnus cordata</t>
  </si>
  <si>
    <t>IAR</t>
  </si>
  <si>
    <t>Yunnan pine</t>
  </si>
  <si>
    <t>Pinus yunnanensis</t>
  </si>
  <si>
    <t>PYU</t>
  </si>
  <si>
    <t>Grey alder</t>
  </si>
  <si>
    <t>Alnus incana</t>
  </si>
  <si>
    <t>GAR</t>
  </si>
  <si>
    <t>Douglas fir</t>
  </si>
  <si>
    <t>Pseudotsuga menziesii</t>
  </si>
  <si>
    <t>DF</t>
  </si>
  <si>
    <t>Red alder</t>
  </si>
  <si>
    <t>Alnus rubra</t>
  </si>
  <si>
    <t>RAR</t>
  </si>
  <si>
    <t>Coast redwood</t>
  </si>
  <si>
    <t>Sequoia sempervirens</t>
  </si>
  <si>
    <t>RSQ</t>
  </si>
  <si>
    <t>Green alder</t>
  </si>
  <si>
    <t>Alnus viridis</t>
  </si>
  <si>
    <t>VAR</t>
  </si>
  <si>
    <t>Wellingtonia</t>
  </si>
  <si>
    <t>Sequoiadendron giganteum</t>
  </si>
  <si>
    <t>WSQ</t>
  </si>
  <si>
    <t>Paper birch</t>
  </si>
  <si>
    <t>Betula papyrifera</t>
  </si>
  <si>
    <t>PBI</t>
  </si>
  <si>
    <t>Western red cedar</t>
  </si>
  <si>
    <t>Thuja plicata</t>
  </si>
  <si>
    <t>WRC</t>
  </si>
  <si>
    <t>Other birches</t>
  </si>
  <si>
    <r>
      <t xml:space="preserve">Betula </t>
    </r>
    <r>
      <rPr>
        <sz val="10"/>
        <color rgb="FF000000"/>
        <rFont val="Verdana"/>
        <family val="2"/>
      </rPr>
      <t>spp.</t>
    </r>
  </si>
  <si>
    <t>XBI</t>
  </si>
  <si>
    <t>Western hemlock</t>
  </si>
  <si>
    <t>Tsuga heterophylla</t>
  </si>
  <si>
    <t>WH</t>
  </si>
  <si>
    <t>Shagbark hickory</t>
  </si>
  <si>
    <t>Carya ovata</t>
  </si>
  <si>
    <t>COV</t>
  </si>
  <si>
    <t>Cider gum</t>
  </si>
  <si>
    <t>Eucalyptus gunnii</t>
  </si>
  <si>
    <t>CDE</t>
  </si>
  <si>
    <t>Shining gum</t>
  </si>
  <si>
    <t>Eucalyptus nitens</t>
  </si>
  <si>
    <t>SHE</t>
  </si>
  <si>
    <t>Naturalised Conifer Species List</t>
  </si>
  <si>
    <t>Other Eucalyptus</t>
  </si>
  <si>
    <r>
      <t xml:space="preserve">Eucalyptus </t>
    </r>
    <r>
      <rPr>
        <sz val="10"/>
        <color rgb="FF000000"/>
        <rFont val="Verdana"/>
        <family val="2"/>
      </rPr>
      <t>spp.</t>
    </r>
  </si>
  <si>
    <t>EUC</t>
  </si>
  <si>
    <t>Oriental beech</t>
  </si>
  <si>
    <t>Fagus orientalis</t>
  </si>
  <si>
    <t>FOR</t>
  </si>
  <si>
    <t>Scots pine</t>
  </si>
  <si>
    <t>Pinus sylvestris</t>
  </si>
  <si>
    <t>SP</t>
  </si>
  <si>
    <t>White ash</t>
  </si>
  <si>
    <t>Fraxinus americana</t>
  </si>
  <si>
    <t>WAH</t>
  </si>
  <si>
    <t>Narrow-leafed ash</t>
  </si>
  <si>
    <t>Fraxinus angustifolia</t>
  </si>
  <si>
    <t>NAH</t>
  </si>
  <si>
    <t>Red ash</t>
  </si>
  <si>
    <t>Fraxinus pennsylvanica</t>
  </si>
  <si>
    <t>FPE</t>
  </si>
  <si>
    <t>Native Woody Shrubs Species List</t>
  </si>
  <si>
    <t>Black walnut</t>
  </si>
  <si>
    <t>Juglans nigra</t>
  </si>
  <si>
    <t>BWA</t>
  </si>
  <si>
    <t>Other walnut</t>
  </si>
  <si>
    <r>
      <t xml:space="preserve">Juglans </t>
    </r>
    <r>
      <rPr>
        <sz val="10"/>
        <color rgb="FF000000"/>
        <rFont val="Verdana"/>
        <family val="2"/>
      </rPr>
      <t>spp</t>
    </r>
    <r>
      <rPr>
        <i/>
        <sz val="10"/>
        <color rgb="FF000000"/>
        <rFont val="Verdana"/>
        <family val="2"/>
      </rPr>
      <t>.</t>
    </r>
  </si>
  <si>
    <t>XWA</t>
  </si>
  <si>
    <t>Other native woody shrubs</t>
  </si>
  <si>
    <t>WSH</t>
  </si>
  <si>
    <t>Tulip tree</t>
  </si>
  <si>
    <t>Liriodendron tulipifera</t>
  </si>
  <si>
    <t>TUL</t>
  </si>
  <si>
    <t>Box</t>
  </si>
  <si>
    <r>
      <t>Buxus</t>
    </r>
    <r>
      <rPr>
        <sz val="10"/>
        <color rgb="FF000000"/>
        <rFont val="Verdana"/>
        <family val="2"/>
      </rPr>
      <t xml:space="preserve"> spp.</t>
    </r>
  </si>
  <si>
    <t>BOX</t>
  </si>
  <si>
    <t>Raoul/Rauli</t>
  </si>
  <si>
    <t>Nothofagus alpina</t>
  </si>
  <si>
    <t>RAN</t>
  </si>
  <si>
    <t>Dogwood</t>
  </si>
  <si>
    <r>
      <t>Cornus</t>
    </r>
    <r>
      <rPr>
        <sz val="10"/>
        <color rgb="FF000000"/>
        <rFont val="Verdana"/>
        <family val="2"/>
      </rPr>
      <t xml:space="preserve"> spp.</t>
    </r>
  </si>
  <si>
    <t>DOG</t>
  </si>
  <si>
    <t>Roble</t>
  </si>
  <si>
    <t>Nothofagus obliqua</t>
  </si>
  <si>
    <t>RON</t>
  </si>
  <si>
    <t>Spurge laurel</t>
  </si>
  <si>
    <t>Daphne laureola</t>
  </si>
  <si>
    <t>SGL</t>
  </si>
  <si>
    <t>Lenga</t>
  </si>
  <si>
    <t>Nothofagus pumilio</t>
  </si>
  <si>
    <t>LEN</t>
  </si>
  <si>
    <t>Spindle</t>
  </si>
  <si>
    <t>Euonymus europaeus</t>
  </si>
  <si>
    <t>SPI</t>
  </si>
  <si>
    <t>Other Nothofagus</t>
  </si>
  <si>
    <r>
      <t>Nothofagus</t>
    </r>
    <r>
      <rPr>
        <sz val="10"/>
        <color rgb="FF000000"/>
        <rFont val="Verdana"/>
        <family val="2"/>
      </rPr>
      <t xml:space="preserve"> spp</t>
    </r>
    <r>
      <rPr>
        <i/>
        <sz val="10"/>
        <color rgb="FF000000"/>
        <rFont val="Verdana"/>
        <family val="2"/>
      </rPr>
      <t>.</t>
    </r>
  </si>
  <si>
    <t>XNO</t>
  </si>
  <si>
    <t>Wild privet</t>
  </si>
  <si>
    <t>Ligustrum vulgare</t>
  </si>
  <si>
    <t>WPI</t>
  </si>
  <si>
    <t>London plane</t>
  </si>
  <si>
    <t>Platanus x acerifolia*</t>
  </si>
  <si>
    <t>LPL</t>
  </si>
  <si>
    <t>Eared willow</t>
  </si>
  <si>
    <t>Salix aurita</t>
  </si>
  <si>
    <t>EAW</t>
  </si>
  <si>
    <t>Plane spp</t>
  </si>
  <si>
    <r>
      <t>Platanus</t>
    </r>
    <r>
      <rPr>
        <sz val="10"/>
        <color rgb="FF000000"/>
        <rFont val="Verdana"/>
        <family val="2"/>
      </rPr>
      <t xml:space="preserve"> spp</t>
    </r>
    <r>
      <rPr>
        <i/>
        <sz val="10"/>
        <color rgb="FF000000"/>
        <rFont val="Verdana"/>
        <family val="2"/>
      </rPr>
      <t>.</t>
    </r>
  </si>
  <si>
    <t>XPL</t>
  </si>
  <si>
    <t>Purple willow</t>
  </si>
  <si>
    <t>Salix purpurea</t>
  </si>
  <si>
    <t>PUW</t>
  </si>
  <si>
    <t>White poplar</t>
  </si>
  <si>
    <t>Populus alba</t>
  </si>
  <si>
    <t>APO</t>
  </si>
  <si>
    <t>Almond willow</t>
  </si>
  <si>
    <t>Salix triandra</t>
  </si>
  <si>
    <t>ALW</t>
  </si>
  <si>
    <t>Hybrid poplar</t>
  </si>
  <si>
    <t>Populus serotina/trichocarpa</t>
  </si>
  <si>
    <t>WPO</t>
  </si>
  <si>
    <t>Osier</t>
  </si>
  <si>
    <t>Salix viminalis</t>
  </si>
  <si>
    <t>OS</t>
  </si>
  <si>
    <t>Other poplar spp</t>
  </si>
  <si>
    <r>
      <t>Populus</t>
    </r>
    <r>
      <rPr>
        <sz val="10"/>
        <color rgb="FF000000"/>
        <rFont val="Verdana"/>
        <family val="2"/>
      </rPr>
      <t xml:space="preserve"> spp</t>
    </r>
    <r>
      <rPr>
        <i/>
        <sz val="10"/>
        <color rgb="FF000000"/>
        <rFont val="Verdana"/>
        <family val="2"/>
      </rPr>
      <t>.</t>
    </r>
  </si>
  <si>
    <t>XPO</t>
  </si>
  <si>
    <t>Wayfaring tree</t>
  </si>
  <si>
    <t>Viburnum lantana</t>
  </si>
  <si>
    <t>WAY</t>
  </si>
  <si>
    <t>White oak</t>
  </si>
  <si>
    <t>Quercus alba</t>
  </si>
  <si>
    <t>WOK</t>
  </si>
  <si>
    <t xml:space="preserve">Guelder rose </t>
  </si>
  <si>
    <t>Viburnum opulus</t>
  </si>
  <si>
    <t>GDR</t>
  </si>
  <si>
    <t>Red oak</t>
  </si>
  <si>
    <t>Quercus rubra</t>
  </si>
  <si>
    <t>ROK</t>
  </si>
  <si>
    <t>Hungarian oak</t>
  </si>
  <si>
    <t>Quercus frainetto</t>
  </si>
  <si>
    <t>QFR</t>
  </si>
  <si>
    <t>Downy oak</t>
  </si>
  <si>
    <t>Quercus pubescens</t>
  </si>
  <si>
    <t>QPU</t>
  </si>
  <si>
    <t>Pyrenean oak</t>
  </si>
  <si>
    <t>Quercus pyrenaica</t>
  </si>
  <si>
    <t>QPY</t>
  </si>
  <si>
    <t>Other oak</t>
  </si>
  <si>
    <r>
      <t xml:space="preserve">Quercus </t>
    </r>
    <r>
      <rPr>
        <sz val="10"/>
        <color rgb="FF000000"/>
        <rFont val="Verdana"/>
        <family val="2"/>
      </rPr>
      <t>spp</t>
    </r>
    <r>
      <rPr>
        <i/>
        <sz val="10"/>
        <color rgb="FF000000"/>
        <rFont val="Verdana"/>
        <family val="2"/>
      </rPr>
      <t>.</t>
    </r>
  </si>
  <si>
    <t>XOK</t>
  </si>
  <si>
    <t>Other willows</t>
  </si>
  <si>
    <r>
      <t xml:space="preserve">Salix </t>
    </r>
    <r>
      <rPr>
        <sz val="10"/>
        <color rgb="FF000000"/>
        <rFont val="Verdana"/>
        <family val="2"/>
      </rPr>
      <t>spp.</t>
    </r>
  </si>
  <si>
    <t>XWL</t>
  </si>
  <si>
    <t>Smooth-leaved elm</t>
  </si>
  <si>
    <t>Ulmus carpinifolia</t>
  </si>
  <si>
    <t>SEM</t>
  </si>
  <si>
    <t>Naturalised Broadleaf Species List</t>
  </si>
  <si>
    <t>Sycamore</t>
  </si>
  <si>
    <t>Acer pseudoplatanus</t>
  </si>
  <si>
    <t>SY</t>
  </si>
  <si>
    <t>Horse chestnut</t>
  </si>
  <si>
    <t>Aesculus hippocastanum</t>
  </si>
  <si>
    <t>HCH</t>
  </si>
  <si>
    <t>Sweet chestnut</t>
  </si>
  <si>
    <t>Castanea sativa</t>
  </si>
  <si>
    <t>SC</t>
  </si>
  <si>
    <t>Common walnut</t>
  </si>
  <si>
    <t>Juglans regia</t>
  </si>
  <si>
    <t>CWA</t>
  </si>
  <si>
    <t>Wild pear</t>
  </si>
  <si>
    <t>Pyrus communis</t>
  </si>
  <si>
    <t>WDP</t>
  </si>
  <si>
    <t>Wild plum</t>
  </si>
  <si>
    <t>Prunus domestica</t>
  </si>
  <si>
    <t>WPE</t>
  </si>
  <si>
    <t>Turkey oak</t>
  </si>
  <si>
    <t>Quercus cerris</t>
  </si>
  <si>
    <t>TOK</t>
  </si>
  <si>
    <t>Holm oak</t>
  </si>
  <si>
    <t>Quercus ilex</t>
  </si>
  <si>
    <t>HOK</t>
  </si>
  <si>
    <t>* Hybridised</t>
  </si>
  <si>
    <t>Property/site name:</t>
  </si>
  <si>
    <t>Will be assessed for suitability during the application process.</t>
  </si>
  <si>
    <t>Quantity</t>
  </si>
  <si>
    <r>
      <t xml:space="preserve">Populus nigra </t>
    </r>
    <r>
      <rPr>
        <sz val="10"/>
        <color rgb="FFDA846B"/>
        <rFont val="Verdana"/>
        <family val="2"/>
      </rPr>
      <t>subsp.</t>
    </r>
    <r>
      <rPr>
        <i/>
        <sz val="10"/>
        <color rgb="FFDA846B"/>
        <rFont val="Verdana"/>
        <family val="2"/>
      </rPr>
      <t xml:space="preserve"> </t>
    </r>
    <r>
      <rPr>
        <i/>
        <sz val="10"/>
        <color rgb="FF000000"/>
        <rFont val="Verdana"/>
        <family val="2"/>
      </rPr>
      <t>betulifolia</t>
    </r>
  </si>
  <si>
    <r>
      <t>Abies</t>
    </r>
    <r>
      <rPr>
        <sz val="10"/>
        <color rgb="FF000000"/>
        <rFont val="Verdana"/>
        <family val="2"/>
      </rPr>
      <t xml:space="preserve"> spp.</t>
    </r>
  </si>
  <si>
    <r>
      <t xml:space="preserve">Cedrus </t>
    </r>
    <r>
      <rPr>
        <sz val="10"/>
        <color rgb="FF000000"/>
        <rFont val="Verdana"/>
        <family val="2"/>
      </rPr>
      <t>spp.</t>
    </r>
  </si>
  <si>
    <r>
      <t>Picea</t>
    </r>
    <r>
      <rPr>
        <sz val="10"/>
        <color rgb="FF000000"/>
        <rFont val="Verdana"/>
        <family val="2"/>
      </rPr>
      <t xml:space="preserve"> spp.</t>
    </r>
  </si>
  <si>
    <r>
      <t xml:space="preserve">Pinus </t>
    </r>
    <r>
      <rPr>
        <sz val="10"/>
        <color rgb="FF000000"/>
        <rFont val="Verdana"/>
        <family val="2"/>
      </rPr>
      <t>spp</t>
    </r>
    <r>
      <rPr>
        <i/>
        <sz val="10"/>
        <color rgb="FF000000"/>
        <rFont val="Verdana"/>
        <family val="2"/>
      </rPr>
      <t>.</t>
    </r>
  </si>
  <si>
    <t>Native Woody Shrubs List</t>
  </si>
  <si>
    <r>
      <t xml:space="preserve">Juglans </t>
    </r>
    <r>
      <rPr>
        <sz val="10"/>
        <color rgb="FF000000"/>
        <rFont val="Verdana"/>
        <family val="2"/>
      </rPr>
      <t>spp.</t>
    </r>
  </si>
  <si>
    <r>
      <t xml:space="preserve">Buxus </t>
    </r>
    <r>
      <rPr>
        <sz val="10"/>
        <color rgb="FF000000"/>
        <rFont val="Verdana"/>
        <family val="2"/>
      </rPr>
      <t>spp.</t>
    </r>
  </si>
  <si>
    <r>
      <t xml:space="preserve">Cornus </t>
    </r>
    <r>
      <rPr>
        <sz val="10"/>
        <color rgb="FF000000"/>
        <rFont val="Verdana"/>
        <family val="2"/>
      </rPr>
      <t>spp.</t>
    </r>
  </si>
  <si>
    <r>
      <t>Nothofagus</t>
    </r>
    <r>
      <rPr>
        <sz val="10"/>
        <color rgb="FF000000"/>
        <rFont val="Verdana"/>
        <family val="2"/>
      </rPr>
      <t xml:space="preserve"> spp.</t>
    </r>
  </si>
  <si>
    <r>
      <t xml:space="preserve">Platanus </t>
    </r>
    <r>
      <rPr>
        <sz val="10"/>
        <color rgb="FF000000"/>
        <rFont val="Verdana"/>
        <family val="2"/>
      </rPr>
      <t>spp.</t>
    </r>
  </si>
  <si>
    <r>
      <t xml:space="preserve">Populus </t>
    </r>
    <r>
      <rPr>
        <sz val="10"/>
        <color rgb="FF000000"/>
        <rFont val="Verdana"/>
        <family val="2"/>
      </rPr>
      <t>spp.</t>
    </r>
  </si>
  <si>
    <r>
      <t>Quercus</t>
    </r>
    <r>
      <rPr>
        <sz val="10"/>
        <color rgb="FF000000"/>
        <rFont val="Verdana"/>
        <family val="2"/>
      </rPr>
      <t xml:space="preserve"> spp.</t>
    </r>
  </si>
  <si>
    <t>Total Broadleaf</t>
  </si>
  <si>
    <t>Total Conifer</t>
  </si>
  <si>
    <t>Total Native Woody Shrubs</t>
  </si>
  <si>
    <t>Site details</t>
  </si>
  <si>
    <t>Applicant details</t>
  </si>
  <si>
    <t>Stage 1 tabs</t>
  </si>
  <si>
    <t>Tree species</t>
  </si>
  <si>
    <t>Proposed woodland composition</t>
  </si>
  <si>
    <t>Is any of the land designated?:</t>
  </si>
  <si>
    <t>Current occupation of the land:</t>
  </si>
  <si>
    <t>Your Management Control of the land:</t>
  </si>
  <si>
    <t>Preferred method of communication:</t>
  </si>
  <si>
    <t>Organisation type:</t>
  </si>
  <si>
    <t>Authorised Agent:</t>
  </si>
  <si>
    <t>Agent communication preferences</t>
  </si>
  <si>
    <t>Soil Type</t>
  </si>
  <si>
    <t>Agricultural land classification - provisional (England).</t>
  </si>
  <si>
    <t>Phytophthora ramorum risk zones</t>
  </si>
  <si>
    <t>Native Broadleaf</t>
  </si>
  <si>
    <t>Predominantly native trees</t>
  </si>
  <si>
    <t>Is any of the land currently subject to a grant agreement:</t>
  </si>
  <si>
    <t>Owner/occupier</t>
  </si>
  <si>
    <t>I have full management control over the land</t>
  </si>
  <si>
    <t>Confirmed</t>
  </si>
  <si>
    <t>Email</t>
  </si>
  <si>
    <t>Private landowner</t>
  </si>
  <si>
    <t>Copy lead applicant</t>
  </si>
  <si>
    <t>Saltmarsh soils</t>
  </si>
  <si>
    <t>Predominantly non-native trees</t>
  </si>
  <si>
    <t>Tenant</t>
  </si>
  <si>
    <t>I have signed consent from all parties with management control over the land</t>
  </si>
  <si>
    <t>Not confirmed</t>
  </si>
  <si>
    <t>Post</t>
  </si>
  <si>
    <t>Private landowners in partnership</t>
  </si>
  <si>
    <t>No</t>
  </si>
  <si>
    <t>Agent only</t>
  </si>
  <si>
    <t>Not applicable</t>
  </si>
  <si>
    <t>Shallow very acid peaty soils over rock</t>
  </si>
  <si>
    <t>Grade 2</t>
  </si>
  <si>
    <t>Zone 2</t>
  </si>
  <si>
    <t>Predominantly non-native tree species not modelled in 
the Ecological Site Classification decision support system (ESC)</t>
  </si>
  <si>
    <t>Landlord</t>
  </si>
  <si>
    <t>I am a tenant with signed consent from the landowner</t>
  </si>
  <si>
    <t>Phone</t>
  </si>
  <si>
    <t>Agent Authority Form:</t>
  </si>
  <si>
    <t>No concern</t>
  </si>
  <si>
    <t>Shallow lime rich soils over chalk or limestone</t>
  </si>
  <si>
    <t>Grade 3</t>
  </si>
  <si>
    <t>Zone 3</t>
  </si>
  <si>
    <t>Licensor</t>
  </si>
  <si>
    <t>Local authority</t>
  </si>
  <si>
    <t>A Forestry Commission Agent Authority Form (v4.0 or later) is already in place between the named lead applicant and agent</t>
  </si>
  <si>
    <t>Sand dune soils</t>
  </si>
  <si>
    <t>Grade 4</t>
  </si>
  <si>
    <t>Other (please detail)</t>
  </si>
  <si>
    <t>Public body in partnership with a private body</t>
  </si>
  <si>
    <t>A Forestry Commission Agent Authority Form is enclosed with this application</t>
  </si>
  <si>
    <t>Freely draining lime rich loamy soils</t>
  </si>
  <si>
    <t>Grade 5</t>
  </si>
  <si>
    <t>Other public body</t>
  </si>
  <si>
    <t>Freely draining slightly acid loamy soils</t>
  </si>
  <si>
    <t>Non Agricultural</t>
  </si>
  <si>
    <t>Local authority in partnership with a private body</t>
  </si>
  <si>
    <t>Freely draining slightly acid but base rich soils</t>
  </si>
  <si>
    <t>Charity</t>
  </si>
  <si>
    <t>Slightly acid loamy and clayey soils with impeded drainage</t>
  </si>
  <si>
    <t>Charitable company</t>
  </si>
  <si>
    <t>Lime rich loamy and clayey soils with impeded drainage</t>
  </si>
  <si>
    <t>Consortium</t>
  </si>
  <si>
    <t>Freely draining slightly acid sandy soils</t>
  </si>
  <si>
    <t>University</t>
  </si>
  <si>
    <t>Freely draining sandy breckland soils</t>
  </si>
  <si>
    <t>NGO</t>
  </si>
  <si>
    <t>Freely draining floodplain soils</t>
  </si>
  <si>
    <t>Freely draining acid loamy soils over rock</t>
  </si>
  <si>
    <t>Freely draining very acid sandy and loamy soils</t>
  </si>
  <si>
    <t>Naturally wet very acid sandy and loamy soils</t>
  </si>
  <si>
    <t>Very acid loamy upland soils with a wet peaty surface</t>
  </si>
  <si>
    <t>Slowly permeable seasonally wet acid loamy and clayey soils</t>
  </si>
  <si>
    <t>Slowly permeable seasonally wet slightly acid but base rich loamy and clayey soils</t>
  </si>
  <si>
    <t>Slowly permeable wet very acid upland soils with a peaty surface</t>
  </si>
  <si>
    <t>Loamy and clayey floodplain soils with naturally high groundwater</t>
  </si>
  <si>
    <t>Loamy and clayey soils of coastal flats with naturally high groundwater</t>
  </si>
  <si>
    <t>Loamy soils with naturally high groundwater</t>
  </si>
  <si>
    <t>Loamy and sandy soils with naturally high groundwater and a peaty surface</t>
  </si>
  <si>
    <t>Restored soils mostly from quarry and opencast spoil</t>
  </si>
  <si>
    <t>Blanket bog peat soils</t>
  </si>
  <si>
    <t>Raised bog peat soils</t>
  </si>
  <si>
    <t>Fen peat soils</t>
  </si>
  <si>
    <t>Sea</t>
  </si>
  <si>
    <t>UC</t>
  </si>
  <si>
    <t>Non-Native Broadleaf</t>
  </si>
  <si>
    <t>Naturalised Broadleaf</t>
  </si>
  <si>
    <t>Native Conifer</t>
  </si>
  <si>
    <t>Non-Native Conifer</t>
  </si>
  <si>
    <t>Naturalised Conifer</t>
  </si>
  <si>
    <t>Native Woody Shrub</t>
  </si>
  <si>
    <t>Lesser-known species flag</t>
  </si>
  <si>
    <r>
      <rPr>
        <b/>
        <sz val="11"/>
        <color theme="1"/>
        <rFont val="Verdana"/>
        <family val="2"/>
      </rPr>
      <t>Guidance</t>
    </r>
    <r>
      <rPr>
        <sz val="11"/>
        <color theme="1"/>
        <rFont val="Verdana"/>
        <family val="2"/>
      </rPr>
      <t xml:space="preserve">
To carry out most of these checks you will need to use Defra's MAGIC interactive mapping website. 
You will need to select the layers indicated for the check in the 'What you need to do' column, and then use the 'Site Check' tool in MAGIC to draw your site boundary as a polygon.
Define the buffer to 1,000m and click 'buffer' to apply, then perform site check to see the report. If needed, print the report as PDF and save a copy.
To save a copy of the map, use the 'Print' tool and click 'Printout' to open the map and save a copy. 
Please add as many comments as possible, summarising key landscape and water issues, and identify what further data gathering or survey work is likely to be required to produce a UKFS-compliant Woodland Creation Design Plan in relation to water sensitivities.</t>
    </r>
  </si>
  <si>
    <r>
      <rPr>
        <b/>
        <sz val="11"/>
        <color theme="1"/>
        <rFont val="Verdana"/>
        <family val="2"/>
      </rPr>
      <t>Guidance</t>
    </r>
    <r>
      <rPr>
        <sz val="11"/>
        <color theme="1"/>
        <rFont val="Verdana"/>
        <family val="2"/>
      </rPr>
      <t xml:space="preserve">
Complete this tab where the woodland creation proposal may impact on or affect a European Protected Site.
Guidance on Habitats regulation assessments: protecting a European site is available at </t>
    </r>
  </si>
  <si>
    <r>
      <rPr>
        <b/>
        <sz val="11"/>
        <color theme="1"/>
        <rFont val="Verdana"/>
        <family val="2"/>
      </rPr>
      <t xml:space="preserve">Guidance
</t>
    </r>
    <r>
      <rPr>
        <sz val="11"/>
        <color theme="1"/>
        <rFont val="Verdana"/>
        <family val="2"/>
      </rPr>
      <t xml:space="preserve">To carry out most of these checks you will need to use Defra's MAGIC interactive mapping website:  
You will need to select the layers indicated for the check in the 'What you need to do' column, and then use the 'Site Check' tool in MAGIC to draw your site boundary as a polygon.
Unless stated under 'what you need to do', you do not need to generate/submit a map for each check.
Define the buffer to 1,000m and click 'buffer' to apply, then perform site check to see the report. If needed, print the report as a PDF and save a copy.
To save a copy of the map, use the 'Print' tool and click 'Printout' to open the map and save a copy. 
Please add as many details as possible in the comments box, summarising the biodiversity key issues, and identify what further data gathering or survey work is likely to be required to produce a UKFS-compliant Woodland Creation Design Plan, in relation to the site’s biodiversity sensitivities. Please ensure you include the answers to the questions on European Sites, and that you identify what information needs to be collected in order to fully consider the potential impact of woodland creation on these sites, where applicable.
</t>
    </r>
  </si>
  <si>
    <r>
      <rPr>
        <b/>
        <sz val="10"/>
        <rFont val="Verdana"/>
        <family val="2"/>
      </rPr>
      <t xml:space="preserve">Guidance: </t>
    </r>
    <r>
      <rPr>
        <sz val="10"/>
        <rFont val="Verdana"/>
        <family val="2"/>
      </rPr>
      <t xml:space="preserve">Assessment of potential wildfire risk resulting from planned deforestation to open habitat: </t>
    </r>
    <r>
      <rPr>
        <u/>
        <sz val="10"/>
        <color theme="10"/>
        <rFont val="Verdana"/>
        <family val="2"/>
      </rPr>
      <t>Operations Note 40</t>
    </r>
  </si>
  <si>
    <r>
      <rPr>
        <b/>
        <sz val="10"/>
        <rFont val="Verdana"/>
        <family val="2"/>
      </rPr>
      <t>Guidance:</t>
    </r>
    <r>
      <rPr>
        <sz val="10"/>
        <rFont val="Verdana"/>
        <family val="2"/>
      </rPr>
      <t xml:space="preserve"> </t>
    </r>
    <r>
      <rPr>
        <u/>
        <sz val="10"/>
        <color theme="10"/>
        <rFont val="Verdana"/>
        <family val="2"/>
      </rPr>
      <t>Manage threats to woodland: destructive animals, invasive species</t>
    </r>
  </si>
  <si>
    <t xml:space="preserve">Will at least 85% of the area to be planted be planted with tree species classed as ‘suitable’ under the current climate prediction? * </t>
  </si>
  <si>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World Heritage Sites (England)
</t>
    </r>
    <r>
      <rPr>
        <sz val="10"/>
        <color theme="1"/>
        <rFont val="Verdana"/>
        <family val="2"/>
      </rPr>
      <t xml:space="preserve">You must save a copy of the MAGIC report and map and submit these when you return this form.
</t>
    </r>
    <r>
      <rPr>
        <i/>
        <sz val="10"/>
        <color theme="1"/>
        <rFont val="Verdana"/>
        <family val="2"/>
      </rPr>
      <t xml:space="preserve">
</t>
    </r>
    <r>
      <rPr>
        <b/>
        <sz val="10"/>
        <color theme="1"/>
        <rFont val="Verdana"/>
        <family val="2"/>
      </rPr>
      <t>If yes:</t>
    </r>
    <r>
      <rPr>
        <b/>
        <i/>
        <sz val="10"/>
        <color theme="1"/>
        <rFont val="Verdana"/>
        <family val="2"/>
      </rPr>
      <t xml:space="preserve">
</t>
    </r>
    <r>
      <rPr>
        <b/>
        <sz val="10"/>
        <color theme="1"/>
        <rFont val="Verdana"/>
        <family val="2"/>
      </rPr>
      <t>Contact Historic England &amp; the World Heritage Site Coordinator</t>
    </r>
    <r>
      <rPr>
        <sz val="10"/>
        <color theme="1"/>
        <rFont val="Verdana"/>
        <family val="2"/>
      </rPr>
      <t xml:space="preserve">
You must submit a copy of any advice received with your application.</t>
    </r>
  </si>
  <si>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Scheduled Monuments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</si>
  <si>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Listed buildings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</si>
  <si>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Registered Battlefields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t>
    </r>
    <r>
      <rPr>
        <sz val="10"/>
        <color theme="1"/>
        <rFont val="Verdana"/>
        <family val="2"/>
      </rPr>
      <t>You must submit a copy of any advice received with your application.</t>
    </r>
  </si>
  <si>
    <r>
      <rPr>
        <b/>
        <sz val="10"/>
        <color theme="1"/>
        <rFont val="Verdana"/>
        <family val="2"/>
      </rPr>
      <t>Perform a MAGIC site check</t>
    </r>
    <r>
      <rPr>
        <sz val="10"/>
        <color theme="1"/>
        <rFont val="Verdana"/>
        <family val="2"/>
      </rPr>
      <t xml:space="preserve">
Layers: </t>
    </r>
    <r>
      <rPr>
        <i/>
        <sz val="10"/>
        <color theme="1"/>
        <rFont val="Verdana"/>
        <family val="2"/>
      </rPr>
      <t xml:space="preserve">Designations &gt; Land-Based Designations &gt; Historic Statutory &gt; Registered Parks and Gardens (England)
</t>
    </r>
    <r>
      <rPr>
        <sz val="10"/>
        <color theme="1"/>
        <rFont val="Verdana"/>
        <family val="2"/>
      </rPr>
      <t xml:space="preserve">You must save a copy of the MAGIC report and map and submit these when you return this form.
</t>
    </r>
    <r>
      <rPr>
        <b/>
        <sz val="10"/>
        <color theme="1"/>
        <rFont val="Verdana"/>
        <family val="2"/>
      </rPr>
      <t xml:space="preserve">If yes:
Contact Historic England &amp; The Gardens Trust
</t>
    </r>
    <r>
      <rPr>
        <sz val="10"/>
        <color theme="1"/>
        <rFont val="Verdana"/>
        <family val="2"/>
      </rPr>
      <t>You must submit a copy of any advice received with your application.</t>
    </r>
  </si>
  <si>
    <r>
      <rPr>
        <b/>
        <sz val="10"/>
        <color theme="1"/>
        <rFont val="Verdana"/>
        <family val="2"/>
      </rPr>
      <t>Contact Local Planning Authority</t>
    </r>
    <r>
      <rPr>
        <sz val="10"/>
        <color theme="1"/>
        <rFont val="Verdana"/>
        <family val="2"/>
      </rPr>
      <t xml:space="preserve">
Maps of Conservation Areas can be obtained from the Historic Building Conservation Department/Officer. You must submit a copy of any maps and advice received with your application.</t>
    </r>
  </si>
  <si>
    <r>
      <rPr>
        <b/>
        <sz val="10"/>
        <rFont val="Verdana"/>
        <family val="2"/>
      </rPr>
      <t xml:space="preserve">Check the </t>
    </r>
    <r>
      <rPr>
        <b/>
        <u/>
        <sz val="10"/>
        <color theme="10"/>
        <rFont val="Verdana"/>
        <family val="2"/>
      </rPr>
      <t>FC Map Browser</t>
    </r>
  </si>
  <si>
    <r>
      <t xml:space="preserve">Check MAGIC
</t>
    </r>
    <r>
      <rPr>
        <sz val="10"/>
        <rFont val="Verdana"/>
        <family val="2"/>
      </rPr>
      <t>Magic layer: Designations &gt; Land-Based Designations &gt; Non-Statutory</t>
    </r>
  </si>
  <si>
    <t xml:space="preserve">Have timber transport routes for the proposal site been considered?  </t>
  </si>
  <si>
    <r>
      <rPr>
        <b/>
        <sz val="10"/>
        <rFont val="Verdana"/>
        <family val="2"/>
      </rPr>
      <t xml:space="preserve">Contact the relevant Highway Authority
</t>
    </r>
    <r>
      <rPr>
        <sz val="10"/>
        <rFont val="Verdana"/>
        <family val="2"/>
      </rPr>
      <t xml:space="preserve">You are required to take advice to understand access to the proposal site.  For North England (Cumbria, North East and North Yorkshire) contact the </t>
    </r>
    <r>
      <rPr>
        <u/>
        <sz val="10"/>
        <color theme="10"/>
        <rFont val="Verdana"/>
        <family val="2"/>
      </rPr>
      <t>Timber Transport Forum</t>
    </r>
    <r>
      <rPr>
        <sz val="10"/>
        <rFont val="Verdana"/>
        <family val="2"/>
      </rPr>
      <t xml:space="preserve"> (</t>
    </r>
    <r>
      <rPr>
        <i/>
        <sz val="10"/>
        <rFont val="Verdana"/>
        <family val="2"/>
      </rPr>
      <t>Agreed Routes Map</t>
    </r>
    <r>
      <rPr>
        <sz val="10"/>
        <rFont val="Verdana"/>
        <family val="2"/>
      </rPr>
      <t>).  For other areas, where there could be access challenges associated with the site, contact the relevant highway authority.</t>
    </r>
    <r>
      <rPr>
        <u/>
        <sz val="10"/>
        <color theme="10"/>
        <rFont val="Verdana"/>
        <family val="2"/>
      </rPr>
      <t xml:space="preserve">
</t>
    </r>
    <r>
      <rPr>
        <sz val="10"/>
        <rFont val="Verdana"/>
        <family val="2"/>
      </rPr>
      <t xml:space="preserve">
You must submit a copy of any correspondence and maps when you return this form.</t>
    </r>
  </si>
  <si>
    <r>
      <rPr>
        <b/>
        <sz val="10"/>
        <rFont val="Verdana"/>
        <family val="2"/>
      </rPr>
      <t xml:space="preserve">Check Natural England's </t>
    </r>
    <r>
      <rPr>
        <b/>
        <u/>
        <sz val="10"/>
        <color theme="10"/>
        <rFont val="Verdana"/>
        <family val="2"/>
      </rPr>
      <t xml:space="preserve">Green Infrastructure (GI) Portal </t>
    </r>
    <r>
      <rPr>
        <u/>
        <sz val="10"/>
        <color theme="10"/>
        <rFont val="Verdana"/>
        <family val="2"/>
      </rPr>
      <t xml:space="preserve">
</t>
    </r>
    <r>
      <rPr>
        <i/>
        <sz val="10"/>
        <rFont val="Verdana"/>
        <family val="2"/>
      </rPr>
      <t>Layer: Public Rights of Way (PRoW) &gt; PRoW Network</t>
    </r>
    <r>
      <rPr>
        <sz val="10"/>
        <rFont val="Verdana"/>
        <family val="2"/>
      </rPr>
      <t xml:space="preserve">
The NE GI portal includes mapping information for PRoW in most areas of England. For other areas, or for the legally definitive line of a PRoW, consult the Local Highway Authority definitive map and statement.</t>
    </r>
    <r>
      <rPr>
        <sz val="10"/>
        <color theme="10"/>
        <rFont val="Verdana"/>
        <family val="2"/>
      </rPr>
      <t xml:space="preserve">
</t>
    </r>
    <r>
      <rPr>
        <b/>
        <sz val="10"/>
        <rFont val="Verdana"/>
        <family val="2"/>
      </rPr>
      <t>If yes:</t>
    </r>
    <r>
      <rPr>
        <sz val="10"/>
        <color theme="10"/>
        <rFont val="Verdana"/>
        <family val="2"/>
      </rPr>
      <t xml:space="preserve">
</t>
    </r>
    <r>
      <rPr>
        <sz val="10"/>
        <rFont val="Verdana"/>
        <family val="2"/>
      </rPr>
      <t>Contact the Local Highway Authority
Request advice from the Public Rights of Way Officer at the County Council or Unitary Authority. You must submit a copy of any correspondence when you return this form.</t>
    </r>
  </si>
  <si>
    <t>To provide a map of the location and boundary of the proposed area for woodland creation at 1:15,000 or 1:25,000 scale on OS backdrop.</t>
  </si>
  <si>
    <r>
      <rPr>
        <b/>
        <sz val="10"/>
        <rFont val="Verdana"/>
        <family val="2"/>
      </rPr>
      <t xml:space="preserve">Check the </t>
    </r>
    <r>
      <rPr>
        <b/>
        <u/>
        <sz val="10"/>
        <color theme="10"/>
        <rFont val="Verdana"/>
        <family val="2"/>
      </rPr>
      <t xml:space="preserve">UK Soils Observatory </t>
    </r>
    <r>
      <rPr>
        <u/>
        <sz val="10"/>
        <color theme="10"/>
        <rFont val="Verdana"/>
        <family val="2"/>
      </rPr>
      <t xml:space="preserve">
</t>
    </r>
    <r>
      <rPr>
        <i/>
        <sz val="10"/>
        <rFont val="Verdana"/>
        <family val="2"/>
      </rPr>
      <t>Layer: Soil type &gt; Peat coverage</t>
    </r>
    <r>
      <rPr>
        <u/>
        <sz val="10"/>
        <color theme="10"/>
        <rFont val="Verdana"/>
        <family val="2"/>
      </rPr>
      <t xml:space="preserve">
</t>
    </r>
  </si>
  <si>
    <r>
      <rPr>
        <b/>
        <sz val="10"/>
        <rFont val="Verdana"/>
        <family val="2"/>
      </rPr>
      <t xml:space="preserve">Create an </t>
    </r>
    <r>
      <rPr>
        <b/>
        <u/>
        <sz val="10"/>
        <color theme="10"/>
        <rFont val="Verdana"/>
        <family val="2"/>
      </rPr>
      <t>Ecological Site Classification (ESC) report</t>
    </r>
    <r>
      <rPr>
        <u/>
        <sz val="10"/>
        <color theme="10"/>
        <rFont val="Verdana"/>
        <family val="2"/>
      </rPr>
      <t xml:space="preserve">
</t>
    </r>
    <r>
      <rPr>
        <sz val="10"/>
        <rFont val="Verdana"/>
        <family val="2"/>
      </rPr>
      <t xml:space="preserve">Use the ESC support system and generate ESC output for baseline, 2050 and 2080 scenarios. You must submit a copy of these reports when you return this form.
If you wish to plant more than 15% of the net area with species that are not present in ESC, you will need to provide evidence with your Stage 1 submission why these species are suitable to be included within this application and this evidence will be considered by area staff with support when required from Resilience Officers.
</t>
    </r>
    <r>
      <rPr>
        <b/>
        <sz val="10"/>
        <rFont val="Verdana"/>
        <family val="2"/>
      </rPr>
      <t>*and ‘suitable’ or ‘marginal’ under future climate predictions (using Baseline, 2050 and 2080 scenarios)?</t>
    </r>
    <r>
      <rPr>
        <sz val="10"/>
        <rFont val="Verdana"/>
        <family val="2"/>
      </rPr>
      <t xml:space="preserve">
</t>
    </r>
    <r>
      <rPr>
        <i/>
        <sz val="10"/>
        <rFont val="Verdana"/>
        <family val="2"/>
      </rPr>
      <t>15% of the net planted area may be planted with species which are not present in ESC.</t>
    </r>
  </si>
  <si>
    <r>
      <rPr>
        <b/>
        <sz val="10"/>
        <rFont val="Verdana"/>
        <family val="2"/>
      </rPr>
      <t>Identify any of the species present and whether deer population control takes place on the proposal site or adjacent land/wider landscape.</t>
    </r>
    <r>
      <rPr>
        <sz val="10"/>
        <color theme="10"/>
        <rFont val="Verdana"/>
        <family val="2"/>
      </rPr>
      <t xml:space="preserve">
</t>
    </r>
    <r>
      <rPr>
        <b/>
        <sz val="10"/>
        <rFont val="Verdana"/>
        <family val="2"/>
      </rPr>
      <t xml:space="preserve">
</t>
    </r>
    <r>
      <rPr>
        <sz val="10"/>
        <rFont val="Verdana"/>
        <family val="2"/>
      </rPr>
      <t>Your Woodland Creation Officer may seek advice from a Forestry Commission Deer Officer, as appropriate.</t>
    </r>
    <r>
      <rPr>
        <b/>
        <sz val="10"/>
        <rFont val="Verdana"/>
        <family val="2"/>
      </rPr>
      <t xml:space="preserve">
Guidance: </t>
    </r>
    <r>
      <rPr>
        <u/>
        <sz val="10"/>
        <color theme="10"/>
        <rFont val="Verdana"/>
        <family val="2"/>
      </rPr>
      <t>Woodland creation and mitigating the impacts of deer</t>
    </r>
    <r>
      <rPr>
        <sz val="10"/>
        <color theme="10"/>
        <rFont val="Verdana"/>
        <family val="2"/>
      </rPr>
      <t xml:space="preserve">
</t>
    </r>
    <r>
      <rPr>
        <u/>
        <sz val="10"/>
        <color theme="10"/>
        <rFont val="Verdana"/>
        <family val="2"/>
      </rPr>
      <t xml:space="preserve">
</t>
    </r>
  </si>
  <si>
    <r>
      <rPr>
        <b/>
        <sz val="10"/>
        <rFont val="Verdana"/>
        <family val="2"/>
      </rPr>
      <t xml:space="preserve">Check the </t>
    </r>
    <r>
      <rPr>
        <b/>
        <u/>
        <sz val="10"/>
        <color theme="10"/>
        <rFont val="Verdana"/>
        <family val="2"/>
      </rPr>
      <t>FC Map Browser</t>
    </r>
    <r>
      <rPr>
        <u/>
        <sz val="10"/>
        <color theme="10"/>
        <rFont val="Verdana"/>
        <family val="2"/>
      </rPr>
      <t xml:space="preserve">
</t>
    </r>
    <r>
      <rPr>
        <sz val="10"/>
        <rFont val="Verdana"/>
        <family val="2"/>
      </rPr>
      <t>Layer: Forestry Commission &gt; the Phytophthora ramorum risk zones</t>
    </r>
    <r>
      <rPr>
        <u/>
        <sz val="10"/>
        <color theme="10"/>
        <rFont val="Verdana"/>
        <family val="2"/>
      </rPr>
      <t xml:space="preserve">
</t>
    </r>
  </si>
  <si>
    <t>Landscape and Visual</t>
  </si>
  <si>
    <t>Stakeholder Interest (not covered elsewhere, e.g. access)</t>
  </si>
  <si>
    <t>Other (e.g. legal)</t>
  </si>
  <si>
    <t xml:space="preserve">Silviculture, Soil &amp; Climate Change </t>
  </si>
  <si>
    <r>
      <rPr>
        <b/>
        <sz val="10"/>
        <rFont val="Verdana"/>
        <family val="2"/>
      </rPr>
      <t>Check Flood Risk Information on GOV.UK:</t>
    </r>
    <r>
      <rPr>
        <sz val="10"/>
        <rFont val="Verdana"/>
        <family val="2"/>
      </rPr>
      <t xml:space="preserve"> </t>
    </r>
    <r>
      <rPr>
        <u/>
        <sz val="10"/>
        <color theme="10"/>
        <rFont val="Verdana"/>
        <family val="2"/>
      </rPr>
      <t xml:space="preserve">https://www.gov.uk/check-long-term-flood-risk
</t>
    </r>
    <r>
      <rPr>
        <b/>
        <sz val="10"/>
        <rFont val="Verdana"/>
        <family val="2"/>
      </rPr>
      <t>If 'Yes' and the site is on the main river 
floodplain</t>
    </r>
    <r>
      <rPr>
        <sz val="10"/>
        <rFont val="Verdana"/>
        <family val="2"/>
      </rPr>
      <t xml:space="preserve"> check with the Environment Agency (EA) whether a permit is required for planting.
</t>
    </r>
  </si>
  <si>
    <t>Is the proposal site within a British Trust for Ornithology (BTO) wader zonal strata?</t>
  </si>
  <si>
    <t xml:space="preserve">Does the proposal contain any Section 15 land?
</t>
  </si>
  <si>
    <r>
      <t xml:space="preserve">Check MAGIC
</t>
    </r>
    <r>
      <rPr>
        <sz val="10"/>
        <color rgb="FF000000"/>
        <rFont val="Verdana"/>
        <family val="2"/>
      </rPr>
      <t xml:space="preserve">Layer: </t>
    </r>
    <r>
      <rPr>
        <i/>
        <sz val="10"/>
        <color rgb="FF000000"/>
        <rFont val="Verdana"/>
        <family val="2"/>
      </rPr>
      <t xml:space="preserve">Access &gt; Countryside and Rights of Way Act, Section 15 Land (England)
</t>
    </r>
    <r>
      <rPr>
        <b/>
        <sz val="10"/>
        <color rgb="FF000000"/>
        <rFont val="Verdana"/>
        <family val="2"/>
      </rPr>
      <t xml:space="preserve">If yes:
Contact the Local Access Forum
</t>
    </r>
    <r>
      <rPr>
        <sz val="10"/>
        <color rgb="FF000000"/>
        <rFont val="Verdana"/>
        <family val="2"/>
      </rPr>
      <t>You must submit a copy of any correspondence when you return this form.</t>
    </r>
    <r>
      <rPr>
        <b/>
        <sz val="10"/>
        <color rgb="FF000000"/>
        <rFont val="Verdana"/>
        <family val="2"/>
      </rPr>
      <t xml:space="preserve">
Land with pre-existing public access rights
</t>
    </r>
    <r>
      <rPr>
        <sz val="10"/>
        <color rgb="FF000000"/>
        <rFont val="Verdana"/>
        <family val="2"/>
      </rPr>
      <t>Open access rights that existed before 2000 are likely to still apply. Land with these pre-existing rights is known as ‘section 15 land’. Access rights and restriction powers under the CROW Act don’t apply to section 15 land.</t>
    </r>
  </si>
  <si>
    <r>
      <rPr>
        <sz val="11"/>
        <rFont val="Verdana"/>
        <family val="2"/>
      </rPr>
      <t xml:space="preserve">Please provide a map showing the proposed area for woodland creation, clearly showing the site boundary. 
You must include this when submitting your initial application. Guidance on how to create a map can be found at </t>
    </r>
    <r>
      <rPr>
        <u/>
        <sz val="11"/>
        <color theme="10"/>
        <rFont val="Verdana"/>
        <family val="2"/>
      </rPr>
      <t>A guide to planning new woodland</t>
    </r>
    <r>
      <rPr>
        <sz val="11"/>
        <rFont val="Verdana"/>
        <family val="2"/>
      </rPr>
      <t xml:space="preserve"> (Appendix 1).</t>
    </r>
  </si>
  <si>
    <r>
      <t xml:space="preserve">Check MAGIC.
</t>
    </r>
    <r>
      <rPr>
        <i/>
        <sz val="10"/>
        <color theme="1"/>
        <rFont val="Verdana"/>
        <family val="2"/>
      </rPr>
      <t>Layer: Landscape &gt; Geology and Soils &gt; Soilscape</t>
    </r>
    <r>
      <rPr>
        <b/>
        <sz val="10"/>
        <color theme="1"/>
        <rFont val="Verdana"/>
        <family val="2"/>
      </rPr>
      <t xml:space="preserve">
Create a Soilscapes report.
</t>
    </r>
    <r>
      <rPr>
        <sz val="10"/>
        <color theme="1"/>
        <rFont val="Verdana"/>
        <family val="2"/>
      </rPr>
      <t>It is good practice to ground truth the findings in the Soilscapes report with a site visit and a few soil pits taken from across the site.</t>
    </r>
    <r>
      <rPr>
        <b/>
        <sz val="10"/>
        <color theme="1"/>
        <rFont val="Verdana"/>
        <family val="2"/>
      </rPr>
      <t xml:space="preserve">  </t>
    </r>
  </si>
  <si>
    <t>Woodland Creation Planning Grant Application and Plan (WCPG AAP)</t>
  </si>
  <si>
    <t>Any correspondence, summary of issues / feedback received so far</t>
  </si>
  <si>
    <t xml:space="preserve">
Compartment number
</t>
  </si>
  <si>
    <t xml:space="preserve">
Open ground %</t>
  </si>
  <si>
    <r>
      <t xml:space="preserve">
Net planting area (ha)
</t>
    </r>
    <r>
      <rPr>
        <i/>
        <sz val="10"/>
        <color theme="1"/>
        <rFont val="Verdana"/>
        <family val="2"/>
      </rPr>
      <t>(Auto)</t>
    </r>
  </si>
  <si>
    <r>
      <t xml:space="preserve">
Species type 
</t>
    </r>
    <r>
      <rPr>
        <sz val="10"/>
        <color theme="1"/>
        <rFont val="Verdana"/>
        <family val="2"/>
      </rPr>
      <t xml:space="preserve">
</t>
    </r>
    <r>
      <rPr>
        <i/>
        <sz val="10"/>
        <color theme="1"/>
        <rFont val="Verdana"/>
        <family val="2"/>
      </rPr>
      <t>(Auto)</t>
    </r>
  </si>
  <si>
    <t xml:space="preserve">The Initial Application checks basic eligibility criteria and objectives in relation to the proposal. You must return this form to us upon completion of the Initial Application for review. If your application is accepted, you will be offered a Stage 1 agreement and asked to complete Stage 1 of this form. </t>
  </si>
  <si>
    <r>
      <t xml:space="preserve">Stakeholder
</t>
    </r>
    <r>
      <rPr>
        <i/>
        <sz val="10"/>
        <rFont val="Verdana"/>
        <family val="2"/>
      </rPr>
      <t>Name &amp; organisation where appropriate</t>
    </r>
  </si>
  <si>
    <t xml:space="preserve">This information should now inform production of a Design Concept Plan(s). You should produce an annotated spatial plan showing options for your woodland design, to support your engagement with stakeholders. You may need to produce more than one of these to aid stakeholder engagement, if appropriate. This identifies how the various constraints and opportunities have been considered to produce a Design Concept Plan that delivers a multi-functional, UKFS compliant woodland creation proposal. The Design Concept Plan should include illustrative details, such as design of woodland edge treatments, identification of existing habitats, riparian zones, and mitigation for archaeological features, the location of Public rights of way, and protection of important views and how these are integrated into the design. Visual aids, such as annotated photographs and sketches should be used to visualise the plan where appropriate.
</t>
  </si>
  <si>
    <t>Stakeholder Engagement</t>
  </si>
  <si>
    <r>
      <t xml:space="preserve">Engagement with
</t>
    </r>
    <r>
      <rPr>
        <i/>
        <sz val="10"/>
        <rFont val="Verdana"/>
        <family val="2"/>
      </rPr>
      <t>I.e. Person, organisation, group, as appropriate</t>
    </r>
  </si>
  <si>
    <r>
      <t xml:space="preserve">
Stocking density of species
</t>
    </r>
    <r>
      <rPr>
        <sz val="10"/>
        <color theme="1"/>
        <rFont val="Verdana"/>
        <family val="2"/>
      </rPr>
      <t xml:space="preserve">(stems per hectare of planted area excel open space) </t>
    </r>
  </si>
  <si>
    <r>
      <rPr>
        <b/>
        <sz val="10"/>
        <color theme="1"/>
        <rFont val="Verdana"/>
        <family val="2"/>
      </rPr>
      <t>Check MAGIC</t>
    </r>
    <r>
      <rPr>
        <sz val="10"/>
        <color theme="1"/>
        <rFont val="Verdana"/>
        <family val="2"/>
      </rPr>
      <t xml:space="preserve">
Designations &gt; Non-Statutory &gt; Land-Based Designations &gt; Heritage Coasts (England)
</t>
    </r>
    <r>
      <rPr>
        <b/>
        <sz val="10"/>
        <color theme="1"/>
        <rFont val="Verdana"/>
        <family val="2"/>
      </rPr>
      <t>If yes:</t>
    </r>
    <r>
      <rPr>
        <sz val="10"/>
        <color theme="1"/>
        <rFont val="Verdana"/>
        <family val="2"/>
      </rPr>
      <t xml:space="preserve">
Engage with Natural England and the Local Planning Authority for advice when designing your proposal to ensure it complements the characteristics of the Heritage Coast.  If the Heritage Coast lies within a National Park or AONB, contact the National Park Authority or AONB Conservation Board for advice.
How your proposal affects the local landscape will be a priority consideration for projects on a Heritage Coast. Refer to the UK Forestry Standard’s landscape guidelines (part 6.4) when designing your proposal.</t>
    </r>
  </si>
  <si>
    <r>
      <t xml:space="preserve">Soil Type 1:
</t>
    </r>
    <r>
      <rPr>
        <i/>
        <sz val="10"/>
        <color theme="1"/>
        <rFont val="Verdana"/>
        <family val="2"/>
      </rPr>
      <t xml:space="preserve">(select drop-down)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</si>
</sst>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5" x14ac:knownFonts="1">
    <font>
      <sz val="11"/>
      <color theme="1"/>
      <name val="Calibri"/>
      <family val="2"/>
      <scheme val="minor"/>
    </font>
    <font>
      <b/>
      <sz val="11"/>
      <color theme="1"/>
      <name val="Calibri"/>
      <family val="2"/>
      <scheme val="minor"/>
    </font>
    <font>
      <b/>
      <sz val="10"/>
      <color theme="1"/>
      <name val="Verdana"/>
      <family val="2"/>
    </font>
    <font>
      <u/>
      <sz val="11"/>
      <color theme="10"/>
      <name val="Calibri"/>
      <family val="2"/>
      <scheme val="minor"/>
    </font>
    <font>
      <b/>
      <sz val="14"/>
      <color rgb="FF00B050"/>
      <name val="Calibri"/>
      <family val="2"/>
      <scheme val="minor"/>
    </font>
    <font>
      <b/>
      <sz val="14"/>
      <color rgb="FF00B050"/>
      <name val="Verdana"/>
      <family val="2"/>
    </font>
    <font>
      <b/>
      <sz val="12"/>
      <color theme="1"/>
      <name val="Calibri"/>
      <family val="2"/>
      <scheme val="minor"/>
    </font>
    <font>
      <b/>
      <u/>
      <sz val="11"/>
      <color theme="1"/>
      <name val="Calibri"/>
      <family val="2"/>
      <scheme val="minor"/>
    </font>
    <font>
      <sz val="11"/>
      <color rgb="FF000000"/>
      <name val="Calibri"/>
      <family val="2"/>
      <scheme val="minor"/>
    </font>
    <font>
      <sz val="11"/>
      <name val="Verdana"/>
      <family val="2"/>
    </font>
    <font>
      <sz val="11"/>
      <color theme="1"/>
      <name val="Calibri"/>
      <family val="2"/>
      <scheme val="minor"/>
    </font>
    <font>
      <b/>
      <sz val="10"/>
      <color rgb="FF000000"/>
      <name val="Verdana"/>
      <family val="2"/>
    </font>
    <font>
      <sz val="11"/>
      <color rgb="FFFF0000"/>
      <name val="Calibri"/>
      <family val="2"/>
      <scheme val="minor"/>
    </font>
    <font>
      <b/>
      <sz val="10"/>
      <color rgb="FFFF0000"/>
      <name val="Verdana"/>
      <family val="2"/>
    </font>
    <font>
      <sz val="10"/>
      <color rgb="FFFF0000"/>
      <name val="Verdana"/>
      <family val="2"/>
    </font>
    <font>
      <sz val="11"/>
      <color rgb="FF7030A0"/>
      <name val="Calibri"/>
      <family val="2"/>
      <scheme val="minor"/>
    </font>
    <font>
      <sz val="11"/>
      <color rgb="FF00B0F0"/>
      <name val="Calibri"/>
      <family val="2"/>
      <scheme val="minor"/>
    </font>
    <font>
      <b/>
      <sz val="20"/>
      <name val="Verdana"/>
      <family val="2"/>
    </font>
    <font>
      <b/>
      <sz val="12"/>
      <color theme="0"/>
      <name val="Verdana"/>
      <family val="2"/>
    </font>
    <font>
      <b/>
      <sz val="11"/>
      <color theme="1"/>
      <name val="Verdana"/>
      <family val="2"/>
    </font>
    <font>
      <sz val="11"/>
      <color theme="1"/>
      <name val="Verdana"/>
      <family val="2"/>
    </font>
    <font>
      <sz val="8"/>
      <name val="Calibri"/>
      <family val="2"/>
      <scheme val="minor"/>
    </font>
    <font>
      <b/>
      <sz val="11"/>
      <color theme="0"/>
      <name val="Verdana"/>
      <family val="2"/>
    </font>
    <font>
      <sz val="10"/>
      <color theme="1"/>
      <name val="Verdana"/>
      <family val="2"/>
    </font>
    <font>
      <b/>
      <sz val="11"/>
      <name val="Verdana"/>
      <family val="2"/>
    </font>
    <font>
      <i/>
      <sz val="9"/>
      <name val="Verdana"/>
      <family val="2"/>
    </font>
    <font>
      <i/>
      <sz val="10"/>
      <color theme="1"/>
      <name val="Verdana"/>
      <family val="2"/>
    </font>
    <font>
      <b/>
      <sz val="10"/>
      <name val="Verdana"/>
      <family val="2"/>
    </font>
    <font>
      <sz val="11"/>
      <color theme="0"/>
      <name val="Verdana"/>
      <family val="2"/>
    </font>
    <font>
      <i/>
      <sz val="11"/>
      <color theme="1"/>
      <name val="Verdana"/>
      <family val="2"/>
    </font>
    <font>
      <i/>
      <u/>
      <sz val="10"/>
      <color theme="10"/>
      <name val="Verdana"/>
      <family val="2"/>
    </font>
    <font>
      <i/>
      <sz val="10"/>
      <name val="Verdana"/>
      <family val="2"/>
    </font>
    <font>
      <u/>
      <sz val="10"/>
      <color theme="10"/>
      <name val="Verdana"/>
      <family val="2"/>
    </font>
    <font>
      <b/>
      <i/>
      <sz val="10"/>
      <color theme="1"/>
      <name val="Verdana"/>
      <family val="2"/>
    </font>
    <font>
      <sz val="10"/>
      <name val="Verdana"/>
      <family val="2"/>
    </font>
    <font>
      <b/>
      <sz val="10"/>
      <color theme="0"/>
      <name val="Verdana"/>
      <family val="2"/>
    </font>
    <font>
      <b/>
      <sz val="12"/>
      <name val="Verdana"/>
      <family val="2"/>
    </font>
    <font>
      <u/>
      <sz val="11"/>
      <color theme="10"/>
      <name val="Verdana"/>
      <family val="2"/>
    </font>
    <font>
      <i/>
      <sz val="12"/>
      <color theme="0"/>
      <name val="Verdana"/>
      <family val="2"/>
    </font>
    <font>
      <i/>
      <sz val="10"/>
      <color theme="0"/>
      <name val="Verdana"/>
      <family val="2"/>
    </font>
    <font>
      <i/>
      <sz val="11"/>
      <color theme="0"/>
      <name val="Verdana"/>
      <family val="2"/>
    </font>
    <font>
      <sz val="10"/>
      <color theme="0"/>
      <name val="Verdana"/>
      <family val="2"/>
    </font>
    <font>
      <b/>
      <sz val="20"/>
      <color theme="1"/>
      <name val="Verdana"/>
      <family val="2"/>
    </font>
    <font>
      <sz val="10"/>
      <color rgb="FF000000"/>
      <name val="Verdana"/>
      <family val="2"/>
    </font>
    <font>
      <i/>
      <sz val="10"/>
      <color rgb="FF000000"/>
      <name val="Verdana"/>
      <family val="2"/>
    </font>
    <font>
      <sz val="10"/>
      <color rgb="FFDA846B"/>
      <name val="Verdana"/>
      <family val="2"/>
    </font>
    <font>
      <i/>
      <sz val="10"/>
      <color rgb="FFDA846B"/>
      <name val="Verdana"/>
      <family val="2"/>
    </font>
    <font>
      <b/>
      <sz val="20"/>
      <color rgb="FF000000"/>
      <name val="Verdana"/>
      <family val="2"/>
    </font>
    <font>
      <i/>
      <sz val="11"/>
      <color rgb="FF000000"/>
      <name val="Verdana"/>
      <family val="2"/>
    </font>
    <font>
      <b/>
      <sz val="12"/>
      <color rgb="FF000000"/>
      <name val="Verdana"/>
      <family val="2"/>
    </font>
    <font>
      <i/>
      <sz val="10"/>
      <color rgb="FFFF0000"/>
      <name val="Verdana"/>
      <family val="2"/>
    </font>
    <font>
      <b/>
      <sz val="11"/>
      <color rgb="FFFA7D00"/>
      <name val="Calibri"/>
      <family val="2"/>
      <scheme val="minor"/>
    </font>
    <font>
      <i/>
      <u/>
      <sz val="11"/>
      <color theme="10"/>
      <name val="Verdana"/>
      <family val="2"/>
    </font>
    <font>
      <b/>
      <u/>
      <sz val="11"/>
      <color theme="10"/>
      <name val="Verdana"/>
      <family val="2"/>
    </font>
    <font>
      <sz val="11"/>
      <name val="Calibri"/>
      <family val="2"/>
      <scheme val="minor"/>
    </font>
    <font>
      <b/>
      <sz val="14"/>
      <color theme="0"/>
      <name val="Verdana"/>
      <family val="2"/>
    </font>
    <font>
      <b/>
      <sz val="11"/>
      <color rgb="FF000000"/>
      <name val="Verdana"/>
      <family val="2"/>
    </font>
    <font>
      <b/>
      <sz val="11"/>
      <color rgb="FF000000"/>
      <name val="Verdana"/>
      <family val="2"/>
    </font>
    <font>
      <sz val="10"/>
      <color theme="1"/>
      <name val="Verdana"/>
      <family val="2"/>
    </font>
    <font>
      <b/>
      <i/>
      <sz val="10"/>
      <color theme="1"/>
      <name val="Verdana"/>
      <family val="2"/>
    </font>
    <font>
      <sz val="11"/>
      <color rgb="FF000000"/>
      <name val="Verdana"/>
      <family val="2"/>
    </font>
    <font>
      <b/>
      <u/>
      <sz val="10"/>
      <color theme="10"/>
      <name val="Verdana"/>
      <family val="2"/>
    </font>
    <font>
      <sz val="10"/>
      <color theme="10"/>
      <name val="Verdana"/>
      <family val="2"/>
    </font>
    <font>
      <b/>
      <i/>
      <sz val="11"/>
      <name val="Verdana"/>
      <family val="2"/>
    </font>
    <font>
      <b/>
      <sz val="19.5"/>
      <name val="Verdana"/>
      <family val="2"/>
    </font>
  </fonts>
  <fills count="2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rgb="FF000000"/>
      </patternFill>
    </fill>
    <fill>
      <patternFill patternType="solid">
        <fgColor theme="2"/>
        <bgColor indexed="64"/>
      </patternFill>
    </fill>
    <fill>
      <patternFill patternType="solid">
        <fgColor rgb="FF006939"/>
        <bgColor indexed="64"/>
      </patternFill>
    </fill>
    <fill>
      <patternFill patternType="solid">
        <fgColor rgb="FF007390"/>
        <bgColor indexed="64"/>
      </patternFill>
    </fill>
    <fill>
      <patternFill patternType="solid">
        <fgColor rgb="FF62A60E"/>
        <bgColor indexed="64"/>
      </patternFill>
    </fill>
    <fill>
      <patternFill patternType="solid">
        <fgColor theme="6" tint="0.79998168889431442"/>
        <bgColor indexed="64"/>
      </patternFill>
    </fill>
    <fill>
      <patternFill patternType="solid">
        <fgColor rgb="FF10069F"/>
        <bgColor indexed="64"/>
      </patternFill>
    </fill>
    <fill>
      <patternFill patternType="solid">
        <fgColor rgb="FFB94700"/>
        <bgColor indexed="64"/>
      </patternFill>
    </fill>
    <fill>
      <patternFill patternType="solid">
        <fgColor rgb="FF862041"/>
        <bgColor indexed="64"/>
      </patternFill>
    </fill>
    <fill>
      <patternFill patternType="solid">
        <fgColor theme="5" tint="0.39997558519241921"/>
        <bgColor indexed="64"/>
      </patternFill>
    </fill>
    <fill>
      <patternFill patternType="solid">
        <fgColor rgb="FF006939"/>
        <bgColor rgb="FF000000"/>
      </patternFill>
    </fill>
    <fill>
      <patternFill patternType="solid">
        <fgColor rgb="FFF2F2F2"/>
        <bgColor rgb="FF000000"/>
      </patternFill>
    </fill>
    <fill>
      <patternFill patternType="solid">
        <fgColor rgb="FFF2F2F2"/>
      </patternFill>
    </fill>
    <fill>
      <patternFill patternType="solid">
        <fgColor theme="1" tint="0.499984740745262"/>
        <bgColor indexed="64"/>
      </patternFill>
    </fill>
    <fill>
      <patternFill patternType="solid">
        <fgColor rgb="FFCCEC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4">
    <xf numFmtId="0" fontId="0" fillId="0" borderId="0"/>
    <xf numFmtId="0" fontId="3" fillId="0" borderId="0" applyNumberFormat="0" applyFill="0" applyBorder="0" applyAlignment="0" applyProtection="0"/>
    <xf numFmtId="9" fontId="10" fillId="0" borderId="0" applyFont="0" applyFill="0" applyBorder="0" applyAlignment="0" applyProtection="0"/>
    <xf numFmtId="0" fontId="51" fillId="17" borderId="23" applyNumberFormat="0" applyAlignment="0" applyProtection="0"/>
  </cellStyleXfs>
  <cellXfs count="496">
    <xf numFmtId="0" fontId="0" fillId="0" borderId="0" xfId="0"/>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0" fontId="1" fillId="0" borderId="0" xfId="0" applyFont="1"/>
    <xf numFmtId="0" fontId="6" fillId="0" borderId="0" xfId="0" applyFont="1" applyAlignment="1">
      <alignment horizontal="left"/>
    </xf>
    <xf numFmtId="0" fontId="5" fillId="0" borderId="0" xfId="0" applyFont="1" applyAlignment="1">
      <alignment vertical="center"/>
    </xf>
    <xf numFmtId="0" fontId="0" fillId="0" borderId="0" xfId="0" applyAlignment="1">
      <alignment horizontal="center" vertical="top" wrapText="1"/>
    </xf>
    <xf numFmtId="0" fontId="1" fillId="0" borderId="0" xfId="0" applyFont="1" applyAlignment="1">
      <alignment wrapText="1"/>
    </xf>
    <xf numFmtId="0" fontId="0" fillId="0" borderId="0" xfId="0" applyAlignment="1">
      <alignment wrapText="1"/>
    </xf>
    <xf numFmtId="0" fontId="0" fillId="0" borderId="0" xfId="0" applyAlignment="1" applyProtection="1">
      <alignment vertical="top" wrapText="1"/>
      <protection locked="0"/>
    </xf>
    <xf numFmtId="0" fontId="1" fillId="0" borderId="0" xfId="0" applyFont="1" applyAlignment="1">
      <alignment horizontal="left" vertical="top"/>
    </xf>
    <xf numFmtId="0" fontId="12" fillId="0" borderId="0" xfId="0" applyFont="1" applyAlignment="1">
      <alignment horizontal="left" wrapText="1"/>
    </xf>
    <xf numFmtId="0" fontId="15" fillId="0" borderId="0" xfId="0" applyFont="1"/>
    <xf numFmtId="0" fontId="19" fillId="0" borderId="1" xfId="0" applyFont="1" applyBorder="1" applyAlignment="1" applyProtection="1">
      <alignment horizontal="left" vertical="center" wrapText="1"/>
      <protection hidden="1"/>
    </xf>
    <xf numFmtId="0" fontId="20" fillId="0" borderId="1" xfId="0" applyFont="1" applyBorder="1" applyAlignment="1" applyProtection="1">
      <alignment vertical="center" wrapText="1"/>
      <protection locked="0"/>
    </xf>
    <xf numFmtId="0" fontId="18" fillId="7" borderId="1" xfId="0" applyFont="1" applyFill="1" applyBorder="1" applyAlignment="1" applyProtection="1">
      <alignment vertical="center"/>
      <protection hidden="1"/>
    </xf>
    <xf numFmtId="0" fontId="22" fillId="7" borderId="1" xfId="0" applyFont="1" applyFill="1" applyBorder="1" applyAlignment="1" applyProtection="1">
      <alignment vertical="center"/>
      <protection hidden="1"/>
    </xf>
    <xf numFmtId="0" fontId="0" fillId="6" borderId="1" xfId="0" applyFill="1" applyBorder="1"/>
    <xf numFmtId="0" fontId="22" fillId="8" borderId="1" xfId="0" applyFont="1" applyFill="1" applyBorder="1" applyAlignment="1">
      <alignment vertical="center" wrapText="1"/>
    </xf>
    <xf numFmtId="0" fontId="18" fillId="8" borderId="1" xfId="0" applyFont="1" applyFill="1" applyBorder="1" applyAlignment="1">
      <alignment vertical="center" wrapText="1"/>
    </xf>
    <xf numFmtId="0" fontId="17" fillId="0" borderId="0" xfId="0" applyFont="1" applyProtection="1">
      <protection hidden="1"/>
    </xf>
    <xf numFmtId="0" fontId="24" fillId="6" borderId="1" xfId="0" applyFont="1" applyFill="1" applyBorder="1" applyAlignment="1">
      <alignment horizontal="left" vertical="center" wrapText="1"/>
    </xf>
    <xf numFmtId="0" fontId="17" fillId="0" borderId="0" xfId="0" applyFont="1" applyAlignment="1">
      <alignment vertical="center" wrapText="1"/>
    </xf>
    <xf numFmtId="0" fontId="2" fillId="0" borderId="1" xfId="0" applyFont="1" applyBorder="1" applyAlignment="1">
      <alignment vertical="top" wrapText="1"/>
    </xf>
    <xf numFmtId="0" fontId="23" fillId="4" borderId="1" xfId="0" applyFont="1" applyFill="1" applyBorder="1" applyAlignment="1">
      <alignment vertical="top" wrapText="1"/>
    </xf>
    <xf numFmtId="0" fontId="18" fillId="8" borderId="2" xfId="0" applyFont="1" applyFill="1" applyBorder="1" applyAlignment="1">
      <alignment vertical="center" wrapText="1"/>
    </xf>
    <xf numFmtId="0" fontId="0" fillId="0" borderId="0" xfId="0" applyAlignment="1">
      <alignment horizontal="left"/>
    </xf>
    <xf numFmtId="0" fontId="18" fillId="9" borderId="2" xfId="0" applyFont="1" applyFill="1" applyBorder="1" applyAlignment="1" applyProtection="1">
      <alignment horizontal="left" vertical="center"/>
      <protection hidden="1"/>
    </xf>
    <xf numFmtId="0" fontId="22" fillId="9" borderId="2" xfId="0" applyFont="1" applyFill="1" applyBorder="1" applyAlignment="1" applyProtection="1">
      <alignment horizontal="left" vertical="center"/>
      <protection hidden="1"/>
    </xf>
    <xf numFmtId="0" fontId="20" fillId="6" borderId="1" xfId="0" applyFont="1" applyFill="1" applyBorder="1" applyAlignment="1">
      <alignment horizontal="left" vertical="top" wrapText="1"/>
    </xf>
    <xf numFmtId="0" fontId="22" fillId="9" borderId="1" xfId="0" applyFont="1" applyFill="1" applyBorder="1" applyAlignment="1" applyProtection="1">
      <alignment horizontal="left" vertical="center"/>
      <protection hidden="1"/>
    </xf>
    <xf numFmtId="0" fontId="19" fillId="0" borderId="1" xfId="0" applyFont="1" applyBorder="1" applyAlignment="1" applyProtection="1">
      <alignment horizontal="left" vertical="center" wrapText="1" indent="2"/>
      <protection hidden="1"/>
    </xf>
    <xf numFmtId="0" fontId="20" fillId="0" borderId="0" xfId="0" applyFont="1" applyAlignment="1" applyProtection="1">
      <alignment horizontal="left" vertical="center"/>
      <protection hidden="1"/>
    </xf>
    <xf numFmtId="0" fontId="19" fillId="0" borderId="1" xfId="0" applyFont="1" applyBorder="1" applyAlignment="1" applyProtection="1">
      <alignment horizontal="left" vertical="center" wrapText="1" indent="1"/>
      <protection hidden="1"/>
    </xf>
    <xf numFmtId="0" fontId="20" fillId="0" borderId="0" xfId="0" applyFont="1"/>
    <xf numFmtId="0" fontId="20" fillId="0" borderId="1" xfId="0" applyFont="1" applyBorder="1" applyAlignment="1" applyProtection="1">
      <alignment horizontal="left" vertical="top" wrapText="1"/>
      <protection locked="0"/>
    </xf>
    <xf numFmtId="0" fontId="20" fillId="11" borderId="1" xfId="0" applyFont="1" applyFill="1" applyBorder="1" applyAlignment="1" applyProtection="1">
      <alignment horizontal="left" vertical="top" wrapText="1"/>
      <protection locked="0"/>
    </xf>
    <xf numFmtId="0" fontId="2" fillId="4" borderId="1" xfId="0" applyFont="1" applyFill="1" applyBorder="1" applyAlignment="1">
      <alignment vertical="top" wrapText="1"/>
    </xf>
    <xf numFmtId="0" fontId="8" fillId="0" borderId="0" xfId="0" applyFont="1" applyAlignment="1">
      <alignment vertical="top" wrapText="1"/>
    </xf>
    <xf numFmtId="0" fontId="17" fillId="0" borderId="0" xfId="0" applyFont="1" applyAlignment="1">
      <alignment vertical="center"/>
    </xf>
    <xf numFmtId="0" fontId="19" fillId="0" borderId="1" xfId="0" applyFont="1" applyBorder="1" applyAlignment="1">
      <alignment vertical="top" wrapText="1"/>
    </xf>
    <xf numFmtId="0" fontId="18" fillId="9" borderId="1" xfId="0" applyFont="1" applyFill="1" applyBorder="1" applyAlignment="1" applyProtection="1">
      <alignment vertical="center"/>
      <protection hidden="1"/>
    </xf>
    <xf numFmtId="0" fontId="23" fillId="0" borderId="0" xfId="0" applyFont="1" applyAlignment="1">
      <alignment vertical="top" wrapText="1"/>
    </xf>
    <xf numFmtId="0" fontId="12" fillId="0" borderId="0" xfId="0" applyFont="1" applyAlignment="1">
      <alignment wrapText="1"/>
    </xf>
    <xf numFmtId="0" fontId="17" fillId="0" borderId="0" xfId="0" applyFont="1" applyAlignment="1">
      <alignment horizontal="left"/>
    </xf>
    <xf numFmtId="0" fontId="17" fillId="0" borderId="0" xfId="0" applyFont="1" applyAlignment="1">
      <alignment wrapText="1"/>
    </xf>
    <xf numFmtId="0" fontId="17" fillId="0" borderId="5" xfId="0" applyFont="1" applyBorder="1" applyAlignment="1">
      <alignment horizontal="left" wrapText="1"/>
    </xf>
    <xf numFmtId="0" fontId="19"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2" fillId="6" borderId="1" xfId="0" applyFont="1" applyFill="1" applyBorder="1" applyAlignment="1">
      <alignment horizontal="right" vertical="top" wrapText="1"/>
    </xf>
    <xf numFmtId="0" fontId="12" fillId="0" borderId="0" xfId="0" applyFont="1" applyAlignment="1">
      <alignment vertical="top" wrapText="1"/>
    </xf>
    <xf numFmtId="0" fontId="17" fillId="0" borderId="0" xfId="0" applyFont="1"/>
    <xf numFmtId="0" fontId="23" fillId="6" borderId="1" xfId="0" applyFont="1" applyFill="1" applyBorder="1"/>
    <xf numFmtId="0" fontId="24" fillId="6" borderId="1" xfId="0" applyFont="1" applyFill="1" applyBorder="1" applyAlignment="1">
      <alignment vertical="center" wrapText="1"/>
    </xf>
    <xf numFmtId="0" fontId="4" fillId="0" borderId="0" xfId="0" applyFont="1" applyAlignment="1">
      <alignment vertical="top" wrapText="1"/>
    </xf>
    <xf numFmtId="0" fontId="19" fillId="0" borderId="1" xfId="0" applyFont="1" applyBorder="1" applyAlignment="1">
      <alignment vertical="center" wrapText="1"/>
    </xf>
    <xf numFmtId="0" fontId="36" fillId="6" borderId="1" xfId="0" applyFont="1" applyFill="1" applyBorder="1" applyAlignment="1" applyProtection="1">
      <alignment horizontal="left" vertical="top" wrapText="1"/>
      <protection locked="0"/>
    </xf>
    <xf numFmtId="0" fontId="5" fillId="0" borderId="0" xfId="0" applyFont="1" applyAlignment="1">
      <alignment horizontal="left" vertical="center"/>
    </xf>
    <xf numFmtId="0" fontId="19" fillId="0" borderId="0" xfId="0" applyFont="1" applyAlignment="1" applyProtection="1">
      <alignment horizontal="left" vertical="center" wrapText="1"/>
      <protection hidden="1"/>
    </xf>
    <xf numFmtId="0" fontId="24" fillId="6" borderId="2" xfId="0" applyFont="1" applyFill="1" applyBorder="1" applyAlignment="1">
      <alignment vertical="center" wrapText="1"/>
    </xf>
    <xf numFmtId="0" fontId="36" fillId="6" borderId="6" xfId="0" applyFont="1" applyFill="1" applyBorder="1" applyAlignment="1">
      <alignment horizontal="left" vertical="top" wrapText="1"/>
    </xf>
    <xf numFmtId="0" fontId="36" fillId="6" borderId="6" xfId="0" applyFont="1" applyFill="1" applyBorder="1" applyAlignment="1" applyProtection="1">
      <alignment horizontal="left" vertical="top" wrapText="1"/>
      <protection locked="0"/>
    </xf>
    <xf numFmtId="0" fontId="23" fillId="0" borderId="0" xfId="0" applyFont="1" applyProtection="1">
      <protection hidden="1"/>
    </xf>
    <xf numFmtId="0" fontId="23" fillId="3" borderId="14" xfId="0" applyFont="1" applyFill="1" applyBorder="1" applyAlignment="1" applyProtection="1">
      <alignment horizontal="right"/>
      <protection hidden="1"/>
    </xf>
    <xf numFmtId="0" fontId="23" fillId="3" borderId="6" xfId="0" applyFont="1" applyFill="1" applyBorder="1" applyAlignment="1" applyProtection="1">
      <alignment horizontal="right"/>
      <protection hidden="1"/>
    </xf>
    <xf numFmtId="0" fontId="23" fillId="3" borderId="13" xfId="0" applyFont="1" applyFill="1" applyBorder="1" applyAlignment="1" applyProtection="1">
      <alignment horizontal="right"/>
      <protection hidden="1"/>
    </xf>
    <xf numFmtId="0" fontId="23" fillId="3" borderId="19" xfId="0" applyFont="1" applyFill="1" applyBorder="1" applyAlignment="1" applyProtection="1">
      <alignment horizontal="right"/>
      <protection hidden="1"/>
    </xf>
    <xf numFmtId="0" fontId="22" fillId="12" borderId="1" xfId="0" applyFont="1" applyFill="1" applyBorder="1" applyAlignment="1">
      <alignment vertical="center" wrapText="1"/>
    </xf>
    <xf numFmtId="0" fontId="18" fillId="12" borderId="2" xfId="0" applyFont="1" applyFill="1" applyBorder="1" applyAlignment="1">
      <alignment vertical="center" wrapText="1"/>
    </xf>
    <xf numFmtId="0" fontId="18" fillId="12" borderId="1" xfId="0" applyFont="1" applyFill="1" applyBorder="1" applyAlignment="1">
      <alignment vertical="center" wrapText="1"/>
    </xf>
    <xf numFmtId="0" fontId="18" fillId="13" borderId="1" xfId="0" applyFont="1" applyFill="1" applyBorder="1" applyAlignment="1">
      <alignment vertical="center" wrapText="1"/>
    </xf>
    <xf numFmtId="0" fontId="22" fillId="13" borderId="6" xfId="0" applyFont="1" applyFill="1" applyBorder="1" applyAlignment="1">
      <alignment vertical="center" wrapText="1"/>
    </xf>
    <xf numFmtId="0" fontId="22" fillId="13" borderId="1" xfId="0" applyFont="1" applyFill="1" applyBorder="1" applyAlignment="1">
      <alignment vertical="center" wrapText="1"/>
    </xf>
    <xf numFmtId="0" fontId="17" fillId="0" borderId="0" xfId="0" applyFont="1" applyAlignment="1">
      <alignment horizontal="left" wrapText="1"/>
    </xf>
    <xf numFmtId="0" fontId="24" fillId="6" borderId="2" xfId="0" applyFont="1" applyFill="1" applyBorder="1" applyAlignment="1">
      <alignment horizontal="left" vertical="center" wrapText="1"/>
    </xf>
    <xf numFmtId="0" fontId="18" fillId="7" borderId="2" xfId="0" applyFont="1" applyFill="1" applyBorder="1" applyAlignment="1" applyProtection="1">
      <alignment vertical="center"/>
      <protection hidden="1"/>
    </xf>
    <xf numFmtId="0" fontId="18" fillId="7" borderId="1" xfId="0" applyFont="1" applyFill="1" applyBorder="1" applyAlignment="1" applyProtection="1">
      <alignment horizontal="left" vertical="center"/>
      <protection hidden="1"/>
    </xf>
    <xf numFmtId="0" fontId="24" fillId="6" borderId="1" xfId="0" applyFont="1" applyFill="1" applyBorder="1" applyAlignment="1" applyProtection="1">
      <alignment vertical="center"/>
      <protection hidden="1"/>
    </xf>
    <xf numFmtId="0" fontId="18" fillId="7" borderId="3" xfId="0" applyFont="1" applyFill="1" applyBorder="1" applyAlignment="1" applyProtection="1">
      <alignment vertical="center"/>
      <protection hidden="1"/>
    </xf>
    <xf numFmtId="0" fontId="23" fillId="6" borderId="1" xfId="0" applyFont="1" applyFill="1" applyBorder="1" applyAlignment="1">
      <alignment wrapText="1"/>
    </xf>
    <xf numFmtId="0" fontId="16" fillId="0" borderId="0" xfId="0" applyFont="1" applyAlignment="1">
      <alignment wrapText="1"/>
    </xf>
    <xf numFmtId="0" fontId="23" fillId="0" borderId="0" xfId="0" applyFont="1" applyAlignment="1" applyProtection="1">
      <alignment wrapText="1"/>
      <protection hidden="1"/>
    </xf>
    <xf numFmtId="0" fontId="23" fillId="0" borderId="0" xfId="0" applyFont="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2" xfId="0" applyFont="1" applyFill="1" applyBorder="1" applyAlignment="1" applyProtection="1">
      <alignment horizontal="left" vertical="center" wrapText="1"/>
      <protection hidden="1"/>
    </xf>
    <xf numFmtId="0" fontId="23" fillId="2" borderId="3" xfId="0" applyFont="1" applyFill="1" applyBorder="1" applyAlignment="1" applyProtection="1">
      <alignment wrapText="1"/>
      <protection hidden="1"/>
    </xf>
    <xf numFmtId="0" fontId="23" fillId="2" borderId="3" xfId="0" applyFont="1" applyFill="1" applyBorder="1" applyAlignment="1" applyProtection="1">
      <alignment horizontal="center" vertical="center" wrapText="1"/>
      <protection hidden="1"/>
    </xf>
    <xf numFmtId="0" fontId="23" fillId="2" borderId="4" xfId="0" applyFont="1" applyFill="1" applyBorder="1" applyAlignment="1" applyProtection="1">
      <alignment horizontal="center" vertical="center" wrapText="1"/>
      <protection hidden="1"/>
    </xf>
    <xf numFmtId="1" fontId="20" fillId="0" borderId="0" xfId="0" applyNumberFormat="1" applyFont="1" applyAlignment="1" applyProtection="1">
      <alignment horizontal="center" vertical="center" wrapText="1"/>
      <protection hidden="1"/>
    </xf>
    <xf numFmtId="0" fontId="43" fillId="0" borderId="0" xfId="0" applyFont="1" applyProtection="1">
      <protection hidden="1"/>
    </xf>
    <xf numFmtId="0" fontId="43" fillId="0" borderId="0" xfId="0" applyFont="1" applyAlignment="1" applyProtection="1">
      <alignment wrapText="1"/>
      <protection hidden="1"/>
    </xf>
    <xf numFmtId="0" fontId="35" fillId="15" borderId="13" xfId="0" applyFont="1" applyFill="1" applyBorder="1" applyAlignment="1" applyProtection="1">
      <alignment horizontal="left" vertical="center" wrapText="1"/>
      <protection hidden="1"/>
    </xf>
    <xf numFmtId="0" fontId="35" fillId="15" borderId="5" xfId="0" applyFont="1" applyFill="1" applyBorder="1" applyAlignment="1" applyProtection="1">
      <alignment horizontal="left" vertical="center" wrapText="1"/>
      <protection hidden="1"/>
    </xf>
    <xf numFmtId="0" fontId="35" fillId="15" borderId="6" xfId="0" applyFont="1" applyFill="1" applyBorder="1" applyAlignment="1" applyProtection="1">
      <alignment horizontal="center" vertical="center" wrapText="1"/>
      <protection hidden="1"/>
    </xf>
    <xf numFmtId="0" fontId="35" fillId="15" borderId="2" xfId="0" applyFont="1" applyFill="1" applyBorder="1" applyAlignment="1" applyProtection="1">
      <alignment horizontal="left" vertical="center" wrapText="1"/>
      <protection hidden="1"/>
    </xf>
    <xf numFmtId="0" fontId="35" fillId="15" borderId="3" xfId="0" applyFont="1" applyFill="1" applyBorder="1" applyAlignment="1" applyProtection="1">
      <alignment horizontal="left" vertical="center" wrapText="1"/>
      <protection hidden="1"/>
    </xf>
    <xf numFmtId="0" fontId="35" fillId="15" borderId="4" xfId="0" applyFont="1" applyFill="1" applyBorder="1" applyAlignment="1" applyProtection="1">
      <alignment horizontal="left" vertical="center" wrapText="1"/>
      <protection hidden="1"/>
    </xf>
    <xf numFmtId="0" fontId="35" fillId="7" borderId="7" xfId="0" applyFont="1" applyFill="1" applyBorder="1" applyAlignment="1" applyProtection="1">
      <alignment horizontal="center" vertical="center" wrapText="1"/>
      <protection hidden="1"/>
    </xf>
    <xf numFmtId="0" fontId="43" fillId="0" borderId="11" xfId="0" applyFont="1" applyBorder="1" applyAlignment="1" applyProtection="1">
      <alignment horizontal="left" vertical="center" wrapText="1"/>
      <protection hidden="1"/>
    </xf>
    <xf numFmtId="0" fontId="43" fillId="0" borderId="0" xfId="0" applyFont="1" applyAlignment="1" applyProtection="1">
      <alignment horizontal="left" vertical="center" wrapText="1"/>
      <protection hidden="1"/>
    </xf>
    <xf numFmtId="0" fontId="43" fillId="0" borderId="11" xfId="0" applyFont="1" applyBorder="1" applyAlignment="1" applyProtection="1">
      <alignment wrapText="1"/>
      <protection hidden="1"/>
    </xf>
    <xf numFmtId="0" fontId="44" fillId="0" borderId="0" xfId="0" applyFont="1" applyAlignment="1" applyProtection="1">
      <alignment wrapText="1"/>
      <protection hidden="1"/>
    </xf>
    <xf numFmtId="0" fontId="43" fillId="0" borderId="13" xfId="0" applyFont="1" applyBorder="1" applyAlignment="1" applyProtection="1">
      <alignment wrapText="1"/>
      <protection hidden="1"/>
    </xf>
    <xf numFmtId="0" fontId="44" fillId="0" borderId="5" xfId="0" applyFont="1" applyBorder="1" applyAlignment="1" applyProtection="1">
      <alignment wrapText="1"/>
      <protection hidden="1"/>
    </xf>
    <xf numFmtId="0" fontId="43" fillId="0" borderId="5" xfId="0" applyFont="1" applyBorder="1" applyAlignment="1" applyProtection="1">
      <alignment wrapText="1"/>
      <protection hidden="1"/>
    </xf>
    <xf numFmtId="3" fontId="23" fillId="0" borderId="6" xfId="0" applyNumberFormat="1" applyFont="1" applyBorder="1" applyAlignment="1" applyProtection="1">
      <alignment horizontal="center" vertical="center" wrapText="1"/>
      <protection hidden="1"/>
    </xf>
    <xf numFmtId="0" fontId="34" fillId="0" borderId="11" xfId="0" applyFont="1" applyBorder="1" applyAlignment="1" applyProtection="1">
      <alignment wrapText="1"/>
      <protection hidden="1"/>
    </xf>
    <xf numFmtId="0" fontId="31" fillId="0" borderId="0" xfId="0" applyFont="1" applyAlignment="1" applyProtection="1">
      <alignment wrapText="1"/>
      <protection hidden="1"/>
    </xf>
    <xf numFmtId="0" fontId="34" fillId="0" borderId="0" xfId="0" applyFont="1" applyAlignment="1" applyProtection="1">
      <alignment wrapText="1"/>
      <protection hidden="1"/>
    </xf>
    <xf numFmtId="0" fontId="35" fillId="15" borderId="2" xfId="0" applyFont="1" applyFill="1" applyBorder="1" applyAlignment="1" applyProtection="1">
      <alignment wrapText="1"/>
      <protection hidden="1"/>
    </xf>
    <xf numFmtId="0" fontId="35" fillId="15" borderId="3" xfId="0" applyFont="1" applyFill="1" applyBorder="1" applyAlignment="1" applyProtection="1">
      <alignment wrapText="1"/>
      <protection hidden="1"/>
    </xf>
    <xf numFmtId="0" fontId="35" fillId="7" borderId="1" xfId="0" applyFont="1" applyFill="1" applyBorder="1" applyAlignment="1" applyProtection="1">
      <alignment horizontal="center" vertical="center" wrapText="1"/>
      <protection hidden="1"/>
    </xf>
    <xf numFmtId="0" fontId="43" fillId="14" borderId="11" xfId="0" applyFont="1" applyFill="1" applyBorder="1" applyAlignment="1" applyProtection="1">
      <alignment wrapText="1"/>
      <protection hidden="1"/>
    </xf>
    <xf numFmtId="0" fontId="43" fillId="0" borderId="9" xfId="0" applyFont="1" applyBorder="1" applyAlignment="1" applyProtection="1">
      <alignment wrapText="1"/>
      <protection hidden="1"/>
    </xf>
    <xf numFmtId="0" fontId="43" fillId="0" borderId="10" xfId="0" applyFont="1" applyBorder="1" applyAlignment="1" applyProtection="1">
      <alignment wrapText="1"/>
      <protection hidden="1"/>
    </xf>
    <xf numFmtId="0" fontId="43" fillId="0" borderId="12" xfId="0" applyFont="1" applyBorder="1" applyAlignment="1" applyProtection="1">
      <alignment wrapText="1"/>
      <protection hidden="1"/>
    </xf>
    <xf numFmtId="3" fontId="23" fillId="0" borderId="15" xfId="0" applyNumberFormat="1" applyFont="1" applyBorder="1" applyAlignment="1" applyProtection="1">
      <alignment horizontal="center" vertical="center" wrapText="1"/>
      <protection hidden="1"/>
    </xf>
    <xf numFmtId="0" fontId="44" fillId="0" borderId="0" xfId="0" applyFont="1" applyAlignment="1" applyProtection="1">
      <alignment vertical="center" wrapText="1"/>
      <protection hidden="1"/>
    </xf>
    <xf numFmtId="0" fontId="43" fillId="4" borderId="11" xfId="0" applyFont="1" applyFill="1" applyBorder="1" applyAlignment="1" applyProtection="1">
      <alignment wrapText="1"/>
      <protection hidden="1"/>
    </xf>
    <xf numFmtId="0" fontId="43" fillId="0" borderId="14" xfId="0" applyFont="1" applyBorder="1" applyAlignment="1" applyProtection="1">
      <alignment wrapText="1"/>
      <protection hidden="1"/>
    </xf>
    <xf numFmtId="0" fontId="43" fillId="0" borderId="2" xfId="0" applyFont="1" applyBorder="1" applyAlignment="1" applyProtection="1">
      <alignment wrapText="1"/>
      <protection hidden="1"/>
    </xf>
    <xf numFmtId="0" fontId="44" fillId="0" borderId="3" xfId="0" applyFont="1" applyBorder="1" applyAlignment="1" applyProtection="1">
      <alignment wrapText="1"/>
      <protection hidden="1"/>
    </xf>
    <xf numFmtId="0" fontId="43" fillId="0" borderId="4" xfId="0" applyFont="1" applyBorder="1" applyAlignment="1" applyProtection="1">
      <alignment wrapText="1"/>
      <protection hidden="1"/>
    </xf>
    <xf numFmtId="3" fontId="23" fillId="0" borderId="1" xfId="0" applyNumberFormat="1" applyFont="1" applyBorder="1" applyAlignment="1" applyProtection="1">
      <alignment horizontal="center" vertical="center" wrapText="1"/>
      <protection hidden="1"/>
    </xf>
    <xf numFmtId="0" fontId="43" fillId="0" borderId="8" xfId="0" applyFont="1" applyBorder="1" applyAlignment="1" applyProtection="1">
      <alignment wrapText="1"/>
      <protection hidden="1"/>
    </xf>
    <xf numFmtId="0" fontId="44" fillId="0" borderId="9" xfId="0" applyFont="1" applyBorder="1" applyAlignment="1" applyProtection="1">
      <alignment wrapText="1"/>
      <protection hidden="1"/>
    </xf>
    <xf numFmtId="0" fontId="43" fillId="14" borderId="13" xfId="0" applyFont="1" applyFill="1" applyBorder="1" applyAlignment="1" applyProtection="1">
      <alignment wrapText="1"/>
      <protection hidden="1"/>
    </xf>
    <xf numFmtId="3" fontId="43" fillId="0" borderId="15" xfId="0" applyNumberFormat="1" applyFont="1" applyBorder="1" applyAlignment="1" applyProtection="1">
      <alignment horizontal="center" wrapText="1"/>
      <protection hidden="1"/>
    </xf>
    <xf numFmtId="0" fontId="13" fillId="0" borderId="0" xfId="0" applyFont="1" applyAlignment="1" applyProtection="1">
      <alignment wrapText="1"/>
      <protection hidden="1"/>
    </xf>
    <xf numFmtId="0" fontId="11" fillId="0" borderId="0" xfId="0" applyFont="1" applyAlignment="1" applyProtection="1">
      <alignment vertical="center"/>
      <protection hidden="1"/>
    </xf>
    <xf numFmtId="0" fontId="23" fillId="0" borderId="0" xfId="0" applyFont="1"/>
    <xf numFmtId="0" fontId="11" fillId="0" borderId="0" xfId="0" applyFont="1" applyAlignment="1" applyProtection="1">
      <alignment horizontal="left" vertical="center"/>
      <protection hidden="1"/>
    </xf>
    <xf numFmtId="0" fontId="35" fillId="15" borderId="11" xfId="0" applyFont="1" applyFill="1" applyBorder="1" applyAlignment="1" applyProtection="1">
      <alignment horizontal="left" vertical="center"/>
      <protection hidden="1"/>
    </xf>
    <xf numFmtId="0" fontId="35" fillId="15" borderId="0" xfId="0" applyFont="1" applyFill="1" applyAlignment="1" applyProtection="1">
      <alignment horizontal="left" vertical="center"/>
      <protection hidden="1"/>
    </xf>
    <xf numFmtId="0" fontId="35" fillId="15" borderId="12" xfId="0" applyFont="1" applyFill="1" applyBorder="1" applyAlignment="1" applyProtection="1">
      <alignment horizontal="left" vertical="center"/>
      <protection hidden="1"/>
    </xf>
    <xf numFmtId="0" fontId="11" fillId="5" borderId="0" xfId="0" applyFont="1" applyFill="1" applyAlignment="1" applyProtection="1">
      <alignment horizontal="left" vertical="center"/>
      <protection hidden="1"/>
    </xf>
    <xf numFmtId="0" fontId="43" fillId="0" borderId="11" xfId="0" applyFont="1" applyBorder="1" applyAlignment="1" applyProtection="1">
      <alignment horizontal="left" vertical="center"/>
      <protection hidden="1"/>
    </xf>
    <xf numFmtId="0" fontId="43" fillId="0" borderId="12" xfId="0" applyFont="1" applyBorder="1" applyAlignment="1" applyProtection="1">
      <alignment horizontal="left" vertical="center"/>
      <protection hidden="1"/>
    </xf>
    <xf numFmtId="0" fontId="43" fillId="0" borderId="0" xfId="0" applyFont="1" applyAlignment="1" applyProtection="1">
      <alignment horizontal="left" vertical="center"/>
      <protection hidden="1"/>
    </xf>
    <xf numFmtId="0" fontId="43" fillId="0" borderId="11" xfId="0" applyFont="1" applyBorder="1" applyProtection="1">
      <protection hidden="1"/>
    </xf>
    <xf numFmtId="0" fontId="44" fillId="0" borderId="0" xfId="0" applyFont="1" applyProtection="1">
      <protection hidden="1"/>
    </xf>
    <xf numFmtId="0" fontId="43" fillId="0" borderId="12" xfId="0" applyFont="1" applyBorder="1" applyProtection="1">
      <protection hidden="1"/>
    </xf>
    <xf numFmtId="0" fontId="43" fillId="0" borderId="13" xfId="0" applyFont="1" applyBorder="1" applyProtection="1">
      <protection hidden="1"/>
    </xf>
    <xf numFmtId="0" fontId="44" fillId="0" borderId="5" xfId="0" applyFont="1" applyBorder="1" applyProtection="1">
      <protection hidden="1"/>
    </xf>
    <xf numFmtId="0" fontId="43" fillId="0" borderId="14" xfId="0" applyFont="1" applyBorder="1" applyProtection="1">
      <protection hidden="1"/>
    </xf>
    <xf numFmtId="0" fontId="34" fillId="0" borderId="11" xfId="0" applyFont="1" applyBorder="1" applyProtection="1">
      <protection hidden="1"/>
    </xf>
    <xf numFmtId="0" fontId="31" fillId="0" borderId="0" xfId="0" applyFont="1" applyProtection="1">
      <protection hidden="1"/>
    </xf>
    <xf numFmtId="0" fontId="34" fillId="0" borderId="12" xfId="0" applyFont="1" applyBorder="1" applyProtection="1">
      <protection hidden="1"/>
    </xf>
    <xf numFmtId="0" fontId="35" fillId="15" borderId="11" xfId="0" applyFont="1" applyFill="1" applyBorder="1" applyProtection="1">
      <protection hidden="1"/>
    </xf>
    <xf numFmtId="0" fontId="35" fillId="15" borderId="0" xfId="0" applyFont="1" applyFill="1" applyProtection="1">
      <protection hidden="1"/>
    </xf>
    <xf numFmtId="0" fontId="35" fillId="15" borderId="12" xfId="0" applyFont="1" applyFill="1" applyBorder="1" applyProtection="1">
      <protection hidden="1"/>
    </xf>
    <xf numFmtId="0" fontId="43" fillId="14" borderId="11" xfId="0" applyFont="1" applyFill="1" applyBorder="1" applyProtection="1">
      <protection hidden="1"/>
    </xf>
    <xf numFmtId="0" fontId="43" fillId="4" borderId="0" xfId="0" applyFont="1" applyFill="1" applyProtection="1">
      <protection hidden="1"/>
    </xf>
    <xf numFmtId="0" fontId="43" fillId="4" borderId="12" xfId="0" applyFont="1" applyFill="1" applyBorder="1" applyProtection="1">
      <protection hidden="1"/>
    </xf>
    <xf numFmtId="0" fontId="44" fillId="4" borderId="0" xfId="0" applyFont="1" applyFill="1" applyProtection="1">
      <protection hidden="1"/>
    </xf>
    <xf numFmtId="0" fontId="14" fillId="0" borderId="11" xfId="0" applyFont="1" applyBorder="1" applyProtection="1">
      <protection hidden="1"/>
    </xf>
    <xf numFmtId="0" fontId="50" fillId="0" borderId="0" xfId="0" applyFont="1" applyProtection="1">
      <protection hidden="1"/>
    </xf>
    <xf numFmtId="0" fontId="14" fillId="0" borderId="12" xfId="0" applyFont="1" applyBorder="1" applyProtection="1">
      <protection hidden="1"/>
    </xf>
    <xf numFmtId="0" fontId="43" fillId="4" borderId="11" xfId="0" applyFont="1" applyFill="1" applyBorder="1" applyProtection="1">
      <protection hidden="1"/>
    </xf>
    <xf numFmtId="0" fontId="44" fillId="4" borderId="5" xfId="0" applyFont="1" applyFill="1" applyBorder="1" applyProtection="1">
      <protection hidden="1"/>
    </xf>
    <xf numFmtId="0" fontId="43" fillId="4" borderId="14" xfId="0" applyFont="1" applyFill="1" applyBorder="1" applyProtection="1">
      <protection hidden="1"/>
    </xf>
    <xf numFmtId="0" fontId="13" fillId="0" borderId="0" xfId="0" applyFont="1" applyProtection="1">
      <protection hidden="1"/>
    </xf>
    <xf numFmtId="0" fontId="43" fillId="14" borderId="13" xfId="0" applyFont="1" applyFill="1" applyBorder="1" applyProtection="1">
      <protection hidden="1"/>
    </xf>
    <xf numFmtId="0" fontId="11" fillId="0" borderId="1" xfId="0" applyFont="1" applyBorder="1" applyAlignment="1">
      <alignment vertical="top" wrapText="1"/>
    </xf>
    <xf numFmtId="0" fontId="11" fillId="4" borderId="1" xfId="0" applyFont="1" applyFill="1" applyBorder="1" applyAlignment="1">
      <alignment vertical="top" wrapText="1"/>
    </xf>
    <xf numFmtId="0" fontId="20" fillId="0" borderId="4" xfId="0" applyFont="1" applyBorder="1" applyAlignment="1" applyProtection="1">
      <alignment vertical="center" wrapText="1"/>
      <protection locked="0"/>
    </xf>
    <xf numFmtId="2" fontId="20" fillId="0" borderId="1" xfId="0" applyNumberFormat="1" applyFont="1" applyBorder="1" applyAlignment="1" applyProtection="1">
      <alignment horizontal="left" vertical="center" wrapText="1"/>
      <protection locked="0"/>
    </xf>
    <xf numFmtId="0" fontId="20" fillId="18" borderId="1" xfId="0" applyFont="1" applyFill="1" applyBorder="1" applyAlignment="1" applyProtection="1">
      <alignment vertical="center" wrapText="1"/>
      <protection locked="0"/>
    </xf>
    <xf numFmtId="0" fontId="53" fillId="0" borderId="1" xfId="1" applyFont="1" applyBorder="1" applyAlignment="1" applyProtection="1">
      <alignment horizontal="left" vertical="center" wrapText="1" indent="1"/>
      <protection hidden="1"/>
    </xf>
    <xf numFmtId="0" fontId="37" fillId="0" borderId="1" xfId="1" applyFont="1" applyBorder="1" applyAlignment="1" applyProtection="1">
      <alignment horizontal="left" vertical="center" wrapText="1" indent="1"/>
      <protection hidden="1"/>
    </xf>
    <xf numFmtId="0" fontId="0" fillId="9" borderId="26" xfId="0" applyFill="1" applyBorder="1"/>
    <xf numFmtId="0" fontId="0" fillId="9" borderId="27" xfId="0" applyFill="1" applyBorder="1"/>
    <xf numFmtId="0" fontId="0" fillId="9" borderId="28" xfId="0" applyFill="1" applyBorder="1"/>
    <xf numFmtId="0" fontId="1" fillId="9" borderId="25" xfId="0" applyFont="1" applyFill="1" applyBorder="1"/>
    <xf numFmtId="0" fontId="32" fillId="4" borderId="1" xfId="1" applyFont="1" applyFill="1" applyBorder="1" applyAlignment="1">
      <alignment vertical="top" wrapText="1"/>
    </xf>
    <xf numFmtId="0" fontId="32" fillId="4" borderId="1" xfId="1" applyFont="1" applyFill="1" applyBorder="1" applyAlignment="1">
      <alignment horizontal="left" vertical="top" wrapText="1"/>
    </xf>
    <xf numFmtId="0" fontId="32" fillId="0" borderId="1" xfId="1" applyFont="1" applyBorder="1" applyAlignment="1">
      <alignment vertical="top" wrapText="1"/>
    </xf>
    <xf numFmtId="0" fontId="32" fillId="0" borderId="0" xfId="1" applyFont="1" applyAlignment="1">
      <alignment vertical="top" wrapText="1"/>
    </xf>
    <xf numFmtId="0" fontId="0" fillId="7" borderId="0" xfId="0" applyFill="1"/>
    <xf numFmtId="0" fontId="24" fillId="6" borderId="6" xfId="0" applyFont="1" applyFill="1" applyBorder="1" applyAlignment="1">
      <alignment horizontal="left" vertical="top" wrapText="1"/>
    </xf>
    <xf numFmtId="0" fontId="24" fillId="6" borderId="6" xfId="0" applyFont="1" applyFill="1" applyBorder="1" applyAlignment="1" applyProtection="1">
      <alignment horizontal="left" vertical="top" wrapText="1"/>
      <protection locked="0"/>
    </xf>
    <xf numFmtId="0" fontId="23" fillId="0" borderId="1" xfId="0" applyFont="1" applyBorder="1" applyAlignment="1" applyProtection="1">
      <alignment vertical="top" wrapText="1"/>
      <protection locked="0"/>
    </xf>
    <xf numFmtId="14" fontId="23" fillId="0" borderId="1" xfId="0" applyNumberFormat="1" applyFont="1" applyBorder="1" applyAlignment="1" applyProtection="1">
      <alignment vertical="top" wrapText="1"/>
      <protection locked="0"/>
    </xf>
    <xf numFmtId="0" fontId="19" fillId="6" borderId="1" xfId="0" applyFont="1" applyFill="1" applyBorder="1" applyAlignment="1" applyProtection="1">
      <alignment horizontal="left" vertical="center" wrapText="1"/>
      <protection hidden="1"/>
    </xf>
    <xf numFmtId="0" fontId="26" fillId="6" borderId="2" xfId="0" applyFont="1" applyFill="1" applyBorder="1" applyAlignment="1" applyProtection="1">
      <alignment horizontal="left" vertical="center" wrapText="1"/>
      <protection hidden="1"/>
    </xf>
    <xf numFmtId="0" fontId="26" fillId="6" borderId="1" xfId="0" applyFont="1" applyFill="1" applyBorder="1" applyAlignment="1" applyProtection="1">
      <alignment horizontal="left" vertical="center" wrapText="1"/>
      <protection hidden="1"/>
    </xf>
    <xf numFmtId="0" fontId="18" fillId="8" borderId="2" xfId="0" applyFont="1" applyFill="1" applyBorder="1" applyAlignment="1" applyProtection="1">
      <alignment vertical="center"/>
      <protection hidden="1"/>
    </xf>
    <xf numFmtId="0" fontId="18" fillId="8" borderId="3" xfId="0" applyFont="1" applyFill="1" applyBorder="1" applyAlignment="1" applyProtection="1">
      <alignment vertical="center"/>
      <protection hidden="1"/>
    </xf>
    <xf numFmtId="0" fontId="2" fillId="4" borderId="1" xfId="0" applyFont="1" applyFill="1" applyBorder="1" applyAlignment="1">
      <alignment horizontal="center" vertical="center" wrapText="1"/>
    </xf>
    <xf numFmtId="0" fontId="18" fillId="8" borderId="4" xfId="0" applyFont="1" applyFill="1" applyBorder="1" applyAlignment="1" applyProtection="1">
      <alignment vertical="center"/>
      <protection hidden="1"/>
    </xf>
    <xf numFmtId="0" fontId="23" fillId="0" borderId="1" xfId="0" applyFont="1" applyBorder="1" applyAlignment="1" applyProtection="1">
      <alignment horizontal="center" vertical="top" wrapText="1"/>
      <protection locked="0"/>
    </xf>
    <xf numFmtId="0" fontId="19" fillId="0" borderId="0" xfId="0" applyFont="1" applyAlignment="1" applyProtection="1">
      <alignment vertical="center" wrapText="1"/>
      <protection locked="0"/>
    </xf>
    <xf numFmtId="0" fontId="23" fillId="0" borderId="0" xfId="0" applyFont="1" applyAlignment="1" applyProtection="1">
      <alignment vertical="top" wrapText="1"/>
      <protection locked="0"/>
    </xf>
    <xf numFmtId="14" fontId="23" fillId="0" borderId="0" xfId="0" applyNumberFormat="1" applyFont="1" applyAlignment="1" applyProtection="1">
      <alignment vertical="top" wrapText="1"/>
      <protection locked="0"/>
    </xf>
    <xf numFmtId="2" fontId="19" fillId="3" borderId="1" xfId="0" applyNumberFormat="1" applyFont="1" applyFill="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2" fontId="2" fillId="0" borderId="0" xfId="0" applyNumberFormat="1" applyFont="1" applyAlignment="1" applyProtection="1">
      <alignment horizontal="center" vertical="center"/>
      <protection hidden="1"/>
    </xf>
    <xf numFmtId="2" fontId="23" fillId="0" borderId="0" xfId="0" applyNumberFormat="1" applyFont="1" applyAlignment="1" applyProtection="1">
      <alignment horizontal="center" vertical="center"/>
      <protection hidden="1"/>
    </xf>
    <xf numFmtId="2" fontId="2" fillId="3" borderId="1" xfId="0" applyNumberFormat="1" applyFont="1" applyFill="1" applyBorder="1" applyAlignment="1" applyProtection="1">
      <alignment horizontal="center" vertical="center"/>
      <protection locked="0" hidden="1"/>
    </xf>
    <xf numFmtId="0" fontId="23" fillId="0" borderId="0" xfId="0" applyFont="1" applyAlignment="1" applyProtection="1">
      <alignment vertical="center"/>
      <protection hidden="1"/>
    </xf>
    <xf numFmtId="0" fontId="2" fillId="19" borderId="1" xfId="0" applyFont="1" applyFill="1" applyBorder="1" applyAlignment="1" applyProtection="1">
      <alignment horizontal="center" vertical="center" wrapText="1"/>
      <protection hidden="1"/>
    </xf>
    <xf numFmtId="3" fontId="2" fillId="3" borderId="2" xfId="0" applyNumberFormat="1" applyFont="1" applyFill="1" applyBorder="1" applyAlignment="1" applyProtection="1">
      <alignment horizontal="center" vertical="center"/>
      <protection hidden="1"/>
    </xf>
    <xf numFmtId="3" fontId="2" fillId="3" borderId="1" xfId="0" applyNumberFormat="1" applyFont="1" applyFill="1" applyBorder="1" applyAlignment="1" applyProtection="1">
      <alignment horizontal="center" vertical="center"/>
      <protection hidden="1"/>
    </xf>
    <xf numFmtId="3" fontId="2" fillId="3" borderId="7"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protection hidden="1"/>
    </xf>
    <xf numFmtId="0" fontId="2" fillId="0" borderId="7"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2" fillId="4" borderId="29" xfId="0" applyFont="1" applyFill="1" applyBorder="1" applyAlignment="1" applyProtection="1">
      <alignment horizontal="center" vertical="center"/>
      <protection hidden="1"/>
    </xf>
    <xf numFmtId="0" fontId="2" fillId="4" borderId="30" xfId="0" applyFont="1" applyFill="1" applyBorder="1" applyAlignment="1" applyProtection="1">
      <alignment horizontal="center" vertical="center"/>
      <protection hidden="1"/>
    </xf>
    <xf numFmtId="0" fontId="2" fillId="4" borderId="31"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wrapText="1"/>
      <protection hidden="1"/>
    </xf>
    <xf numFmtId="0" fontId="2" fillId="3" borderId="17"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23" fillId="0" borderId="0" xfId="0" applyFont="1" applyAlignment="1" applyProtection="1">
      <alignment horizontal="center" vertical="top"/>
      <protection hidden="1"/>
    </xf>
    <xf numFmtId="0" fontId="2" fillId="0" borderId="33" xfId="0" applyFont="1" applyBorder="1" applyAlignment="1" applyProtection="1">
      <alignment horizontal="center" vertical="center"/>
      <protection locked="0"/>
    </xf>
    <xf numFmtId="0" fontId="23" fillId="4" borderId="1" xfId="0" applyFont="1" applyFill="1" applyBorder="1" applyAlignment="1" applyProtection="1">
      <alignment horizontal="center" vertical="center" wrapText="1"/>
      <protection locked="0"/>
    </xf>
    <xf numFmtId="2" fontId="23" fillId="3" borderId="1" xfId="0" applyNumberFormat="1" applyFont="1" applyFill="1" applyBorder="1" applyAlignment="1">
      <alignment horizontal="center" vertical="center" wrapText="1"/>
    </xf>
    <xf numFmtId="0" fontId="23" fillId="4" borderId="1" xfId="0" applyFont="1" applyFill="1" applyBorder="1" applyAlignment="1" applyProtection="1">
      <alignment horizontal="center" vertical="center"/>
      <protection locked="0"/>
    </xf>
    <xf numFmtId="3" fontId="23" fillId="4" borderId="1" xfId="0" applyNumberFormat="1" applyFont="1" applyFill="1" applyBorder="1" applyAlignment="1" applyProtection="1">
      <alignment horizontal="center" vertical="center"/>
      <protection locked="0"/>
    </xf>
    <xf numFmtId="4" fontId="23" fillId="4" borderId="6" xfId="0" applyNumberFormat="1" applyFont="1" applyFill="1" applyBorder="1" applyAlignment="1" applyProtection="1">
      <alignment horizontal="center" vertical="center"/>
      <protection hidden="1"/>
    </xf>
    <xf numFmtId="2" fontId="23" fillId="4" borderId="4" xfId="0" applyNumberFormat="1" applyFont="1" applyFill="1" applyBorder="1" applyAlignment="1" applyProtection="1">
      <alignment horizontal="right" vertical="center"/>
      <protection hidden="1"/>
    </xf>
    <xf numFmtId="2" fontId="23" fillId="4" borderId="1" xfId="0" applyNumberFormat="1" applyFont="1" applyFill="1" applyBorder="1" applyAlignment="1" applyProtection="1">
      <alignment horizontal="right" vertical="center"/>
      <protection hidden="1"/>
    </xf>
    <xf numFmtId="2" fontId="23" fillId="4" borderId="2" xfId="0" applyNumberFormat="1" applyFont="1" applyFill="1" applyBorder="1" applyAlignment="1" applyProtection="1">
      <alignment horizontal="right" vertical="center"/>
      <protection hidden="1"/>
    </xf>
    <xf numFmtId="2" fontId="23" fillId="4" borderId="20" xfId="0" applyNumberFormat="1" applyFont="1" applyFill="1" applyBorder="1" applyAlignment="1" applyProtection="1">
      <alignment horizontal="right" vertical="center"/>
      <protection hidden="1"/>
    </xf>
    <xf numFmtId="0" fontId="23" fillId="0" borderId="1" xfId="0" applyFont="1" applyBorder="1" applyAlignment="1" applyProtection="1">
      <alignment horizontal="center" vertical="center" wrapText="1"/>
      <protection locked="0"/>
    </xf>
    <xf numFmtId="0" fontId="34" fillId="4" borderId="1" xfId="0" applyFont="1" applyFill="1" applyBorder="1" applyAlignment="1" applyProtection="1">
      <alignment horizontal="center" vertical="center" wrapText="1"/>
      <protection locked="0"/>
    </xf>
    <xf numFmtId="3" fontId="23" fillId="3" borderId="1" xfId="0" applyNumberFormat="1" applyFont="1" applyFill="1" applyBorder="1" applyAlignment="1" applyProtection="1">
      <alignment horizontal="center" vertical="center"/>
      <protection hidden="1"/>
    </xf>
    <xf numFmtId="2" fontId="23" fillId="4" borderId="7" xfId="0" applyNumberFormat="1" applyFont="1" applyFill="1" applyBorder="1" applyAlignment="1" applyProtection="1">
      <alignment horizontal="right" vertical="center"/>
      <protection hidden="1"/>
    </xf>
    <xf numFmtId="2" fontId="23" fillId="4" borderId="8" xfId="0" applyNumberFormat="1" applyFont="1" applyFill="1" applyBorder="1" applyAlignment="1" applyProtection="1">
      <alignment horizontal="right" vertical="center"/>
      <protection hidden="1"/>
    </xf>
    <xf numFmtId="2" fontId="23" fillId="4" borderId="21" xfId="0" applyNumberFormat="1" applyFont="1" applyFill="1" applyBorder="1" applyAlignment="1" applyProtection="1">
      <alignment horizontal="right" vertical="center"/>
      <protection hidden="1"/>
    </xf>
    <xf numFmtId="2" fontId="23" fillId="4" borderId="10" xfId="0" applyNumberFormat="1" applyFont="1" applyFill="1" applyBorder="1" applyAlignment="1" applyProtection="1">
      <alignment horizontal="right" vertical="center"/>
      <protection hidden="1"/>
    </xf>
    <xf numFmtId="0" fontId="23" fillId="2" borderId="15" xfId="0" applyFont="1" applyFill="1" applyBorder="1" applyAlignment="1" applyProtection="1">
      <alignment horizontal="right"/>
      <protection hidden="1"/>
    </xf>
    <xf numFmtId="0" fontId="23" fillId="2" borderId="11" xfId="0" applyFont="1" applyFill="1" applyBorder="1" applyAlignment="1" applyProtection="1">
      <alignment horizontal="right"/>
      <protection hidden="1"/>
    </xf>
    <xf numFmtId="0" fontId="23" fillId="2" borderId="22" xfId="0" applyFont="1" applyFill="1" applyBorder="1" applyAlignment="1" applyProtection="1">
      <alignment horizontal="right"/>
      <protection hidden="1"/>
    </xf>
    <xf numFmtId="0" fontId="23" fillId="4" borderId="4" xfId="0" applyFont="1" applyFill="1" applyBorder="1" applyAlignment="1" applyProtection="1">
      <alignment horizontal="right" vertical="center"/>
      <protection hidden="1"/>
    </xf>
    <xf numFmtId="0" fontId="23" fillId="2" borderId="6" xfId="0" applyFont="1" applyFill="1" applyBorder="1" applyAlignment="1" applyProtection="1">
      <alignment horizontal="right"/>
      <protection hidden="1"/>
    </xf>
    <xf numFmtId="0" fontId="23" fillId="2" borderId="13" xfId="0" applyFont="1" applyFill="1" applyBorder="1" applyAlignment="1" applyProtection="1">
      <alignment horizontal="right"/>
      <protection hidden="1"/>
    </xf>
    <xf numFmtId="0" fontId="2" fillId="0" borderId="0" xfId="0" applyFont="1" applyAlignment="1" applyProtection="1">
      <alignment horizontal="center" vertical="center"/>
      <protection hidden="1"/>
    </xf>
    <xf numFmtId="0" fontId="23" fillId="0" borderId="0" xfId="0" applyFont="1" applyAlignment="1" applyProtection="1">
      <alignment horizontal="center" vertical="center" wrapText="1"/>
      <protection locked="0"/>
    </xf>
    <xf numFmtId="2" fontId="23" fillId="4" borderId="0" xfId="0" applyNumberFormat="1" applyFont="1" applyFill="1" applyAlignment="1" applyProtection="1">
      <alignment horizontal="center" vertical="center" wrapText="1"/>
      <protection locked="0"/>
    </xf>
    <xf numFmtId="0" fontId="23" fillId="0" borderId="0" xfId="0" applyFont="1" applyAlignment="1" applyProtection="1">
      <alignment horizontal="right" vertical="center"/>
      <protection locked="0"/>
    </xf>
    <xf numFmtId="164" fontId="23" fillId="0" borderId="0" xfId="0" applyNumberFormat="1" applyFont="1" applyAlignment="1" applyProtection="1">
      <alignment horizontal="right" vertical="center"/>
      <protection locked="0"/>
    </xf>
    <xf numFmtId="3" fontId="23" fillId="0" borderId="0" xfId="0" applyNumberFormat="1" applyFont="1" applyAlignment="1" applyProtection="1">
      <alignment horizontal="right" vertical="center"/>
      <protection locked="0"/>
    </xf>
    <xf numFmtId="3" fontId="23" fillId="0" borderId="0" xfId="0" applyNumberFormat="1" applyFont="1" applyAlignment="1" applyProtection="1">
      <alignment horizontal="right" vertical="center"/>
      <protection hidden="1"/>
    </xf>
    <xf numFmtId="4" fontId="23" fillId="4" borderId="0" xfId="0" applyNumberFormat="1" applyFont="1" applyFill="1" applyAlignment="1" applyProtection="1">
      <alignment horizontal="right" vertical="center"/>
      <protection hidden="1"/>
    </xf>
    <xf numFmtId="0" fontId="23" fillId="0" borderId="0" xfId="0" applyFont="1" applyAlignment="1" applyProtection="1">
      <alignment horizontal="right" vertical="center" wrapText="1"/>
      <protection locked="0"/>
    </xf>
    <xf numFmtId="0" fontId="23" fillId="0" borderId="0" xfId="0" applyFont="1" applyAlignment="1" applyProtection="1">
      <alignment horizontal="right" vertical="center"/>
      <protection hidden="1"/>
    </xf>
    <xf numFmtId="2" fontId="23" fillId="4" borderId="0" xfId="0" applyNumberFormat="1" applyFont="1" applyFill="1" applyAlignment="1" applyProtection="1">
      <alignment horizontal="right" vertical="center"/>
      <protection hidden="1"/>
    </xf>
    <xf numFmtId="0" fontId="22" fillId="12" borderId="2" xfId="0" applyFont="1" applyFill="1" applyBorder="1" applyAlignment="1" applyProtection="1">
      <alignment horizontal="center" vertical="center" wrapText="1"/>
      <protection hidden="1"/>
    </xf>
    <xf numFmtId="0" fontId="22" fillId="12" borderId="1" xfId="0" applyFont="1" applyFill="1" applyBorder="1" applyAlignment="1" applyProtection="1">
      <alignment horizontal="center" vertical="center" wrapText="1"/>
      <protection hidden="1"/>
    </xf>
    <xf numFmtId="0" fontId="2" fillId="3" borderId="34" xfId="0" applyFont="1" applyFill="1" applyBorder="1" applyAlignment="1" applyProtection="1">
      <alignment horizontal="center" vertical="top" wrapText="1"/>
      <protection hidden="1"/>
    </xf>
    <xf numFmtId="4" fontId="23" fillId="4" borderId="1" xfId="0" applyNumberFormat="1" applyFont="1" applyFill="1" applyBorder="1" applyAlignment="1" applyProtection="1">
      <alignment horizontal="center" vertical="center"/>
      <protection hidden="1"/>
    </xf>
    <xf numFmtId="3" fontId="23" fillId="3" borderId="20" xfId="0" applyNumberFormat="1" applyFont="1" applyFill="1" applyBorder="1" applyAlignment="1" applyProtection="1">
      <alignment horizontal="center" vertical="center"/>
      <protection hidden="1"/>
    </xf>
    <xf numFmtId="0" fontId="23" fillId="0" borderId="3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protection locked="0"/>
    </xf>
    <xf numFmtId="2" fontId="23" fillId="3" borderId="36" xfId="0" applyNumberFormat="1" applyFont="1" applyFill="1" applyBorder="1" applyAlignment="1">
      <alignment horizontal="center" vertical="center" wrapText="1"/>
    </xf>
    <xf numFmtId="0" fontId="23" fillId="4" borderId="36" xfId="0" applyFont="1" applyFill="1" applyBorder="1" applyAlignment="1" applyProtection="1">
      <alignment horizontal="center" vertical="center"/>
      <protection locked="0"/>
    </xf>
    <xf numFmtId="3" fontId="23" fillId="4" borderId="36" xfId="0" applyNumberFormat="1" applyFont="1" applyFill="1" applyBorder="1" applyAlignment="1" applyProtection="1">
      <alignment horizontal="center" vertical="center"/>
      <protection locked="0"/>
    </xf>
    <xf numFmtId="4" fontId="23" fillId="4" borderId="36" xfId="0" applyNumberFormat="1" applyFont="1" applyFill="1" applyBorder="1" applyAlignment="1" applyProtection="1">
      <alignment horizontal="center" vertical="center"/>
      <protection hidden="1"/>
    </xf>
    <xf numFmtId="3" fontId="23" fillId="3" borderId="37" xfId="0" applyNumberFormat="1" applyFont="1" applyFill="1" applyBorder="1" applyAlignment="1" applyProtection="1">
      <alignment horizontal="center" vertical="center"/>
      <protection hidden="1"/>
    </xf>
    <xf numFmtId="0" fontId="2" fillId="3" borderId="33" xfId="0" applyFont="1" applyFill="1" applyBorder="1" applyAlignment="1" applyProtection="1">
      <alignment horizontal="center" vertical="top" wrapText="1"/>
      <protection hidden="1"/>
    </xf>
    <xf numFmtId="0" fontId="2" fillId="3" borderId="1" xfId="0" applyFont="1" applyFill="1" applyBorder="1" applyAlignment="1" applyProtection="1">
      <alignment horizontal="center" vertical="top" wrapText="1"/>
      <protection hidden="1"/>
    </xf>
    <xf numFmtId="0" fontId="2" fillId="3" borderId="20" xfId="0" applyFont="1" applyFill="1" applyBorder="1" applyAlignment="1" applyProtection="1">
      <alignment horizontal="center" vertical="top" wrapText="1"/>
      <protection hidden="1"/>
    </xf>
    <xf numFmtId="2" fontId="23" fillId="4" borderId="1" xfId="0" applyNumberFormat="1" applyFont="1" applyFill="1" applyBorder="1" applyAlignment="1" applyProtection="1">
      <alignment horizontal="center" vertical="center"/>
      <protection locked="0"/>
    </xf>
    <xf numFmtId="2" fontId="23" fillId="4" borderId="36" xfId="0" applyNumberFormat="1" applyFont="1" applyFill="1" applyBorder="1" applyAlignment="1" applyProtection="1">
      <alignment horizontal="center" vertical="center"/>
      <protection locked="0"/>
    </xf>
    <xf numFmtId="2" fontId="0" fillId="0" borderId="0" xfId="0" applyNumberFormat="1"/>
    <xf numFmtId="0" fontId="2" fillId="0" borderId="38" xfId="0" applyFont="1" applyBorder="1" applyAlignment="1" applyProtection="1">
      <alignment horizontal="center" vertical="center"/>
      <protection locked="0"/>
    </xf>
    <xf numFmtId="2" fontId="23" fillId="4" borderId="6" xfId="0" applyNumberFormat="1" applyFont="1" applyFill="1" applyBorder="1" applyAlignment="1" applyProtection="1">
      <alignment horizontal="center" vertical="center" wrapText="1"/>
      <protection locked="0"/>
    </xf>
    <xf numFmtId="2" fontId="23" fillId="4" borderId="6" xfId="2" applyNumberFormat="1" applyFont="1" applyFill="1" applyBorder="1" applyAlignment="1" applyProtection="1">
      <alignment horizontal="center" vertical="center" wrapText="1"/>
      <protection locked="0"/>
    </xf>
    <xf numFmtId="2" fontId="23" fillId="3" borderId="6" xfId="0" applyNumberFormat="1" applyFont="1" applyFill="1" applyBorder="1" applyAlignment="1">
      <alignment horizontal="center" vertical="center" wrapText="1"/>
    </xf>
    <xf numFmtId="0" fontId="23" fillId="4" borderId="6" xfId="0" applyFont="1" applyFill="1" applyBorder="1" applyAlignment="1" applyProtection="1">
      <alignment horizontal="center" vertical="center"/>
      <protection locked="0"/>
    </xf>
    <xf numFmtId="0" fontId="23" fillId="3" borderId="6" xfId="0" applyFont="1" applyFill="1" applyBorder="1" applyAlignment="1">
      <alignment horizontal="center" vertical="center" wrapText="1"/>
    </xf>
    <xf numFmtId="2" fontId="23" fillId="4" borderId="6" xfId="0" applyNumberFormat="1" applyFont="1" applyFill="1" applyBorder="1" applyAlignment="1" applyProtection="1">
      <alignment horizontal="center" vertical="center"/>
      <protection locked="0"/>
    </xf>
    <xf numFmtId="3" fontId="23" fillId="4" borderId="6" xfId="0" applyNumberFormat="1" applyFont="1" applyFill="1" applyBorder="1" applyAlignment="1" applyProtection="1">
      <alignment horizontal="center" vertical="center"/>
      <protection locked="0"/>
    </xf>
    <xf numFmtId="3" fontId="23" fillId="3" borderId="19" xfId="0" applyNumberFormat="1" applyFont="1" applyFill="1" applyBorder="1" applyAlignment="1" applyProtection="1">
      <alignment horizontal="center" vertical="center"/>
      <protection hidden="1"/>
    </xf>
    <xf numFmtId="0" fontId="33" fillId="3" borderId="35" xfId="0" applyFont="1" applyFill="1" applyBorder="1" applyAlignment="1" applyProtection="1">
      <alignment horizontal="center" vertical="center"/>
      <protection hidden="1"/>
    </xf>
    <xf numFmtId="0" fontId="33" fillId="3" borderId="36" xfId="0" applyFont="1" applyFill="1" applyBorder="1" applyAlignment="1" applyProtection="1">
      <alignment horizontal="center" vertical="center" wrapText="1"/>
      <protection hidden="1"/>
    </xf>
    <xf numFmtId="2" fontId="2" fillId="3" borderId="36" xfId="0" applyNumberFormat="1" applyFont="1" applyFill="1" applyBorder="1" applyAlignment="1">
      <alignment horizontal="center" vertical="center" wrapText="1"/>
    </xf>
    <xf numFmtId="0" fontId="33" fillId="3" borderId="36" xfId="0" applyFont="1" applyFill="1" applyBorder="1" applyAlignment="1" applyProtection="1">
      <alignment horizontal="center" vertical="center"/>
      <protection hidden="1"/>
    </xf>
    <xf numFmtId="2" fontId="33" fillId="3" borderId="36" xfId="0" applyNumberFormat="1" applyFont="1" applyFill="1" applyBorder="1" applyAlignment="1" applyProtection="1">
      <alignment horizontal="center" vertical="center"/>
      <protection hidden="1"/>
    </xf>
    <xf numFmtId="3" fontId="33" fillId="3" borderId="36" xfId="0" applyNumberFormat="1" applyFont="1" applyFill="1" applyBorder="1" applyAlignment="1" applyProtection="1">
      <alignment horizontal="center" vertical="center"/>
      <protection hidden="1"/>
    </xf>
    <xf numFmtId="3" fontId="33" fillId="3" borderId="37" xfId="0" applyNumberFormat="1" applyFont="1" applyFill="1" applyBorder="1" applyAlignment="1" applyProtection="1">
      <alignment horizontal="center" vertical="center"/>
      <protection hidden="1"/>
    </xf>
    <xf numFmtId="0" fontId="0" fillId="12" borderId="0" xfId="0" applyFill="1"/>
    <xf numFmtId="0" fontId="35" fillId="15" borderId="2" xfId="0" applyFont="1" applyFill="1" applyBorder="1" applyAlignment="1" applyProtection="1">
      <alignment vertical="center" wrapText="1"/>
      <protection hidden="1"/>
    </xf>
    <xf numFmtId="0" fontId="35" fillId="15" borderId="3" xfId="0" applyFont="1" applyFill="1" applyBorder="1" applyAlignment="1" applyProtection="1">
      <alignment vertical="center" wrapText="1"/>
      <protection hidden="1"/>
    </xf>
    <xf numFmtId="0" fontId="35" fillId="15" borderId="4" xfId="0" applyFont="1" applyFill="1" applyBorder="1" applyAlignment="1" applyProtection="1">
      <alignment vertical="center" wrapText="1"/>
      <protection hidden="1"/>
    </xf>
    <xf numFmtId="3" fontId="43" fillId="0" borderId="6" xfId="0" applyNumberFormat="1" applyFont="1" applyBorder="1" applyAlignment="1" applyProtection="1">
      <alignment horizontal="center" wrapText="1"/>
      <protection hidden="1"/>
    </xf>
    <xf numFmtId="0" fontId="35" fillId="15" borderId="8" xfId="0" applyFont="1" applyFill="1" applyBorder="1" applyAlignment="1" applyProtection="1">
      <alignment horizontal="left" vertical="center" wrapText="1"/>
      <protection hidden="1"/>
    </xf>
    <xf numFmtId="0" fontId="35" fillId="15" borderId="9" xfId="0" applyFont="1" applyFill="1" applyBorder="1" applyAlignment="1" applyProtection="1">
      <alignment horizontal="left" vertical="center" wrapText="1"/>
      <protection hidden="1"/>
    </xf>
    <xf numFmtId="0" fontId="35" fillId="15" borderId="10" xfId="0" applyFont="1" applyFill="1" applyBorder="1" applyAlignment="1" applyProtection="1">
      <alignment horizontal="left" vertical="center" wrapText="1"/>
      <protection hidden="1"/>
    </xf>
    <xf numFmtId="0" fontId="35" fillId="15" borderId="8" xfId="0" applyFont="1" applyFill="1" applyBorder="1" applyAlignment="1" applyProtection="1">
      <alignment vertical="center" wrapText="1"/>
      <protection hidden="1"/>
    </xf>
    <xf numFmtId="0" fontId="35" fillId="15" borderId="9" xfId="0" applyFont="1" applyFill="1" applyBorder="1" applyAlignment="1" applyProtection="1">
      <alignment vertical="center" wrapText="1"/>
      <protection hidden="1"/>
    </xf>
    <xf numFmtId="0" fontId="35" fillId="15" borderId="10" xfId="0" applyFont="1" applyFill="1" applyBorder="1" applyAlignment="1" applyProtection="1">
      <alignment vertical="center" wrapText="1"/>
      <protection hidden="1"/>
    </xf>
    <xf numFmtId="0" fontId="8" fillId="0" borderId="24" xfId="0" applyFont="1" applyBorder="1" applyAlignment="1" applyProtection="1">
      <alignment horizontal="left" vertical="center"/>
      <protection hidden="1"/>
    </xf>
    <xf numFmtId="0" fontId="8" fillId="0" borderId="24" xfId="0" applyFont="1" applyBorder="1" applyProtection="1">
      <protection hidden="1"/>
    </xf>
    <xf numFmtId="0" fontId="54" fillId="0" borderId="24" xfId="0" applyFont="1" applyBorder="1" applyProtection="1">
      <protection hidden="1"/>
    </xf>
    <xf numFmtId="0" fontId="8" fillId="0" borderId="1" xfId="0" applyFont="1" applyBorder="1" applyProtection="1">
      <protection hidden="1"/>
    </xf>
    <xf numFmtId="0" fontId="51" fillId="17" borderId="23" xfId="3" applyAlignment="1" applyProtection="1">
      <alignment wrapText="1"/>
      <protection hidden="1"/>
    </xf>
    <xf numFmtId="0" fontId="35" fillId="7" borderId="7" xfId="0" applyFont="1" applyFill="1" applyBorder="1" applyAlignment="1" applyProtection="1">
      <alignment horizontal="center" wrapText="1"/>
      <protection hidden="1"/>
    </xf>
    <xf numFmtId="0" fontId="22" fillId="12" borderId="1" xfId="0" applyFont="1" applyFill="1" applyBorder="1" applyAlignment="1" applyProtection="1">
      <alignment vertical="center"/>
      <protection hidden="1"/>
    </xf>
    <xf numFmtId="0" fontId="22" fillId="8" borderId="1" xfId="0" applyFont="1" applyFill="1" applyBorder="1" applyAlignment="1" applyProtection="1">
      <alignment vertical="center"/>
      <protection hidden="1"/>
    </xf>
    <xf numFmtId="0" fontId="57" fillId="0" borderId="1" xfId="0" applyFont="1" applyBorder="1" applyAlignment="1">
      <alignment vertical="center" wrapText="1"/>
    </xf>
    <xf numFmtId="0" fontId="59" fillId="3" borderId="6" xfId="0" applyFont="1" applyFill="1" applyBorder="1" applyAlignment="1">
      <alignment horizontal="center" vertical="center" wrapText="1"/>
    </xf>
    <xf numFmtId="2" fontId="58" fillId="4" borderId="4" xfId="0" applyNumberFormat="1" applyFont="1" applyFill="1" applyBorder="1" applyAlignment="1" applyProtection="1">
      <alignment horizontal="right" vertical="center"/>
      <protection hidden="1"/>
    </xf>
    <xf numFmtId="2" fontId="58" fillId="4" borderId="1" xfId="0" applyNumberFormat="1" applyFont="1" applyFill="1" applyBorder="1" applyAlignment="1" applyProtection="1">
      <alignment horizontal="right" vertical="center"/>
      <protection hidden="1"/>
    </xf>
    <xf numFmtId="2" fontId="58" fillId="4" borderId="2" xfId="0" applyNumberFormat="1" applyFont="1" applyFill="1" applyBorder="1" applyAlignment="1" applyProtection="1">
      <alignment horizontal="right" vertical="center"/>
      <protection hidden="1"/>
    </xf>
    <xf numFmtId="0" fontId="2" fillId="0" borderId="1" xfId="0" applyFont="1" applyBorder="1" applyAlignment="1">
      <alignment horizontal="left" vertical="top" wrapText="1"/>
    </xf>
    <xf numFmtId="0" fontId="3" fillId="0" borderId="1" xfId="1" applyBorder="1" applyAlignment="1" applyProtection="1">
      <alignment vertical="center" wrapText="1"/>
      <protection locked="0"/>
    </xf>
    <xf numFmtId="49" fontId="20" fillId="0" borderId="1" xfId="0" applyNumberFormat="1" applyFont="1" applyBorder="1" applyAlignment="1" applyProtection="1">
      <alignment horizontal="left" vertical="center" wrapText="1"/>
      <protection locked="0"/>
    </xf>
    <xf numFmtId="0" fontId="2" fillId="4" borderId="6" xfId="0" applyFont="1" applyFill="1" applyBorder="1" applyAlignment="1">
      <alignment vertical="top" wrapText="1"/>
    </xf>
    <xf numFmtId="0" fontId="3" fillId="0" borderId="0" xfId="1"/>
    <xf numFmtId="0" fontId="0" fillId="7" borderId="39" xfId="0" applyFill="1" applyBorder="1"/>
    <xf numFmtId="0" fontId="0" fillId="7" borderId="40" xfId="0" applyFill="1" applyBorder="1"/>
    <xf numFmtId="0" fontId="2" fillId="6" borderId="1" xfId="0" applyFont="1" applyFill="1" applyBorder="1" applyAlignment="1">
      <alignment horizontal="left" vertical="top" wrapText="1"/>
    </xf>
    <xf numFmtId="0" fontId="57" fillId="0" borderId="1" xfId="0" applyFont="1" applyBorder="1" applyAlignment="1">
      <alignment horizontal="left" vertical="center" wrapText="1"/>
    </xf>
    <xf numFmtId="0" fontId="23" fillId="0" borderId="15" xfId="0" applyFont="1" applyBorder="1" applyAlignment="1" applyProtection="1">
      <alignment vertical="top" wrapText="1"/>
      <protection locked="0"/>
    </xf>
    <xf numFmtId="0" fontId="57" fillId="0" borderId="1" xfId="0" applyFont="1" applyBorder="1" applyAlignment="1" applyProtection="1">
      <alignment vertical="center" wrapText="1"/>
      <protection hidden="1"/>
    </xf>
    <xf numFmtId="0" fontId="18" fillId="7" borderId="3" xfId="0" applyFont="1" applyFill="1" applyBorder="1" applyAlignment="1" applyProtection="1">
      <alignment vertical="center" wrapText="1"/>
      <protection hidden="1"/>
    </xf>
    <xf numFmtId="0" fontId="18" fillId="7" borderId="1" xfId="0" applyFont="1" applyFill="1" applyBorder="1" applyAlignment="1" applyProtection="1">
      <alignment horizontal="left" vertical="center" wrapText="1"/>
      <protection hidden="1"/>
    </xf>
    <xf numFmtId="0" fontId="24" fillId="6" borderId="1" xfId="0" applyFont="1" applyFill="1" applyBorder="1" applyAlignment="1" applyProtection="1">
      <alignment vertical="center" wrapText="1"/>
      <protection hidden="1"/>
    </xf>
    <xf numFmtId="0" fontId="23" fillId="0" borderId="2"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 xfId="0" applyFont="1" applyBorder="1" applyAlignment="1" applyProtection="1">
      <alignment vertical="center" wrapText="1"/>
      <protection locked="0"/>
    </xf>
    <xf numFmtId="14" fontId="23" fillId="0" borderId="1" xfId="0" applyNumberFormat="1" applyFont="1" applyBorder="1" applyAlignment="1" applyProtection="1">
      <alignment vertical="center" wrapText="1"/>
      <protection locked="0"/>
    </xf>
    <xf numFmtId="0" fontId="19" fillId="0" borderId="8" xfId="0" applyFont="1" applyBorder="1" applyAlignment="1">
      <alignment vertical="center" wrapText="1"/>
    </xf>
    <xf numFmtId="0" fontId="0" fillId="0" borderId="1" xfId="0" applyBorder="1" applyProtection="1">
      <protection locked="0"/>
    </xf>
    <xf numFmtId="14" fontId="23" fillId="0" borderId="2" xfId="0" applyNumberFormat="1" applyFont="1" applyBorder="1" applyAlignment="1" applyProtection="1">
      <alignment horizontal="left" vertical="top" wrapText="1"/>
      <protection locked="0"/>
    </xf>
    <xf numFmtId="14" fontId="23" fillId="0" borderId="1" xfId="0" applyNumberFormat="1" applyFont="1" applyBorder="1" applyAlignment="1" applyProtection="1">
      <alignment horizontal="left" vertical="top" wrapText="1"/>
      <protection locked="0"/>
    </xf>
    <xf numFmtId="14" fontId="23" fillId="0" borderId="11" xfId="0" applyNumberFormat="1" applyFont="1" applyBorder="1" applyAlignment="1" applyProtection="1">
      <alignment horizontal="left" vertical="top" wrapText="1"/>
      <protection locked="0"/>
    </xf>
    <xf numFmtId="0" fontId="23" fillId="0" borderId="4" xfId="0" applyFont="1" applyBorder="1" applyAlignment="1" applyProtection="1">
      <alignment horizontal="center" vertical="center" wrapText="1"/>
      <protection locked="0"/>
    </xf>
    <xf numFmtId="0" fontId="23" fillId="0" borderId="2" xfId="0" applyFont="1" applyBorder="1" applyAlignment="1" applyProtection="1">
      <alignment vertical="center" wrapText="1"/>
      <protection locked="0"/>
    </xf>
    <xf numFmtId="0" fontId="23" fillId="0" borderId="2" xfId="0" applyFont="1" applyBorder="1" applyAlignment="1" applyProtection="1">
      <alignment horizontal="left" vertical="center" wrapText="1"/>
      <protection locked="0"/>
    </xf>
    <xf numFmtId="0" fontId="0" fillId="0" borderId="0" xfId="0" applyProtection="1">
      <protection locked="0"/>
    </xf>
    <xf numFmtId="0" fontId="23" fillId="0" borderId="2" xfId="0" applyFont="1" applyBorder="1" applyAlignment="1" applyProtection="1">
      <alignment vertical="top" wrapText="1"/>
      <protection locked="0"/>
    </xf>
    <xf numFmtId="0" fontId="23" fillId="6" borderId="1" xfId="0" applyFont="1" applyFill="1" applyBorder="1" applyAlignment="1">
      <alignment horizontal="left" vertical="top" wrapText="1"/>
    </xf>
    <xf numFmtId="0" fontId="2" fillId="0" borderId="0" xfId="0" applyFont="1" applyAlignment="1">
      <alignment vertical="top" wrapText="1"/>
    </xf>
    <xf numFmtId="0" fontId="61" fillId="4" borderId="1" xfId="1" applyFont="1" applyFill="1" applyBorder="1" applyAlignment="1">
      <alignment vertical="top" wrapText="1"/>
    </xf>
    <xf numFmtId="0" fontId="27" fillId="4" borderId="1" xfId="1" applyFont="1" applyFill="1" applyBorder="1" applyAlignment="1">
      <alignment vertical="top" wrapText="1"/>
    </xf>
    <xf numFmtId="0" fontId="23" fillId="6" borderId="1" xfId="0" applyFont="1" applyFill="1" applyBorder="1" applyProtection="1">
      <protection hidden="1"/>
    </xf>
    <xf numFmtId="0" fontId="0" fillId="6" borderId="1" xfId="0" applyFill="1" applyBorder="1" applyProtection="1">
      <protection hidden="1"/>
    </xf>
    <xf numFmtId="0" fontId="63" fillId="6" borderId="1" xfId="0" applyFont="1" applyFill="1" applyBorder="1" applyAlignment="1">
      <alignment horizontal="left" vertical="center" wrapText="1"/>
    </xf>
    <xf numFmtId="0" fontId="32" fillId="0" borderId="1" xfId="1" applyFont="1" applyFill="1" applyBorder="1" applyAlignment="1">
      <alignment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0" fillId="0" borderId="2" xfId="0" applyFont="1" applyBorder="1" applyAlignment="1" applyProtection="1">
      <alignment horizontal="center" vertical="center" wrapText="1"/>
      <protection locked="0"/>
    </xf>
    <xf numFmtId="14" fontId="20" fillId="0" borderId="2" xfId="0" applyNumberFormat="1" applyFont="1" applyBorder="1" applyAlignment="1" applyProtection="1">
      <alignment horizontal="left" vertical="top"/>
      <protection locked="0"/>
    </xf>
    <xf numFmtId="0" fontId="20" fillId="6" borderId="2" xfId="0" applyFont="1" applyFill="1" applyBorder="1" applyAlignment="1">
      <alignment horizontal="left" vertical="top" wrapText="1"/>
    </xf>
    <xf numFmtId="0" fontId="20" fillId="6" borderId="3" xfId="0" applyFont="1" applyFill="1" applyBorder="1" applyAlignment="1">
      <alignment horizontal="left" vertical="top" wrapText="1"/>
    </xf>
    <xf numFmtId="0" fontId="20" fillId="6" borderId="4" xfId="0" applyFont="1" applyFill="1" applyBorder="1" applyAlignment="1">
      <alignment horizontal="left" vertical="top" wrapText="1"/>
    </xf>
    <xf numFmtId="0" fontId="64" fillId="0" borderId="0" xfId="0" applyFont="1" applyAlignment="1" applyProtection="1">
      <alignment horizontal="left" wrapText="1"/>
      <protection hidden="1"/>
    </xf>
    <xf numFmtId="0" fontId="34" fillId="6" borderId="2" xfId="0" applyFont="1" applyFill="1" applyBorder="1" applyAlignment="1" applyProtection="1">
      <alignment horizontal="left" vertical="top" wrapText="1"/>
      <protection hidden="1"/>
    </xf>
    <xf numFmtId="0" fontId="35" fillId="6" borderId="3" xfId="0" applyFont="1" applyFill="1" applyBorder="1" applyAlignment="1" applyProtection="1">
      <alignment horizontal="left" vertical="top" wrapText="1"/>
      <protection hidden="1"/>
    </xf>
    <xf numFmtId="0" fontId="35" fillId="6" borderId="4" xfId="0" applyFont="1" applyFill="1" applyBorder="1" applyAlignment="1" applyProtection="1">
      <alignment horizontal="left" vertical="top" wrapText="1"/>
      <protection hidden="1"/>
    </xf>
    <xf numFmtId="0" fontId="18" fillId="9" borderId="2" xfId="0" applyFont="1" applyFill="1" applyBorder="1" applyAlignment="1" applyProtection="1">
      <alignment horizontal="left" vertical="center"/>
      <protection hidden="1"/>
    </xf>
    <xf numFmtId="0" fontId="18" fillId="9" borderId="3" xfId="0" applyFont="1" applyFill="1" applyBorder="1" applyAlignment="1" applyProtection="1">
      <alignment horizontal="left" vertical="center"/>
      <protection hidden="1"/>
    </xf>
    <xf numFmtId="0" fontId="18" fillId="9" borderId="4" xfId="0" applyFont="1" applyFill="1" applyBorder="1" applyAlignment="1" applyProtection="1">
      <alignment horizontal="left" vertical="center"/>
      <protection hidden="1"/>
    </xf>
    <xf numFmtId="0" fontId="18" fillId="7" borderId="2" xfId="0" applyFont="1" applyFill="1" applyBorder="1" applyAlignment="1" applyProtection="1">
      <alignment horizontal="left" vertical="center"/>
      <protection hidden="1"/>
    </xf>
    <xf numFmtId="0" fontId="18" fillId="7" borderId="3" xfId="0" applyFont="1" applyFill="1" applyBorder="1" applyAlignment="1" applyProtection="1">
      <alignment horizontal="left" vertical="center"/>
      <protection hidden="1"/>
    </xf>
    <xf numFmtId="0" fontId="18" fillId="7" borderId="4" xfId="0" applyFont="1" applyFill="1" applyBorder="1" applyAlignment="1" applyProtection="1">
      <alignment horizontal="left" vertical="center"/>
      <protection hidden="1"/>
    </xf>
    <xf numFmtId="0" fontId="0" fillId="6" borderId="2" xfId="0" applyFill="1" applyBorder="1" applyAlignment="1">
      <alignment horizontal="left"/>
    </xf>
    <xf numFmtId="0" fontId="0" fillId="6" borderId="3" xfId="0" applyFill="1" applyBorder="1" applyAlignment="1">
      <alignment horizontal="left"/>
    </xf>
    <xf numFmtId="0" fontId="0" fillId="6" borderId="4" xfId="0" applyFill="1" applyBorder="1" applyAlignment="1">
      <alignment horizontal="left"/>
    </xf>
    <xf numFmtId="0" fontId="23" fillId="6" borderId="2" xfId="0" applyFont="1" applyFill="1" applyBorder="1" applyAlignment="1">
      <alignment horizontal="left"/>
    </xf>
    <xf numFmtId="0" fontId="23" fillId="6" borderId="4" xfId="0" applyFont="1" applyFill="1" applyBorder="1" applyAlignment="1">
      <alignment horizontal="left"/>
    </xf>
    <xf numFmtId="0" fontId="18" fillId="13" borderId="2" xfId="0" applyFont="1" applyFill="1" applyBorder="1" applyAlignment="1">
      <alignment horizontal="left" vertical="center" wrapText="1"/>
    </xf>
    <xf numFmtId="0" fontId="18" fillId="13" borderId="4"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12" borderId="2" xfId="0" applyFont="1" applyFill="1" applyBorder="1" applyAlignment="1">
      <alignment horizontal="left" vertical="center" wrapText="1"/>
    </xf>
    <xf numFmtId="0" fontId="18" fillId="12" borderId="3" xfId="0" applyFont="1" applyFill="1" applyBorder="1" applyAlignment="1">
      <alignment horizontal="left" vertical="center" wrapText="1"/>
    </xf>
    <xf numFmtId="0" fontId="18" fillId="12" borderId="4" xfId="0" applyFont="1" applyFill="1" applyBorder="1" applyAlignment="1">
      <alignment horizontal="left" vertical="center" wrapText="1"/>
    </xf>
    <xf numFmtId="0" fontId="37" fillId="6" borderId="1" xfId="1" applyFont="1" applyFill="1" applyBorder="1" applyAlignment="1">
      <alignment horizontal="left" vertical="top" wrapText="1"/>
    </xf>
    <xf numFmtId="0" fontId="9" fillId="6" borderId="1" xfId="0" applyFont="1" applyFill="1" applyBorder="1" applyAlignment="1">
      <alignment horizontal="left" vertical="top" wrapText="1"/>
    </xf>
    <xf numFmtId="0" fontId="24" fillId="6" borderId="1" xfId="0" applyFont="1" applyFill="1" applyBorder="1" applyAlignment="1">
      <alignment horizontal="left" vertical="top" wrapText="1"/>
    </xf>
    <xf numFmtId="0" fontId="29" fillId="6" borderId="2" xfId="0" applyFont="1" applyFill="1" applyBorder="1" applyAlignment="1" applyProtection="1">
      <alignment horizontal="left" vertical="center" wrapText="1"/>
      <protection hidden="1"/>
    </xf>
    <xf numFmtId="0" fontId="29" fillId="6" borderId="4" xfId="0" applyFont="1" applyFill="1" applyBorder="1" applyAlignment="1" applyProtection="1">
      <alignment horizontal="left" vertical="center" wrapText="1"/>
      <protection hidden="1"/>
    </xf>
    <xf numFmtId="0" fontId="20" fillId="6" borderId="1" xfId="0" applyFont="1" applyFill="1" applyBorder="1" applyAlignment="1">
      <alignment horizontal="left" wrapText="1"/>
    </xf>
    <xf numFmtId="0" fontId="20" fillId="6" borderId="1" xfId="0" applyFont="1" applyFill="1" applyBorder="1" applyAlignment="1">
      <alignment horizontal="left"/>
    </xf>
    <xf numFmtId="0" fontId="29" fillId="10" borderId="2" xfId="0" applyFont="1" applyFill="1" applyBorder="1" applyAlignment="1" applyProtection="1">
      <alignment horizontal="left" vertical="center" wrapText="1"/>
      <protection hidden="1"/>
    </xf>
    <xf numFmtId="0" fontId="29" fillId="10" borderId="4" xfId="0" applyFont="1" applyFill="1" applyBorder="1" applyAlignment="1" applyProtection="1">
      <alignment horizontal="left" vertical="center" wrapText="1"/>
      <protection hidden="1"/>
    </xf>
    <xf numFmtId="0" fontId="17" fillId="0" borderId="0" xfId="0" applyFont="1" applyAlignment="1">
      <alignment horizontal="left" wrapText="1"/>
    </xf>
    <xf numFmtId="0" fontId="17" fillId="6" borderId="1" xfId="0" applyFont="1" applyFill="1" applyBorder="1" applyAlignment="1">
      <alignment horizontal="center" vertical="center" wrapText="1"/>
    </xf>
    <xf numFmtId="0" fontId="52" fillId="10" borderId="2" xfId="1" applyFont="1" applyFill="1" applyBorder="1" applyAlignment="1" applyProtection="1">
      <alignment horizontal="left" vertical="center" wrapText="1"/>
      <protection hidden="1"/>
    </xf>
    <xf numFmtId="0" fontId="52" fillId="10" borderId="4" xfId="1" applyFont="1" applyFill="1" applyBorder="1" applyAlignment="1" applyProtection="1">
      <alignment horizontal="left" vertical="center" wrapText="1"/>
      <protection hidden="1"/>
    </xf>
    <xf numFmtId="0" fontId="18" fillId="7" borderId="1" xfId="0" applyFont="1" applyFill="1" applyBorder="1" applyAlignment="1" applyProtection="1">
      <alignment horizontal="left" vertical="center"/>
      <protection hidden="1"/>
    </xf>
    <xf numFmtId="0" fontId="20" fillId="6" borderId="8" xfId="0" applyFont="1" applyFill="1" applyBorder="1" applyAlignment="1">
      <alignment horizontal="left" vertical="top" wrapText="1"/>
    </xf>
    <xf numFmtId="0" fontId="20" fillId="6" borderId="9" xfId="0" applyFont="1" applyFill="1" applyBorder="1" applyAlignment="1">
      <alignment horizontal="left" vertical="top" wrapText="1"/>
    </xf>
    <xf numFmtId="0" fontId="20" fillId="6" borderId="10" xfId="0" applyFont="1" applyFill="1" applyBorder="1" applyAlignment="1">
      <alignment horizontal="left" vertical="top" wrapText="1"/>
    </xf>
    <xf numFmtId="0" fontId="20" fillId="6" borderId="11" xfId="0" applyFont="1" applyFill="1" applyBorder="1" applyAlignment="1">
      <alignment horizontal="left" vertical="top" wrapText="1"/>
    </xf>
    <xf numFmtId="0" fontId="20" fillId="6" borderId="0" xfId="0" applyFont="1" applyFill="1" applyAlignment="1">
      <alignment horizontal="left" vertical="top" wrapText="1"/>
    </xf>
    <xf numFmtId="0" fontId="20" fillId="6" borderId="12" xfId="0" applyFont="1" applyFill="1" applyBorder="1" applyAlignment="1">
      <alignment horizontal="left" vertical="top" wrapText="1"/>
    </xf>
    <xf numFmtId="0" fontId="20" fillId="6" borderId="13" xfId="0" applyFont="1" applyFill="1" applyBorder="1" applyAlignment="1">
      <alignment horizontal="left" vertical="top" wrapText="1"/>
    </xf>
    <xf numFmtId="0" fontId="20" fillId="6" borderId="5" xfId="0" applyFont="1" applyFill="1" applyBorder="1" applyAlignment="1">
      <alignment horizontal="left" vertical="top" wrapText="1"/>
    </xf>
    <xf numFmtId="0" fontId="20" fillId="6" borderId="14" xfId="0" applyFont="1" applyFill="1" applyBorder="1" applyAlignment="1">
      <alignment horizontal="left" vertical="top" wrapText="1"/>
    </xf>
    <xf numFmtId="0" fontId="17" fillId="0" borderId="0" xfId="0" applyFont="1" applyAlignment="1">
      <alignment horizontal="left"/>
    </xf>
    <xf numFmtId="0" fontId="20" fillId="6" borderId="1" xfId="0" applyFont="1" applyFill="1" applyBorder="1" applyAlignment="1">
      <alignment horizontal="left" vertical="top" wrapText="1"/>
    </xf>
    <xf numFmtId="0" fontId="32" fillId="6" borderId="1" xfId="1" applyFont="1" applyFill="1" applyBorder="1" applyAlignment="1" applyProtection="1">
      <alignment horizontal="left" vertical="top" wrapText="1"/>
      <protection hidden="1"/>
    </xf>
    <xf numFmtId="0" fontId="0" fillId="0" borderId="0" xfId="0" applyAlignment="1">
      <alignment horizontal="left" wrapText="1"/>
    </xf>
    <xf numFmtId="0" fontId="12" fillId="0" borderId="0" xfId="0" applyFont="1" applyAlignment="1">
      <alignment horizontal="left" vertical="top" wrapText="1"/>
    </xf>
    <xf numFmtId="0" fontId="0" fillId="0" borderId="0" xfId="0" applyAlignment="1">
      <alignment horizontal="center" wrapText="1"/>
    </xf>
    <xf numFmtId="0" fontId="0" fillId="0" borderId="0" xfId="0" applyAlignment="1">
      <alignment horizontal="left" vertical="top" wrapText="1"/>
    </xf>
    <xf numFmtId="0" fontId="0" fillId="0" borderId="0" xfId="0" applyAlignment="1">
      <alignment horizontal="left"/>
    </xf>
    <xf numFmtId="0" fontId="7" fillId="0" borderId="0" xfId="0" applyFont="1" applyAlignment="1">
      <alignment horizontal="left"/>
    </xf>
    <xf numFmtId="0" fontId="60" fillId="6" borderId="1" xfId="0" applyFont="1" applyFill="1" applyBorder="1" applyAlignment="1">
      <alignment horizontal="left" vertical="top" wrapText="1"/>
    </xf>
    <xf numFmtId="0" fontId="23" fillId="0" borderId="2" xfId="0" applyFont="1" applyBorder="1" applyAlignment="1" applyProtection="1">
      <alignment horizontal="left" vertical="top" wrapText="1"/>
      <protection locked="0"/>
    </xf>
    <xf numFmtId="0" fontId="23" fillId="0" borderId="4" xfId="0" applyFont="1" applyBorder="1" applyAlignment="1" applyProtection="1">
      <alignment horizontal="left" vertical="top" wrapText="1"/>
      <protection locked="0"/>
    </xf>
    <xf numFmtId="0" fontId="24" fillId="6" borderId="2"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19" fillId="6" borderId="1" xfId="0" applyFont="1" applyFill="1" applyBorder="1" applyAlignment="1">
      <alignment horizontal="left" vertical="top" wrapText="1"/>
    </xf>
    <xf numFmtId="0" fontId="22" fillId="7" borderId="2" xfId="0" applyFont="1" applyFill="1" applyBorder="1" applyAlignment="1" applyProtection="1">
      <alignment horizontal="left" vertical="center" wrapText="1"/>
      <protection hidden="1"/>
    </xf>
    <xf numFmtId="0" fontId="22" fillId="7" borderId="3" xfId="0" applyFont="1" applyFill="1" applyBorder="1" applyAlignment="1" applyProtection="1">
      <alignment horizontal="left" vertical="center" wrapText="1"/>
      <protection hidden="1"/>
    </xf>
    <xf numFmtId="0" fontId="22" fillId="7" borderId="4" xfId="0" applyFont="1" applyFill="1" applyBorder="1" applyAlignment="1" applyProtection="1">
      <alignment horizontal="left" vertical="center" wrapText="1"/>
      <protection hidden="1"/>
    </xf>
    <xf numFmtId="0" fontId="20" fillId="6" borderId="2" xfId="0" applyFont="1" applyFill="1" applyBorder="1" applyAlignment="1">
      <alignment horizontal="left" vertical="top"/>
    </xf>
    <xf numFmtId="0" fontId="20" fillId="6" borderId="3" xfId="0" applyFont="1" applyFill="1" applyBorder="1" applyAlignment="1">
      <alignment horizontal="left" vertical="top"/>
    </xf>
    <xf numFmtId="0" fontId="20" fillId="6" borderId="4" xfId="0" applyFont="1" applyFill="1" applyBorder="1" applyAlignment="1">
      <alignment horizontal="left" vertical="top"/>
    </xf>
    <xf numFmtId="0" fontId="19" fillId="0" borderId="2" xfId="0" applyFont="1" applyBorder="1" applyAlignment="1" applyProtection="1">
      <alignment horizontal="left" vertical="center" wrapText="1"/>
      <protection hidden="1"/>
    </xf>
    <xf numFmtId="0" fontId="19" fillId="0" borderId="4" xfId="0" applyFont="1" applyBorder="1" applyAlignment="1" applyProtection="1">
      <alignment horizontal="left" vertical="center" wrapText="1"/>
      <protection hidden="1"/>
    </xf>
    <xf numFmtId="0" fontId="0" fillId="0" borderId="9" xfId="0" applyBorder="1" applyAlignment="1">
      <alignment horizontal="left"/>
    </xf>
    <xf numFmtId="0" fontId="20" fillId="0" borderId="1" xfId="0" applyFont="1" applyBorder="1" applyAlignment="1" applyProtection="1">
      <alignment horizontal="left" vertical="top"/>
      <protection locked="0"/>
    </xf>
    <xf numFmtId="0" fontId="24" fillId="6" borderId="1" xfId="0" applyFont="1" applyFill="1" applyBorder="1" applyAlignment="1">
      <alignment horizontal="left" vertical="center" wrapText="1"/>
    </xf>
    <xf numFmtId="0" fontId="23" fillId="6" borderId="1" xfId="0" applyFont="1" applyFill="1" applyBorder="1" applyAlignment="1">
      <alignment vertical="top"/>
    </xf>
    <xf numFmtId="0" fontId="18" fillId="8" borderId="1" xfId="0" applyFont="1" applyFill="1" applyBorder="1" applyAlignment="1" applyProtection="1">
      <alignment horizontal="left" vertical="center"/>
      <protection hidden="1"/>
    </xf>
    <xf numFmtId="0" fontId="23" fillId="6" borderId="1" xfId="0" applyFont="1" applyFill="1" applyBorder="1" applyAlignment="1">
      <alignment vertical="top" wrapText="1"/>
    </xf>
    <xf numFmtId="0" fontId="18" fillId="8" borderId="6" xfId="0" applyFont="1" applyFill="1" applyBorder="1" applyAlignment="1" applyProtection="1">
      <alignment horizontal="left" vertical="center"/>
      <protection hidden="1"/>
    </xf>
    <xf numFmtId="0" fontId="23" fillId="0" borderId="1" xfId="0" applyFont="1" applyBorder="1" applyAlignment="1" applyProtection="1">
      <alignment horizontal="left" vertical="top" wrapText="1"/>
      <protection locked="0"/>
    </xf>
    <xf numFmtId="0" fontId="23" fillId="6" borderId="1" xfId="0" applyFont="1" applyFill="1" applyBorder="1" applyAlignment="1">
      <alignment horizontal="left" vertical="top" wrapText="1"/>
    </xf>
    <xf numFmtId="0" fontId="2" fillId="0" borderId="0" xfId="0" applyFont="1" applyAlignment="1">
      <alignment horizontal="left" vertical="top" wrapText="1"/>
    </xf>
    <xf numFmtId="0" fontId="41" fillId="6" borderId="2" xfId="0" applyFont="1" applyFill="1" applyBorder="1" applyAlignment="1" applyProtection="1">
      <alignment horizontal="left" vertical="center"/>
      <protection hidden="1"/>
    </xf>
    <xf numFmtId="0" fontId="41" fillId="6" borderId="3" xfId="0" applyFont="1" applyFill="1" applyBorder="1" applyAlignment="1" applyProtection="1">
      <alignment horizontal="left" vertical="center"/>
      <protection hidden="1"/>
    </xf>
    <xf numFmtId="0" fontId="41" fillId="6" borderId="4" xfId="0" applyFont="1" applyFill="1" applyBorder="1" applyAlignment="1" applyProtection="1">
      <alignment horizontal="left" vertical="center"/>
      <protection hidden="1"/>
    </xf>
    <xf numFmtId="0" fontId="36" fillId="6" borderId="2" xfId="0" applyFont="1" applyFill="1" applyBorder="1" applyAlignment="1">
      <alignment horizontal="left" vertical="top" wrapText="1"/>
    </xf>
    <xf numFmtId="0" fontId="36" fillId="6" borderId="4" xfId="0" applyFont="1" applyFill="1" applyBorder="1" applyAlignment="1">
      <alignment horizontal="left" vertical="top" wrapText="1"/>
    </xf>
    <xf numFmtId="0" fontId="34" fillId="6" borderId="2" xfId="0" applyFont="1" applyFill="1" applyBorder="1" applyAlignment="1" applyProtection="1">
      <alignment horizontal="left" vertical="center"/>
      <protection hidden="1"/>
    </xf>
    <xf numFmtId="0" fontId="18" fillId="6" borderId="3" xfId="0" applyFont="1" applyFill="1" applyBorder="1" applyAlignment="1" applyProtection="1">
      <alignment horizontal="left" vertical="center"/>
      <protection hidden="1"/>
    </xf>
    <xf numFmtId="0" fontId="18" fillId="6" borderId="4" xfId="0" applyFont="1" applyFill="1" applyBorder="1" applyAlignment="1" applyProtection="1">
      <alignment horizontal="left" vertical="center"/>
      <protection hidden="1"/>
    </xf>
    <xf numFmtId="0" fontId="18" fillId="8" borderId="2" xfId="0" applyFont="1" applyFill="1" applyBorder="1" applyAlignment="1" applyProtection="1">
      <alignment horizontal="left" vertical="center"/>
      <protection hidden="1"/>
    </xf>
    <xf numFmtId="0" fontId="18" fillId="8" borderId="3" xfId="0" applyFont="1" applyFill="1" applyBorder="1" applyAlignment="1" applyProtection="1">
      <alignment horizontal="left" vertical="center"/>
      <protection hidden="1"/>
    </xf>
    <xf numFmtId="0" fontId="18" fillId="8" borderId="4" xfId="0" applyFont="1" applyFill="1" applyBorder="1" applyAlignment="1" applyProtection="1">
      <alignment horizontal="left" vertical="center"/>
      <protection hidden="1"/>
    </xf>
    <xf numFmtId="0" fontId="23" fillId="0" borderId="13"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14" xfId="0" applyFont="1" applyBorder="1" applyAlignment="1" applyProtection="1">
      <alignment horizontal="left" vertical="top" wrapText="1"/>
      <protection locked="0"/>
    </xf>
    <xf numFmtId="0" fontId="0" fillId="0" borderId="11"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13"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20" fillId="2" borderId="1" xfId="0" applyFont="1" applyFill="1" applyBorder="1" applyAlignment="1">
      <alignment horizontal="left" vertical="top" wrapText="1"/>
    </xf>
    <xf numFmtId="0" fontId="0" fillId="0" borderId="2"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8" fillId="12" borderId="2" xfId="0" applyFont="1" applyFill="1" applyBorder="1" applyAlignment="1" applyProtection="1">
      <alignment horizontal="left" vertical="center"/>
      <protection hidden="1"/>
    </xf>
    <xf numFmtId="0" fontId="18" fillId="12" borderId="4" xfId="0" applyFont="1" applyFill="1" applyBorder="1" applyAlignment="1" applyProtection="1">
      <alignment horizontal="left" vertical="center"/>
      <protection hidden="1"/>
    </xf>
    <xf numFmtId="0" fontId="18" fillId="12" borderId="1" xfId="0" applyFont="1" applyFill="1" applyBorder="1" applyAlignment="1">
      <alignment horizontal="left" vertical="top" wrapText="1"/>
    </xf>
    <xf numFmtId="0" fontId="0" fillId="6" borderId="1" xfId="0" applyFill="1" applyBorder="1" applyAlignment="1">
      <alignment horizontal="left" vertical="top" wrapText="1"/>
    </xf>
    <xf numFmtId="0" fontId="23" fillId="6" borderId="2" xfId="0" applyFont="1" applyFill="1" applyBorder="1" applyAlignment="1">
      <alignment horizontal="left" vertical="top" wrapText="1"/>
    </xf>
    <xf numFmtId="0" fontId="23" fillId="6" borderId="4" xfId="0" applyFont="1" applyFill="1" applyBorder="1" applyAlignment="1">
      <alignment horizontal="left" vertical="top" wrapText="1"/>
    </xf>
    <xf numFmtId="0" fontId="22" fillId="12"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2" fillId="12" borderId="2" xfId="0" applyFont="1" applyFill="1" applyBorder="1" applyAlignment="1" applyProtection="1">
      <alignment horizontal="center" vertical="center"/>
      <protection hidden="1"/>
    </xf>
    <xf numFmtId="0" fontId="22" fillId="12" borderId="3" xfId="0" applyFont="1" applyFill="1" applyBorder="1" applyAlignment="1" applyProtection="1">
      <alignment horizontal="center" vertical="center"/>
      <protection hidden="1"/>
    </xf>
    <xf numFmtId="0" fontId="22" fillId="12" borderId="4" xfId="0" applyFont="1" applyFill="1" applyBorder="1" applyAlignment="1" applyProtection="1">
      <alignment horizontal="center" vertical="center"/>
      <protection hidden="1"/>
    </xf>
    <xf numFmtId="0" fontId="55" fillId="12" borderId="32" xfId="0" applyFont="1" applyFill="1" applyBorder="1" applyAlignment="1" applyProtection="1">
      <alignment vertical="center"/>
      <protection hidden="1"/>
    </xf>
    <xf numFmtId="0" fontId="55" fillId="12" borderId="30" xfId="0" applyFont="1" applyFill="1" applyBorder="1" applyAlignment="1" applyProtection="1">
      <alignment vertical="center"/>
      <protection hidden="1"/>
    </xf>
    <xf numFmtId="0" fontId="55" fillId="12" borderId="31" xfId="0" applyFont="1" applyFill="1" applyBorder="1" applyAlignment="1" applyProtection="1">
      <alignment vertical="center"/>
      <protection hidden="1"/>
    </xf>
    <xf numFmtId="0" fontId="22" fillId="12" borderId="2" xfId="0" applyFont="1" applyFill="1" applyBorder="1" applyAlignment="1" applyProtection="1">
      <alignment horizontal="left" vertical="center"/>
      <protection hidden="1"/>
    </xf>
    <xf numFmtId="0" fontId="22" fillId="12" borderId="4" xfId="0" applyFont="1" applyFill="1" applyBorder="1" applyAlignment="1" applyProtection="1">
      <alignment horizontal="left" vertical="center"/>
      <protection hidden="1"/>
    </xf>
    <xf numFmtId="0" fontId="26" fillId="6" borderId="1" xfId="0" applyFont="1" applyFill="1" applyBorder="1" applyAlignment="1" applyProtection="1">
      <alignment horizontal="center" vertical="center"/>
      <protection hidden="1"/>
    </xf>
    <xf numFmtId="0" fontId="18" fillId="7" borderId="1" xfId="0" applyFont="1" applyFill="1" applyBorder="1" applyAlignment="1" applyProtection="1">
      <alignment horizontal="center"/>
      <protection hidden="1"/>
    </xf>
    <xf numFmtId="0" fontId="43" fillId="0" borderId="11" xfId="0" applyFont="1" applyBorder="1" applyProtection="1">
      <protection hidden="1"/>
    </xf>
    <xf numFmtId="0" fontId="43" fillId="0" borderId="0" xfId="0" applyFont="1" applyProtection="1">
      <protection hidden="1"/>
    </xf>
    <xf numFmtId="0" fontId="47" fillId="0" borderId="0" xfId="0" applyFont="1" applyAlignment="1" applyProtection="1">
      <alignment horizontal="left"/>
      <protection hidden="1"/>
    </xf>
    <xf numFmtId="0" fontId="43" fillId="0" borderId="5" xfId="0" applyFont="1" applyBorder="1" applyProtection="1">
      <protection hidden="1"/>
    </xf>
    <xf numFmtId="0" fontId="43" fillId="16" borderId="2" xfId="0" applyFont="1" applyFill="1" applyBorder="1" applyAlignment="1" applyProtection="1">
      <alignment horizontal="left" vertical="center" wrapText="1"/>
      <protection hidden="1"/>
    </xf>
    <xf numFmtId="0" fontId="43" fillId="16" borderId="3" xfId="0" applyFont="1" applyFill="1" applyBorder="1" applyAlignment="1" applyProtection="1">
      <alignment horizontal="left" vertical="center" wrapText="1"/>
      <protection hidden="1"/>
    </xf>
    <xf numFmtId="0" fontId="43" fillId="16" borderId="4" xfId="0" applyFont="1" applyFill="1" applyBorder="1" applyAlignment="1" applyProtection="1">
      <alignment horizontal="left" vertical="center" wrapText="1"/>
      <protection hidden="1"/>
    </xf>
    <xf numFmtId="0" fontId="48" fillId="14" borderId="2" xfId="0" applyFont="1" applyFill="1" applyBorder="1" applyAlignment="1" applyProtection="1">
      <alignment horizontal="left" vertical="center"/>
      <protection hidden="1"/>
    </xf>
    <xf numFmtId="0" fontId="48" fillId="14" borderId="3" xfId="0" applyFont="1" applyFill="1" applyBorder="1" applyAlignment="1" applyProtection="1">
      <alignment horizontal="left" vertical="center"/>
      <protection hidden="1"/>
    </xf>
    <xf numFmtId="0" fontId="48" fillId="14" borderId="4" xfId="0" applyFont="1" applyFill="1" applyBorder="1" applyAlignment="1" applyProtection="1">
      <alignment horizontal="left" vertical="center"/>
      <protection hidden="1"/>
    </xf>
    <xf numFmtId="0" fontId="49" fillId="7" borderId="1" xfId="0" applyFont="1" applyFill="1" applyBorder="1" applyAlignment="1" applyProtection="1">
      <alignment horizontal="center"/>
      <protection hidden="1"/>
    </xf>
    <xf numFmtId="0" fontId="29" fillId="14" borderId="1" xfId="0" applyFont="1" applyFill="1" applyBorder="1" applyAlignment="1" applyProtection="1">
      <alignment horizontal="center" vertical="center" wrapText="1"/>
      <protection hidden="1"/>
    </xf>
    <xf numFmtId="0" fontId="18" fillId="7" borderId="2" xfId="0" applyFont="1" applyFill="1" applyBorder="1" applyAlignment="1" applyProtection="1">
      <alignment horizontal="center" wrapText="1"/>
      <protection hidden="1"/>
    </xf>
    <xf numFmtId="0" fontId="18" fillId="7" borderId="3" xfId="0" applyFont="1" applyFill="1" applyBorder="1" applyAlignment="1" applyProtection="1">
      <alignment horizontal="center" wrapText="1"/>
      <protection hidden="1"/>
    </xf>
    <xf numFmtId="0" fontId="18" fillId="7" borderId="4" xfId="0" applyFont="1" applyFill="1" applyBorder="1" applyAlignment="1" applyProtection="1">
      <alignment horizontal="center" wrapText="1"/>
      <protection hidden="1"/>
    </xf>
    <xf numFmtId="0" fontId="42" fillId="0" borderId="0" xfId="0" applyFont="1" applyAlignment="1" applyProtection="1">
      <alignment horizontal="left" wrapText="1"/>
      <protection hidden="1"/>
    </xf>
    <xf numFmtId="0" fontId="22" fillId="7" borderId="1" xfId="0" applyFont="1" applyFill="1" applyBorder="1" applyAlignment="1" applyProtection="1">
      <alignment horizontal="center" vertical="center" wrapText="1"/>
      <protection hidden="1"/>
    </xf>
    <xf numFmtId="3" fontId="20" fillId="4" borderId="1" xfId="0" applyNumberFormat="1" applyFont="1" applyFill="1" applyBorder="1" applyAlignment="1" applyProtection="1">
      <alignment horizontal="center" vertical="center" wrapText="1"/>
      <protection hidden="1"/>
    </xf>
    <xf numFmtId="0" fontId="18" fillId="7" borderId="2" xfId="0" applyFont="1" applyFill="1" applyBorder="1" applyAlignment="1" applyProtection="1">
      <alignment horizontal="center" vertical="center" wrapText="1"/>
      <protection hidden="1"/>
    </xf>
    <xf numFmtId="0" fontId="18" fillId="7" borderId="3" xfId="0" applyFont="1" applyFill="1" applyBorder="1" applyAlignment="1" applyProtection="1">
      <alignment horizontal="center" vertical="center" wrapText="1"/>
      <protection hidden="1"/>
    </xf>
    <xf numFmtId="0" fontId="18" fillId="7" borderId="4" xfId="0" applyFont="1" applyFill="1" applyBorder="1" applyAlignment="1" applyProtection="1">
      <alignment horizontal="center" vertical="center" wrapText="1"/>
      <protection hidden="1"/>
    </xf>
    <xf numFmtId="0" fontId="43" fillId="0" borderId="0" xfId="0" applyFont="1" applyAlignment="1" applyProtection="1">
      <alignment wrapText="1"/>
      <protection hidden="1"/>
    </xf>
    <xf numFmtId="0" fontId="35" fillId="7" borderId="2" xfId="0" applyFont="1" applyFill="1" applyBorder="1" applyAlignment="1" applyProtection="1">
      <alignment horizontal="center" wrapText="1"/>
      <protection hidden="1"/>
    </xf>
    <xf numFmtId="0" fontId="35" fillId="7" borderId="4" xfId="0" applyFont="1" applyFill="1" applyBorder="1" applyAlignment="1" applyProtection="1">
      <alignment horizontal="center" wrapText="1"/>
      <protection hidden="1"/>
    </xf>
  </cellXfs>
  <cellStyles count="4">
    <cellStyle name="Calculation" xfId="3" builtinId="22"/>
    <cellStyle name="Hyperlink" xfId="1" builtinId="8"/>
    <cellStyle name="Normal" xfId="0" builtinId="0"/>
    <cellStyle name="Percent" xfId="2" builtinId="5"/>
  </cellStyles>
  <dxfs count="79">
    <dxf>
      <fill>
        <patternFill>
          <bgColor theme="5" tint="0.39994506668294322"/>
        </patternFill>
      </fill>
    </dxf>
    <dxf>
      <fill>
        <patternFill>
          <bgColor theme="5" tint="0.39994506668294322"/>
        </patternFill>
      </fill>
    </dxf>
    <dxf>
      <fill>
        <patternFill>
          <bgColor rgb="FFFFCCCC"/>
        </patternFill>
      </fill>
    </dxf>
    <dxf>
      <fill>
        <patternFill>
          <bgColor rgb="FFFFCCCC"/>
        </patternFill>
      </fill>
    </dxf>
    <dxf>
      <fill>
        <patternFill>
          <bgColor theme="7" tint="0.79998168889431442"/>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ont>
        <color rgb="FF9C0006"/>
      </font>
      <fill>
        <patternFill>
          <bgColor rgb="FFFFC7CE"/>
        </patternFill>
      </fill>
    </dxf>
    <dxf>
      <fill>
        <patternFill patternType="none">
          <bgColor auto="1"/>
        </patternFill>
      </fill>
    </dxf>
    <dxf>
      <fill>
        <patternFill>
          <bgColor theme="7" tint="0.79998168889431442"/>
        </patternFill>
      </fill>
    </dxf>
    <dxf>
      <fill>
        <patternFill>
          <bgColor theme="2" tint="-9.9948118533890809E-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border outline="0">
        <top style="medium">
          <color indexed="64"/>
        </top>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border outline="0">
        <top style="medium">
          <color indexed="64"/>
        </top>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007390"/>
      <color rgb="FFB94700"/>
      <color rgb="FF862041"/>
      <color rgb="FF006939"/>
      <color rgb="FF62A60E"/>
      <color rgb="FF10069F"/>
      <color rgb="FFC1FFC1"/>
      <color rgb="FFDDFFDD"/>
      <color rgb="FFFFDCB9"/>
      <color rgb="FFFF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a-guide-to-planning-new-woodland-in-england" TargetMode="External"/><Relationship Id="rId7" Type="http://schemas.openxmlformats.org/officeDocument/2006/relationships/hyperlink" Target="https://www.gov.uk/guidance/forestry-project-checks-constraints" TargetMode="External"/><Relationship Id="rId2" Type="http://schemas.openxmlformats.org/officeDocument/2006/relationships/hyperlink" Target="https://www.gov.uk/guidance/woodland-creation-planning-grant" TargetMode="External"/><Relationship Id="rId1" Type="http://schemas.openxmlformats.org/officeDocument/2006/relationships/image" Target="../media/image1.jpeg"/><Relationship Id="rId6" Type="http://schemas.openxmlformats.org/officeDocument/2006/relationships/hyperlink" Target="mailto:WCPG@forestrycommission.gov.uk" TargetMode="External"/><Relationship Id="rId5" Type="http://schemas.openxmlformats.org/officeDocument/2006/relationships/hyperlink" Target="https://www.gov.uk/government/publications/woodland-creation-planning-grant-application-form" TargetMode="External"/><Relationship Id="rId4" Type="http://schemas.openxmlformats.org/officeDocument/2006/relationships/hyperlink" Target="https://www.gov.uk/government/publications/the-uk-forestry-standard"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gov.uk/government/publications/forestry-commission-agent-authority-form" TargetMode="External"/><Relationship Id="rId2" Type="http://schemas.openxmlformats.org/officeDocument/2006/relationships/hyperlink" Target="https://www.gov.uk/guidance/rural-payments-service-registering-and-updating-your-details" TargetMode="External"/><Relationship Id="rId1" Type="http://schemas.openxmlformats.org/officeDocument/2006/relationships/image" Target="../media/image1.jpeg"/><Relationship Id="rId4" Type="http://schemas.openxmlformats.org/officeDocument/2006/relationships/hyperlink" Target="https://www.gov.uk/government/publications/woodland-creation-planning-grant-application-form"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gov.uk/government/publications/the-uk-forestry-standard"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https://magic.defra.gov.uk/MagicMap.aspx" TargetMode="External"/><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hyperlink" Target="https://www.gov.uk/government/publications/woodland-creation-design-plan-example-documents" TargetMode="External"/><Relationship Id="rId2" Type="http://schemas.openxmlformats.org/officeDocument/2006/relationships/hyperlink" Target="https://www.gov.uk/government/publications/a-guide-to-planning-new-woodland-in-england" TargetMode="External"/><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http://www.gov.uk/guidance/when-to-notify-historic-environment-organisations-about-forestry-proposals" TargetMode="External"/><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http://www.gov.uk/guidance/when-to-notify-historic-environment-organisations-about-forestry-proposals" TargetMode="External"/><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hyperlink" Target="https://www.gov.uk/guidance/woodland-creation-planning-grant" TargetMode="External"/><Relationship Id="rId2" Type="http://schemas.openxmlformats.org/officeDocument/2006/relationships/hyperlink" Target="https://www.gov.uk/government/publications/woodland-creation-planning-grant-supplementary-payment-application-form" TargetMode="External"/><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hyperlink" Target="https://www.gov.uk/government/publications/a-guide-to-planning-new-woodland-in-england" TargetMode="External"/><Relationship Id="rId2" Type="http://schemas.openxmlformats.org/officeDocument/2006/relationships/hyperlink" Target="https://www.gov.uk/government/publications/woodland-creation-design-plan-example-documents" TargetMode="External"/><Relationship Id="rId1" Type="http://schemas.openxmlformats.org/officeDocument/2006/relationships/image" Target="../media/image1.jpeg"/><Relationship Id="rId5" Type="http://schemas.openxmlformats.org/officeDocument/2006/relationships/hyperlink" Target="https://www.gov.uk/government/publications/design-techniques-for-forest-management-planning-practice-guide" TargetMode="External"/><Relationship Id="rId4" Type="http://schemas.openxmlformats.org/officeDocument/2006/relationships/hyperlink" Target="https://www.gov.uk/government/publications/the-uk-forestry-standard" TargetMode="External"/></Relationships>
</file>

<file path=xl/drawings/_rels/drawing12.xml.rels><?xml version="1.0" encoding="UTF-8" standalone="yes"?>
<Relationships xmlns="http://schemas.openxmlformats.org/package/2006/relationships"><Relationship Id="rId3" Type="http://schemas.openxmlformats.org/officeDocument/2006/relationships/hyperlink" Target="https://rsis.ramsar.org/" TargetMode="External"/><Relationship Id="rId2" Type="http://schemas.openxmlformats.org/officeDocument/2006/relationships/hyperlink" Target="https://publications.naturalengland.org.uk/category/6490068894089216" TargetMode="External"/><Relationship Id="rId1" Type="http://schemas.openxmlformats.org/officeDocument/2006/relationships/image" Target="../media/image1.jpeg"/><Relationship Id="rId4" Type="http://schemas.openxmlformats.org/officeDocument/2006/relationships/hyperlink" Target="https://www.gov.uk/guidance/habitats-regulations-assessments-protecting-a-european-site" TargetMode="External"/></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https://www.gov.uk/government/publications/a-guide-to-planning-new-woodland-in-england" TargetMode="External"/><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1362075</xdr:colOff>
      <xdr:row>1</xdr:row>
      <xdr:rowOff>47625</xdr:rowOff>
    </xdr:to>
    <xdr:sp macro="" textlink="">
      <xdr:nvSpPr>
        <xdr:cNvPr id="48" name="TextBox 1">
          <a:extLst>
            <a:ext uri="{FF2B5EF4-FFF2-40B4-BE49-F238E27FC236}">
              <a16:creationId xmlns:a16="http://schemas.microsoft.com/office/drawing/2014/main" id="{00000000-0008-0000-0000-000002000000}"/>
            </a:ext>
          </a:extLst>
        </xdr:cNvPr>
        <xdr:cNvSpPr txBox="1"/>
      </xdr:nvSpPr>
      <xdr:spPr>
        <a:xfrm>
          <a:off x="0" y="0"/>
          <a:ext cx="5248275" cy="2381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04/12/23</a:t>
          </a:r>
        </a:p>
      </xdr:txBody>
    </xdr:sp>
    <xdr:clientData/>
  </xdr:twoCellAnchor>
  <xdr:twoCellAnchor editAs="oneCell">
    <xdr:from>
      <xdr:col>3</xdr:col>
      <xdr:colOff>1682750</xdr:colOff>
      <xdr:row>0</xdr:row>
      <xdr:rowOff>139700</xdr:rowOff>
    </xdr:from>
    <xdr:to>
      <xdr:col>4</xdr:col>
      <xdr:colOff>20781</xdr:colOff>
      <xdr:row>2</xdr:row>
      <xdr:rowOff>9936</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6675" y="139700"/>
          <a:ext cx="2805256" cy="546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196850</xdr:colOff>
      <xdr:row>3</xdr:row>
      <xdr:rowOff>19050</xdr:rowOff>
    </xdr:from>
    <xdr:ext cx="1009650" cy="264560"/>
    <xdr:sp macro="" textlink="">
      <xdr:nvSpPr>
        <xdr:cNvPr id="3" name="TextBox 2">
          <a:extLst>
            <a:ext uri="{FF2B5EF4-FFF2-40B4-BE49-F238E27FC236}">
              <a16:creationId xmlns:a16="http://schemas.microsoft.com/office/drawing/2014/main" id="{A1442530-11DA-A462-12A7-4B5CEA76EBF6}"/>
            </a:ext>
          </a:extLst>
        </xdr:cNvPr>
        <xdr:cNvSpPr txBox="1"/>
      </xdr:nvSpPr>
      <xdr:spPr>
        <a:xfrm>
          <a:off x="9150350" y="866775"/>
          <a:ext cx="10096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GB" sz="1100"/>
        </a:p>
      </xdr:txBody>
    </xdr:sp>
    <xdr:clientData/>
  </xdr:oneCellAnchor>
  <xdr:twoCellAnchor>
    <xdr:from>
      <xdr:col>1</xdr:col>
      <xdr:colOff>47624</xdr:colOff>
      <xdr:row>3</xdr:row>
      <xdr:rowOff>1419224</xdr:rowOff>
    </xdr:from>
    <xdr:to>
      <xdr:col>3</xdr:col>
      <xdr:colOff>3775074</xdr:colOff>
      <xdr:row>3</xdr:row>
      <xdr:rowOff>3467100</xdr:rowOff>
    </xdr:to>
    <xdr:sp macro="" textlink="">
      <xdr:nvSpPr>
        <xdr:cNvPr id="13" name="TextBox 4">
          <a:extLst>
            <a:ext uri="{FF2B5EF4-FFF2-40B4-BE49-F238E27FC236}">
              <a16:creationId xmlns:a16="http://schemas.microsoft.com/office/drawing/2014/main" id="{C18359CC-7F39-8955-595B-0BB582479F87}"/>
            </a:ext>
          </a:extLst>
        </xdr:cNvPr>
        <xdr:cNvSpPr txBox="1"/>
      </xdr:nvSpPr>
      <xdr:spPr>
        <a:xfrm>
          <a:off x="285749" y="2266949"/>
          <a:ext cx="12442825" cy="2047876"/>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Verdana" panose="020B0604030504040204" pitchFamily="34" charset="0"/>
              <a:ea typeface="Verdana" panose="020B0604030504040204" pitchFamily="34" charset="0"/>
            </a:rPr>
            <a:t>How to use this form</a:t>
          </a:r>
        </a:p>
        <a:p>
          <a:r>
            <a:rPr lang="en-GB" sz="1100">
              <a:latin typeface="Verdana" panose="020B0604030504040204" pitchFamily="34" charset="0"/>
              <a:ea typeface="Verdana" panose="020B0604030504040204" pitchFamily="34" charset="0"/>
            </a:rPr>
            <a:t>This form should be completed in three sections starting with </a:t>
          </a:r>
          <a:r>
            <a:rPr lang="en-GB" sz="1100" i="1">
              <a:latin typeface="Verdana" panose="020B0604030504040204" pitchFamily="34" charset="0"/>
              <a:ea typeface="Verdana" panose="020B0604030504040204" pitchFamily="34" charset="0"/>
            </a:rPr>
            <a:t>Initial Application, </a:t>
          </a:r>
          <a:r>
            <a:rPr lang="en-GB" sz="1100" i="0">
              <a:latin typeface="Verdana" panose="020B0604030504040204" pitchFamily="34" charset="0"/>
              <a:ea typeface="Verdana" panose="020B0604030504040204" pitchFamily="34" charset="0"/>
            </a:rPr>
            <a:t>followed by </a:t>
          </a:r>
          <a:r>
            <a:rPr lang="en-GB" sz="1100" i="1">
              <a:latin typeface="Verdana" panose="020B0604030504040204" pitchFamily="34" charset="0"/>
              <a:ea typeface="Verdana" panose="020B0604030504040204" pitchFamily="34" charset="0"/>
            </a:rPr>
            <a:t>Stage 1, </a:t>
          </a:r>
          <a:r>
            <a:rPr lang="en-GB" sz="1100" i="0">
              <a:latin typeface="Verdana" panose="020B0604030504040204" pitchFamily="34" charset="0"/>
              <a:ea typeface="Verdana" panose="020B0604030504040204" pitchFamily="34" charset="0"/>
            </a:rPr>
            <a:t>and finally</a:t>
          </a:r>
          <a:r>
            <a:rPr lang="en-GB" sz="1100" i="0" baseline="0">
              <a:latin typeface="Verdana" panose="020B0604030504040204" pitchFamily="34" charset="0"/>
              <a:ea typeface="Verdana" panose="020B0604030504040204" pitchFamily="34" charset="0"/>
            </a:rPr>
            <a:t> </a:t>
          </a:r>
          <a:r>
            <a:rPr lang="en-GB" sz="1100" i="1">
              <a:latin typeface="Verdana" panose="020B0604030504040204" pitchFamily="34" charset="0"/>
              <a:ea typeface="Verdana" panose="020B0604030504040204" pitchFamily="34" charset="0"/>
            </a:rPr>
            <a:t>Stage 2 (including Final Woodland Creation Design Plan).  </a:t>
          </a:r>
        </a:p>
        <a:p>
          <a:r>
            <a:rPr lang="en-GB" sz="1100">
              <a:latin typeface="Verdana" panose="020B0604030504040204" pitchFamily="34" charset="0"/>
              <a:ea typeface="Verdana" panose="020B0604030504040204" pitchFamily="34" charset="0"/>
            </a:rPr>
            <a:t>A summary of each section and the tabs you need to complete is shown below. </a:t>
          </a:r>
        </a:p>
        <a:p>
          <a:r>
            <a:rPr lang="en-GB" sz="1100">
              <a:latin typeface="Verdana" panose="020B0604030504040204" pitchFamily="34" charset="0"/>
              <a:ea typeface="Verdana" panose="020B0604030504040204" pitchFamily="34" charset="0"/>
            </a:rPr>
            <a:t>You should return this form to us for review after completion of each section. We will then let you know the next steps to proceed with your application.</a:t>
          </a:r>
        </a:p>
        <a:p>
          <a:r>
            <a:rPr lang="en-GB" sz="1100">
              <a:latin typeface="Verdana" panose="020B0604030504040204" pitchFamily="34" charset="0"/>
              <a:ea typeface="Verdana" panose="020B0604030504040204" pitchFamily="34" charset="0"/>
            </a:rPr>
            <a:t>To help guide applicants through the process, tabs will only be visible if they are relevant to the stage you are at with your application. </a:t>
          </a:r>
        </a:p>
        <a:p>
          <a:endParaRPr lang="en-GB" sz="1100">
            <a:latin typeface="Verdana" panose="020B0604030504040204" pitchFamily="34" charset="0"/>
            <a:ea typeface="Verdana" panose="020B0604030504040204" pitchFamily="34" charset="0"/>
          </a:endParaRPr>
        </a:p>
        <a:p>
          <a:r>
            <a:rPr lang="en-GB" sz="1100" b="1">
              <a:latin typeface="Verdana" panose="020B0604030504040204" pitchFamily="34" charset="0"/>
              <a:ea typeface="Verdana" panose="020B0604030504040204" pitchFamily="34" charset="0"/>
            </a:rPr>
            <a:t>How to submit this form</a:t>
          </a:r>
        </a:p>
        <a:p>
          <a:r>
            <a:rPr lang="en-GB" sz="1100">
              <a:latin typeface="Verdana" panose="020B0604030504040204" pitchFamily="34" charset="0"/>
              <a:ea typeface="Verdana" panose="020B0604030504040204" pitchFamily="34" charset="0"/>
            </a:rPr>
            <a:t>You must submit your initial application </a:t>
          </a:r>
          <a:r>
            <a:rPr lang="en-GB" sz="1100" baseline="0">
              <a:latin typeface="Verdana" panose="020B0604030504040204" pitchFamily="34" charset="0"/>
              <a:ea typeface="Verdana" panose="020B0604030504040204" pitchFamily="34" charset="0"/>
            </a:rPr>
            <a:t>together with a </a:t>
          </a:r>
        </a:p>
        <a:p>
          <a:endParaRPr lang="en-GB" sz="1100">
            <a:solidFill>
              <a:schemeClr val="dk1"/>
            </a:solidFill>
            <a:effectLst/>
            <a:latin typeface="Verdana" panose="020B0604030504040204" pitchFamily="34" charset="0"/>
            <a:ea typeface="Verdana" panose="020B0604030504040204" pitchFamily="34" charset="0"/>
            <a:cs typeface="+mn-cs"/>
          </a:endParaRPr>
        </a:p>
        <a:p>
          <a:r>
            <a:rPr lang="en-GB" sz="1100">
              <a:solidFill>
                <a:schemeClr val="dk1"/>
              </a:solidFill>
              <a:effectLst/>
              <a:latin typeface="Verdana" panose="020B0604030504040204" pitchFamily="34" charset="0"/>
              <a:ea typeface="Verdana" panose="020B0604030504040204" pitchFamily="34" charset="0"/>
              <a:cs typeface="+mn-cs"/>
            </a:rPr>
            <a:t>Completed applications should be submitted by email to: </a:t>
          </a:r>
          <a:endParaRPr lang="en-GB" sz="1100">
            <a:solidFill>
              <a:schemeClr val="dk1"/>
            </a:solidFill>
            <a:effectLst/>
            <a:latin typeface="+mn-lt"/>
            <a:ea typeface="+mn-ea"/>
            <a:cs typeface="+mn-cs"/>
          </a:endParaRPr>
        </a:p>
        <a:p>
          <a:endParaRPr lang="en-GB" sz="1100">
            <a:latin typeface="Verdana" panose="020B0604030504040204" pitchFamily="34" charset="0"/>
            <a:ea typeface="Verdana" panose="020B0604030504040204" pitchFamily="34" charset="0"/>
          </a:endParaRPr>
        </a:p>
        <a:p>
          <a:endParaRPr lang="en-GB" sz="1100" b="1" baseline="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endParaRPr lang="en-GB" sz="1100" b="0" i="0" u="sng" strike="noStrike">
            <a:solidFill>
              <a:srgbClr val="0563C1"/>
            </a:solidFill>
            <a:effectLst/>
            <a:latin typeface="Verdana" panose="020B0604030504040204" pitchFamily="34" charset="0"/>
            <a:ea typeface="Verdana" panose="020B0604030504040204" pitchFamily="34" charset="0"/>
            <a:cs typeface="+mn-cs"/>
            <a:hlinkClick xmlns:r="http://schemas.openxmlformats.org/officeDocument/2006/relationships" r:id="">
              <a:extLst>
                <a:ext uri="{A12FA001-AC4F-418D-AE19-62706E023703}">
                  <ahyp:hlinkClr xmlns:ahyp="http://schemas.microsoft.com/office/drawing/2018/hyperlinkcolor" val="tx"/>
                </a:ext>
              </a:extLst>
            </a:hlinkClick>
          </a:endParaRPr>
        </a:p>
      </xdr:txBody>
    </xdr:sp>
    <xdr:clientData/>
  </xdr:twoCellAnchor>
  <xdr:oneCellAnchor>
    <xdr:from>
      <xdr:col>2</xdr:col>
      <xdr:colOff>4445000</xdr:colOff>
      <xdr:row>3</xdr:row>
      <xdr:rowOff>266700</xdr:rowOff>
    </xdr:from>
    <xdr:ext cx="4705350" cy="333375"/>
    <xdr:sp macro="" textlink="">
      <xdr:nvSpPr>
        <xdr:cNvPr id="17" name="TextBox 5">
          <a:hlinkClick xmlns:r="http://schemas.openxmlformats.org/officeDocument/2006/relationships" r:id="rId2"/>
          <a:extLst>
            <a:ext uri="{FF2B5EF4-FFF2-40B4-BE49-F238E27FC236}">
              <a16:creationId xmlns:a16="http://schemas.microsoft.com/office/drawing/2014/main" id="{E082482B-CB65-D4EF-3033-38815AD3C8A0}"/>
            </a:ext>
            <a:ext uri="{147F2762-F138-4A5C-976F-8EAC2B608ADB}">
              <a16:predDERef xmlns:a16="http://schemas.microsoft.com/office/drawing/2014/main" pred="{C18359CC-7F39-8955-595B-0BB582479F87}"/>
            </a:ext>
          </a:extLst>
        </xdr:cNvPr>
        <xdr:cNvSpPr txBox="1"/>
      </xdr:nvSpPr>
      <xdr:spPr>
        <a:xfrm>
          <a:off x="8331200" y="1133475"/>
          <a:ext cx="4705350" cy="333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u="sng">
              <a:solidFill>
                <a:srgbClr val="0070C0"/>
              </a:solidFill>
              <a:latin typeface="Verdana" panose="020B0604030504040204" pitchFamily="34" charset="0"/>
              <a:ea typeface="Verdana" panose="020B0604030504040204" pitchFamily="34" charset="0"/>
            </a:rPr>
            <a:t>www.gov.uk/guidance/woodland-creation-planning-grant</a:t>
          </a:r>
          <a:r>
            <a:rPr lang="en-GB" u="sng">
              <a:solidFill>
                <a:sysClr val="windowText" lastClr="000000"/>
              </a:solidFill>
              <a:latin typeface="Verdana" panose="020B0604030504040204" pitchFamily="34" charset="0"/>
              <a:ea typeface="Verdana" panose="020B0604030504040204" pitchFamily="34" charset="0"/>
            </a:rPr>
            <a:t>.</a:t>
          </a:r>
          <a:endParaRPr lang="en-GB" sz="1100" u="sng">
            <a:solidFill>
              <a:sysClr val="windowText" lastClr="000000"/>
            </a:solidFill>
            <a:latin typeface="Verdana" panose="020B0604030504040204" pitchFamily="34" charset="0"/>
            <a:ea typeface="Verdana" panose="020B0604030504040204" pitchFamily="34" charset="0"/>
          </a:endParaRPr>
        </a:p>
      </xdr:txBody>
    </xdr:sp>
    <xdr:clientData/>
  </xdr:oneCellAnchor>
  <xdr:oneCellAnchor>
    <xdr:from>
      <xdr:col>1</xdr:col>
      <xdr:colOff>82549</xdr:colOff>
      <xdr:row>3</xdr:row>
      <xdr:rowOff>104775</xdr:rowOff>
    </xdr:from>
    <xdr:ext cx="8156575" cy="435247"/>
    <xdr:sp macro="" textlink="">
      <xdr:nvSpPr>
        <xdr:cNvPr id="7" name="TextBox 6">
          <a:extLst>
            <a:ext uri="{FF2B5EF4-FFF2-40B4-BE49-F238E27FC236}">
              <a16:creationId xmlns:a16="http://schemas.microsoft.com/office/drawing/2014/main" id="{738DCED3-1E31-D56E-CAB6-776FCE71CE37}"/>
            </a:ext>
          </a:extLst>
        </xdr:cNvPr>
        <xdr:cNvSpPr txBox="1"/>
      </xdr:nvSpPr>
      <xdr:spPr>
        <a:xfrm>
          <a:off x="311149" y="971550"/>
          <a:ext cx="8156575" cy="4352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a:solidFill>
                <a:schemeClr val="tx1"/>
              </a:solidFill>
              <a:effectLst/>
              <a:latin typeface="Verdana" panose="020B0604030504040204" pitchFamily="34" charset="0"/>
              <a:ea typeface="Verdana" panose="020B0604030504040204" pitchFamily="34" charset="0"/>
              <a:cs typeface="+mn-cs"/>
            </a:rPr>
            <a:t>Guidance on completing your application</a:t>
          </a:r>
        </a:p>
        <a:p>
          <a:r>
            <a:rPr lang="en-GB" sz="1100" b="0">
              <a:solidFill>
                <a:schemeClr val="tx1"/>
              </a:solidFill>
              <a:effectLst/>
              <a:latin typeface="Verdana" panose="020B0604030504040204" pitchFamily="34" charset="0"/>
              <a:ea typeface="Verdana" panose="020B0604030504040204" pitchFamily="34" charset="0"/>
              <a:cs typeface="+mn-cs"/>
            </a:rPr>
            <a:t>An overview of the Woodland Creation Planning Grant including guidance, documents and forms can be found at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85724</xdr:colOff>
      <xdr:row>3</xdr:row>
      <xdr:rowOff>539750</xdr:rowOff>
    </xdr:from>
    <xdr:ext cx="3629025" cy="263790"/>
    <xdr:sp macro="" textlink="">
      <xdr:nvSpPr>
        <xdr:cNvPr id="8" name="TextBox 7">
          <a:hlinkClick xmlns:r="http://schemas.openxmlformats.org/officeDocument/2006/relationships" r:id="rId3"/>
          <a:extLst>
            <a:ext uri="{FF2B5EF4-FFF2-40B4-BE49-F238E27FC236}">
              <a16:creationId xmlns:a16="http://schemas.microsoft.com/office/drawing/2014/main" id="{090A44C9-E43E-21D1-3B7E-1C2BC5658A36}"/>
            </a:ext>
          </a:extLst>
        </xdr:cNvPr>
        <xdr:cNvSpPr txBox="1"/>
      </xdr:nvSpPr>
      <xdr:spPr>
        <a:xfrm>
          <a:off x="323849" y="1387475"/>
          <a:ext cx="36290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A guide to planning new woodland in England</a:t>
          </a:r>
        </a:p>
      </xdr:txBody>
    </xdr:sp>
    <xdr:clientData/>
  </xdr:oneCellAnchor>
  <xdr:oneCellAnchor>
    <xdr:from>
      <xdr:col>1</xdr:col>
      <xdr:colOff>3435350</xdr:colOff>
      <xdr:row>3</xdr:row>
      <xdr:rowOff>542925</xdr:rowOff>
    </xdr:from>
    <xdr:ext cx="8534400" cy="263790"/>
    <xdr:sp macro="" textlink="">
      <xdr:nvSpPr>
        <xdr:cNvPr id="9" name="TextBox 8">
          <a:extLst>
            <a:ext uri="{FF2B5EF4-FFF2-40B4-BE49-F238E27FC236}">
              <a16:creationId xmlns:a16="http://schemas.microsoft.com/office/drawing/2014/main" id="{AEA409BA-42D8-C556-3D13-A1785996B0BE}"/>
            </a:ext>
          </a:extLst>
        </xdr:cNvPr>
        <xdr:cNvSpPr txBox="1"/>
      </xdr:nvSpPr>
      <xdr:spPr>
        <a:xfrm>
          <a:off x="3673475" y="1390650"/>
          <a:ext cx="85344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provides support</a:t>
          </a:r>
          <a:r>
            <a:rPr lang="en-GB" sz="1100" baseline="0">
              <a:latin typeface="Verdana" panose="020B0604030504040204" pitchFamily="34" charset="0"/>
              <a:ea typeface="Verdana" panose="020B0604030504040204" pitchFamily="34" charset="0"/>
            </a:rPr>
            <a:t> in what you need to think about before you start planning and designing new woodland.</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69849</xdr:colOff>
      <xdr:row>3</xdr:row>
      <xdr:rowOff>781050</xdr:rowOff>
    </xdr:from>
    <xdr:ext cx="11687175" cy="606705"/>
    <xdr:sp macro="" textlink="">
      <xdr:nvSpPr>
        <xdr:cNvPr id="10" name="TextBox 9">
          <a:extLst>
            <a:ext uri="{FF2B5EF4-FFF2-40B4-BE49-F238E27FC236}">
              <a16:creationId xmlns:a16="http://schemas.microsoft.com/office/drawing/2014/main" id="{B22B77FB-ADAF-A623-9BAC-E6E7EC160040}"/>
            </a:ext>
          </a:extLst>
        </xdr:cNvPr>
        <xdr:cNvSpPr txBox="1"/>
      </xdr:nvSpPr>
      <xdr:spPr>
        <a:xfrm>
          <a:off x="298449" y="1647825"/>
          <a:ext cx="11687175" cy="606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Please take a look at</a:t>
          </a:r>
          <a:r>
            <a:rPr lang="en-GB" sz="1100" baseline="0">
              <a:latin typeface="Verdana" panose="020B0604030504040204" pitchFamily="34" charset="0"/>
              <a:ea typeface="Verdana" panose="020B0604030504040204" pitchFamily="34" charset="0"/>
            </a:rPr>
            <a:t> this guide before you start, and refer back to it throughout the application process. This will help to ensure your Woodland Creation Design Plan complies with the</a:t>
          </a:r>
        </a:p>
        <a:p>
          <a:r>
            <a:rPr lang="en-GB" sz="1100" baseline="0">
              <a:latin typeface="Verdana" panose="020B0604030504040204" pitchFamily="34" charset="0"/>
              <a:ea typeface="Verdana" panose="020B0604030504040204" pitchFamily="34" charset="0"/>
            </a:rPr>
            <a:t>Guidance on identifying common constraints and designation </a:t>
          </a:r>
          <a:r>
            <a:rPr lang="en-GB" sz="1100" b="0" i="0">
              <a:solidFill>
                <a:schemeClr val="tx1"/>
              </a:solidFill>
              <a:effectLst/>
              <a:latin typeface="Verdana" panose="020B0604030504040204" pitchFamily="34" charset="0"/>
              <a:ea typeface="Verdana" panose="020B0604030504040204" pitchFamily="34" charset="0"/>
              <a:cs typeface="+mn-cs"/>
            </a:rPr>
            <a:t>within the</a:t>
          </a:r>
          <a:r>
            <a:rPr lang="en-GB" sz="1100" b="0" i="0" baseline="0">
              <a:solidFill>
                <a:schemeClr val="tx1"/>
              </a:solidFill>
              <a:effectLst/>
              <a:latin typeface="Verdana" panose="020B0604030504040204" pitchFamily="34" charset="0"/>
              <a:ea typeface="Verdana" panose="020B0604030504040204" pitchFamily="34" charset="0"/>
              <a:cs typeface="+mn-cs"/>
            </a:rPr>
            <a:t> </a:t>
          </a:r>
          <a:r>
            <a:rPr lang="en-GB" sz="1100" b="0" i="0">
              <a:solidFill>
                <a:schemeClr val="tx1"/>
              </a:solidFill>
              <a:effectLst/>
              <a:latin typeface="Verdana" panose="020B0604030504040204" pitchFamily="34" charset="0"/>
              <a:ea typeface="Verdana" panose="020B0604030504040204" pitchFamily="34" charset="0"/>
              <a:cs typeface="+mn-cs"/>
            </a:rPr>
            <a:t>proposal area is available at </a:t>
          </a:r>
          <a:r>
            <a:rPr lang="en-GB" sz="1100" b="0" i="0" baseline="0">
              <a:solidFill>
                <a:schemeClr val="tx1"/>
              </a:solidFill>
              <a:effectLst/>
              <a:latin typeface="Verdana" panose="020B0604030504040204" pitchFamily="34" charset="0"/>
              <a:ea typeface="Verdana" panose="020B0604030504040204" pitchFamily="34" charset="0"/>
              <a:cs typeface="+mn-cs"/>
            </a:rPr>
            <a:t>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1682749</xdr:colOff>
      <xdr:row>3</xdr:row>
      <xdr:rowOff>942975</xdr:rowOff>
    </xdr:from>
    <xdr:ext cx="3070225" cy="263790"/>
    <xdr:sp macro="" textlink="">
      <xdr:nvSpPr>
        <xdr:cNvPr id="11" name="TextBox 10">
          <a:hlinkClick xmlns:r="http://schemas.openxmlformats.org/officeDocument/2006/relationships" r:id="rId4"/>
          <a:extLst>
            <a:ext uri="{FF2B5EF4-FFF2-40B4-BE49-F238E27FC236}">
              <a16:creationId xmlns:a16="http://schemas.microsoft.com/office/drawing/2014/main" id="{043BAE0D-6491-5980-A495-DF15A2303F67}"/>
            </a:ext>
          </a:extLst>
        </xdr:cNvPr>
        <xdr:cNvSpPr txBox="1"/>
      </xdr:nvSpPr>
      <xdr:spPr>
        <a:xfrm>
          <a:off x="1911349" y="1809750"/>
          <a:ext cx="30702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UK Forestry Standard</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355599</xdr:colOff>
      <xdr:row>3</xdr:row>
      <xdr:rowOff>2752725</xdr:rowOff>
    </xdr:from>
    <xdr:ext cx="6924676" cy="263790"/>
    <xdr:sp macro="" textlink="">
      <xdr:nvSpPr>
        <xdr:cNvPr id="12" name="TextBox 11">
          <a:hlinkClick xmlns:r="http://schemas.openxmlformats.org/officeDocument/2006/relationships" r:id="rId5"/>
          <a:extLst>
            <a:ext uri="{FF2B5EF4-FFF2-40B4-BE49-F238E27FC236}">
              <a16:creationId xmlns:a16="http://schemas.microsoft.com/office/drawing/2014/main" id="{03718158-DA45-6E30-6AE9-0D57CB61F750}"/>
            </a:ext>
            <a:ext uri="{147F2762-F138-4A5C-976F-8EAC2B608ADB}">
              <a16:predDERef xmlns:a16="http://schemas.microsoft.com/office/drawing/2014/main" pred="{043BAE0D-6491-5980-A495-DF15A2303F67}"/>
            </a:ext>
          </a:extLst>
        </xdr:cNvPr>
        <xdr:cNvSpPr txBox="1"/>
      </xdr:nvSpPr>
      <xdr:spPr>
        <a:xfrm>
          <a:off x="4241799" y="3619500"/>
          <a:ext cx="692467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WCPG Declaration Form</a:t>
          </a:r>
          <a:r>
            <a:rPr lang="en-GB" sz="1100" u="none">
              <a:solidFill>
                <a:sysClr val="windowText" lastClr="000000"/>
              </a:solidFill>
              <a:latin typeface="Verdana" panose="020B0604030504040204" pitchFamily="34" charset="0"/>
              <a:ea typeface="Verdana" panose="020B0604030504040204" pitchFamily="34" charset="0"/>
            </a:rPr>
            <a:t> and any supporting documents as specified</a:t>
          </a:r>
          <a:r>
            <a:rPr lang="en-GB" sz="1100" u="none" baseline="0">
              <a:solidFill>
                <a:sysClr val="windowText" lastClr="000000"/>
              </a:solidFill>
              <a:latin typeface="Verdana" panose="020B0604030504040204" pitchFamily="34" charset="0"/>
              <a:ea typeface="Verdana" panose="020B0604030504040204" pitchFamily="34" charset="0"/>
            </a:rPr>
            <a:t> in this template</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428625</xdr:colOff>
      <xdr:row>3</xdr:row>
      <xdr:rowOff>3101975</xdr:rowOff>
    </xdr:from>
    <xdr:ext cx="4013200" cy="263790"/>
    <xdr:sp macro="" textlink="">
      <xdr:nvSpPr>
        <xdr:cNvPr id="22" name="TextBox 12">
          <a:hlinkClick xmlns:r="http://schemas.openxmlformats.org/officeDocument/2006/relationships" r:id="rId6"/>
          <a:extLst>
            <a:ext uri="{FF2B5EF4-FFF2-40B4-BE49-F238E27FC236}">
              <a16:creationId xmlns:a16="http://schemas.microsoft.com/office/drawing/2014/main" id="{BBFFB62D-88AC-DFA2-C33B-882D1D367320}"/>
            </a:ext>
            <a:ext uri="{147F2762-F138-4A5C-976F-8EAC2B608ADB}">
              <a16:predDERef xmlns:a16="http://schemas.microsoft.com/office/drawing/2014/main" pred="{03718158-DA45-6E30-6AE9-0D57CB61F750}"/>
            </a:ext>
          </a:extLst>
        </xdr:cNvPr>
        <xdr:cNvSpPr txBox="1"/>
      </xdr:nvSpPr>
      <xdr:spPr>
        <a:xfrm>
          <a:off x="4314825" y="3968750"/>
          <a:ext cx="40132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WCPG@forestrycommission.gov.uk</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19051</xdr:colOff>
      <xdr:row>46</xdr:row>
      <xdr:rowOff>29298</xdr:rowOff>
    </xdr:from>
    <xdr:ext cx="11220450" cy="2380527"/>
    <xdr:sp macro="" textlink="">
      <xdr:nvSpPr>
        <xdr:cNvPr id="14" name="TextBox 13">
          <a:extLst>
            <a:ext uri="{FF2B5EF4-FFF2-40B4-BE49-F238E27FC236}">
              <a16:creationId xmlns:a16="http://schemas.microsoft.com/office/drawing/2014/main" id="{ED6F8285-C3BC-32DE-4503-54FCF849056A}"/>
            </a:ext>
          </a:extLst>
        </xdr:cNvPr>
        <xdr:cNvSpPr txBox="1"/>
      </xdr:nvSpPr>
      <xdr:spPr>
        <a:xfrm>
          <a:off x="257176" y="14116773"/>
          <a:ext cx="11220450" cy="2380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solidFill>
                <a:schemeClr val="tx1"/>
              </a:solidFill>
              <a:effectLst/>
              <a:latin typeface="Verdana" panose="020B0604030504040204" pitchFamily="34" charset="0"/>
              <a:ea typeface="Verdana" panose="020B0604030504040204" pitchFamily="34" charset="0"/>
              <a:cs typeface="+mn-cs"/>
            </a:rPr>
            <a:t>How to print this form</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If you wish to print this form, please do not use 'Page Layout' on the View tab as it will reset the print area and prevent some parts from printing correctly. If this happens, you will need to set your own print area for each of these worksheets by clicking on the 'Page Layout' tab at the top, selecting the area you wish to print, and clicking on Print Area &gt; Set Print Area. The pre-set print area has been chosen so that instruction boxes, such as this, will not print.</a:t>
          </a:r>
        </a:p>
        <a:p>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Hard copies of applications and additional supporting information can also be sent to:</a:t>
          </a:r>
        </a:p>
        <a:p>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Woodland Creation Planning Grant (WCPG)</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Forestry Commission National Office</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620 Bristol Business Park </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Coldharbour Lane, Bristol</a:t>
          </a:r>
          <a:endParaRPr lang="en-GB">
            <a:effectLst/>
            <a:latin typeface="Verdana" panose="020B0604030504040204" pitchFamily="34" charset="0"/>
            <a:ea typeface="Verdana" panose="020B0604030504040204" pitchFamily="34" charset="0"/>
          </a:endParaRPr>
        </a:p>
        <a:p>
          <a:r>
            <a:rPr lang="en-GB" sz="1100">
              <a:solidFill>
                <a:schemeClr val="tx1"/>
              </a:solidFill>
              <a:effectLst/>
              <a:latin typeface="Verdana" panose="020B0604030504040204" pitchFamily="34" charset="0"/>
              <a:ea typeface="Verdana" panose="020B0604030504040204" pitchFamily="34" charset="0"/>
              <a:cs typeface="+mn-cs"/>
            </a:rPr>
            <a:t>BS16 1EJ</a:t>
          </a:r>
          <a:endParaRPr lang="en-GB">
            <a:effectLst/>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xdr:txBody>
    </xdr:sp>
    <xdr:clientData/>
  </xdr:oneCellAnchor>
  <xdr:oneCellAnchor>
    <xdr:from>
      <xdr:col>2</xdr:col>
      <xdr:colOff>3578225</xdr:colOff>
      <xdr:row>3</xdr:row>
      <xdr:rowOff>1114425</xdr:rowOff>
    </xdr:from>
    <xdr:ext cx="5318125" cy="263790"/>
    <xdr:sp macro="" textlink="">
      <xdr:nvSpPr>
        <xdr:cNvPr id="21" name="TextBox 14">
          <a:hlinkClick xmlns:r="http://schemas.openxmlformats.org/officeDocument/2006/relationships" r:id="rId7"/>
          <a:extLst>
            <a:ext uri="{FF2B5EF4-FFF2-40B4-BE49-F238E27FC236}">
              <a16:creationId xmlns:a16="http://schemas.microsoft.com/office/drawing/2014/main" id="{2C9A4D88-045F-9874-5254-948358BCD3C6}"/>
            </a:ext>
            <a:ext uri="{147F2762-F138-4A5C-976F-8EAC2B608ADB}">
              <a16:predDERef xmlns:a16="http://schemas.microsoft.com/office/drawing/2014/main" pred="{ED6F8285-C3BC-32DE-4503-54FCF849056A}"/>
            </a:ext>
          </a:extLst>
        </xdr:cNvPr>
        <xdr:cNvSpPr txBox="1"/>
      </xdr:nvSpPr>
      <xdr:spPr>
        <a:xfrm>
          <a:off x="7464425" y="1981200"/>
          <a:ext cx="531812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www.gov.uk/guidance/forestry-project-checks-constraints</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28575</xdr:colOff>
      <xdr:row>15</xdr:row>
      <xdr:rowOff>44450</xdr:rowOff>
    </xdr:from>
    <xdr:ext cx="12461875" cy="1241425"/>
    <xdr:sp macro="" textlink="">
      <xdr:nvSpPr>
        <xdr:cNvPr id="16" name="TextBox 15">
          <a:extLst>
            <a:ext uri="{FF2B5EF4-FFF2-40B4-BE49-F238E27FC236}">
              <a16:creationId xmlns:a16="http://schemas.microsoft.com/office/drawing/2014/main" id="{A693E1FD-E984-DE06-9085-B100C5017CD0}"/>
            </a:ext>
          </a:extLst>
        </xdr:cNvPr>
        <xdr:cNvSpPr txBox="1"/>
      </xdr:nvSpPr>
      <xdr:spPr>
        <a:xfrm>
          <a:off x="266700" y="6711950"/>
          <a:ext cx="12461875" cy="124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Further guidance on </a:t>
          </a:r>
          <a:r>
            <a:rPr lang="en-GB" sz="1000" baseline="0">
              <a:solidFill>
                <a:schemeClr val="tx1"/>
              </a:solidFill>
              <a:effectLst/>
              <a:latin typeface="Verdana" panose="020B0604030504040204" pitchFamily="34" charset="0"/>
              <a:ea typeface="Verdana" panose="020B0604030504040204" pitchFamily="34" charset="0"/>
              <a:cs typeface="+mn-cs"/>
            </a:rPr>
            <a:t>preparing to plan your woodland at Stage 1 and what needs to be checked can be found in Section 2 of </a:t>
          </a:r>
          <a:endParaRPr lang="en-GB" sz="1000">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latin typeface="Verdana" panose="020B0604030504040204" pitchFamily="34" charset="0"/>
              <a:ea typeface="Verdana" panose="020B0604030504040204" pitchFamily="34" charset="0"/>
            </a:rPr>
            <a:t>Completing Stage 1 shows all necessary datasets have been checked to identify constraints, and forms your</a:t>
          </a:r>
          <a:r>
            <a:rPr lang="en-GB" sz="1000" baseline="0">
              <a:latin typeface="Verdana" panose="020B0604030504040204" pitchFamily="34" charset="0"/>
              <a:ea typeface="Verdana" panose="020B0604030504040204" pitchFamily="34" charset="0"/>
            </a:rPr>
            <a:t> issues log</a:t>
          </a:r>
          <a:r>
            <a:rPr lang="en-GB" sz="1000">
              <a:latin typeface="Verdana" panose="020B0604030504040204" pitchFamily="34" charset="0"/>
              <a:ea typeface="Verdana" panose="020B0604030504040204" pitchFamily="34" charset="0"/>
            </a:rPr>
            <a:t>. </a:t>
          </a:r>
          <a:r>
            <a:rPr lang="en-GB" sz="1000">
              <a:solidFill>
                <a:schemeClr val="tx1"/>
              </a:solidFill>
              <a:effectLst/>
              <a:latin typeface="Verdana" panose="020B0604030504040204" pitchFamily="34" charset="0"/>
              <a:ea typeface="Verdana" panose="020B0604030504040204" pitchFamily="34" charset="0"/>
              <a:cs typeface="+mn-cs"/>
            </a:rPr>
            <a:t>Further information on checking constraints and designations for forestry projects is available at </a:t>
          </a:r>
          <a:endParaRPr lang="en-GB" sz="1000">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This will be supported with maps, supporting evidence and a Site Context Plan, which shows the location of the site within the wider landscape context. During this stage, you will also identify any surveys that need to be undertaken. </a:t>
          </a:r>
        </a:p>
        <a:p>
          <a:endParaRPr lang="en-GB" sz="1000">
            <a:latin typeface="Verdana" panose="020B0604030504040204" pitchFamily="34" charset="0"/>
            <a:ea typeface="Verdana" panose="020B0604030504040204" pitchFamily="34" charset="0"/>
          </a:endParaRPr>
        </a:p>
      </xdr:txBody>
    </xdr:sp>
    <xdr:clientData/>
  </xdr:oneCellAnchor>
  <xdr:oneCellAnchor>
    <xdr:from>
      <xdr:col>1</xdr:col>
      <xdr:colOff>2063750</xdr:colOff>
      <xdr:row>15</xdr:row>
      <xdr:rowOff>504825</xdr:rowOff>
    </xdr:from>
    <xdr:ext cx="5318125" cy="248209"/>
    <xdr:sp macro="" textlink="">
      <xdr:nvSpPr>
        <xdr:cNvPr id="18" name="TextBox 17">
          <a:hlinkClick xmlns:r="http://schemas.openxmlformats.org/officeDocument/2006/relationships" r:id="rId7"/>
          <a:extLst>
            <a:ext uri="{FF2B5EF4-FFF2-40B4-BE49-F238E27FC236}">
              <a16:creationId xmlns:a16="http://schemas.microsoft.com/office/drawing/2014/main" id="{20AB2F55-B054-4BA9-92D5-AB3068440A18}"/>
            </a:ext>
          </a:extLst>
        </xdr:cNvPr>
        <xdr:cNvSpPr txBox="1"/>
      </xdr:nvSpPr>
      <xdr:spPr>
        <a:xfrm>
          <a:off x="2292350" y="7248525"/>
          <a:ext cx="53181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www.gov.uk/guidance/forestry-project-checks-constraints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4381500</xdr:colOff>
      <xdr:row>15</xdr:row>
      <xdr:rowOff>44450</xdr:rowOff>
    </xdr:from>
    <xdr:ext cx="3152776" cy="248209"/>
    <xdr:sp macro="" textlink="">
      <xdr:nvSpPr>
        <xdr:cNvPr id="19" name="TextBox 18">
          <a:hlinkClick xmlns:r="http://schemas.openxmlformats.org/officeDocument/2006/relationships" r:id="rId3"/>
          <a:extLst>
            <a:ext uri="{FF2B5EF4-FFF2-40B4-BE49-F238E27FC236}">
              <a16:creationId xmlns:a16="http://schemas.microsoft.com/office/drawing/2014/main" id="{7BE80A30-7DC2-4EF2-B77D-BABC84D363F2}"/>
            </a:ext>
          </a:extLst>
        </xdr:cNvPr>
        <xdr:cNvSpPr txBox="1"/>
      </xdr:nvSpPr>
      <xdr:spPr>
        <a:xfrm>
          <a:off x="8267700" y="6788150"/>
          <a:ext cx="3152776"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228600</xdr:colOff>
      <xdr:row>26</xdr:row>
      <xdr:rowOff>6350</xdr:rowOff>
    </xdr:from>
    <xdr:ext cx="12353925" cy="584200"/>
    <xdr:sp macro="" textlink="">
      <xdr:nvSpPr>
        <xdr:cNvPr id="20" name="TextBox 19">
          <a:extLst>
            <a:ext uri="{FF2B5EF4-FFF2-40B4-BE49-F238E27FC236}">
              <a16:creationId xmlns:a16="http://schemas.microsoft.com/office/drawing/2014/main" id="{7B412D67-E3AB-A607-5680-D9A3C9FFF6B7}"/>
            </a:ext>
          </a:extLst>
        </xdr:cNvPr>
        <xdr:cNvSpPr txBox="1"/>
      </xdr:nvSpPr>
      <xdr:spPr>
        <a:xfrm>
          <a:off x="228600" y="9912350"/>
          <a:ext cx="12353925" cy="584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Verdana" panose="020B0604030504040204" pitchFamily="34" charset="0"/>
              <a:ea typeface="Verdana" panose="020B0604030504040204" pitchFamily="34" charset="0"/>
            </a:rPr>
            <a:t>Completing Stage 2 will demonstrate a design process, from a survey of the site’s key features to analysis of how they will affect the proposed woodland’s design to synthesis, bringing this information together into an design concept for the woodland. Identified stakeholders will be engaged on this design concept for review and comment. </a:t>
          </a:r>
        </a:p>
        <a:p>
          <a:r>
            <a:rPr lang="en-GB" sz="1000">
              <a:latin typeface="Verdana" panose="020B0604030504040204" pitchFamily="34" charset="0"/>
              <a:ea typeface="Verdana" panose="020B0604030504040204" pitchFamily="34" charset="0"/>
            </a:rPr>
            <a:t>The Final Woodland Creation Design</a:t>
          </a:r>
          <a:r>
            <a:rPr lang="en-GB" sz="1000" baseline="0">
              <a:latin typeface="Verdana" panose="020B0604030504040204" pitchFamily="34" charset="0"/>
              <a:ea typeface="Verdana" panose="020B0604030504040204" pitchFamily="34" charset="0"/>
            </a:rPr>
            <a:t> Plan forms part of the Stage 2 work process.</a:t>
          </a:r>
        </a:p>
      </xdr:txBody>
    </xdr:sp>
    <xdr:clientData/>
  </xdr:oneCellAnchor>
  <xdr:twoCellAnchor>
    <xdr:from>
      <xdr:col>1</xdr:col>
      <xdr:colOff>1226643</xdr:colOff>
      <xdr:row>4</xdr:row>
      <xdr:rowOff>57310</xdr:rowOff>
    </xdr:from>
    <xdr:to>
      <xdr:col>3</xdr:col>
      <xdr:colOff>3554827</xdr:colOff>
      <xdr:row>15</xdr:row>
      <xdr:rowOff>392763</xdr:rowOff>
    </xdr:to>
    <xdr:sp macro="" textlink="">
      <xdr:nvSpPr>
        <xdr:cNvPr id="1033" name="PowerPlusWaterMarkObject25012783">
          <a:extLst>
            <a:ext uri="{FF2B5EF4-FFF2-40B4-BE49-F238E27FC236}">
              <a16:creationId xmlns:a16="http://schemas.microsoft.com/office/drawing/2014/main" id="{A800FD4D-AE61-D5FF-C944-3FA2B0911080}"/>
            </a:ext>
          </a:extLst>
        </xdr:cNvPr>
        <xdr:cNvSpPr>
          <a:spLocks noChangeArrowheads="1" noChangeShapeType="1" noTextEdit="1"/>
        </xdr:cNvSpPr>
      </xdr:nvSpPr>
      <xdr:spPr bwMode="auto">
        <a:xfrm rot="18900000">
          <a:off x="1470576" y="4401639"/>
          <a:ext cx="11040074" cy="2693472"/>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 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942975</xdr:colOff>
      <xdr:row>0</xdr:row>
      <xdr:rowOff>149225</xdr:rowOff>
    </xdr:from>
    <xdr:to>
      <xdr:col>2</xdr:col>
      <xdr:colOff>3859356</xdr:colOff>
      <xdr:row>1</xdr:row>
      <xdr:rowOff>502061</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49225"/>
          <a:ext cx="2913206"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19049</xdr:colOff>
      <xdr:row>2</xdr:row>
      <xdr:rowOff>38100</xdr:rowOff>
    </xdr:from>
    <xdr:ext cx="8801101" cy="704850"/>
    <xdr:sp macro="" textlink="">
      <xdr:nvSpPr>
        <xdr:cNvPr id="3" name="TextBox 2">
          <a:extLst>
            <a:ext uri="{FF2B5EF4-FFF2-40B4-BE49-F238E27FC236}">
              <a16:creationId xmlns:a16="http://schemas.microsoft.com/office/drawing/2014/main" id="{668358AB-3179-3011-B330-675161D67CC0}"/>
            </a:ext>
          </a:extLst>
        </xdr:cNvPr>
        <xdr:cNvSpPr txBox="1"/>
      </xdr:nvSpPr>
      <xdr:spPr>
        <a:xfrm>
          <a:off x="295274" y="828675"/>
          <a:ext cx="8801101" cy="704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Please provide the</a:t>
          </a:r>
          <a:r>
            <a:rPr lang="en-GB" sz="1100" baseline="0">
              <a:latin typeface="Verdana" panose="020B0604030504040204" pitchFamily="34" charset="0"/>
              <a:ea typeface="Verdana" panose="020B0604030504040204" pitchFamily="34" charset="0"/>
            </a:rPr>
            <a:t> proposed </a:t>
          </a:r>
          <a:r>
            <a:rPr lang="en-GB" sz="1100">
              <a:latin typeface="Verdana" panose="020B0604030504040204" pitchFamily="34" charset="0"/>
              <a:ea typeface="Verdana" panose="020B0604030504040204" pitchFamily="34" charset="0"/>
            </a:rPr>
            <a:t>site details and complete the basic eligibility check below. </a:t>
          </a:r>
        </a:p>
        <a:p>
          <a:r>
            <a:rPr lang="en-GB" sz="1100">
              <a:latin typeface="Verdana" panose="020B0604030504040204" pitchFamily="34" charset="0"/>
              <a:ea typeface="Verdana" panose="020B0604030504040204" pitchFamily="34" charset="0"/>
            </a:rPr>
            <a:t>Required fields for completion are shown in yellow. Fields that do not require completion are</a:t>
          </a:r>
          <a:r>
            <a:rPr lang="en-GB" sz="1100" baseline="0">
              <a:latin typeface="Verdana" panose="020B0604030504040204" pitchFamily="34" charset="0"/>
              <a:ea typeface="Verdana" panose="020B0604030504040204" pitchFamily="34" charset="0"/>
            </a:rPr>
            <a:t> </a:t>
          </a:r>
          <a:r>
            <a:rPr lang="en-GB" sz="1100">
              <a:latin typeface="Verdana" panose="020B0604030504040204" pitchFamily="34" charset="0"/>
              <a:ea typeface="Verdana" panose="020B0604030504040204" pitchFamily="34" charset="0"/>
            </a:rPr>
            <a:t>greyed-out. </a:t>
          </a:r>
        </a:p>
        <a:p>
          <a:r>
            <a:rPr lang="en-GB" sz="1100">
              <a:latin typeface="Verdana" panose="020B0604030504040204" pitchFamily="34" charset="0"/>
              <a:ea typeface="Verdana" panose="020B0604030504040204" pitchFamily="34" charset="0"/>
            </a:rPr>
            <a:t>A unique WCPG reference will be allocated by the Forestry Commission (FC) on receipt of your application.</a:t>
          </a:r>
        </a:p>
      </xdr:txBody>
    </xdr:sp>
    <xdr:clientData/>
  </xdr:oneCellAnchor>
  <xdr:twoCellAnchor>
    <xdr:from>
      <xdr:col>0</xdr:col>
      <xdr:colOff>1</xdr:colOff>
      <xdr:row>0</xdr:row>
      <xdr:rowOff>0</xdr:rowOff>
    </xdr:from>
    <xdr:to>
      <xdr:col>2</xdr:col>
      <xdr:colOff>433917</xdr:colOff>
      <xdr:row>1</xdr:row>
      <xdr:rowOff>74083</xdr:rowOff>
    </xdr:to>
    <xdr:sp macro="" textlink="">
      <xdr:nvSpPr>
        <xdr:cNvPr id="5" name="TextBox 4">
          <a:extLst>
            <a:ext uri="{FF2B5EF4-FFF2-40B4-BE49-F238E27FC236}">
              <a16:creationId xmlns:a16="http://schemas.microsoft.com/office/drawing/2014/main" id="{15F6DA26-01A3-4E2E-A54B-CDDA00E2F7F0}"/>
            </a:ext>
          </a:extLst>
        </xdr:cNvPr>
        <xdr:cNvSpPr txBox="1"/>
      </xdr:nvSpPr>
      <xdr:spPr>
        <a:xfrm>
          <a:off x="1" y="0"/>
          <a:ext cx="5577416" cy="264583"/>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482180</xdr:colOff>
      <xdr:row>9</xdr:row>
      <xdr:rowOff>221324</xdr:rowOff>
    </xdr:from>
    <xdr:to>
      <xdr:col>2</xdr:col>
      <xdr:colOff>3842509</xdr:colOff>
      <xdr:row>18</xdr:row>
      <xdr:rowOff>495446</xdr:rowOff>
    </xdr:to>
    <xdr:sp macro="" textlink="">
      <xdr:nvSpPr>
        <xdr:cNvPr id="2" name="PowerPlusWaterMarkObject25012783">
          <a:extLst>
            <a:ext uri="{FF2B5EF4-FFF2-40B4-BE49-F238E27FC236}">
              <a16:creationId xmlns:a16="http://schemas.microsoft.com/office/drawing/2014/main" id="{E8DA75DC-9946-4173-BA76-EF0A2A29A796}"/>
            </a:ext>
          </a:extLst>
        </xdr:cNvPr>
        <xdr:cNvSpPr>
          <a:spLocks noChangeArrowheads="1" noChangeShapeType="1" noTextEdit="1"/>
        </xdr:cNvSpPr>
      </xdr:nvSpPr>
      <xdr:spPr bwMode="auto">
        <a:xfrm rot="18900000">
          <a:off x="757347" y="3057657"/>
          <a:ext cx="8472079" cy="2687122"/>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EXAMPLE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1597025</xdr:colOff>
      <xdr:row>0</xdr:row>
      <xdr:rowOff>82550</xdr:rowOff>
    </xdr:from>
    <xdr:to>
      <xdr:col>2</xdr:col>
      <xdr:colOff>4399106</xdr:colOff>
      <xdr:row>1</xdr:row>
      <xdr:rowOff>435386</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35600" y="82550"/>
          <a:ext cx="29163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25400</xdr:colOff>
      <xdr:row>23</xdr:row>
      <xdr:rowOff>19050</xdr:rowOff>
    </xdr:from>
    <xdr:ext cx="7962900" cy="949619"/>
    <xdr:sp macro="" textlink="">
      <xdr:nvSpPr>
        <xdr:cNvPr id="3" name="TextBox 2">
          <a:extLst>
            <a:ext uri="{FF2B5EF4-FFF2-40B4-BE49-F238E27FC236}">
              <a16:creationId xmlns:a16="http://schemas.microsoft.com/office/drawing/2014/main" id="{B12035BB-E97B-0FD9-B51A-3750A3DD2A8E}"/>
            </a:ext>
          </a:extLst>
        </xdr:cNvPr>
        <xdr:cNvSpPr txBox="1"/>
      </xdr:nvSpPr>
      <xdr:spPr>
        <a:xfrm>
          <a:off x="263525" y="5162550"/>
          <a:ext cx="7962900" cy="949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You are not required to provide a Single Business Identifier (SBI), but we strongly encourage applicants to do so. If you do not have an SBI, we may need to contact you for further information about your land ownership or business. </a:t>
          </a:r>
          <a:r>
            <a:rPr lang="en-GB" sz="1100">
              <a:solidFill>
                <a:schemeClr val="tx1"/>
              </a:solidFill>
              <a:effectLst/>
              <a:latin typeface="Verdana" panose="020B0604030504040204" pitchFamily="34" charset="0"/>
              <a:ea typeface="Verdana" panose="020B0604030504040204" pitchFamily="34" charset="0"/>
              <a:cs typeface="+mn-cs"/>
            </a:rPr>
            <a:t>SBIs are mandatory for applications to the England Woodland Creation Offer (EWCO).</a:t>
          </a:r>
          <a:endParaRPr lang="en-GB" sz="1100">
            <a:latin typeface="Verdana" panose="020B0604030504040204" pitchFamily="34" charset="0"/>
            <a:ea typeface="Verdana" panose="020B0604030504040204" pitchFamily="34" charset="0"/>
          </a:endParaRPr>
        </a:p>
        <a:p>
          <a:endParaRPr lang="en-GB" sz="1100">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You can get an SBI by registering with the </a:t>
          </a:r>
        </a:p>
      </xdr:txBody>
    </xdr:sp>
    <xdr:clientData/>
  </xdr:oneCellAnchor>
  <xdr:oneCellAnchor>
    <xdr:from>
      <xdr:col>1</xdr:col>
      <xdr:colOff>3095625</xdr:colOff>
      <xdr:row>23</xdr:row>
      <xdr:rowOff>701675</xdr:rowOff>
    </xdr:from>
    <xdr:ext cx="2886075" cy="263790"/>
    <xdr:sp macro="" textlink="">
      <xdr:nvSpPr>
        <xdr:cNvPr id="4" name="TextBox 3">
          <a:hlinkClick xmlns:r="http://schemas.openxmlformats.org/officeDocument/2006/relationships" r:id="rId2"/>
          <a:extLst>
            <a:ext uri="{FF2B5EF4-FFF2-40B4-BE49-F238E27FC236}">
              <a16:creationId xmlns:a16="http://schemas.microsoft.com/office/drawing/2014/main" id="{34E0B4F2-8688-369E-37CB-6D9E936F4F4D}"/>
            </a:ext>
          </a:extLst>
        </xdr:cNvPr>
        <xdr:cNvSpPr txBox="1"/>
      </xdr:nvSpPr>
      <xdr:spPr>
        <a:xfrm>
          <a:off x="3333750" y="5845175"/>
          <a:ext cx="28860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Rural Payment Service</a:t>
          </a:r>
          <a:r>
            <a:rPr lang="en-GB" sz="11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9525</xdr:colOff>
      <xdr:row>30</xdr:row>
      <xdr:rowOff>9087</xdr:rowOff>
    </xdr:from>
    <xdr:ext cx="7991476" cy="876738"/>
    <xdr:sp macro="" textlink="">
      <xdr:nvSpPr>
        <xdr:cNvPr id="6" name="TextBox 5">
          <a:extLst>
            <a:ext uri="{FF2B5EF4-FFF2-40B4-BE49-F238E27FC236}">
              <a16:creationId xmlns:a16="http://schemas.microsoft.com/office/drawing/2014/main" id="{AD64B546-24E5-CEEB-C966-83851398309B}"/>
            </a:ext>
          </a:extLst>
        </xdr:cNvPr>
        <xdr:cNvSpPr txBox="1"/>
      </xdr:nvSpPr>
      <xdr:spPr>
        <a:xfrm>
          <a:off x="247650" y="7371912"/>
          <a:ext cx="7991476" cy="8767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You must complete this section if an agent is authorised to act on behalf of the lead applicant in relation to this application. Agent correspondence in relation to this application will be via the email address stated on the Agent Authority Form unless otherwise</a:t>
          </a:r>
          <a:r>
            <a:rPr lang="en-GB" sz="1100" baseline="0">
              <a:latin typeface="Verdana" panose="020B0604030504040204" pitchFamily="34" charset="0"/>
              <a:ea typeface="Verdana" panose="020B0604030504040204" pitchFamily="34" charset="0"/>
            </a:rPr>
            <a:t> notified</a:t>
          </a:r>
          <a:r>
            <a:rPr lang="en-GB" sz="1100">
              <a:latin typeface="Verdana" panose="020B0604030504040204" pitchFamily="34" charset="0"/>
              <a:ea typeface="Verdana" panose="020B0604030504040204" pitchFamily="34" charset="0"/>
            </a:rPr>
            <a:t>. The Lead Applicant is responsible for notifying us of any changes to this arrangement.</a:t>
          </a:r>
        </a:p>
      </xdr:txBody>
    </xdr:sp>
    <xdr:clientData/>
  </xdr:oneCellAnchor>
  <xdr:oneCellAnchor>
    <xdr:from>
      <xdr:col>1</xdr:col>
      <xdr:colOff>19050</xdr:colOff>
      <xdr:row>30</xdr:row>
      <xdr:rowOff>911225</xdr:rowOff>
    </xdr:from>
    <xdr:ext cx="5210175" cy="263790"/>
    <xdr:sp macro="" textlink="">
      <xdr:nvSpPr>
        <xdr:cNvPr id="7" name="TextBox 6">
          <a:hlinkClick xmlns:r="http://schemas.openxmlformats.org/officeDocument/2006/relationships" r:id="rId3"/>
          <a:extLst>
            <a:ext uri="{FF2B5EF4-FFF2-40B4-BE49-F238E27FC236}">
              <a16:creationId xmlns:a16="http://schemas.microsoft.com/office/drawing/2014/main" id="{20FF2B20-E919-D62B-9F85-7E418F2FEE70}"/>
            </a:ext>
          </a:extLst>
        </xdr:cNvPr>
        <xdr:cNvSpPr txBox="1"/>
      </xdr:nvSpPr>
      <xdr:spPr>
        <a:xfrm>
          <a:off x="257175" y="8274050"/>
          <a:ext cx="52101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u="sng">
              <a:solidFill>
                <a:srgbClr val="0070C0"/>
              </a:solidFill>
              <a:effectLst/>
              <a:latin typeface="Verdana" panose="020B0604030504040204" pitchFamily="34" charset="0"/>
              <a:ea typeface="Verdana" panose="020B0604030504040204" pitchFamily="34" charset="0"/>
              <a:cs typeface="+mn-cs"/>
            </a:rPr>
            <a:t>Download a Forestry</a:t>
          </a:r>
          <a:r>
            <a:rPr lang="en-GB" sz="1100" u="sng" baseline="0">
              <a:solidFill>
                <a:srgbClr val="0070C0"/>
              </a:solidFill>
              <a:effectLst/>
              <a:latin typeface="Verdana" panose="020B0604030504040204" pitchFamily="34" charset="0"/>
              <a:ea typeface="Verdana" panose="020B0604030504040204" pitchFamily="34" charset="0"/>
              <a:cs typeface="+mn-cs"/>
            </a:rPr>
            <a:t> Commission Agent Authority Form</a:t>
          </a:r>
          <a:endParaRPr lang="en-GB" u="sng">
            <a:solidFill>
              <a:srgbClr val="0070C0"/>
            </a:solidFill>
            <a:effectLst/>
            <a:latin typeface="Verdana" panose="020B0604030504040204" pitchFamily="34" charset="0"/>
            <a:ea typeface="Verdana" panose="020B0604030504040204" pitchFamily="34" charset="0"/>
          </a:endParaRPr>
        </a:p>
      </xdr:txBody>
    </xdr:sp>
    <xdr:clientData/>
  </xdr:oneCellAnchor>
  <xdr:oneCellAnchor>
    <xdr:from>
      <xdr:col>1</xdr:col>
      <xdr:colOff>47625</xdr:colOff>
      <xdr:row>37</xdr:row>
      <xdr:rowOff>47625</xdr:rowOff>
    </xdr:from>
    <xdr:ext cx="8181975" cy="263790"/>
    <xdr:sp macro="" textlink="">
      <xdr:nvSpPr>
        <xdr:cNvPr id="8" name="TextBox 7">
          <a:extLst>
            <a:ext uri="{FF2B5EF4-FFF2-40B4-BE49-F238E27FC236}">
              <a16:creationId xmlns:a16="http://schemas.microsoft.com/office/drawing/2014/main" id="{2DF5076A-DD9F-8286-1E51-4467ECB064E9}"/>
            </a:ext>
          </a:extLst>
        </xdr:cNvPr>
        <xdr:cNvSpPr txBox="1"/>
      </xdr:nvSpPr>
      <xdr:spPr>
        <a:xfrm>
          <a:off x="285750" y="10448925"/>
          <a:ext cx="8181975"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latin typeface="Verdana" panose="020B0604030504040204" pitchFamily="34" charset="0"/>
              <a:ea typeface="Verdana" panose="020B0604030504040204" pitchFamily="34" charset="0"/>
            </a:rPr>
            <a:t>Please complete a WCPG Declaration Form. You must include this when submitting your initial application.</a:t>
          </a:r>
        </a:p>
      </xdr:txBody>
    </xdr:sp>
    <xdr:clientData/>
  </xdr:oneCellAnchor>
  <xdr:oneCellAnchor>
    <xdr:from>
      <xdr:col>1</xdr:col>
      <xdr:colOff>44450</xdr:colOff>
      <xdr:row>37</xdr:row>
      <xdr:rowOff>311150</xdr:rowOff>
    </xdr:from>
    <xdr:ext cx="3937000" cy="263790"/>
    <xdr:sp macro="" textlink="">
      <xdr:nvSpPr>
        <xdr:cNvPr id="9" name="TextBox 8">
          <a:hlinkClick xmlns:r="http://schemas.openxmlformats.org/officeDocument/2006/relationships" r:id="rId4"/>
          <a:extLst>
            <a:ext uri="{FF2B5EF4-FFF2-40B4-BE49-F238E27FC236}">
              <a16:creationId xmlns:a16="http://schemas.microsoft.com/office/drawing/2014/main" id="{50B29132-30E0-A44A-A839-5D57BECA67E7}"/>
            </a:ext>
          </a:extLst>
        </xdr:cNvPr>
        <xdr:cNvSpPr txBox="1"/>
      </xdr:nvSpPr>
      <xdr:spPr>
        <a:xfrm>
          <a:off x="282575" y="10712450"/>
          <a:ext cx="3937000"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Download a WCPG Declaration Form</a:t>
          </a:r>
        </a:p>
      </xdr:txBody>
    </xdr:sp>
    <xdr:clientData/>
  </xdr:oneCellAnchor>
  <xdr:oneCellAnchor>
    <xdr:from>
      <xdr:col>0</xdr:col>
      <xdr:colOff>231774</xdr:colOff>
      <xdr:row>3</xdr:row>
      <xdr:rowOff>0</xdr:rowOff>
    </xdr:from>
    <xdr:ext cx="8239125" cy="514350"/>
    <xdr:sp macro="" textlink="">
      <xdr:nvSpPr>
        <xdr:cNvPr id="10" name="TextBox 9">
          <a:extLst>
            <a:ext uri="{FF2B5EF4-FFF2-40B4-BE49-F238E27FC236}">
              <a16:creationId xmlns:a16="http://schemas.microsoft.com/office/drawing/2014/main" id="{BC882DCB-582C-339C-E5B6-BC8187A03FB7}"/>
            </a:ext>
          </a:extLst>
        </xdr:cNvPr>
        <xdr:cNvSpPr txBox="1"/>
      </xdr:nvSpPr>
      <xdr:spPr>
        <a:xfrm>
          <a:off x="231774" y="866775"/>
          <a:ext cx="823912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a:latin typeface="Verdana" panose="020B0604030504040204" pitchFamily="34" charset="0"/>
              <a:ea typeface="Verdana" panose="020B0604030504040204" pitchFamily="34" charset="0"/>
            </a:rPr>
            <a:t>Please provide the details for the lead applicant applying, and</a:t>
          </a:r>
          <a:r>
            <a:rPr lang="en-GB" sz="1100" baseline="0">
              <a:latin typeface="Verdana" panose="020B0604030504040204" pitchFamily="34" charset="0"/>
              <a:ea typeface="Verdana" panose="020B0604030504040204" pitchFamily="34" charset="0"/>
            </a:rPr>
            <a:t> any agent authorised to act on their behalf.</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Verdana" panose="020B0604030504040204" pitchFamily="34" charset="0"/>
              <a:ea typeface="Verdana" panose="020B0604030504040204" pitchFamily="34" charset="0"/>
              <a:cs typeface="+mn-cs"/>
            </a:rPr>
            <a:t>Required fields for completion are shown in yellow. Fields that do not require completion are</a:t>
          </a:r>
          <a:r>
            <a:rPr lang="en-GB" sz="1100" baseline="0">
              <a:solidFill>
                <a:schemeClr val="tx1"/>
              </a:solidFill>
              <a:effectLst/>
              <a:latin typeface="Verdana" panose="020B0604030504040204" pitchFamily="34" charset="0"/>
              <a:ea typeface="Verdana" panose="020B0604030504040204" pitchFamily="34" charset="0"/>
              <a:cs typeface="+mn-cs"/>
            </a:rPr>
            <a:t> </a:t>
          </a:r>
          <a:r>
            <a:rPr lang="en-GB" sz="1100">
              <a:solidFill>
                <a:schemeClr val="tx1"/>
              </a:solidFill>
              <a:effectLst/>
              <a:latin typeface="Verdana" panose="020B0604030504040204" pitchFamily="34" charset="0"/>
              <a:ea typeface="Verdana" panose="020B0604030504040204" pitchFamily="34" charset="0"/>
              <a:cs typeface="+mn-cs"/>
            </a:rPr>
            <a:t>greyed-out. </a:t>
          </a:r>
          <a:endParaRPr lang="en-GB">
            <a:effectLst/>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1</xdr:rowOff>
    </xdr:from>
    <xdr:to>
      <xdr:col>2</xdr:col>
      <xdr:colOff>1571624</xdr:colOff>
      <xdr:row>1</xdr:row>
      <xdr:rowOff>1</xdr:rowOff>
    </xdr:to>
    <xdr:sp macro="" textlink="">
      <xdr:nvSpPr>
        <xdr:cNvPr id="11" name="TextBox 10">
          <a:extLst>
            <a:ext uri="{FF2B5EF4-FFF2-40B4-BE49-F238E27FC236}">
              <a16:creationId xmlns:a16="http://schemas.microsoft.com/office/drawing/2014/main" id="{262ECEBF-A503-4553-91B8-AD18A381278A}"/>
            </a:ext>
          </a:extLst>
        </xdr:cNvPr>
        <xdr:cNvSpPr txBox="1"/>
      </xdr:nvSpPr>
      <xdr:spPr>
        <a:xfrm>
          <a:off x="0" y="1"/>
          <a:ext cx="5324474" cy="190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560479</xdr:colOff>
      <xdr:row>20</xdr:row>
      <xdr:rowOff>260157</xdr:rowOff>
    </xdr:from>
    <xdr:to>
      <xdr:col>2</xdr:col>
      <xdr:colOff>4209933</xdr:colOff>
      <xdr:row>28</xdr:row>
      <xdr:rowOff>131054</xdr:rowOff>
    </xdr:to>
    <xdr:sp macro="" textlink="">
      <xdr:nvSpPr>
        <xdr:cNvPr id="2" name="PowerPlusWaterMarkObject25012783">
          <a:extLst>
            <a:ext uri="{FF2B5EF4-FFF2-40B4-BE49-F238E27FC236}">
              <a16:creationId xmlns:a16="http://schemas.microsoft.com/office/drawing/2014/main" id="{9E505D77-8933-467A-B895-0635AF2D02B6}"/>
            </a:ext>
          </a:extLst>
        </xdr:cNvPr>
        <xdr:cNvSpPr>
          <a:spLocks noChangeArrowheads="1" noChangeShapeType="1" noTextEdit="1"/>
        </xdr:cNvSpPr>
      </xdr:nvSpPr>
      <xdr:spPr bwMode="auto">
        <a:xfrm rot="18900000">
          <a:off x="798604" y="4755957"/>
          <a:ext cx="7335629" cy="269029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EXAMPLE</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5867400</xdr:colOff>
      <xdr:row>0</xdr:row>
      <xdr:rowOff>104775</xdr:rowOff>
    </xdr:from>
    <xdr:to>
      <xdr:col>1</xdr:col>
      <xdr:colOff>8494856</xdr:colOff>
      <xdr:row>2</xdr:row>
      <xdr:rowOff>47625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104775"/>
          <a:ext cx="2913206"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254001</xdr:colOff>
      <xdr:row>3</xdr:row>
      <xdr:rowOff>0</xdr:rowOff>
    </xdr:from>
    <xdr:ext cx="8166100" cy="1409700"/>
    <xdr:sp macro="" textlink="">
      <xdr:nvSpPr>
        <xdr:cNvPr id="2" name="TextBox 1">
          <a:extLst>
            <a:ext uri="{FF2B5EF4-FFF2-40B4-BE49-F238E27FC236}">
              <a16:creationId xmlns:a16="http://schemas.microsoft.com/office/drawing/2014/main" id="{D4B1C4A1-677D-D418-FB1D-9444D41CF7EF}"/>
            </a:ext>
          </a:extLst>
        </xdr:cNvPr>
        <xdr:cNvSpPr txBox="1"/>
      </xdr:nvSpPr>
      <xdr:spPr>
        <a:xfrm>
          <a:off x="254001" y="762000"/>
          <a:ext cx="8166100" cy="1409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Please provide an overview of the woodland that you wish to design and briefly describe your economic, social and environmental objectives. The boxes will expand automatically as you type.</a:t>
          </a:r>
        </a:p>
        <a:p>
          <a:endParaRPr lang="en-GB" sz="1100">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The concept of balanced objectives is central to sustainable forest management. The most appropriate balance should be determined according to local circumstances. </a:t>
          </a:r>
        </a:p>
        <a:p>
          <a:endParaRPr lang="en-GB" sz="1100">
            <a:latin typeface="Verdana" panose="020B0604030504040204" pitchFamily="34" charset="0"/>
            <a:ea typeface="Verdana" panose="020B0604030504040204" pitchFamily="34" charset="0"/>
          </a:endParaRPr>
        </a:p>
        <a:p>
          <a:r>
            <a:rPr lang="en-GB" sz="1100" baseline="0">
              <a:latin typeface="Verdana" panose="020B0604030504040204" pitchFamily="34" charset="0"/>
              <a:ea typeface="Verdana" panose="020B0604030504040204" pitchFamily="34" charset="0"/>
            </a:rPr>
            <a:t>Further guidance can be found in the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2676525</xdr:colOff>
      <xdr:row>3</xdr:row>
      <xdr:rowOff>1025525</xdr:rowOff>
    </xdr:from>
    <xdr:ext cx="1766446" cy="263790"/>
    <xdr:sp macro="" textlink="">
      <xdr:nvSpPr>
        <xdr:cNvPr id="5" name="TextBox 4">
          <a:hlinkClick xmlns:r="http://schemas.openxmlformats.org/officeDocument/2006/relationships" r:id="rId2"/>
          <a:extLst>
            <a:ext uri="{FF2B5EF4-FFF2-40B4-BE49-F238E27FC236}">
              <a16:creationId xmlns:a16="http://schemas.microsoft.com/office/drawing/2014/main" id="{398E73B8-34C8-0C49-B558-BCF622850C69}"/>
            </a:ext>
          </a:extLst>
        </xdr:cNvPr>
        <xdr:cNvSpPr txBox="1"/>
      </xdr:nvSpPr>
      <xdr:spPr>
        <a:xfrm>
          <a:off x="2943225" y="1787525"/>
          <a:ext cx="1766446"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rgbClr val="0070C0"/>
              </a:solidFill>
              <a:latin typeface="Verdana" panose="020B0604030504040204" pitchFamily="34" charset="0"/>
              <a:ea typeface="Verdana" panose="020B0604030504040204" pitchFamily="34" charset="0"/>
            </a:rPr>
            <a:t>UK Forestry</a:t>
          </a:r>
          <a:r>
            <a:rPr lang="en-GB" sz="1100" u="sng" baseline="0">
              <a:solidFill>
                <a:srgbClr val="0070C0"/>
              </a:solidFill>
              <a:latin typeface="Verdana" panose="020B0604030504040204" pitchFamily="34" charset="0"/>
              <a:ea typeface="Verdana" panose="020B0604030504040204" pitchFamily="34" charset="0"/>
            </a:rPr>
            <a:t> Standard</a:t>
          </a:r>
          <a:r>
            <a:rPr lang="en-GB" sz="1100" u="none" baseline="0">
              <a:solidFill>
                <a:sysClr val="windowText" lastClr="000000"/>
              </a:solidFill>
              <a:latin typeface="Verdana" panose="020B0604030504040204" pitchFamily="34" charset="0"/>
              <a:ea typeface="Verdana" panose="020B0604030504040204" pitchFamily="34" charset="0"/>
            </a:rPr>
            <a:t>.</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1</xdr:col>
      <xdr:colOff>5114925</xdr:colOff>
      <xdr:row>1</xdr:row>
      <xdr:rowOff>9525</xdr:rowOff>
    </xdr:to>
    <xdr:sp macro="" textlink="">
      <xdr:nvSpPr>
        <xdr:cNvPr id="6" name="TextBox 5">
          <a:extLst>
            <a:ext uri="{FF2B5EF4-FFF2-40B4-BE49-F238E27FC236}">
              <a16:creationId xmlns:a16="http://schemas.microsoft.com/office/drawing/2014/main" id="{A4587453-2782-4527-81DA-8B96E71BD072}"/>
            </a:ext>
          </a:extLst>
        </xdr:cNvPr>
        <xdr:cNvSpPr txBox="1"/>
      </xdr:nvSpPr>
      <xdr:spPr>
        <a:xfrm>
          <a:off x="0" y="0"/>
          <a:ext cx="5372100" cy="1905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1669884</xdr:colOff>
      <xdr:row>3</xdr:row>
      <xdr:rowOff>792824</xdr:rowOff>
    </xdr:from>
    <xdr:to>
      <xdr:col>1</xdr:col>
      <xdr:colOff>6648313</xdr:colOff>
      <xdr:row>12</xdr:row>
      <xdr:rowOff>44803</xdr:rowOff>
    </xdr:to>
    <xdr:sp macro="" textlink="">
      <xdr:nvSpPr>
        <xdr:cNvPr id="3" name="PowerPlusWaterMarkObject25012783">
          <a:extLst>
            <a:ext uri="{FF2B5EF4-FFF2-40B4-BE49-F238E27FC236}">
              <a16:creationId xmlns:a16="http://schemas.microsoft.com/office/drawing/2014/main" id="{A152CB79-9967-472A-B791-0F6764BEC8B7}"/>
            </a:ext>
          </a:extLst>
        </xdr:cNvPr>
        <xdr:cNvSpPr>
          <a:spLocks noChangeArrowheads="1" noChangeShapeType="1" noTextEdit="1"/>
        </xdr:cNvSpPr>
      </xdr:nvSpPr>
      <xdr:spPr bwMode="auto">
        <a:xfrm rot="18900000">
          <a:off x="1936584" y="1554824"/>
          <a:ext cx="4978429" cy="2214254"/>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EXAMPLE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4057650</xdr:colOff>
      <xdr:row>1</xdr:row>
      <xdr:rowOff>9525</xdr:rowOff>
    </xdr:from>
    <xdr:to>
      <xdr:col>5</xdr:col>
      <xdr:colOff>944706</xdr:colOff>
      <xdr:row>2</xdr:row>
      <xdr:rowOff>76611</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190500"/>
          <a:ext cx="2913206"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xdr:colOff>
      <xdr:row>0</xdr:row>
      <xdr:rowOff>0</xdr:rowOff>
    </xdr:from>
    <xdr:to>
      <xdr:col>2</xdr:col>
      <xdr:colOff>1301750</xdr:colOff>
      <xdr:row>1</xdr:row>
      <xdr:rowOff>31750</xdr:rowOff>
    </xdr:to>
    <xdr:sp macro="" textlink="">
      <xdr:nvSpPr>
        <xdr:cNvPr id="4" name="TextBox 3">
          <a:extLst>
            <a:ext uri="{FF2B5EF4-FFF2-40B4-BE49-F238E27FC236}">
              <a16:creationId xmlns:a16="http://schemas.microsoft.com/office/drawing/2014/main" id="{29DB959E-6EC4-4C03-86C6-CA958510DC81}"/>
            </a:ext>
          </a:extLst>
        </xdr:cNvPr>
        <xdr:cNvSpPr txBox="1"/>
      </xdr:nvSpPr>
      <xdr:spPr>
        <a:xfrm>
          <a:off x="9525" y="0"/>
          <a:ext cx="5271558" cy="2222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2</xdr:col>
      <xdr:colOff>3271837</xdr:colOff>
      <xdr:row>3</xdr:row>
      <xdr:rowOff>138111</xdr:rowOff>
    </xdr:from>
    <xdr:to>
      <xdr:col>4</xdr:col>
      <xdr:colOff>276225</xdr:colOff>
      <xdr:row>5</xdr:row>
      <xdr:rowOff>76200</xdr:rowOff>
    </xdr:to>
    <xdr:sp macro="" textlink="">
      <xdr:nvSpPr>
        <xdr:cNvPr id="6" name="TextBox 5">
          <a:hlinkClick xmlns:r="http://schemas.openxmlformats.org/officeDocument/2006/relationships" r:id="rId2"/>
          <a:extLst>
            <a:ext uri="{FF2B5EF4-FFF2-40B4-BE49-F238E27FC236}">
              <a16:creationId xmlns:a16="http://schemas.microsoft.com/office/drawing/2014/main" id="{6CF9FF41-6EB7-1FF3-8CB5-D40C42BF554B}"/>
            </a:ext>
          </a:extLst>
        </xdr:cNvPr>
        <xdr:cNvSpPr txBox="1"/>
      </xdr:nvSpPr>
      <xdr:spPr>
        <a:xfrm>
          <a:off x="7253287" y="957261"/>
          <a:ext cx="2347913" cy="309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070C0"/>
              </a:solidFill>
              <a:latin typeface="Verdana" panose="020B0604030504040204" pitchFamily="34" charset="0"/>
              <a:ea typeface="Verdana" panose="020B0604030504040204" pitchFamily="34" charset="0"/>
            </a:rPr>
            <a:t>Link to MAGIC Map</a:t>
          </a:r>
          <a:r>
            <a:rPr lang="en-GB" sz="1100" u="sng" baseline="0">
              <a:solidFill>
                <a:srgbClr val="0070C0"/>
              </a:solidFill>
              <a:latin typeface="Verdana" panose="020B0604030504040204" pitchFamily="34" charset="0"/>
              <a:ea typeface="Verdana" panose="020B0604030504040204" pitchFamily="34" charset="0"/>
            </a:rPr>
            <a:t> Application</a:t>
          </a:r>
          <a:endParaRPr lang="en-GB" sz="1100" u="sng">
            <a:solidFill>
              <a:srgbClr val="0070C0"/>
            </a:solidFill>
            <a:latin typeface="Verdana" panose="020B0604030504040204" pitchFamily="34" charset="0"/>
            <a:ea typeface="Verdana" panose="020B0604030504040204" pitchFamily="34" charset="0"/>
          </a:endParaRPr>
        </a:p>
      </xdr:txBody>
    </xdr:sp>
    <xdr:clientData/>
  </xdr:twoCellAnchor>
  <xdr:oneCellAnchor>
    <xdr:from>
      <xdr:col>4</xdr:col>
      <xdr:colOff>504825</xdr:colOff>
      <xdr:row>14</xdr:row>
      <xdr:rowOff>47625</xdr:rowOff>
    </xdr:from>
    <xdr:ext cx="184731" cy="264560"/>
    <xdr:sp macro="" textlink="">
      <xdr:nvSpPr>
        <xdr:cNvPr id="7" name="TextBox 6">
          <a:extLst>
            <a:ext uri="{FF2B5EF4-FFF2-40B4-BE49-F238E27FC236}">
              <a16:creationId xmlns:a16="http://schemas.microsoft.com/office/drawing/2014/main" id="{271127E7-A483-2A54-1DBB-95067463AE57}"/>
            </a:ext>
          </a:extLst>
        </xdr:cNvPr>
        <xdr:cNvSpPr txBox="1"/>
      </xdr:nvSpPr>
      <xdr:spPr>
        <a:xfrm>
          <a:off x="9829800" y="3390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2716249</xdr:colOff>
      <xdr:row>17</xdr:row>
      <xdr:rowOff>1182805</xdr:rowOff>
    </xdr:from>
    <xdr:to>
      <xdr:col>4</xdr:col>
      <xdr:colOff>3892583</xdr:colOff>
      <xdr:row>18</xdr:row>
      <xdr:rowOff>1295002</xdr:rowOff>
    </xdr:to>
    <xdr:sp macro="" textlink="">
      <xdr:nvSpPr>
        <xdr:cNvPr id="2" name="PowerPlusWaterMarkObject25012783">
          <a:extLst>
            <a:ext uri="{FF2B5EF4-FFF2-40B4-BE49-F238E27FC236}">
              <a16:creationId xmlns:a16="http://schemas.microsoft.com/office/drawing/2014/main" id="{22AFAB15-AEF4-4111-98D4-101B8DB3A7C8}"/>
            </a:ext>
          </a:extLst>
        </xdr:cNvPr>
        <xdr:cNvSpPr>
          <a:spLocks noChangeArrowheads="1" noChangeShapeType="1" noTextEdit="1"/>
        </xdr:cNvSpPr>
      </xdr:nvSpPr>
      <xdr:spPr bwMode="auto">
        <a:xfrm rot="18900000">
          <a:off x="2906749" y="5183305"/>
          <a:ext cx="10764834" cy="269029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EXAMPLE</a:t>
          </a:r>
        </a:p>
      </xdr:txBody>
    </xdr:sp>
    <xdr:clientData/>
  </xdr:twoCellAnchor>
  <xdr:twoCellAnchor>
    <xdr:from>
      <xdr:col>1</xdr:col>
      <xdr:colOff>2942362</xdr:colOff>
      <xdr:row>31</xdr:row>
      <xdr:rowOff>270243</xdr:rowOff>
    </xdr:from>
    <xdr:to>
      <xdr:col>4</xdr:col>
      <xdr:colOff>2221164</xdr:colOff>
      <xdr:row>36</xdr:row>
      <xdr:rowOff>436722</xdr:rowOff>
    </xdr:to>
    <xdr:sp macro="" textlink="">
      <xdr:nvSpPr>
        <xdr:cNvPr id="8" name="PowerPlusWaterMarkObject25012783">
          <a:extLst>
            <a:ext uri="{FF2B5EF4-FFF2-40B4-BE49-F238E27FC236}">
              <a16:creationId xmlns:a16="http://schemas.microsoft.com/office/drawing/2014/main" id="{BE2FF1FA-AB43-4822-B766-685FEC34DB74}"/>
            </a:ext>
          </a:extLst>
        </xdr:cNvPr>
        <xdr:cNvSpPr>
          <a:spLocks noChangeArrowheads="1" noChangeShapeType="1" noTextEdit="1"/>
        </xdr:cNvSpPr>
      </xdr:nvSpPr>
      <xdr:spPr bwMode="auto">
        <a:xfrm rot="18900000">
          <a:off x="3136750" y="17852615"/>
          <a:ext cx="8862118" cy="3023979"/>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baseline="0">
              <a:ln>
                <a:noFill/>
              </a:ln>
              <a:solidFill>
                <a:srgbClr val="000000">
                  <a:alpha val="50000"/>
                </a:srgbClr>
              </a:solidFill>
              <a:latin typeface="Arial Black" panose="020B0A04020102020204" pitchFamily="34" charset="0"/>
            </a:rPr>
            <a:t>EXAMPLE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2349500</xdr:colOff>
      <xdr:row>0</xdr:row>
      <xdr:rowOff>120650</xdr:rowOff>
    </xdr:from>
    <xdr:to>
      <xdr:col>4</xdr:col>
      <xdr:colOff>5265881</xdr:colOff>
      <xdr:row>2</xdr:row>
      <xdr:rowOff>67086</xdr:rowOff>
    </xdr:to>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36300" y="120650"/>
          <a:ext cx="2916381"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1381125</xdr:colOff>
      <xdr:row>23</xdr:row>
      <xdr:rowOff>1085850</xdr:rowOff>
    </xdr:from>
    <xdr:ext cx="3629025" cy="248209"/>
    <xdr:sp macro="" textlink="">
      <xdr:nvSpPr>
        <xdr:cNvPr id="2" name="TextBox 1">
          <a:hlinkClick xmlns:r="http://schemas.openxmlformats.org/officeDocument/2006/relationships" r:id="rId2"/>
          <a:extLst>
            <a:ext uri="{FF2B5EF4-FFF2-40B4-BE49-F238E27FC236}">
              <a16:creationId xmlns:a16="http://schemas.microsoft.com/office/drawing/2014/main" id="{937D127E-6411-4B1B-BA50-2D6003A2A3AC}"/>
            </a:ext>
          </a:extLst>
        </xdr:cNvPr>
        <xdr:cNvSpPr txBox="1"/>
      </xdr:nvSpPr>
      <xdr:spPr>
        <a:xfrm>
          <a:off x="5019675" y="14097000"/>
          <a:ext cx="36290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0</xdr:col>
      <xdr:colOff>88898</xdr:colOff>
      <xdr:row>22</xdr:row>
      <xdr:rowOff>180975</xdr:rowOff>
    </xdr:from>
    <xdr:ext cx="14865352" cy="752476"/>
    <xdr:sp macro="" textlink="">
      <xdr:nvSpPr>
        <xdr:cNvPr id="3" name="TextBox 2">
          <a:extLst>
            <a:ext uri="{FF2B5EF4-FFF2-40B4-BE49-F238E27FC236}">
              <a16:creationId xmlns:a16="http://schemas.microsoft.com/office/drawing/2014/main" id="{2DEC93B1-4DC6-726F-AFC2-F5B63FCA4DFD}"/>
            </a:ext>
          </a:extLst>
        </xdr:cNvPr>
        <xdr:cNvSpPr txBox="1"/>
      </xdr:nvSpPr>
      <xdr:spPr>
        <a:xfrm>
          <a:off x="88898" y="13001625"/>
          <a:ext cx="14865352" cy="7524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a:latin typeface="Verdana" panose="020B0604030504040204" pitchFamily="34" charset="0"/>
              <a:ea typeface="Verdana" panose="020B0604030504040204" pitchFamily="34" charset="0"/>
            </a:rPr>
            <a:t>You must produce a Site Context Plan which shows the location of the site on an Ordinance Survey backdrop (suggested scale - 1:15,000). </a:t>
          </a:r>
        </a:p>
        <a:p>
          <a:r>
            <a:rPr lang="en-GB" sz="1000">
              <a:latin typeface="Verdana" panose="020B0604030504040204" pitchFamily="34" charset="0"/>
              <a:ea typeface="Verdana" panose="020B0604030504040204" pitchFamily="34" charset="0"/>
            </a:rPr>
            <a:t>This should summarise the key landscape and woodland design issues applying the forest design principles (informed by the site, landscape context, National Charter Area Profile, County and District Landscape Charter Assessment (LCA) and UKFS. This should show contours, key features and characteristics of the wider landscape context. The map should include text boxes with annotated narrative highlighting landscape and visual sensitivities relevant to woodland creation. Identify what further data gathering or survey work is likely to be required to produce a UKFS-compliant Woodland Creation Design Plan in relation to the site’s landscape and visual sensitivities.</a:t>
          </a:r>
        </a:p>
        <a:p>
          <a:endParaRPr lang="en-GB" sz="100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oneCellAnchor>
    <xdr:from>
      <xdr:col>1</xdr:col>
      <xdr:colOff>1901825</xdr:colOff>
      <xdr:row>23</xdr:row>
      <xdr:rowOff>777875</xdr:rowOff>
    </xdr:from>
    <xdr:ext cx="7261225" cy="248209"/>
    <xdr:sp macro="" textlink="">
      <xdr:nvSpPr>
        <xdr:cNvPr id="6" name="TextBox 5">
          <a:hlinkClick xmlns:r="http://schemas.openxmlformats.org/officeDocument/2006/relationships" r:id="rId3"/>
          <a:extLst>
            <a:ext uri="{FF2B5EF4-FFF2-40B4-BE49-F238E27FC236}">
              <a16:creationId xmlns:a16="http://schemas.microsoft.com/office/drawing/2014/main" id="{BC6A95B4-60DB-4E2D-A2AC-5D8F0230A0AC}"/>
            </a:ext>
          </a:extLst>
        </xdr:cNvPr>
        <xdr:cNvSpPr txBox="1"/>
      </xdr:nvSpPr>
      <xdr:spPr>
        <a:xfrm>
          <a:off x="2035175" y="13789025"/>
          <a:ext cx="7261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www.gov.uk/government/publications/woodland-creation-design-plan-example-documents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twoCellAnchor>
    <xdr:from>
      <xdr:col>0</xdr:col>
      <xdr:colOff>0</xdr:colOff>
      <xdr:row>0</xdr:row>
      <xdr:rowOff>0</xdr:rowOff>
    </xdr:from>
    <xdr:to>
      <xdr:col>2</xdr:col>
      <xdr:colOff>1905000</xdr:colOff>
      <xdr:row>1</xdr:row>
      <xdr:rowOff>57150</xdr:rowOff>
    </xdr:to>
    <xdr:sp macro="" textlink="">
      <xdr:nvSpPr>
        <xdr:cNvPr id="7" name="TextBox 6">
          <a:extLst>
            <a:ext uri="{FF2B5EF4-FFF2-40B4-BE49-F238E27FC236}">
              <a16:creationId xmlns:a16="http://schemas.microsoft.com/office/drawing/2014/main" id="{ED81A898-F366-45F9-87D5-5AB113CFCA03}"/>
            </a:ext>
          </a:extLst>
        </xdr:cNvPr>
        <xdr:cNvSpPr txBox="1"/>
      </xdr:nvSpPr>
      <xdr:spPr>
        <a:xfrm>
          <a:off x="0" y="0"/>
          <a:ext cx="5543550"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1918873</xdr:colOff>
      <xdr:row>16</xdr:row>
      <xdr:rowOff>549650</xdr:rowOff>
    </xdr:from>
    <xdr:to>
      <xdr:col>4</xdr:col>
      <xdr:colOff>3494957</xdr:colOff>
      <xdr:row>17</xdr:row>
      <xdr:rowOff>1710224</xdr:rowOff>
    </xdr:to>
    <xdr:sp macro="" textlink="">
      <xdr:nvSpPr>
        <xdr:cNvPr id="5" name="PowerPlusWaterMarkObject25012783">
          <a:extLst>
            <a:ext uri="{FF2B5EF4-FFF2-40B4-BE49-F238E27FC236}">
              <a16:creationId xmlns:a16="http://schemas.microsoft.com/office/drawing/2014/main" id="{B7BF406F-4FF3-4959-9A9E-EFB19D041393}"/>
            </a:ext>
          </a:extLst>
        </xdr:cNvPr>
        <xdr:cNvSpPr>
          <a:spLocks noChangeArrowheads="1" noChangeShapeType="1" noTextEdit="1"/>
        </xdr:cNvSpPr>
      </xdr:nvSpPr>
      <xdr:spPr bwMode="auto">
        <a:xfrm rot="18900000">
          <a:off x="2073332" y="5827015"/>
          <a:ext cx="10148584" cy="2653682"/>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 MPL 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2</xdr:col>
      <xdr:colOff>192502</xdr:colOff>
      <xdr:row>27</xdr:row>
      <xdr:rowOff>199403</xdr:rowOff>
    </xdr:from>
    <xdr:to>
      <xdr:col>4</xdr:col>
      <xdr:colOff>4180459</xdr:colOff>
      <xdr:row>29</xdr:row>
      <xdr:rowOff>610684</xdr:rowOff>
    </xdr:to>
    <xdr:sp macro="" textlink="">
      <xdr:nvSpPr>
        <xdr:cNvPr id="9" name="PowerPlusWaterMarkObject25012783">
          <a:extLst>
            <a:ext uri="{FF2B5EF4-FFF2-40B4-BE49-F238E27FC236}">
              <a16:creationId xmlns:a16="http://schemas.microsoft.com/office/drawing/2014/main" id="{1D5CC759-7AC6-4414-80C1-3B62B00D8347}"/>
            </a:ext>
          </a:extLst>
        </xdr:cNvPr>
        <xdr:cNvSpPr>
          <a:spLocks noChangeArrowheads="1" noChangeShapeType="1" noTextEdit="1"/>
        </xdr:cNvSpPr>
      </xdr:nvSpPr>
      <xdr:spPr bwMode="auto">
        <a:xfrm rot="18900000">
          <a:off x="4002502" y="15665622"/>
          <a:ext cx="8905238" cy="2983031"/>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 MPL 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2219325</xdr:colOff>
      <xdr:row>0</xdr:row>
      <xdr:rowOff>47625</xdr:rowOff>
    </xdr:from>
    <xdr:to>
      <xdr:col>5</xdr:col>
      <xdr:colOff>1731</xdr:colOff>
      <xdr:row>2</xdr:row>
      <xdr:rowOff>411</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229975" y="47625"/>
          <a:ext cx="2916381" cy="533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1533525</xdr:colOff>
      <xdr:row>1</xdr:row>
      <xdr:rowOff>19050</xdr:rowOff>
    </xdr:to>
    <xdr:sp macro="" textlink="">
      <xdr:nvSpPr>
        <xdr:cNvPr id="2" name="TextBox 1">
          <a:extLst>
            <a:ext uri="{FF2B5EF4-FFF2-40B4-BE49-F238E27FC236}">
              <a16:creationId xmlns:a16="http://schemas.microsoft.com/office/drawing/2014/main" id="{E70D8DFB-D38B-4A76-AD22-F729C025C116}"/>
            </a:ext>
          </a:extLst>
        </xdr:cNvPr>
        <xdr:cNvSpPr txBox="1"/>
      </xdr:nvSpPr>
      <xdr:spPr>
        <a:xfrm>
          <a:off x="0" y="0"/>
          <a:ext cx="5295900" cy="2095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oneCellAnchor>
    <xdr:from>
      <xdr:col>1</xdr:col>
      <xdr:colOff>57150</xdr:colOff>
      <xdr:row>3</xdr:row>
      <xdr:rowOff>38101</xdr:rowOff>
    </xdr:from>
    <xdr:ext cx="14725650" cy="2114550"/>
    <xdr:sp macro="" textlink="">
      <xdr:nvSpPr>
        <xdr:cNvPr id="18" name="TextBox 2">
          <a:hlinkClick xmlns:r="http://schemas.openxmlformats.org/officeDocument/2006/relationships" r:id="rId2"/>
          <a:extLst>
            <a:ext uri="{FF2B5EF4-FFF2-40B4-BE49-F238E27FC236}">
              <a16:creationId xmlns:a16="http://schemas.microsoft.com/office/drawing/2014/main" id="{1F81861F-A1F5-CCDE-A4A8-77F573332128}"/>
            </a:ext>
          </a:extLst>
        </xdr:cNvPr>
        <xdr:cNvSpPr txBox="1"/>
      </xdr:nvSpPr>
      <xdr:spPr>
        <a:xfrm>
          <a:off x="323850" y="714376"/>
          <a:ext cx="14725650" cy="2114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i="0">
              <a:latin typeface="Verdana" panose="020B0604030504040204" pitchFamily="34" charset="0"/>
              <a:ea typeface="Verdana" panose="020B0604030504040204" pitchFamily="34" charset="0"/>
            </a:rPr>
            <a:t>Guidance</a:t>
          </a:r>
        </a:p>
        <a:p>
          <a:r>
            <a:rPr lang="en-GB" sz="1050">
              <a:latin typeface="Verdana" panose="020B0604030504040204" pitchFamily="34" charset="0"/>
              <a:ea typeface="Verdana" panose="020B0604030504040204" pitchFamily="34" charset="0"/>
            </a:rPr>
            <a:t>To carry out most of these checks you will need to use Defra's MAGIC interactive mapping website. </a:t>
          </a:r>
        </a:p>
        <a:p>
          <a:r>
            <a:rPr lang="en-GB" sz="1050">
              <a:latin typeface="Verdana" panose="020B0604030504040204" pitchFamily="34" charset="0"/>
              <a:ea typeface="Verdana" panose="020B0604030504040204" pitchFamily="34" charset="0"/>
            </a:rPr>
            <a:t>You will need to select the layers indicated for the check in the 'What you need to do' column, and then use the 'Site Check' tool in MAGIC to draw your site boundary as a polygon.</a:t>
          </a:r>
        </a:p>
        <a:p>
          <a:r>
            <a:rPr lang="en-GB" sz="1050">
              <a:latin typeface="Verdana" panose="020B0604030504040204" pitchFamily="34" charset="0"/>
              <a:ea typeface="Verdana" panose="020B0604030504040204" pitchFamily="34" charset="0"/>
            </a:rPr>
            <a:t>Define the buffer to 1,000m and click 'buffer' to apply, then perform site check to see the report. If needed, print the report as PDF and save a copy.</a:t>
          </a:r>
        </a:p>
        <a:p>
          <a:r>
            <a:rPr lang="en-GB" sz="1050">
              <a:latin typeface="Verdana" panose="020B0604030504040204" pitchFamily="34" charset="0"/>
              <a:ea typeface="Verdana" panose="020B0604030504040204" pitchFamily="34" charset="0"/>
            </a:rPr>
            <a:t>To save a copy of the map, use the 'Print' tool and click 'Printout' to open the map and save a copy. </a:t>
          </a: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Please add as much detail as possible in the comments box, summarising the key historic environment issues and identify what further data gathering or survey work is likely to be required to produce a UKFS-compliant Woodland Creation Design Plan in relation to Historic Environment sensitivities.</a:t>
          </a:r>
        </a:p>
        <a:p>
          <a:endParaRPr lang="en-GB" sz="1000">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Verdana" panose="020B0604030504040204" pitchFamily="34" charset="0"/>
              <a:ea typeface="Verdana" panose="020B0604030504040204" pitchFamily="34" charset="0"/>
              <a:cs typeface="+mn-cs"/>
            </a:rPr>
            <a:t>Please see</a:t>
          </a:r>
          <a:r>
            <a:rPr lang="en-GB" sz="1100" baseline="0">
              <a:solidFill>
                <a:schemeClr val="tx1"/>
              </a:solidFill>
              <a:effectLst/>
              <a:latin typeface="Verdana" panose="020B0604030504040204" pitchFamily="34" charset="0"/>
              <a:ea typeface="Verdana" panose="020B0604030504040204" pitchFamily="34" charset="0"/>
              <a:cs typeface="+mn-cs"/>
            </a:rPr>
            <a:t> our guidance on notifying Historic Environment organisations </a:t>
          </a:r>
          <a:r>
            <a:rPr lang="en-GB" sz="1100" u="sng">
              <a:solidFill>
                <a:srgbClr val="0070C0"/>
              </a:solidFill>
              <a:effectLst/>
              <a:latin typeface="Verdana" panose="020B0604030504040204" pitchFamily="34" charset="0"/>
              <a:ea typeface="Verdana" panose="020B0604030504040204" pitchFamily="34" charset="0"/>
              <a:cs typeface="+mn-cs"/>
            </a:rPr>
            <a:t>www.gov.uk/guidance/when-to-notify-historic-environment-organisations-about-forestry-proposals</a:t>
          </a:r>
          <a:endParaRPr lang="en-GB" sz="1000" u="sng">
            <a:solidFill>
              <a:srgbClr val="0070C0"/>
            </a:solidFill>
            <a:effectLst/>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twoCellAnchor>
    <xdr:from>
      <xdr:col>1</xdr:col>
      <xdr:colOff>1727951</xdr:colOff>
      <xdr:row>9</xdr:row>
      <xdr:rowOff>334990</xdr:rowOff>
    </xdr:from>
    <xdr:to>
      <xdr:col>4</xdr:col>
      <xdr:colOff>2428292</xdr:colOff>
      <xdr:row>11</xdr:row>
      <xdr:rowOff>811352</xdr:rowOff>
    </xdr:to>
    <xdr:sp macro="" textlink="">
      <xdr:nvSpPr>
        <xdr:cNvPr id="3" name="PowerPlusWaterMarkObject25012783">
          <a:extLst>
            <a:ext uri="{FF2B5EF4-FFF2-40B4-BE49-F238E27FC236}">
              <a16:creationId xmlns:a16="http://schemas.microsoft.com/office/drawing/2014/main" id="{4C8B98F5-AF69-4915-801C-E5F331EF9B86}"/>
            </a:ext>
          </a:extLst>
        </xdr:cNvPr>
        <xdr:cNvSpPr>
          <a:spLocks noChangeArrowheads="1" noChangeShapeType="1" noTextEdit="1"/>
        </xdr:cNvSpPr>
      </xdr:nvSpPr>
      <xdr:spPr bwMode="auto">
        <a:xfrm rot="18900000">
          <a:off x="1994651" y="4192615"/>
          <a:ext cx="9691941" cy="265758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2</xdr:col>
      <xdr:colOff>57150</xdr:colOff>
      <xdr:row>13</xdr:row>
      <xdr:rowOff>1571625</xdr:rowOff>
    </xdr:from>
    <xdr:to>
      <xdr:col>4</xdr:col>
      <xdr:colOff>3762865</xdr:colOff>
      <xdr:row>15</xdr:row>
      <xdr:rowOff>825612</xdr:rowOff>
    </xdr:to>
    <xdr:sp macro="" textlink="">
      <xdr:nvSpPr>
        <xdr:cNvPr id="5" name="PowerPlusWaterMarkObject25012783">
          <a:extLst>
            <a:ext uri="{FF2B5EF4-FFF2-40B4-BE49-F238E27FC236}">
              <a16:creationId xmlns:a16="http://schemas.microsoft.com/office/drawing/2014/main" id="{5CAEEBCC-5250-4CAA-A3CB-CAC84CA75EF6}"/>
            </a:ext>
          </a:extLst>
        </xdr:cNvPr>
        <xdr:cNvSpPr>
          <a:spLocks noChangeArrowheads="1" noChangeShapeType="1" noTextEdit="1"/>
        </xdr:cNvSpPr>
      </xdr:nvSpPr>
      <xdr:spPr bwMode="auto">
        <a:xfrm rot="18900000">
          <a:off x="3990975" y="10944225"/>
          <a:ext cx="9030190" cy="2654412"/>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EXAM</a:t>
          </a:r>
          <a:r>
            <a:rPr lang="en-GB" sz="100" spc="0" baseline="0">
              <a:ln>
                <a:noFill/>
              </a:ln>
              <a:solidFill>
                <a:srgbClr val="000000">
                  <a:alpha val="50000"/>
                </a:srgbClr>
              </a:solidFill>
              <a:latin typeface="Arial Black" panose="020B0A04020102020204" pitchFamily="34" charset="0"/>
            </a:rPr>
            <a:t>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2066925</xdr:colOff>
      <xdr:row>0</xdr:row>
      <xdr:rowOff>66675</xdr:rowOff>
    </xdr:from>
    <xdr:to>
      <xdr:col>4</xdr:col>
      <xdr:colOff>4856306</xdr:colOff>
      <xdr:row>2</xdr:row>
      <xdr:rowOff>9936</xdr:rowOff>
    </xdr:to>
    <xdr:pic>
      <xdr:nvPicPr>
        <xdr:cNvPr id="3" name="Picture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29850" y="66675"/>
          <a:ext cx="29132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1657350</xdr:colOff>
      <xdr:row>1</xdr:row>
      <xdr:rowOff>9525</xdr:rowOff>
    </xdr:to>
    <xdr:sp macro="" textlink="">
      <xdr:nvSpPr>
        <xdr:cNvPr id="4" name="TextBox 3">
          <a:extLst>
            <a:ext uri="{FF2B5EF4-FFF2-40B4-BE49-F238E27FC236}">
              <a16:creationId xmlns:a16="http://schemas.microsoft.com/office/drawing/2014/main" id="{7E674E94-4E18-44D7-B04C-28870F2D112A}"/>
            </a:ext>
          </a:extLst>
        </xdr:cNvPr>
        <xdr:cNvSpPr txBox="1"/>
      </xdr:nvSpPr>
      <xdr:spPr>
        <a:xfrm>
          <a:off x="0" y="0"/>
          <a:ext cx="5391150" cy="200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2504781</xdr:colOff>
      <xdr:row>11</xdr:row>
      <xdr:rowOff>99540</xdr:rowOff>
    </xdr:from>
    <xdr:to>
      <xdr:col>4</xdr:col>
      <xdr:colOff>3595830</xdr:colOff>
      <xdr:row>15</xdr:row>
      <xdr:rowOff>213952</xdr:rowOff>
    </xdr:to>
    <xdr:sp macro="" textlink="">
      <xdr:nvSpPr>
        <xdr:cNvPr id="2" name="PowerPlusWaterMarkObject25012783">
          <a:extLst>
            <a:ext uri="{FF2B5EF4-FFF2-40B4-BE49-F238E27FC236}">
              <a16:creationId xmlns:a16="http://schemas.microsoft.com/office/drawing/2014/main" id="{5DE45003-CC11-466F-AE8F-A5D6EFFA4344}"/>
            </a:ext>
          </a:extLst>
        </xdr:cNvPr>
        <xdr:cNvSpPr>
          <a:spLocks noChangeArrowheads="1" noChangeShapeType="1" noTextEdit="1"/>
        </xdr:cNvSpPr>
      </xdr:nvSpPr>
      <xdr:spPr bwMode="auto">
        <a:xfrm rot="18900000">
          <a:off x="2742906" y="4071465"/>
          <a:ext cx="9520674" cy="265758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1</xdr:col>
      <xdr:colOff>3269957</xdr:colOff>
      <xdr:row>18</xdr:row>
      <xdr:rowOff>611423</xdr:rowOff>
    </xdr:from>
    <xdr:to>
      <xdr:col>4</xdr:col>
      <xdr:colOff>4351481</xdr:colOff>
      <xdr:row>22</xdr:row>
      <xdr:rowOff>179735</xdr:rowOff>
    </xdr:to>
    <xdr:sp macro="" textlink="">
      <xdr:nvSpPr>
        <xdr:cNvPr id="8" name="PowerPlusWaterMarkObject25012783">
          <a:extLst>
            <a:ext uri="{FF2B5EF4-FFF2-40B4-BE49-F238E27FC236}">
              <a16:creationId xmlns:a16="http://schemas.microsoft.com/office/drawing/2014/main" id="{F7AAE9D2-FA04-4E0A-AA54-10B50E5C7D09}"/>
            </a:ext>
          </a:extLst>
        </xdr:cNvPr>
        <xdr:cNvSpPr>
          <a:spLocks noChangeArrowheads="1" noChangeShapeType="1" noTextEdit="1"/>
        </xdr:cNvSpPr>
      </xdr:nvSpPr>
      <xdr:spPr bwMode="auto">
        <a:xfrm rot="18900000">
          <a:off x="3508082" y="12165248"/>
          <a:ext cx="9511149" cy="266393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2124075</xdr:colOff>
      <xdr:row>0</xdr:row>
      <xdr:rowOff>104775</xdr:rowOff>
    </xdr:from>
    <xdr:to>
      <xdr:col>4</xdr:col>
      <xdr:colOff>5040456</xdr:colOff>
      <xdr:row>2</xdr:row>
      <xdr:rowOff>411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15650" y="104775"/>
          <a:ext cx="2913206" cy="54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1571624</xdr:colOff>
      <xdr:row>1</xdr:row>
      <xdr:rowOff>38100</xdr:rowOff>
    </xdr:to>
    <xdr:sp macro="" textlink="">
      <xdr:nvSpPr>
        <xdr:cNvPr id="4" name="TextBox 3">
          <a:extLst>
            <a:ext uri="{FF2B5EF4-FFF2-40B4-BE49-F238E27FC236}">
              <a16:creationId xmlns:a16="http://schemas.microsoft.com/office/drawing/2014/main" id="{A6266ABA-8B13-497E-A1AC-65AAB082B4DC}"/>
            </a:ext>
          </a:extLst>
        </xdr:cNvPr>
        <xdr:cNvSpPr txBox="1"/>
      </xdr:nvSpPr>
      <xdr:spPr>
        <a:xfrm>
          <a:off x="0" y="0"/>
          <a:ext cx="5362574" cy="22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9525</xdr:colOff>
      <xdr:row>3</xdr:row>
      <xdr:rowOff>0</xdr:rowOff>
    </xdr:from>
    <xdr:to>
      <xdr:col>5</xdr:col>
      <xdr:colOff>142875</xdr:colOff>
      <xdr:row>4</xdr:row>
      <xdr:rowOff>38100</xdr:rowOff>
    </xdr:to>
    <xdr:sp macro="" textlink="">
      <xdr:nvSpPr>
        <xdr:cNvPr id="86" name="TextBox 2">
          <a:hlinkClick xmlns:r="http://schemas.openxmlformats.org/officeDocument/2006/relationships" r:id="rId2"/>
          <a:extLst>
            <a:ext uri="{FF2B5EF4-FFF2-40B4-BE49-F238E27FC236}">
              <a16:creationId xmlns:a16="http://schemas.microsoft.com/office/drawing/2014/main" id="{8830AB7A-AB86-4D36-AFD6-3DBAA37183CD}"/>
            </a:ext>
            <a:ext uri="{147F2762-F138-4A5C-976F-8EAC2B608ADB}">
              <a16:predDERef xmlns:a16="http://schemas.microsoft.com/office/drawing/2014/main" pred="{A6266ABA-8B13-497E-A1AC-65AAB082B4DC}"/>
            </a:ext>
          </a:extLst>
        </xdr:cNvPr>
        <xdr:cNvSpPr txBox="1"/>
      </xdr:nvSpPr>
      <xdr:spPr>
        <a:xfrm>
          <a:off x="276225" y="752475"/>
          <a:ext cx="13954125" cy="189547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GB" sz="1100" b="1" i="0">
              <a:latin typeface="Verdana" panose="020B0604030504040204" pitchFamily="34" charset="0"/>
              <a:ea typeface="Verdana" panose="020B0604030504040204" pitchFamily="34" charset="0"/>
            </a:rPr>
            <a:t>Guidance</a:t>
          </a:r>
        </a:p>
        <a:p>
          <a:r>
            <a:rPr lang="en-GB" sz="1050">
              <a:latin typeface="Verdana" panose="020B0604030504040204" pitchFamily="34" charset="0"/>
              <a:ea typeface="Verdana" panose="020B0604030504040204" pitchFamily="34" charset="0"/>
            </a:rPr>
            <a:t>To carry out most of these checks you will need to use Defra's MAGIC interactive mapping website. </a:t>
          </a:r>
        </a:p>
        <a:p>
          <a:r>
            <a:rPr lang="en-GB" sz="1050">
              <a:latin typeface="Verdana" panose="020B0604030504040204" pitchFamily="34" charset="0"/>
              <a:ea typeface="Verdana" panose="020B0604030504040204" pitchFamily="34" charset="0"/>
            </a:rPr>
            <a:t>You will need to select the layers indicated for the check in the 'What you need to do' column, and then use the 'Site Check' tool in MAGIC to draw your site boundary as a polygon.</a:t>
          </a:r>
        </a:p>
        <a:p>
          <a:r>
            <a:rPr lang="en-GB" sz="1050">
              <a:latin typeface="Verdana" panose="020B0604030504040204" pitchFamily="34" charset="0"/>
              <a:ea typeface="Verdana" panose="020B0604030504040204" pitchFamily="34" charset="0"/>
            </a:rPr>
            <a:t>Define the buffer to 1,000m and click 'buffer' to apply, then perform site check to see the report. If needed, print the report as PDF and save a copy.</a:t>
          </a:r>
        </a:p>
        <a:p>
          <a:r>
            <a:rPr lang="en-GB" sz="1050">
              <a:latin typeface="Verdana" panose="020B0604030504040204" pitchFamily="34" charset="0"/>
              <a:ea typeface="Verdana" panose="020B0604030504040204" pitchFamily="34" charset="0"/>
            </a:rPr>
            <a:t>To save a copy of the map, use the 'Print' tool and click 'Printout' to open the map and save a copy. </a:t>
          </a: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Please add as much detail as possible in the comments box, summarising the key access</a:t>
          </a:r>
          <a:r>
            <a:rPr lang="en-GB" sz="1050" baseline="0">
              <a:latin typeface="Verdana" panose="020B0604030504040204" pitchFamily="34" charset="0"/>
              <a:ea typeface="Verdana" panose="020B0604030504040204" pitchFamily="34" charset="0"/>
            </a:rPr>
            <a:t> and local interest </a:t>
          </a:r>
          <a:r>
            <a:rPr lang="en-GB" sz="1050">
              <a:latin typeface="Verdana" panose="020B0604030504040204" pitchFamily="34" charset="0"/>
              <a:ea typeface="Verdana" panose="020B0604030504040204" pitchFamily="34" charset="0"/>
            </a:rPr>
            <a:t>issues and identify what further data gathering or engagement is likely to be required to produce a UKFS-compliant Woodland Creation Design Plan.</a:t>
          </a:r>
        </a:p>
      </xdr:txBody>
    </xdr:sp>
    <xdr:clientData/>
  </xdr:twoCellAnchor>
  <xdr:twoCellAnchor>
    <xdr:from>
      <xdr:col>1</xdr:col>
      <xdr:colOff>2371926</xdr:colOff>
      <xdr:row>9</xdr:row>
      <xdr:rowOff>126903</xdr:rowOff>
    </xdr:from>
    <xdr:to>
      <xdr:col>4</xdr:col>
      <xdr:colOff>2869635</xdr:colOff>
      <xdr:row>10</xdr:row>
      <xdr:rowOff>2336453</xdr:rowOff>
    </xdr:to>
    <xdr:sp macro="" textlink="">
      <xdr:nvSpPr>
        <xdr:cNvPr id="3" name="PowerPlusWaterMarkObject25012783">
          <a:extLst>
            <a:ext uri="{FF2B5EF4-FFF2-40B4-BE49-F238E27FC236}">
              <a16:creationId xmlns:a16="http://schemas.microsoft.com/office/drawing/2014/main" id="{BE5184D8-A6A7-47F4-899F-BF411A4A0463}"/>
            </a:ext>
          </a:extLst>
        </xdr:cNvPr>
        <xdr:cNvSpPr>
          <a:spLocks noChangeArrowheads="1" noChangeShapeType="1" noTextEdit="1"/>
        </xdr:cNvSpPr>
      </xdr:nvSpPr>
      <xdr:spPr bwMode="auto">
        <a:xfrm rot="18900000">
          <a:off x="2638626" y="3841653"/>
          <a:ext cx="9022584" cy="255245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1</xdr:col>
      <xdr:colOff>3048000</xdr:colOff>
      <xdr:row>13</xdr:row>
      <xdr:rowOff>904875</xdr:rowOff>
    </xdr:from>
    <xdr:to>
      <xdr:col>4</xdr:col>
      <xdr:colOff>4040624</xdr:colOff>
      <xdr:row>15</xdr:row>
      <xdr:rowOff>904987</xdr:rowOff>
    </xdr:to>
    <xdr:sp macro="" textlink="">
      <xdr:nvSpPr>
        <xdr:cNvPr id="5" name="PowerPlusWaterMarkObject25012783">
          <a:extLst>
            <a:ext uri="{FF2B5EF4-FFF2-40B4-BE49-F238E27FC236}">
              <a16:creationId xmlns:a16="http://schemas.microsoft.com/office/drawing/2014/main" id="{FE354DCA-2A4F-45DC-8ED3-0F35212C9C98}"/>
            </a:ext>
          </a:extLst>
        </xdr:cNvPr>
        <xdr:cNvSpPr>
          <a:spLocks noChangeArrowheads="1" noChangeShapeType="1" noTextEdit="1"/>
        </xdr:cNvSpPr>
      </xdr:nvSpPr>
      <xdr:spPr bwMode="auto">
        <a:xfrm rot="18900000">
          <a:off x="3314700" y="12058650"/>
          <a:ext cx="9517499" cy="265758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130175</xdr:colOff>
      <xdr:row>0</xdr:row>
      <xdr:rowOff>95250</xdr:rowOff>
    </xdr:from>
    <xdr:to>
      <xdr:col>6</xdr:col>
      <xdr:colOff>1731</xdr:colOff>
      <xdr:row>1</xdr:row>
      <xdr:rowOff>457611</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17425" y="95250"/>
          <a:ext cx="291955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266700</xdr:colOff>
      <xdr:row>3</xdr:row>
      <xdr:rowOff>28574</xdr:rowOff>
    </xdr:from>
    <xdr:ext cx="14392276" cy="1638301"/>
    <xdr:sp macro="" textlink="">
      <xdr:nvSpPr>
        <xdr:cNvPr id="4" name="TextBox 3">
          <a:extLst>
            <a:ext uri="{FF2B5EF4-FFF2-40B4-BE49-F238E27FC236}">
              <a16:creationId xmlns:a16="http://schemas.microsoft.com/office/drawing/2014/main" id="{D4228C63-3D8C-9A8F-AC2B-A1DB5AD8F71F}"/>
            </a:ext>
          </a:extLst>
        </xdr:cNvPr>
        <xdr:cNvSpPr txBox="1"/>
      </xdr:nvSpPr>
      <xdr:spPr>
        <a:xfrm>
          <a:off x="266700" y="809624"/>
          <a:ext cx="14392276" cy="16383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100" b="1">
              <a:latin typeface="Verdana" panose="020B0604030504040204" pitchFamily="34" charset="0"/>
              <a:ea typeface="Verdana" panose="020B0604030504040204" pitchFamily="34" charset="0"/>
            </a:rPr>
            <a:t>Guidance</a:t>
          </a:r>
        </a:p>
        <a:p>
          <a:r>
            <a:rPr lang="en-GB" sz="1000">
              <a:latin typeface="Verdana" panose="020B0604030504040204" pitchFamily="34" charset="0"/>
              <a:ea typeface="Verdana" panose="020B0604030504040204" pitchFamily="34" charset="0"/>
            </a:rPr>
            <a:t>Please summarise any survey requirements identified in the table below. You should now submit this checklist along with supporting documentation and any</a:t>
          </a:r>
        </a:p>
        <a:p>
          <a:r>
            <a:rPr lang="en-GB" sz="1000">
              <a:latin typeface="Verdana" panose="020B0604030504040204" pitchFamily="34" charset="0"/>
              <a:ea typeface="Verdana" panose="020B0604030504040204" pitchFamily="34" charset="0"/>
            </a:rPr>
            <a:t>Supplementary</a:t>
          </a:r>
          <a:r>
            <a:rPr lang="en-GB" sz="1000" baseline="0">
              <a:latin typeface="Verdana" panose="020B0604030504040204" pitchFamily="34" charset="0"/>
              <a:ea typeface="Verdana" panose="020B0604030504040204" pitchFamily="34" charset="0"/>
            </a:rPr>
            <a:t> payments are available where a more detailed assessment of key features is required before the proposal can proceed. </a:t>
          </a:r>
        </a:p>
        <a:p>
          <a:r>
            <a:rPr lang="en-GB" sz="1000">
              <a:latin typeface="Verdana" panose="020B0604030504040204" pitchFamily="34" charset="0"/>
              <a:ea typeface="Verdana" panose="020B0604030504040204" pitchFamily="34" charset="0"/>
            </a:rPr>
            <a:t>Where appropriate, we will require you to follow a Standard Brief which sets out the work required for the Supplementary Payment.  The S</a:t>
          </a:r>
          <a:r>
            <a:rPr lang="en-GB" sz="1000" baseline="0">
              <a:latin typeface="Verdana" panose="020B0604030504040204" pitchFamily="34" charset="0"/>
              <a:ea typeface="Verdana" panose="020B0604030504040204" pitchFamily="34" charset="0"/>
            </a:rPr>
            <a:t>tandard Briefs can be found at   </a:t>
          </a:r>
          <a:r>
            <a:rPr lang="en-GB" sz="1000">
              <a:latin typeface="Verdana" panose="020B0604030504040204" pitchFamily="34" charset="0"/>
              <a:ea typeface="Verdana" panose="020B0604030504040204" pitchFamily="34" charset="0"/>
            </a:rPr>
            <a:t>  </a:t>
          </a:r>
        </a:p>
        <a:p>
          <a:endParaRPr lang="en-GB" sz="1000">
            <a:latin typeface="Verdana" panose="020B0604030504040204" pitchFamily="34" charset="0"/>
            <a:ea typeface="Verdana" panose="020B0604030504040204" pitchFamily="34" charset="0"/>
          </a:endParaRPr>
        </a:p>
        <a:p>
          <a:r>
            <a:rPr lang="en-GB" sz="1000">
              <a:solidFill>
                <a:schemeClr val="tx1"/>
              </a:solidFill>
              <a:effectLst/>
              <a:latin typeface="Verdana" panose="020B0604030504040204" pitchFamily="34" charset="0"/>
              <a:ea typeface="Verdana" panose="020B0604030504040204" pitchFamily="34" charset="0"/>
              <a:cs typeface="+mn-cs"/>
            </a:rPr>
            <a:t>The summary table shows any checks from Stage 1 that have been flagged, to provide an overview for us to make an assessment on the next steps. </a:t>
          </a:r>
          <a:endParaRPr lang="en-GB" sz="1000">
            <a:effectLst/>
            <a:latin typeface="Verdana" panose="020B0604030504040204" pitchFamily="34" charset="0"/>
            <a:ea typeface="Verdana" panose="020B0604030504040204" pitchFamily="34" charset="0"/>
          </a:endParaRPr>
        </a:p>
        <a:p>
          <a:r>
            <a:rPr lang="en-GB" sz="1000">
              <a:solidFill>
                <a:schemeClr val="tx1"/>
              </a:solidFill>
              <a:effectLst/>
              <a:latin typeface="Verdana" panose="020B0604030504040204" pitchFamily="34" charset="0"/>
              <a:ea typeface="Verdana" panose="020B0604030504040204" pitchFamily="34" charset="0"/>
              <a:cs typeface="+mn-cs"/>
            </a:rPr>
            <a:t>Once you know the next steps, please consider any future grant applications, such as the England Woodland Creation Offer (EWCO), you may wish to make in your design concept and final design plans.</a:t>
          </a:r>
          <a:endParaRPr lang="en-GB" sz="100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Do not begin work on Stage 2 or any survey work for which you are applying for funding (Supplementary Payment) until you have received a formal offer of funding from the Forestry Commission.</a:t>
          </a:r>
        </a:p>
      </xdr:txBody>
    </xdr:sp>
    <xdr:clientData/>
  </xdr:oneCellAnchor>
  <xdr:twoCellAnchor>
    <xdr:from>
      <xdr:col>0</xdr:col>
      <xdr:colOff>0</xdr:colOff>
      <xdr:row>0</xdr:row>
      <xdr:rowOff>0</xdr:rowOff>
    </xdr:from>
    <xdr:to>
      <xdr:col>2</xdr:col>
      <xdr:colOff>1809749</xdr:colOff>
      <xdr:row>1</xdr:row>
      <xdr:rowOff>28574</xdr:rowOff>
    </xdr:to>
    <xdr:sp macro="" textlink="">
      <xdr:nvSpPr>
        <xdr:cNvPr id="6" name="TextBox 5">
          <a:extLst>
            <a:ext uri="{FF2B5EF4-FFF2-40B4-BE49-F238E27FC236}">
              <a16:creationId xmlns:a16="http://schemas.microsoft.com/office/drawing/2014/main" id="{181DF3E2-636F-44EA-A3EC-D51DC1750CD7}"/>
            </a:ext>
          </a:extLst>
        </xdr:cNvPr>
        <xdr:cNvSpPr txBox="1"/>
      </xdr:nvSpPr>
      <xdr:spPr>
        <a:xfrm>
          <a:off x="0" y="0"/>
          <a:ext cx="5324474" cy="2190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4</xdr:col>
      <xdr:colOff>1371601</xdr:colOff>
      <xdr:row>3</xdr:row>
      <xdr:rowOff>195262</xdr:rowOff>
    </xdr:from>
    <xdr:to>
      <xdr:col>5</xdr:col>
      <xdr:colOff>1733550</xdr:colOff>
      <xdr:row>3</xdr:row>
      <xdr:rowOff>561975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9B46B73-8987-3E22-F9FB-545C7ABE6E1E}"/>
            </a:ext>
          </a:extLst>
        </xdr:cNvPr>
        <xdr:cNvSpPr txBox="1"/>
      </xdr:nvSpPr>
      <xdr:spPr>
        <a:xfrm>
          <a:off x="10439401" y="976312"/>
          <a:ext cx="3000374" cy="366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rgbClr val="0070C0"/>
              </a:solidFill>
            </a:rPr>
            <a:t>Supplementary</a:t>
          </a:r>
          <a:r>
            <a:rPr lang="en-GB" sz="1100" u="sng" baseline="0">
              <a:solidFill>
                <a:srgbClr val="0070C0"/>
              </a:solidFill>
            </a:rPr>
            <a:t> </a:t>
          </a:r>
          <a:r>
            <a:rPr lang="en-GB" sz="1000" u="sng" baseline="0">
              <a:solidFill>
                <a:srgbClr val="0070C0"/>
              </a:solidFill>
              <a:latin typeface="Verdana" panose="020B0604030504040204" pitchFamily="34" charset="0"/>
              <a:ea typeface="Verdana" panose="020B0604030504040204" pitchFamily="34" charset="0"/>
            </a:rPr>
            <a:t>Payment</a:t>
          </a:r>
          <a:r>
            <a:rPr lang="en-GB" sz="1100" u="sng" baseline="0">
              <a:solidFill>
                <a:srgbClr val="0070C0"/>
              </a:solidFill>
            </a:rPr>
            <a:t> application forms</a:t>
          </a:r>
          <a:endParaRPr lang="en-GB" sz="1100" u="sng">
            <a:solidFill>
              <a:srgbClr val="0070C0"/>
            </a:solidFill>
          </a:endParaRPr>
        </a:p>
      </xdr:txBody>
    </xdr:sp>
    <xdr:clientData/>
  </xdr:twoCellAnchor>
  <xdr:twoCellAnchor>
    <xdr:from>
      <xdr:col>4</xdr:col>
      <xdr:colOff>2147887</xdr:colOff>
      <xdr:row>3</xdr:row>
      <xdr:rowOff>509588</xdr:rowOff>
    </xdr:from>
    <xdr:to>
      <xdr:col>5</xdr:col>
      <xdr:colOff>1981200</xdr:colOff>
      <xdr:row>3</xdr:row>
      <xdr:rowOff>847726</xdr:rowOff>
    </xdr:to>
    <xdr:sp macro="" textlink="">
      <xdr:nvSpPr>
        <xdr:cNvPr id="2" name="TextBox 1">
          <a:hlinkClick xmlns:r="http://schemas.openxmlformats.org/officeDocument/2006/relationships" r:id="rId3"/>
          <a:extLst>
            <a:ext uri="{FF2B5EF4-FFF2-40B4-BE49-F238E27FC236}">
              <a16:creationId xmlns:a16="http://schemas.microsoft.com/office/drawing/2014/main" id="{FDF15314-0D66-386A-42FC-E6C065C14619}"/>
            </a:ext>
          </a:extLst>
        </xdr:cNvPr>
        <xdr:cNvSpPr txBox="1"/>
      </xdr:nvSpPr>
      <xdr:spPr>
        <a:xfrm>
          <a:off x="11215687" y="1290638"/>
          <a:ext cx="2471738" cy="3381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u="sng">
              <a:solidFill>
                <a:srgbClr val="0070C0"/>
              </a:solidFill>
              <a:latin typeface="Verdana" panose="020B0604030504040204" pitchFamily="34" charset="0"/>
              <a:ea typeface="Verdana" panose="020B0604030504040204" pitchFamily="34" charset="0"/>
            </a:rPr>
            <a:t>Woodland Creation Planning Grant</a:t>
          </a:r>
        </a:p>
      </xdr:txBody>
    </xdr:sp>
    <xdr:clientData/>
  </xdr:twoCellAnchor>
  <xdr:twoCellAnchor>
    <xdr:from>
      <xdr:col>1</xdr:col>
      <xdr:colOff>2482852</xdr:colOff>
      <xdr:row>14</xdr:row>
      <xdr:rowOff>114418</xdr:rowOff>
    </xdr:from>
    <xdr:to>
      <xdr:col>5</xdr:col>
      <xdr:colOff>30601</xdr:colOff>
      <xdr:row>25</xdr:row>
      <xdr:rowOff>162155</xdr:rowOff>
    </xdr:to>
    <xdr:sp macro="" textlink="">
      <xdr:nvSpPr>
        <xdr:cNvPr id="7" name="PowerPlusWaterMarkObject25012783">
          <a:extLst>
            <a:ext uri="{FF2B5EF4-FFF2-40B4-BE49-F238E27FC236}">
              <a16:creationId xmlns:a16="http://schemas.microsoft.com/office/drawing/2014/main" id="{D383CED9-DF17-4B47-BD22-36DD49ADCD1C}"/>
            </a:ext>
          </a:extLst>
        </xdr:cNvPr>
        <xdr:cNvSpPr>
          <a:spLocks noChangeArrowheads="1" noChangeShapeType="1" noTextEdit="1"/>
        </xdr:cNvSpPr>
      </xdr:nvSpPr>
      <xdr:spPr bwMode="auto">
        <a:xfrm rot="18900000">
          <a:off x="2778127" y="4543543"/>
          <a:ext cx="9520674" cy="2657587"/>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1228725</xdr:colOff>
      <xdr:row>0</xdr:row>
      <xdr:rowOff>158750</xdr:rowOff>
    </xdr:from>
    <xdr:to>
      <xdr:col>4</xdr:col>
      <xdr:colOff>1731</xdr:colOff>
      <xdr:row>2</xdr:row>
      <xdr:rowOff>105186</xdr:rowOff>
    </xdr:to>
    <xdr:pic>
      <xdr:nvPicPr>
        <xdr:cNvPr id="4" name="Picture 3">
          <a:extLst>
            <a:ext uri="{FF2B5EF4-FFF2-40B4-BE49-F238E27FC236}">
              <a16:creationId xmlns:a16="http://schemas.microsoft.com/office/drawing/2014/main" id="{36DB4C82-6457-49CA-90F0-DEACFF457C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5800" y="158750"/>
          <a:ext cx="2925906" cy="552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47625</xdr:colOff>
      <xdr:row>9</xdr:row>
      <xdr:rowOff>66675</xdr:rowOff>
    </xdr:from>
    <xdr:ext cx="10201275" cy="2305050"/>
    <xdr:sp macro="" textlink="">
      <xdr:nvSpPr>
        <xdr:cNvPr id="2" name="TextBox 4">
          <a:extLst>
            <a:ext uri="{FF2B5EF4-FFF2-40B4-BE49-F238E27FC236}">
              <a16:creationId xmlns:a16="http://schemas.microsoft.com/office/drawing/2014/main" id="{9B896861-298D-DC97-57B3-8E403CAF8FE1}"/>
            </a:ext>
            <a:ext uri="{147F2762-F138-4A5C-976F-8EAC2B608ADB}">
              <a16:predDERef xmlns:a16="http://schemas.microsoft.com/office/drawing/2014/main" pred="{36DB4C82-6457-49CA-90F0-DEACFF457CF3}"/>
            </a:ext>
          </a:extLst>
        </xdr:cNvPr>
        <xdr:cNvSpPr txBox="1"/>
      </xdr:nvSpPr>
      <xdr:spPr>
        <a:xfrm>
          <a:off x="257175" y="2552700"/>
          <a:ext cx="10201275" cy="2305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en-US" sz="1000">
              <a:solidFill>
                <a:schemeClr val="tx1"/>
              </a:solidFill>
              <a:latin typeface="Verdana" panose="020B0604030504040204" pitchFamily="34" charset="0"/>
              <a:ea typeface="Verdana" panose="020B0604030504040204" pitchFamily="34" charset="0"/>
            </a:rPr>
            <a:t>The landscape and visual survey and analysis needs to be expressed in the form of annotated spatial plans and photographs. This will inform the shape of the woodland design by integrating the site, landscape context with the project objectives. The UKFS Factors of Landscape context (Landscape charter, Landscape and visual sensitive and Historic context and Designed landscapes) and Forest design principles (spirit of place (local distinctiveness), unity (landscape fit), shape, landform, pattern of enclosure, scale and diversity) will help inform the appraisal (page 103 of the UKFS). </a:t>
          </a:r>
        </a:p>
        <a:p>
          <a:pPr marL="0" indent="0"/>
          <a:endParaRPr lang="en-US" sz="1000">
            <a:solidFill>
              <a:schemeClr val="tx1"/>
            </a:solidFill>
            <a:latin typeface="Verdana" panose="020B0604030504040204" pitchFamily="34" charset="0"/>
            <a:ea typeface="Verdana" panose="020B0604030504040204" pitchFamily="34" charset="0"/>
          </a:endParaRPr>
        </a:p>
        <a:p>
          <a:pPr marL="0" indent="0"/>
          <a:r>
            <a:rPr lang="en-US" sz="1000">
              <a:solidFill>
                <a:schemeClr val="tx1"/>
              </a:solidFill>
              <a:latin typeface="Verdana" panose="020B0604030504040204" pitchFamily="34" charset="0"/>
              <a:ea typeface="Verdana" panose="020B0604030504040204" pitchFamily="34" charset="0"/>
            </a:rPr>
            <a:t>You should undertake a landscape survey and appraisal to include assessment of the following:</a:t>
          </a:r>
        </a:p>
        <a:p>
          <a:pPr marL="0" indent="0"/>
          <a:r>
            <a:rPr lang="en-US" sz="1000">
              <a:solidFill>
                <a:schemeClr val="tx1"/>
              </a:solidFill>
              <a:latin typeface="Verdana" panose="020B0604030504040204" pitchFamily="34" charset="0"/>
              <a:ea typeface="Verdana" panose="020B0604030504040204" pitchFamily="34" charset="0"/>
            </a:rPr>
            <a:t>• Landscape and Visual context including photographs</a:t>
          </a:r>
        </a:p>
        <a:p>
          <a:pPr marL="0" indent="0"/>
          <a:r>
            <a:rPr lang="en-US" sz="1000">
              <a:solidFill>
                <a:schemeClr val="tx1"/>
              </a:solidFill>
              <a:latin typeface="Verdana" panose="020B0604030504040204" pitchFamily="34" charset="0"/>
              <a:ea typeface="Verdana" panose="020B0604030504040204" pitchFamily="34" charset="0"/>
            </a:rPr>
            <a:t>• Landscape and other relevant designations</a:t>
          </a:r>
        </a:p>
        <a:p>
          <a:pPr marL="0" indent="0"/>
          <a:r>
            <a:rPr lang="en-US" sz="1000">
              <a:solidFill>
                <a:schemeClr val="tx1"/>
              </a:solidFill>
              <a:latin typeface="Verdana" panose="020B0604030504040204" pitchFamily="34" charset="0"/>
              <a:ea typeface="Verdana" panose="020B0604030504040204" pitchFamily="34" charset="0"/>
            </a:rPr>
            <a:t>• Viewpoints and views from within and outside planned woodland</a:t>
          </a:r>
        </a:p>
        <a:p>
          <a:pPr marL="0" indent="0"/>
          <a:r>
            <a:rPr lang="en-US" sz="1000">
              <a:solidFill>
                <a:schemeClr val="tx1"/>
              </a:solidFill>
              <a:latin typeface="Verdana" panose="020B0604030504040204" pitchFamily="34" charset="0"/>
              <a:ea typeface="Verdana" panose="020B0604030504040204" pitchFamily="34" charset="0"/>
            </a:rPr>
            <a:t>• Elements of landscape and visual diversity</a:t>
          </a:r>
        </a:p>
        <a:p>
          <a:pPr marL="0" indent="0"/>
          <a:r>
            <a:rPr lang="en-US" sz="1000">
              <a:solidFill>
                <a:schemeClr val="tx1"/>
              </a:solidFill>
              <a:latin typeface="Verdana" panose="020B0604030504040204" pitchFamily="34" charset="0"/>
              <a:ea typeface="Verdana" panose="020B0604030504040204" pitchFamily="34" charset="0"/>
            </a:rPr>
            <a:t>• Visual detractors and zones of high landscape and visual sensitivity</a:t>
          </a:r>
        </a:p>
        <a:p>
          <a:pPr marL="0" indent="0"/>
          <a:r>
            <a:rPr lang="en-US" sz="1000">
              <a:solidFill>
                <a:schemeClr val="tx1"/>
              </a:solidFill>
              <a:latin typeface="Verdana" panose="020B0604030504040204" pitchFamily="34" charset="0"/>
              <a:ea typeface="Verdana" panose="020B0604030504040204" pitchFamily="34" charset="0"/>
            </a:rPr>
            <a:t>• Identify watercourses, infrastructure supply catchments</a:t>
          </a:r>
        </a:p>
        <a:p>
          <a:pPr marL="0" indent="0"/>
          <a:r>
            <a:rPr lang="en-US" sz="1000">
              <a:solidFill>
                <a:schemeClr val="tx1"/>
              </a:solidFill>
              <a:latin typeface="Verdana" panose="020B0604030504040204" pitchFamily="34" charset="0"/>
              <a:ea typeface="Verdana" panose="020B0604030504040204" pitchFamily="34" charset="0"/>
            </a:rPr>
            <a:t>• All characteristics that make the place distinctive and contribute to landscape fit</a:t>
          </a:r>
        </a:p>
      </xdr:txBody>
    </xdr:sp>
    <xdr:clientData/>
  </xdr:oneCellAnchor>
  <xdr:oneCellAnchor>
    <xdr:from>
      <xdr:col>1</xdr:col>
      <xdr:colOff>25400</xdr:colOff>
      <xdr:row>39</xdr:row>
      <xdr:rowOff>19422</xdr:rowOff>
    </xdr:from>
    <xdr:ext cx="10452100" cy="2009404"/>
    <xdr:sp macro="" textlink="">
      <xdr:nvSpPr>
        <xdr:cNvPr id="6" name="TextBox 5">
          <a:extLst>
            <a:ext uri="{FF2B5EF4-FFF2-40B4-BE49-F238E27FC236}">
              <a16:creationId xmlns:a16="http://schemas.microsoft.com/office/drawing/2014/main" id="{464633CA-D89F-BF35-4996-CDEA7865F762}"/>
            </a:ext>
          </a:extLst>
        </xdr:cNvPr>
        <xdr:cNvSpPr txBox="1"/>
      </xdr:nvSpPr>
      <xdr:spPr>
        <a:xfrm>
          <a:off x="244475" y="8715747"/>
          <a:ext cx="10452100" cy="2009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0" i="0">
              <a:solidFill>
                <a:schemeClr val="tx1"/>
              </a:solidFill>
              <a:effectLst/>
              <a:latin typeface="Verdana" panose="020B0604030504040204" pitchFamily="34" charset="0"/>
              <a:ea typeface="Verdana" panose="020B0604030504040204" pitchFamily="34" charset="0"/>
              <a:cs typeface="+mn-cs"/>
            </a:rPr>
            <a:t>This is a zoned plan that graphically evaluates all the survey information from both Stage 1 and Stage 2 of the WCPG process.</a:t>
          </a:r>
        </a:p>
        <a:p>
          <a:r>
            <a:rPr lang="en-GB" sz="1000" b="0" i="0">
              <a:solidFill>
                <a:schemeClr val="tx1"/>
              </a:solidFill>
              <a:effectLst/>
              <a:latin typeface="Verdana" panose="020B0604030504040204" pitchFamily="34" charset="0"/>
              <a:ea typeface="Verdana" panose="020B0604030504040204" pitchFamily="34" charset="0"/>
              <a:cs typeface="+mn-cs"/>
            </a:rPr>
            <a:t>The Site Appraisal Plan should identify the key factors which have the greatest influence on meeting the proposals objectives and UKFS requirements and how these factors may relate to each other. The Site Appraisal Plan will capture the key landscape and visual characteristics and features of the site and the wider landscape context.  Visual</a:t>
          </a:r>
          <a:r>
            <a:rPr lang="en-GB" sz="1000" b="0" i="0" baseline="0">
              <a:solidFill>
                <a:schemeClr val="tx1"/>
              </a:solidFill>
              <a:effectLst/>
              <a:latin typeface="Verdana" panose="020B0604030504040204" pitchFamily="34" charset="0"/>
              <a:ea typeface="Verdana" panose="020B0604030504040204" pitchFamily="34" charset="0"/>
              <a:cs typeface="+mn-cs"/>
            </a:rPr>
            <a:t> aids, such as annotated photographs and sketches should be used to visualise the plan where appropriate.</a:t>
          </a:r>
          <a:endParaRPr lang="en-GB" sz="1000" b="0" i="0">
            <a:solidFill>
              <a:schemeClr val="tx1"/>
            </a:solidFill>
            <a:effectLst/>
            <a:latin typeface="Verdana" panose="020B0604030504040204" pitchFamily="34" charset="0"/>
            <a:ea typeface="Verdana" panose="020B0604030504040204" pitchFamily="34" charset="0"/>
            <a:cs typeface="+mn-cs"/>
          </a:endParaRPr>
        </a:p>
        <a:p>
          <a:endParaRPr lang="en-GB" sz="1000" b="0"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When preparing your Site Appraisal Plan, consideration needs to be given to the design principles set out in the </a:t>
          </a:r>
        </a:p>
        <a:p>
          <a:r>
            <a:rPr lang="en-GB" sz="1000">
              <a:latin typeface="Verdana" panose="020B0604030504040204" pitchFamily="34" charset="0"/>
              <a:ea typeface="Verdana" panose="020B0604030504040204" pitchFamily="34" charset="0"/>
            </a:rPr>
            <a:t>Further guidance on applying these design</a:t>
          </a:r>
          <a:r>
            <a:rPr lang="en-GB" sz="1000" baseline="0">
              <a:latin typeface="Verdana" panose="020B0604030504040204" pitchFamily="34" charset="0"/>
              <a:ea typeface="Verdana" panose="020B0604030504040204" pitchFamily="34" charset="0"/>
            </a:rPr>
            <a:t> principles can be found at Section 2.5 of </a:t>
          </a:r>
        </a:p>
        <a:p>
          <a:r>
            <a:rPr lang="en-GB" sz="1000" baseline="0">
              <a:latin typeface="Verdana" panose="020B0604030504040204" pitchFamily="34" charset="0"/>
              <a:ea typeface="Verdana" panose="020B0604030504040204" pitchFamily="34" charset="0"/>
            </a:rPr>
            <a:t>See also </a:t>
          </a:r>
          <a:endParaRPr lang="en-GB" sz="100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a:p>
          <a:r>
            <a:rPr lang="en-GB" sz="1000">
              <a:latin typeface="Verdana" panose="020B0604030504040204" pitchFamily="34" charset="0"/>
              <a:ea typeface="Verdana" panose="020B0604030504040204" pitchFamily="34" charset="0"/>
            </a:rPr>
            <a:t>Example Site Appraisal Plans can</a:t>
          </a:r>
          <a:r>
            <a:rPr lang="en-GB" sz="1000" baseline="0">
              <a:latin typeface="Verdana" panose="020B0604030504040204" pitchFamily="34" charset="0"/>
              <a:ea typeface="Verdana" panose="020B0604030504040204" pitchFamily="34" charset="0"/>
            </a:rPr>
            <a:t> be found at</a:t>
          </a:r>
        </a:p>
        <a:p>
          <a:r>
            <a:rPr lang="en-GB" sz="1000" baseline="0">
              <a:latin typeface="Verdana" panose="020B0604030504040204" pitchFamily="34" charset="0"/>
              <a:ea typeface="Verdana" panose="020B0604030504040204" pitchFamily="34" charset="0"/>
            </a:rPr>
            <a:t>Further guidance on producing maps and plans can be found in Appendix 1 of  </a:t>
          </a:r>
          <a:endParaRPr lang="en-GB" sz="1000">
            <a:latin typeface="Verdana" panose="020B0604030504040204" pitchFamily="34" charset="0"/>
            <a:ea typeface="Verdana" panose="020B0604030504040204" pitchFamily="34" charset="0"/>
          </a:endParaRPr>
        </a:p>
      </xdr:txBody>
    </xdr:sp>
    <xdr:clientData/>
  </xdr:oneCellAnchor>
  <xdr:oneCellAnchor>
    <xdr:from>
      <xdr:col>1</xdr:col>
      <xdr:colOff>2981325</xdr:colOff>
      <xdr:row>39</xdr:row>
      <xdr:rowOff>1406525</xdr:rowOff>
    </xdr:from>
    <xdr:ext cx="7261225" cy="248209"/>
    <xdr:sp macro="" textlink="">
      <xdr:nvSpPr>
        <xdr:cNvPr id="7" name="TextBox 6">
          <a:hlinkClick xmlns:r="http://schemas.openxmlformats.org/officeDocument/2006/relationships" r:id="rId2"/>
          <a:extLst>
            <a:ext uri="{FF2B5EF4-FFF2-40B4-BE49-F238E27FC236}">
              <a16:creationId xmlns:a16="http://schemas.microsoft.com/office/drawing/2014/main" id="{A9E0D9A6-1578-CBA5-664B-E207F795D737}"/>
            </a:ext>
          </a:extLst>
        </xdr:cNvPr>
        <xdr:cNvSpPr txBox="1"/>
      </xdr:nvSpPr>
      <xdr:spPr>
        <a:xfrm>
          <a:off x="3200400" y="10102850"/>
          <a:ext cx="7261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www.gov.uk/government/publications/woodland-creation-design-plan-example-documents</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1587500</xdr:colOff>
      <xdr:row>39</xdr:row>
      <xdr:rowOff>1571996</xdr:rowOff>
    </xdr:from>
    <xdr:ext cx="3629025" cy="248209"/>
    <xdr:sp macro="" textlink="">
      <xdr:nvSpPr>
        <xdr:cNvPr id="15" name="TextBox 7">
          <a:hlinkClick xmlns:r="http://schemas.openxmlformats.org/officeDocument/2006/relationships" r:id="rId3"/>
          <a:extLst>
            <a:ext uri="{FF2B5EF4-FFF2-40B4-BE49-F238E27FC236}">
              <a16:creationId xmlns:a16="http://schemas.microsoft.com/office/drawing/2014/main" id="{1E7C70F2-3C4C-46BF-9538-7A294A36B4AF}"/>
            </a:ext>
            <a:ext uri="{147F2762-F138-4A5C-976F-8EAC2B608ADB}">
              <a16:predDERef xmlns:a16="http://schemas.microsoft.com/office/drawing/2014/main" pred="{A9E0D9A6-1578-CBA5-664B-E207F795D737}"/>
            </a:ext>
          </a:extLst>
        </xdr:cNvPr>
        <xdr:cNvSpPr txBox="1"/>
      </xdr:nvSpPr>
      <xdr:spPr>
        <a:xfrm>
          <a:off x="5311775" y="12173321"/>
          <a:ext cx="36290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3</xdr:col>
      <xdr:colOff>733425</xdr:colOff>
      <xdr:row>39</xdr:row>
      <xdr:rowOff>787771</xdr:rowOff>
    </xdr:from>
    <xdr:ext cx="3070225" cy="248209"/>
    <xdr:sp macro="" textlink="">
      <xdr:nvSpPr>
        <xdr:cNvPr id="3" name="TextBox 8">
          <a:hlinkClick xmlns:r="http://schemas.openxmlformats.org/officeDocument/2006/relationships" r:id="rId4"/>
          <a:extLst>
            <a:ext uri="{FF2B5EF4-FFF2-40B4-BE49-F238E27FC236}">
              <a16:creationId xmlns:a16="http://schemas.microsoft.com/office/drawing/2014/main" id="{975350FB-21F3-48B9-8065-8A7AF8C3DAA6}"/>
            </a:ext>
            <a:ext uri="{147F2762-F138-4A5C-976F-8EAC2B608ADB}">
              <a16:predDERef xmlns:a16="http://schemas.microsoft.com/office/drawing/2014/main" pred="{1E7C70F2-3C4C-46BF-9538-7A294A36B4AF}"/>
            </a:ext>
          </a:extLst>
        </xdr:cNvPr>
        <xdr:cNvSpPr txBox="1"/>
      </xdr:nvSpPr>
      <xdr:spPr>
        <a:xfrm>
          <a:off x="7486650" y="11389096"/>
          <a:ext cx="30702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UK Forestry Standard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2</xdr:col>
      <xdr:colOff>1949450</xdr:colOff>
      <xdr:row>39</xdr:row>
      <xdr:rowOff>949696</xdr:rowOff>
    </xdr:from>
    <xdr:ext cx="3794125" cy="248209"/>
    <xdr:sp macro="" textlink="">
      <xdr:nvSpPr>
        <xdr:cNvPr id="14" name="TextBox 9">
          <a:hlinkClick xmlns:r="http://schemas.openxmlformats.org/officeDocument/2006/relationships" r:id="rId3"/>
          <a:extLst>
            <a:ext uri="{FF2B5EF4-FFF2-40B4-BE49-F238E27FC236}">
              <a16:creationId xmlns:a16="http://schemas.microsoft.com/office/drawing/2014/main" id="{30216EF0-5607-44E2-92E1-AFB4F1EADB1B}"/>
            </a:ext>
            <a:ext uri="{147F2762-F138-4A5C-976F-8EAC2B608ADB}">
              <a16:predDERef xmlns:a16="http://schemas.microsoft.com/office/drawing/2014/main" pred="{975350FB-21F3-48B9-8065-8A7AF8C3DAA6}"/>
            </a:ext>
          </a:extLst>
        </xdr:cNvPr>
        <xdr:cNvSpPr txBox="1"/>
      </xdr:nvSpPr>
      <xdr:spPr>
        <a:xfrm>
          <a:off x="5673725" y="11551021"/>
          <a:ext cx="379412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A guide to planning new woodland in England</a:t>
          </a:r>
          <a:r>
            <a:rPr lang="en-GB" sz="1000" u="none">
              <a:solidFill>
                <a:sysClr val="windowText" lastClr="000000"/>
              </a:solidFill>
              <a:latin typeface="Verdana" panose="020B0604030504040204" pitchFamily="34" charset="0"/>
              <a:ea typeface="Verdana" panose="020B0604030504040204" pitchFamily="34" charset="0"/>
            </a:rPr>
            <a:t>.</a:t>
          </a:r>
        </a:p>
      </xdr:txBody>
    </xdr:sp>
    <xdr:clientData/>
  </xdr:oneCellAnchor>
  <xdr:oneCellAnchor>
    <xdr:from>
      <xdr:col>1</xdr:col>
      <xdr:colOff>657225</xdr:colOff>
      <xdr:row>39</xdr:row>
      <xdr:rowOff>1111250</xdr:rowOff>
    </xdr:from>
    <xdr:ext cx="5162550" cy="248209"/>
    <xdr:sp macro="" textlink="">
      <xdr:nvSpPr>
        <xdr:cNvPr id="11" name="TextBox 10">
          <a:hlinkClick xmlns:r="http://schemas.openxmlformats.org/officeDocument/2006/relationships" r:id="rId5"/>
          <a:extLst>
            <a:ext uri="{FF2B5EF4-FFF2-40B4-BE49-F238E27FC236}">
              <a16:creationId xmlns:a16="http://schemas.microsoft.com/office/drawing/2014/main" id="{0C517DC9-E4BC-16DE-EB86-53A09DDF54A7}"/>
            </a:ext>
          </a:extLst>
        </xdr:cNvPr>
        <xdr:cNvSpPr txBox="1"/>
      </xdr:nvSpPr>
      <xdr:spPr>
        <a:xfrm>
          <a:off x="876300" y="9807575"/>
          <a:ext cx="5162550"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000" b="0" i="0" u="sng">
              <a:solidFill>
                <a:srgbClr val="0070C0"/>
              </a:solidFill>
              <a:effectLst/>
              <a:latin typeface="Verdana" panose="020B0604030504040204" pitchFamily="34" charset="0"/>
              <a:ea typeface="Verdana" panose="020B0604030504040204" pitchFamily="34" charset="0"/>
              <a:cs typeface="+mn-cs"/>
            </a:rPr>
            <a:t>Design techniques for forest management planning: practice guide</a:t>
          </a:r>
          <a:r>
            <a:rPr lang="en-GB" sz="1000" b="0" i="0" u="none">
              <a:solidFill>
                <a:sysClr val="windowText" lastClr="000000"/>
              </a:solidFill>
              <a:effectLst/>
              <a:latin typeface="Verdana" panose="020B0604030504040204" pitchFamily="34" charset="0"/>
              <a:ea typeface="Verdana" panose="020B0604030504040204" pitchFamily="34" charset="0"/>
              <a:cs typeface="+mn-cs"/>
            </a:rPr>
            <a:t>.</a:t>
          </a:r>
        </a:p>
      </xdr:txBody>
    </xdr:sp>
    <xdr:clientData/>
  </xdr:oneCellAnchor>
  <xdr:oneCellAnchor>
    <xdr:from>
      <xdr:col>1</xdr:col>
      <xdr:colOff>12699</xdr:colOff>
      <xdr:row>3</xdr:row>
      <xdr:rowOff>53975</xdr:rowOff>
    </xdr:from>
    <xdr:ext cx="10404475" cy="746125"/>
    <xdr:sp macro="" textlink="">
      <xdr:nvSpPr>
        <xdr:cNvPr id="12" name="TextBox 11">
          <a:extLst>
            <a:ext uri="{FF2B5EF4-FFF2-40B4-BE49-F238E27FC236}">
              <a16:creationId xmlns:a16="http://schemas.microsoft.com/office/drawing/2014/main" id="{2CB74832-94AB-7C73-02C1-F10F706B11DA}"/>
            </a:ext>
          </a:extLst>
        </xdr:cNvPr>
        <xdr:cNvSpPr txBox="1"/>
      </xdr:nvSpPr>
      <xdr:spPr>
        <a:xfrm>
          <a:off x="231774" y="806450"/>
          <a:ext cx="10404475" cy="746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latin typeface="Verdana" panose="020B0604030504040204" pitchFamily="34" charset="0"/>
              <a:ea typeface="Verdana" panose="020B0604030504040204" pitchFamily="34" charset="0"/>
            </a:rPr>
            <a:t>Stage 2 of the Template supports the production of a UKFS compliant woodland creation design plan. You</a:t>
          </a:r>
          <a:r>
            <a:rPr lang="en-GB" sz="1100" baseline="0">
              <a:latin typeface="Verdana" panose="020B0604030504040204" pitchFamily="34" charset="0"/>
              <a:ea typeface="Verdana" panose="020B0604030504040204" pitchFamily="34" charset="0"/>
            </a:rPr>
            <a:t> will develop your plan through analysis and synthesis based on your management objectives, and the site's landscape context, features and sensitivity. You should undertake a landscape survey and appraisal, and any other surveys for key features that require a more detailed assessment as identified at Stage 1.</a:t>
          </a:r>
        </a:p>
        <a:p>
          <a:endParaRPr lang="en-GB" sz="1000" baseline="0">
            <a:latin typeface="Verdana" panose="020B0604030504040204" pitchFamily="34" charset="0"/>
            <a:ea typeface="Verdana" panose="020B0604030504040204" pitchFamily="34" charset="0"/>
          </a:endParaRPr>
        </a:p>
        <a:p>
          <a:endParaRPr lang="en-GB" sz="1000">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1523999</xdr:colOff>
      <xdr:row>1</xdr:row>
      <xdr:rowOff>38100</xdr:rowOff>
    </xdr:to>
    <xdr:sp macro="" textlink="">
      <xdr:nvSpPr>
        <xdr:cNvPr id="13" name="TextBox 12">
          <a:extLst>
            <a:ext uri="{FF2B5EF4-FFF2-40B4-BE49-F238E27FC236}">
              <a16:creationId xmlns:a16="http://schemas.microsoft.com/office/drawing/2014/main" id="{98C2EDDD-75B8-4072-B589-8C83183C9CD1}"/>
            </a:ext>
          </a:extLst>
        </xdr:cNvPr>
        <xdr:cNvSpPr txBox="1"/>
      </xdr:nvSpPr>
      <xdr:spPr>
        <a:xfrm>
          <a:off x="0" y="0"/>
          <a:ext cx="5248274" cy="22860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1419269</xdr:colOff>
      <xdr:row>8</xdr:row>
      <xdr:rowOff>84434</xdr:rowOff>
    </xdr:from>
    <xdr:to>
      <xdr:col>3</xdr:col>
      <xdr:colOff>2617198</xdr:colOff>
      <xdr:row>12</xdr:row>
      <xdr:rowOff>76262</xdr:rowOff>
    </xdr:to>
    <xdr:sp macro="" textlink="">
      <xdr:nvSpPr>
        <xdr:cNvPr id="5" name="PowerPlusWaterMarkObject25012783">
          <a:extLst>
            <a:ext uri="{FF2B5EF4-FFF2-40B4-BE49-F238E27FC236}">
              <a16:creationId xmlns:a16="http://schemas.microsoft.com/office/drawing/2014/main" id="{3B138645-A58A-41AA-9189-455997FE60A1}"/>
            </a:ext>
          </a:extLst>
        </xdr:cNvPr>
        <xdr:cNvSpPr>
          <a:spLocks noChangeArrowheads="1" noChangeShapeType="1" noTextEdit="1"/>
        </xdr:cNvSpPr>
      </xdr:nvSpPr>
      <xdr:spPr bwMode="auto">
        <a:xfrm rot="18900000">
          <a:off x="1638344" y="2599034"/>
          <a:ext cx="8055929" cy="3011253"/>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3248025</xdr:colOff>
      <xdr:row>0</xdr:row>
      <xdr:rowOff>177800</xdr:rowOff>
    </xdr:from>
    <xdr:to>
      <xdr:col>4</xdr:col>
      <xdr:colOff>1731</xdr:colOff>
      <xdr:row>2</xdr:row>
      <xdr:rowOff>73436</xdr:rowOff>
    </xdr:to>
    <xdr:pic>
      <xdr:nvPicPr>
        <xdr:cNvPr id="4" name="Picture 3">
          <a:extLst>
            <a:ext uri="{FF2B5EF4-FFF2-40B4-BE49-F238E27FC236}">
              <a16:creationId xmlns:a16="http://schemas.microsoft.com/office/drawing/2014/main" id="{EBBCBC28-A616-46D1-BFCE-EF21926946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81775" y="177800"/>
          <a:ext cx="2922731" cy="552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219075</xdr:colOff>
      <xdr:row>5</xdr:row>
      <xdr:rowOff>247649</xdr:rowOff>
    </xdr:from>
    <xdr:ext cx="8915399" cy="933451"/>
    <xdr:sp macro="" textlink="">
      <xdr:nvSpPr>
        <xdr:cNvPr id="5" name="TextBox 4">
          <a:extLst>
            <a:ext uri="{FF2B5EF4-FFF2-40B4-BE49-F238E27FC236}">
              <a16:creationId xmlns:a16="http://schemas.microsoft.com/office/drawing/2014/main" id="{43B0CAC9-EA7F-C4B0-2D84-EB352DAE9B92}"/>
            </a:ext>
          </a:extLst>
        </xdr:cNvPr>
        <xdr:cNvSpPr txBox="1"/>
      </xdr:nvSpPr>
      <xdr:spPr>
        <a:xfrm>
          <a:off x="219075" y="2143124"/>
          <a:ext cx="8915399" cy="933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GB" sz="1000" b="1" i="0">
              <a:solidFill>
                <a:schemeClr val="tx1"/>
              </a:solidFill>
              <a:effectLst/>
              <a:latin typeface="Verdana" panose="020B0604030504040204" pitchFamily="34" charset="0"/>
              <a:ea typeface="Verdana" panose="020B0604030504040204" pitchFamily="34" charset="0"/>
              <a:cs typeface="+mn-cs"/>
            </a:rPr>
            <a:t>European Site (SAC/SPA) or Ramsar site details</a:t>
          </a:r>
        </a:p>
        <a:p>
          <a:endParaRPr lang="en-GB" sz="1000" b="1"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To obtain qualifying features for SAC’s and SPA’s see:</a:t>
          </a:r>
        </a:p>
        <a:p>
          <a:endParaRPr lang="en-GB" sz="1000" b="0" i="0">
            <a:solidFill>
              <a:schemeClr val="tx1"/>
            </a:solidFill>
            <a:effectLst/>
            <a:latin typeface="Verdana" panose="020B0604030504040204" pitchFamily="34" charset="0"/>
            <a:ea typeface="Verdana" panose="020B0604030504040204" pitchFamily="34" charset="0"/>
            <a:cs typeface="+mn-cs"/>
          </a:endParaRPr>
        </a:p>
        <a:p>
          <a:r>
            <a:rPr lang="en-GB" sz="1000" b="0" i="0">
              <a:solidFill>
                <a:schemeClr val="tx1"/>
              </a:solidFill>
              <a:effectLst/>
              <a:latin typeface="Verdana" panose="020B0604030504040204" pitchFamily="34" charset="0"/>
              <a:ea typeface="Verdana" panose="020B0604030504040204" pitchFamily="34" charset="0"/>
              <a:cs typeface="+mn-cs"/>
            </a:rPr>
            <a:t>To obtain qualifying features &amp; species for Ramsar sites see:</a:t>
          </a:r>
          <a:endParaRPr lang="en-GB" sz="1000">
            <a:latin typeface="Verdana" panose="020B0604030504040204" pitchFamily="34" charset="0"/>
            <a:ea typeface="Verdana" panose="020B0604030504040204" pitchFamily="34" charset="0"/>
          </a:endParaRPr>
        </a:p>
      </xdr:txBody>
    </xdr:sp>
    <xdr:clientData/>
  </xdr:oneCellAnchor>
  <xdr:oneCellAnchor>
    <xdr:from>
      <xdr:col>2</xdr:col>
      <xdr:colOff>473075</xdr:colOff>
      <xdr:row>6</xdr:row>
      <xdr:rowOff>320675</xdr:rowOff>
    </xdr:from>
    <xdr:ext cx="3819187" cy="248209"/>
    <xdr:sp macro="" textlink="">
      <xdr:nvSpPr>
        <xdr:cNvPr id="3" name="TextBox 5">
          <a:hlinkClick xmlns:r="http://schemas.openxmlformats.org/officeDocument/2006/relationships" r:id="rId2"/>
          <a:extLst>
            <a:ext uri="{FF2B5EF4-FFF2-40B4-BE49-F238E27FC236}">
              <a16:creationId xmlns:a16="http://schemas.microsoft.com/office/drawing/2014/main" id="{3374EFE3-CCA3-BDBE-C6CD-76E72BD9CBF1}"/>
            </a:ext>
          </a:extLst>
        </xdr:cNvPr>
        <xdr:cNvSpPr txBox="1"/>
      </xdr:nvSpPr>
      <xdr:spPr>
        <a:xfrm>
          <a:off x="3730625" y="2463800"/>
          <a:ext cx="3819187"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900" u="sng">
              <a:solidFill>
                <a:srgbClr val="0070C0"/>
              </a:solidFill>
              <a:latin typeface="Verdana" panose="020B0604030504040204" pitchFamily="34" charset="0"/>
              <a:ea typeface="Verdana" panose="020B0604030504040204" pitchFamily="34" charset="0"/>
            </a:rPr>
            <a:t>Natural </a:t>
          </a:r>
          <a:r>
            <a:rPr lang="en-GB" sz="1000" u="sng">
              <a:solidFill>
                <a:srgbClr val="0070C0"/>
              </a:solidFill>
              <a:latin typeface="Verdana" panose="020B0604030504040204" pitchFamily="34" charset="0"/>
              <a:ea typeface="Verdana" panose="020B0604030504040204" pitchFamily="34" charset="0"/>
            </a:rPr>
            <a:t>England</a:t>
          </a:r>
          <a:r>
            <a:rPr lang="en-GB" sz="900" u="sng">
              <a:solidFill>
                <a:srgbClr val="0070C0"/>
              </a:solidFill>
              <a:latin typeface="Verdana" panose="020B0604030504040204" pitchFamily="34" charset="0"/>
              <a:ea typeface="Verdana" panose="020B0604030504040204" pitchFamily="34" charset="0"/>
            </a:rPr>
            <a:t> - Conservation Objectives for European Sites</a:t>
          </a:r>
        </a:p>
      </xdr:txBody>
    </xdr:sp>
    <xdr:clientData/>
  </xdr:oneCellAnchor>
  <xdr:oneCellAnchor>
    <xdr:from>
      <xdr:col>2</xdr:col>
      <xdr:colOff>876300</xdr:colOff>
      <xdr:row>6</xdr:row>
      <xdr:rowOff>625475</xdr:rowOff>
    </xdr:from>
    <xdr:ext cx="5133975" cy="248209"/>
    <xdr:sp macro="" textlink="">
      <xdr:nvSpPr>
        <xdr:cNvPr id="2" name="TextBox 6">
          <a:hlinkClick xmlns:r="http://schemas.openxmlformats.org/officeDocument/2006/relationships" r:id="rId3"/>
          <a:extLst>
            <a:ext uri="{FF2B5EF4-FFF2-40B4-BE49-F238E27FC236}">
              <a16:creationId xmlns:a16="http://schemas.microsoft.com/office/drawing/2014/main" id="{97367C94-24D7-EBB9-A03A-EC08E06B38D2}"/>
            </a:ext>
            <a:ext uri="{147F2762-F138-4A5C-976F-8EAC2B608ADB}">
              <a16:predDERef xmlns:a16="http://schemas.microsoft.com/office/drawing/2014/main" pred="{3374EFE3-CCA3-BDBE-C6CD-76E72BD9CBF1}"/>
            </a:ext>
          </a:extLst>
        </xdr:cNvPr>
        <xdr:cNvSpPr txBox="1"/>
      </xdr:nvSpPr>
      <xdr:spPr>
        <a:xfrm>
          <a:off x="4133850" y="2768600"/>
          <a:ext cx="5133975" cy="2482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00" u="sng">
              <a:solidFill>
                <a:srgbClr val="0070C0"/>
              </a:solidFill>
              <a:latin typeface="Verdana" panose="020B0604030504040204" pitchFamily="34" charset="0"/>
              <a:ea typeface="Verdana" panose="020B0604030504040204" pitchFamily="34" charset="0"/>
            </a:rPr>
            <a:t>Ramsar</a:t>
          </a:r>
          <a:r>
            <a:rPr lang="en-GB" sz="1000" u="sng" baseline="0">
              <a:solidFill>
                <a:srgbClr val="0070C0"/>
              </a:solidFill>
              <a:latin typeface="Verdana" panose="020B0604030504040204" pitchFamily="34" charset="0"/>
              <a:ea typeface="Verdana" panose="020B0604030504040204" pitchFamily="34" charset="0"/>
            </a:rPr>
            <a:t> Sites Information Service</a:t>
          </a:r>
          <a:endParaRPr lang="en-GB" sz="1000" u="sng">
            <a:solidFill>
              <a:srgbClr val="0070C0"/>
            </a:solidFill>
            <a:latin typeface="Verdana" panose="020B0604030504040204" pitchFamily="34" charset="0"/>
            <a:ea typeface="Verdana" panose="020B0604030504040204" pitchFamily="34" charset="0"/>
          </a:endParaRPr>
        </a:p>
      </xdr:txBody>
    </xdr:sp>
    <xdr:clientData/>
  </xdr:oneCellAnchor>
  <xdr:oneCellAnchor>
    <xdr:from>
      <xdr:col>0</xdr:col>
      <xdr:colOff>219591</xdr:colOff>
      <xdr:row>3</xdr:row>
      <xdr:rowOff>549275</xdr:rowOff>
    </xdr:from>
    <xdr:ext cx="6190734" cy="263790"/>
    <xdr:sp macro="" textlink="">
      <xdr:nvSpPr>
        <xdr:cNvPr id="8" name="TextBox 7">
          <a:hlinkClick xmlns:r="http://schemas.openxmlformats.org/officeDocument/2006/relationships" r:id="rId4"/>
          <a:extLst>
            <a:ext uri="{FF2B5EF4-FFF2-40B4-BE49-F238E27FC236}">
              <a16:creationId xmlns:a16="http://schemas.microsoft.com/office/drawing/2014/main" id="{798F53F0-9961-9827-C211-2EEF270D4E91}"/>
            </a:ext>
          </a:extLst>
        </xdr:cNvPr>
        <xdr:cNvSpPr txBox="1"/>
      </xdr:nvSpPr>
      <xdr:spPr>
        <a:xfrm>
          <a:off x="219591" y="1339850"/>
          <a:ext cx="6190734"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u="sng">
              <a:solidFill>
                <a:srgbClr val="0070C0"/>
              </a:solidFill>
              <a:latin typeface="Verdana" panose="020B0604030504040204" pitchFamily="34" charset="0"/>
              <a:ea typeface="Verdana" panose="020B0604030504040204" pitchFamily="34" charset="0"/>
            </a:rPr>
            <a:t>www.gov.uk/guidance/habitats-regulations-assessments-protecting-a-european-site</a:t>
          </a:r>
        </a:p>
      </xdr:txBody>
    </xdr:sp>
    <xdr:clientData/>
  </xdr:oneCellAnchor>
  <xdr:twoCellAnchor>
    <xdr:from>
      <xdr:col>0</xdr:col>
      <xdr:colOff>0</xdr:colOff>
      <xdr:row>0</xdr:row>
      <xdr:rowOff>1</xdr:rowOff>
    </xdr:from>
    <xdr:to>
      <xdr:col>2</xdr:col>
      <xdr:colOff>2028824</xdr:colOff>
      <xdr:row>0</xdr:row>
      <xdr:rowOff>257175</xdr:rowOff>
    </xdr:to>
    <xdr:sp macro="" textlink="">
      <xdr:nvSpPr>
        <xdr:cNvPr id="9" name="TextBox 8">
          <a:extLst>
            <a:ext uri="{FF2B5EF4-FFF2-40B4-BE49-F238E27FC236}">
              <a16:creationId xmlns:a16="http://schemas.microsoft.com/office/drawing/2014/main" id="{FB6E0A4B-5363-4B03-99D2-6A80CAE55A56}"/>
            </a:ext>
          </a:extLst>
        </xdr:cNvPr>
        <xdr:cNvSpPr txBox="1"/>
      </xdr:nvSpPr>
      <xdr:spPr>
        <a:xfrm>
          <a:off x="0" y="1"/>
          <a:ext cx="5286374" cy="2571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1201371</xdr:colOff>
      <xdr:row>8</xdr:row>
      <xdr:rowOff>55488</xdr:rowOff>
    </xdr:from>
    <xdr:to>
      <xdr:col>3</xdr:col>
      <xdr:colOff>1552575</xdr:colOff>
      <xdr:row>15</xdr:row>
      <xdr:rowOff>132252</xdr:rowOff>
    </xdr:to>
    <xdr:sp macro="" textlink="">
      <xdr:nvSpPr>
        <xdr:cNvPr id="6" name="PowerPlusWaterMarkObject25012783">
          <a:extLst>
            <a:ext uri="{FF2B5EF4-FFF2-40B4-BE49-F238E27FC236}">
              <a16:creationId xmlns:a16="http://schemas.microsoft.com/office/drawing/2014/main" id="{8EEBCF5D-FFF4-47ED-A532-377517DD3075}"/>
            </a:ext>
          </a:extLst>
        </xdr:cNvPr>
        <xdr:cNvSpPr>
          <a:spLocks noChangeArrowheads="1" noChangeShapeType="1" noTextEdit="1"/>
        </xdr:cNvSpPr>
      </xdr:nvSpPr>
      <xdr:spPr bwMode="auto">
        <a:xfrm rot="18900000">
          <a:off x="1439496" y="3389238"/>
          <a:ext cx="6847254" cy="2934264"/>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0</xdr:row>
      <xdr:rowOff>130175</xdr:rowOff>
    </xdr:from>
    <xdr:to>
      <xdr:col>3</xdr:col>
      <xdr:colOff>2922731</xdr:colOff>
      <xdr:row>2</xdr:row>
      <xdr:rowOff>35336</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3175" y="130175"/>
          <a:ext cx="2922731"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12699</xdr:colOff>
      <xdr:row>3</xdr:row>
      <xdr:rowOff>15875</xdr:rowOff>
    </xdr:from>
    <xdr:ext cx="10201276" cy="1241425"/>
    <xdr:sp macro="" textlink="">
      <xdr:nvSpPr>
        <xdr:cNvPr id="4" name="TextBox 3">
          <a:extLst>
            <a:ext uri="{FF2B5EF4-FFF2-40B4-BE49-F238E27FC236}">
              <a16:creationId xmlns:a16="http://schemas.microsoft.com/office/drawing/2014/main" id="{4EED46BE-9DB7-9042-33EA-556180AEECB3}"/>
            </a:ext>
          </a:extLst>
        </xdr:cNvPr>
        <xdr:cNvSpPr txBox="1"/>
      </xdr:nvSpPr>
      <xdr:spPr>
        <a:xfrm>
          <a:off x="222249" y="806450"/>
          <a:ext cx="10201276" cy="124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Verdana" panose="020B0604030504040204" pitchFamily="34" charset="0"/>
              <a:ea typeface="Verdana" panose="020B0604030504040204" pitchFamily="34" charset="0"/>
              <a:cs typeface="+mn-cs"/>
            </a:rPr>
            <a:t>Stage 2 of the Template supports the production of a UKFS compliant woodland creation design plan. You</a:t>
          </a:r>
          <a:r>
            <a:rPr lang="en-GB" sz="1100" baseline="0">
              <a:solidFill>
                <a:schemeClr val="tx1"/>
              </a:solidFill>
              <a:effectLst/>
              <a:latin typeface="Verdana" panose="020B0604030504040204" pitchFamily="34" charset="0"/>
              <a:ea typeface="Verdana" panose="020B0604030504040204" pitchFamily="34" charset="0"/>
              <a:cs typeface="+mn-cs"/>
            </a:rPr>
            <a:t> will develop your plan through analysis and synthesis based on your management objectives, and the site's landscape context, features and sensitivity. You should undertake a landscape survey and appraisal, and any other surveys for key features that require a more detailed assessment as identified at Stage 1.</a:t>
          </a:r>
          <a:endParaRPr lang="en-GB" sz="1100">
            <a:effectLst/>
            <a:latin typeface="Verdana" panose="020B0604030504040204" pitchFamily="34" charset="0"/>
            <a:ea typeface="Verdana" panose="020B0604030504040204" pitchFamily="34" charset="0"/>
          </a:endParaRPr>
        </a:p>
        <a:p>
          <a:endParaRPr lang="en-GB" sz="1050">
            <a:latin typeface="Verdana" panose="020B0604030504040204" pitchFamily="34" charset="0"/>
            <a:ea typeface="Verdana" panose="020B0604030504040204" pitchFamily="34" charset="0"/>
          </a:endParaRPr>
        </a:p>
        <a:p>
          <a:r>
            <a:rPr lang="en-GB" sz="1050">
              <a:latin typeface="Verdana" panose="020B0604030504040204" pitchFamily="34" charset="0"/>
              <a:ea typeface="Verdana" panose="020B0604030504040204" pitchFamily="34" charset="0"/>
            </a:rPr>
            <a:t>Use this section to set out the objectives for the proposal site and form your design</a:t>
          </a:r>
          <a:r>
            <a:rPr lang="en-GB" sz="1050" baseline="0">
              <a:latin typeface="Verdana" panose="020B0604030504040204" pitchFamily="34" charset="0"/>
              <a:ea typeface="Verdana" panose="020B0604030504040204" pitchFamily="34" charset="0"/>
            </a:rPr>
            <a:t> concept plan(s).</a:t>
          </a:r>
          <a:endParaRPr lang="en-GB" sz="1050">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752474</xdr:colOff>
      <xdr:row>0</xdr:row>
      <xdr:rowOff>200025</xdr:rowOff>
    </xdr:to>
    <xdr:sp macro="" textlink="">
      <xdr:nvSpPr>
        <xdr:cNvPr id="5" name="TextBox 4">
          <a:extLst>
            <a:ext uri="{FF2B5EF4-FFF2-40B4-BE49-F238E27FC236}">
              <a16:creationId xmlns:a16="http://schemas.microsoft.com/office/drawing/2014/main" id="{B4A38C40-EEB0-4AB2-BAAF-EC55067F822E}"/>
            </a:ext>
          </a:extLst>
        </xdr:cNvPr>
        <xdr:cNvSpPr txBox="1"/>
      </xdr:nvSpPr>
      <xdr:spPr>
        <a:xfrm>
          <a:off x="0" y="0"/>
          <a:ext cx="5286374" cy="2000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1409702</xdr:colOff>
      <xdr:row>10</xdr:row>
      <xdr:rowOff>708024</xdr:rowOff>
    </xdr:from>
    <xdr:to>
      <xdr:col>3</xdr:col>
      <xdr:colOff>1350331</xdr:colOff>
      <xdr:row>25</xdr:row>
      <xdr:rowOff>10877</xdr:rowOff>
    </xdr:to>
    <xdr:sp macro="" textlink="">
      <xdr:nvSpPr>
        <xdr:cNvPr id="3" name="PowerPlusWaterMarkObject25012783">
          <a:extLst>
            <a:ext uri="{FF2B5EF4-FFF2-40B4-BE49-F238E27FC236}">
              <a16:creationId xmlns:a16="http://schemas.microsoft.com/office/drawing/2014/main" id="{69C138F9-F2FC-4666-94C7-69ED6B5B2A30}"/>
            </a:ext>
          </a:extLst>
        </xdr:cNvPr>
        <xdr:cNvSpPr>
          <a:spLocks noChangeArrowheads="1" noChangeShapeType="1" noTextEdit="1"/>
        </xdr:cNvSpPr>
      </xdr:nvSpPr>
      <xdr:spPr bwMode="auto">
        <a:xfrm rot="18900000">
          <a:off x="1619252" y="3946524"/>
          <a:ext cx="7732079" cy="3008078"/>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1</xdr:col>
      <xdr:colOff>1978025</xdr:colOff>
      <xdr:row>28</xdr:row>
      <xdr:rowOff>2314575</xdr:rowOff>
    </xdr:from>
    <xdr:to>
      <xdr:col>3</xdr:col>
      <xdr:colOff>1925004</xdr:colOff>
      <xdr:row>30</xdr:row>
      <xdr:rowOff>1026878</xdr:rowOff>
    </xdr:to>
    <xdr:sp macro="" textlink="">
      <xdr:nvSpPr>
        <xdr:cNvPr id="6" name="PowerPlusWaterMarkObject25012783">
          <a:extLst>
            <a:ext uri="{FF2B5EF4-FFF2-40B4-BE49-F238E27FC236}">
              <a16:creationId xmlns:a16="http://schemas.microsoft.com/office/drawing/2014/main" id="{11E394C9-ED9C-4267-ACF2-99C7F039BEB1}"/>
            </a:ext>
          </a:extLst>
        </xdr:cNvPr>
        <xdr:cNvSpPr>
          <a:spLocks noChangeArrowheads="1" noChangeShapeType="1" noTextEdit="1"/>
        </xdr:cNvSpPr>
      </xdr:nvSpPr>
      <xdr:spPr bwMode="auto">
        <a:xfrm rot="18900000">
          <a:off x="2187575" y="14020800"/>
          <a:ext cx="7738429" cy="3008078"/>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673100</xdr:colOff>
      <xdr:row>1</xdr:row>
      <xdr:rowOff>15875</xdr:rowOff>
    </xdr:from>
    <xdr:to>
      <xdr:col>6</xdr:col>
      <xdr:colOff>3522806</xdr:colOff>
      <xdr:row>2</xdr:row>
      <xdr:rowOff>54386</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84375" y="196850"/>
          <a:ext cx="29259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247649</xdr:colOff>
      <xdr:row>3</xdr:row>
      <xdr:rowOff>12699</xdr:rowOff>
    </xdr:from>
    <xdr:ext cx="16040101" cy="1568452"/>
    <xdr:sp macro="" textlink="">
      <xdr:nvSpPr>
        <xdr:cNvPr id="4" name="TextBox 3">
          <a:extLst>
            <a:ext uri="{FF2B5EF4-FFF2-40B4-BE49-F238E27FC236}">
              <a16:creationId xmlns:a16="http://schemas.microsoft.com/office/drawing/2014/main" id="{F1A922A3-1638-EE9E-2F24-6306696CE7B9}"/>
            </a:ext>
          </a:extLst>
        </xdr:cNvPr>
        <xdr:cNvSpPr txBox="1"/>
      </xdr:nvSpPr>
      <xdr:spPr>
        <a:xfrm>
          <a:off x="247649" y="841374"/>
          <a:ext cx="16040101" cy="1568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a:latin typeface="Verdana" panose="020B0604030504040204" pitchFamily="34" charset="0"/>
              <a:ea typeface="Verdana" panose="020B0604030504040204" pitchFamily="34" charset="0"/>
            </a:rPr>
            <a:t>The method of stakeholder engagement should reflect the size of your woodland creation proposal, extent of operations and sensitivities on your site, and the potential to impact on other people’s interests. </a:t>
          </a:r>
        </a:p>
        <a:p>
          <a:r>
            <a:rPr lang="en-GB">
              <a:latin typeface="Verdana" panose="020B0604030504040204" pitchFamily="34" charset="0"/>
              <a:ea typeface="Verdana" panose="020B0604030504040204" pitchFamily="34" charset="0"/>
            </a:rPr>
            <a:t>If you will be holding a public meeting, schedule it for early in the process to allow people time to respond. </a:t>
          </a:r>
        </a:p>
        <a:p>
          <a:endParaRPr lang="en-GB">
            <a:latin typeface="Verdana" panose="020B0604030504040204" pitchFamily="34" charset="0"/>
            <a:ea typeface="Verdana" panose="020B0604030504040204" pitchFamily="34" charset="0"/>
          </a:endParaRPr>
        </a:p>
        <a:p>
          <a:r>
            <a:rPr lang="en-GB">
              <a:latin typeface="Verdana" panose="020B0604030504040204" pitchFamily="34" charset="0"/>
              <a:ea typeface="Verdana" panose="020B0604030504040204" pitchFamily="34" charset="0"/>
            </a:rPr>
            <a:t>Offer your stakeholders enough information to let them consider the issues raised by your proposed new woodland. Provide them with a short summary of your key proposals, your management objectives, potential timber transport access points and detail of proposed public access together with accompanying maps and plans. The information you give to your stakeholders must be clear and understandable.</a:t>
          </a:r>
        </a:p>
        <a:p>
          <a:endParaRPr lang="en-GB">
            <a:latin typeface="Verdana" panose="020B0604030504040204" pitchFamily="34" charset="0"/>
            <a:ea typeface="Verdana" panose="020B0604030504040204" pitchFamily="34" charset="0"/>
          </a:endParaRPr>
        </a:p>
        <a:p>
          <a:r>
            <a:rPr lang="en-GB">
              <a:latin typeface="Verdana" panose="020B0604030504040204" pitchFamily="34" charset="0"/>
              <a:ea typeface="Verdana" panose="020B0604030504040204" pitchFamily="34" charset="0"/>
            </a:rPr>
            <a:t>Record engagement with stakeholders in the table below. To type</a:t>
          </a:r>
          <a:r>
            <a:rPr lang="en-GB" baseline="0">
              <a:latin typeface="Verdana" panose="020B0604030504040204" pitchFamily="34" charset="0"/>
              <a:ea typeface="Verdana" panose="020B0604030504040204" pitchFamily="34" charset="0"/>
            </a:rPr>
            <a:t> a new line within a row, use Alt + Enter. You should submit a copy of any evidence (e.g., email correspondence, survey responses) with your application.</a:t>
          </a:r>
          <a:endParaRPr lang="en-GB">
            <a:latin typeface="Verdana" panose="020B0604030504040204" pitchFamily="34" charset="0"/>
            <a:ea typeface="Verdana" panose="020B0604030504040204" pitchFamily="34" charset="0"/>
          </a:endParaRPr>
        </a:p>
        <a:p>
          <a:r>
            <a:rPr lang="en-GB" sz="1100">
              <a:latin typeface="Verdana" panose="020B0604030504040204" pitchFamily="34" charset="0"/>
              <a:ea typeface="Verdana" panose="020B0604030504040204" pitchFamily="34" charset="0"/>
            </a:rPr>
            <a:t>Please see Section</a:t>
          </a:r>
          <a:r>
            <a:rPr lang="en-GB" sz="1100" baseline="0">
              <a:latin typeface="Verdana" panose="020B0604030504040204" pitchFamily="34" charset="0"/>
              <a:ea typeface="Verdana" panose="020B0604030504040204" pitchFamily="34" charset="0"/>
            </a:rPr>
            <a:t> 3.4.2 of </a:t>
          </a:r>
          <a:endParaRPr lang="en-GB" sz="1100">
            <a:latin typeface="Verdana" panose="020B0604030504040204" pitchFamily="34" charset="0"/>
            <a:ea typeface="Verdana" panose="020B0604030504040204" pitchFamily="34" charset="0"/>
          </a:endParaRPr>
        </a:p>
      </xdr:txBody>
    </xdr:sp>
    <xdr:clientData/>
  </xdr:oneCellAnchor>
  <xdr:oneCellAnchor>
    <xdr:from>
      <xdr:col>1</xdr:col>
      <xdr:colOff>1971674</xdr:colOff>
      <xdr:row>3</xdr:row>
      <xdr:rowOff>1200149</xdr:rowOff>
    </xdr:from>
    <xdr:ext cx="5943601" cy="263790"/>
    <xdr:sp macro="" textlink="">
      <xdr:nvSpPr>
        <xdr:cNvPr id="5" name="TextBox 4">
          <a:hlinkClick xmlns:r="http://schemas.openxmlformats.org/officeDocument/2006/relationships" r:id="rId2"/>
          <a:extLst>
            <a:ext uri="{FF2B5EF4-FFF2-40B4-BE49-F238E27FC236}">
              <a16:creationId xmlns:a16="http://schemas.microsoft.com/office/drawing/2014/main" id="{1872C2F6-2FB9-45B1-AAD6-521630E0F05E}"/>
            </a:ext>
          </a:extLst>
        </xdr:cNvPr>
        <xdr:cNvSpPr txBox="1"/>
      </xdr:nvSpPr>
      <xdr:spPr>
        <a:xfrm>
          <a:off x="2228849" y="2028824"/>
          <a:ext cx="5943601" cy="263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u="sng">
              <a:solidFill>
                <a:srgbClr val="0070C0"/>
              </a:solidFill>
              <a:latin typeface="Verdana" panose="020B0604030504040204" pitchFamily="34" charset="0"/>
              <a:ea typeface="Verdana" panose="020B0604030504040204" pitchFamily="34" charset="0"/>
            </a:rPr>
            <a:t>A guide to planning new woodland in England</a:t>
          </a:r>
          <a:r>
            <a:rPr lang="en-GB" sz="1100" u="none" baseline="0">
              <a:solidFill>
                <a:sysClr val="windowText" lastClr="000000"/>
              </a:solidFill>
              <a:latin typeface="Verdana" panose="020B0604030504040204" pitchFamily="34" charset="0"/>
              <a:ea typeface="Verdana" panose="020B0604030504040204" pitchFamily="34" charset="0"/>
            </a:rPr>
            <a:t> for further guidance.</a:t>
          </a:r>
          <a:endParaRPr lang="en-GB" sz="1100" u="none">
            <a:solidFill>
              <a:sysClr val="windowText" lastClr="000000"/>
            </a:solidFill>
            <a:latin typeface="Verdana" panose="020B0604030504040204" pitchFamily="34" charset="0"/>
            <a:ea typeface="Verdana" panose="020B0604030504040204" pitchFamily="34" charset="0"/>
          </a:endParaRPr>
        </a:p>
      </xdr:txBody>
    </xdr:sp>
    <xdr:clientData/>
  </xdr:oneCellAnchor>
  <xdr:twoCellAnchor>
    <xdr:from>
      <xdr:col>0</xdr:col>
      <xdr:colOff>0</xdr:colOff>
      <xdr:row>0</xdr:row>
      <xdr:rowOff>0</xdr:rowOff>
    </xdr:from>
    <xdr:to>
      <xdr:col>2</xdr:col>
      <xdr:colOff>1562100</xdr:colOff>
      <xdr:row>1</xdr:row>
      <xdr:rowOff>28575</xdr:rowOff>
    </xdr:to>
    <xdr:sp macro="" textlink="">
      <xdr:nvSpPr>
        <xdr:cNvPr id="6" name="TextBox 5">
          <a:extLst>
            <a:ext uri="{FF2B5EF4-FFF2-40B4-BE49-F238E27FC236}">
              <a16:creationId xmlns:a16="http://schemas.microsoft.com/office/drawing/2014/main" id="{ABAF9383-B11D-49D3-AFEE-E22038D0CD62}"/>
            </a:ext>
          </a:extLst>
        </xdr:cNvPr>
        <xdr:cNvSpPr txBox="1"/>
      </xdr:nvSpPr>
      <xdr:spPr>
        <a:xfrm>
          <a:off x="0" y="0"/>
          <a:ext cx="5314950" cy="2190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3228974</xdr:colOff>
      <xdr:row>5</xdr:row>
      <xdr:rowOff>152399</xdr:rowOff>
    </xdr:from>
    <xdr:to>
      <xdr:col>5</xdr:col>
      <xdr:colOff>788353</xdr:colOff>
      <xdr:row>19</xdr:row>
      <xdr:rowOff>68027</xdr:rowOff>
    </xdr:to>
    <xdr:sp macro="" textlink="">
      <xdr:nvSpPr>
        <xdr:cNvPr id="3" name="PowerPlusWaterMarkObject25012783">
          <a:extLst>
            <a:ext uri="{FF2B5EF4-FFF2-40B4-BE49-F238E27FC236}">
              <a16:creationId xmlns:a16="http://schemas.microsoft.com/office/drawing/2014/main" id="{19538FBC-9B1F-4ADA-8EB6-629352119685}"/>
            </a:ext>
          </a:extLst>
        </xdr:cNvPr>
        <xdr:cNvSpPr>
          <a:spLocks noChangeArrowheads="1" noChangeShapeType="1" noTextEdit="1"/>
        </xdr:cNvSpPr>
      </xdr:nvSpPr>
      <xdr:spPr bwMode="auto">
        <a:xfrm rot="18900000">
          <a:off x="3486149" y="2752724"/>
          <a:ext cx="8065454" cy="3011253"/>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387350</xdr:colOff>
      <xdr:row>1</xdr:row>
      <xdr:rowOff>6350</xdr:rowOff>
    </xdr:from>
    <xdr:to>
      <xdr:col>3</xdr:col>
      <xdr:colOff>3256106</xdr:colOff>
      <xdr:row>2</xdr:row>
      <xdr:rowOff>92486</xdr:rowOff>
    </xdr:to>
    <xdr:pic>
      <xdr:nvPicPr>
        <xdr:cNvPr id="4" name="Picture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4475" y="187325"/>
          <a:ext cx="2925906" cy="543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2</xdr:col>
      <xdr:colOff>1495424</xdr:colOff>
      <xdr:row>1</xdr:row>
      <xdr:rowOff>66674</xdr:rowOff>
    </xdr:to>
    <xdr:sp macro="" textlink="">
      <xdr:nvSpPr>
        <xdr:cNvPr id="2" name="TextBox 1">
          <a:extLst>
            <a:ext uri="{FF2B5EF4-FFF2-40B4-BE49-F238E27FC236}">
              <a16:creationId xmlns:a16="http://schemas.microsoft.com/office/drawing/2014/main" id="{64BA75A2-0186-4037-9725-93984FCAF084}"/>
            </a:ext>
          </a:extLst>
        </xdr:cNvPr>
        <xdr:cNvSpPr txBox="1"/>
      </xdr:nvSpPr>
      <xdr:spPr>
        <a:xfrm>
          <a:off x="0" y="0"/>
          <a:ext cx="5286374" cy="257174"/>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2612141</xdr:colOff>
      <xdr:row>3</xdr:row>
      <xdr:rowOff>1008501</xdr:rowOff>
    </xdr:from>
    <xdr:to>
      <xdr:col>3</xdr:col>
      <xdr:colOff>1660548</xdr:colOff>
      <xdr:row>12</xdr:row>
      <xdr:rowOff>174829</xdr:rowOff>
    </xdr:to>
    <xdr:sp macro="" textlink="">
      <xdr:nvSpPr>
        <xdr:cNvPr id="3" name="PowerPlusWaterMarkObject25012783">
          <a:extLst>
            <a:ext uri="{FF2B5EF4-FFF2-40B4-BE49-F238E27FC236}">
              <a16:creationId xmlns:a16="http://schemas.microsoft.com/office/drawing/2014/main" id="{43A0B7FE-0B0E-4E7D-B2FC-0B6A5F88F9B0}"/>
            </a:ext>
          </a:extLst>
        </xdr:cNvPr>
        <xdr:cNvSpPr>
          <a:spLocks noChangeArrowheads="1" noChangeShapeType="1" noTextEdit="1"/>
        </xdr:cNvSpPr>
      </xdr:nvSpPr>
      <xdr:spPr bwMode="auto">
        <a:xfrm rot="18900000">
          <a:off x="2755016" y="1865751"/>
          <a:ext cx="6382657" cy="3014428"/>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981075</xdr:colOff>
      <xdr:row>0</xdr:row>
      <xdr:rowOff>228599</xdr:rowOff>
    </xdr:to>
    <xdr:sp macro="" textlink="">
      <xdr:nvSpPr>
        <xdr:cNvPr id="4" name="TextBox 3">
          <a:extLst>
            <a:ext uri="{FF2B5EF4-FFF2-40B4-BE49-F238E27FC236}">
              <a16:creationId xmlns:a16="http://schemas.microsoft.com/office/drawing/2014/main" id="{D4C81976-74D3-4F61-8FA5-C1757BDDFF79}"/>
            </a:ext>
          </a:extLst>
        </xdr:cNvPr>
        <xdr:cNvSpPr txBox="1"/>
      </xdr:nvSpPr>
      <xdr:spPr>
        <a:xfrm>
          <a:off x="0" y="0"/>
          <a:ext cx="5448300" cy="228599"/>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editAs="oneCell">
    <xdr:from>
      <xdr:col>8</xdr:col>
      <xdr:colOff>2038350</xdr:colOff>
      <xdr:row>0</xdr:row>
      <xdr:rowOff>85725</xdr:rowOff>
    </xdr:from>
    <xdr:to>
      <xdr:col>13</xdr:col>
      <xdr:colOff>0</xdr:colOff>
      <xdr:row>1</xdr:row>
      <xdr:rowOff>359186</xdr:rowOff>
    </xdr:to>
    <xdr:pic>
      <xdr:nvPicPr>
        <xdr:cNvPr id="3" name="Picture 2">
          <a:extLst>
            <a:ext uri="{FF2B5EF4-FFF2-40B4-BE49-F238E27FC236}">
              <a16:creationId xmlns:a16="http://schemas.microsoft.com/office/drawing/2014/main" id="{3EFB49D8-E1D2-4E7C-B529-8224BF8DD6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20675" y="85725"/>
          <a:ext cx="2925906" cy="540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457200</xdr:colOff>
      <xdr:row>16</xdr:row>
      <xdr:rowOff>514350</xdr:rowOff>
    </xdr:from>
    <xdr:to>
      <xdr:col>8</xdr:col>
      <xdr:colOff>810579</xdr:colOff>
      <xdr:row>22</xdr:row>
      <xdr:rowOff>83903</xdr:rowOff>
    </xdr:to>
    <xdr:sp macro="" textlink="">
      <xdr:nvSpPr>
        <xdr:cNvPr id="2" name="PowerPlusWaterMarkObject25012783">
          <a:extLst>
            <a:ext uri="{FF2B5EF4-FFF2-40B4-BE49-F238E27FC236}">
              <a16:creationId xmlns:a16="http://schemas.microsoft.com/office/drawing/2014/main" id="{4A8A5F66-6C53-4600-B06B-F2ADA5122A36}"/>
            </a:ext>
          </a:extLst>
        </xdr:cNvPr>
        <xdr:cNvSpPr>
          <a:spLocks noChangeArrowheads="1" noChangeShapeType="1" noTextEdit="1"/>
        </xdr:cNvSpPr>
      </xdr:nvSpPr>
      <xdr:spPr bwMode="auto">
        <a:xfrm rot="18900000">
          <a:off x="3733800" y="4105275"/>
          <a:ext cx="8059104" cy="3008078"/>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181456</xdr:colOff>
      <xdr:row>2</xdr:row>
      <xdr:rowOff>143355</xdr:rowOff>
    </xdr:from>
    <xdr:to>
      <xdr:col>8</xdr:col>
      <xdr:colOff>902855</xdr:colOff>
      <xdr:row>4</xdr:row>
      <xdr:rowOff>17318</xdr:rowOff>
    </xdr:to>
    <xdr:sp macro="" textlink="">
      <xdr:nvSpPr>
        <xdr:cNvPr id="2" name="TextBox 4">
          <a:extLst>
            <a:ext uri="{FF2B5EF4-FFF2-40B4-BE49-F238E27FC236}">
              <a16:creationId xmlns:a16="http://schemas.microsoft.com/office/drawing/2014/main" id="{42698AAF-AD16-4A34-A048-AEF02FF07C2B}"/>
            </a:ext>
          </a:extLst>
        </xdr:cNvPr>
        <xdr:cNvSpPr txBox="1"/>
      </xdr:nvSpPr>
      <xdr:spPr>
        <a:xfrm>
          <a:off x="178281" y="835505"/>
          <a:ext cx="10557549" cy="14297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latin typeface="Verdana" panose="020B0604030504040204" pitchFamily="34" charset="0"/>
              <a:ea typeface="Verdana" panose="020B0604030504040204" pitchFamily="34" charset="0"/>
            </a:rPr>
            <a:t>Please use this worksheet as a guide to species names and codes to support your proposed planting. This worksheet has been provided for use with the Species</a:t>
          </a:r>
          <a:r>
            <a:rPr lang="en-GB" sz="1050" baseline="0">
              <a:latin typeface="Verdana" panose="020B0604030504040204" pitchFamily="34" charset="0"/>
              <a:ea typeface="Verdana" panose="020B0604030504040204" pitchFamily="34" charset="0"/>
            </a:rPr>
            <a:t> Breakdown </a:t>
          </a:r>
          <a:r>
            <a:rPr lang="en-GB" sz="1050">
              <a:latin typeface="Verdana" panose="020B0604030504040204" pitchFamily="34" charset="0"/>
              <a:ea typeface="Verdana" panose="020B0604030504040204" pitchFamily="34" charset="0"/>
            </a:rPr>
            <a:t>tab, when detailing your proposal. This sheet is for information and supplementary to your application - you cannot edit this sheet.</a:t>
          </a:r>
        </a:p>
        <a:p>
          <a:endParaRPr lang="en-GB" sz="1050">
            <a:latin typeface="Verdana" panose="020B0604030504040204" pitchFamily="34" charset="0"/>
            <a:ea typeface="Verdana" panose="020B0604030504040204" pitchFamily="34" charset="0"/>
          </a:endParaRPr>
        </a:p>
        <a:p>
          <a:r>
            <a:rPr lang="en-GB" sz="1050" b="1">
              <a:latin typeface="Verdana" panose="020B0604030504040204" pitchFamily="34" charset="0"/>
              <a:ea typeface="Verdana" panose="020B0604030504040204" pitchFamily="34" charset="0"/>
            </a:rPr>
            <a:t>Please note: </a:t>
          </a:r>
          <a:r>
            <a:rPr lang="en-GB" sz="1050">
              <a:latin typeface="Verdana" panose="020B0604030504040204" pitchFamily="34" charset="0"/>
              <a:ea typeface="Verdana" panose="020B0604030504040204" pitchFamily="34" charset="0"/>
            </a:rPr>
            <a:t>Due to tree health issues, funding for the planting of ash (</a:t>
          </a:r>
          <a:r>
            <a:rPr lang="en-GB" sz="1050" i="1">
              <a:latin typeface="Verdana" panose="020B0604030504040204" pitchFamily="34" charset="0"/>
              <a:ea typeface="Verdana" panose="020B0604030504040204" pitchFamily="34" charset="0"/>
            </a:rPr>
            <a:t>Fraxinus excelsior</a:t>
          </a:r>
          <a:r>
            <a:rPr lang="en-GB" sz="1050">
              <a:latin typeface="Verdana" panose="020B0604030504040204" pitchFamily="34" charset="0"/>
              <a:ea typeface="Verdana" panose="020B0604030504040204" pitchFamily="34" charset="0"/>
            </a:rPr>
            <a:t>) or larch (</a:t>
          </a:r>
          <a:r>
            <a:rPr lang="en-GB" sz="1050" i="1">
              <a:latin typeface="Verdana" panose="020B0604030504040204" pitchFamily="34" charset="0"/>
              <a:ea typeface="Verdana" panose="020B0604030504040204" pitchFamily="34" charset="0"/>
            </a:rPr>
            <a:t>Larix spp</a:t>
          </a:r>
          <a:r>
            <a:rPr lang="en-GB" sz="1050">
              <a:latin typeface="Verdana" panose="020B0604030504040204" pitchFamily="34" charset="0"/>
              <a:ea typeface="Verdana" panose="020B0604030504040204" pitchFamily="34" charset="0"/>
            </a:rPr>
            <a:t>) is not available. Ash</a:t>
          </a:r>
          <a:r>
            <a:rPr lang="en-GB" sz="1050" baseline="0">
              <a:latin typeface="Verdana" panose="020B0604030504040204" pitchFamily="34" charset="0"/>
              <a:ea typeface="Verdana" panose="020B0604030504040204" pitchFamily="34" charset="0"/>
            </a:rPr>
            <a:t> will be permitted through natural colonisation and is listed for reporting purposes, but ash is not eligible for planting. No single species can form more than 70% of the overall planting mix.</a:t>
          </a:r>
        </a:p>
      </xdr:txBody>
    </xdr:sp>
    <xdr:clientData/>
  </xdr:twoCellAnchor>
  <xdr:twoCellAnchor editAs="oneCell">
    <xdr:from>
      <xdr:col>6</xdr:col>
      <xdr:colOff>1409124</xdr:colOff>
      <xdr:row>0</xdr:row>
      <xdr:rowOff>161925</xdr:rowOff>
    </xdr:from>
    <xdr:to>
      <xdr:col>8</xdr:col>
      <xdr:colOff>838201</xdr:colOff>
      <xdr:row>2</xdr:row>
      <xdr:rowOff>12534</xdr:rowOff>
    </xdr:to>
    <xdr:pic>
      <xdr:nvPicPr>
        <xdr:cNvPr id="3" name="Picture 2">
          <a:extLst>
            <a:ext uri="{FF2B5EF4-FFF2-40B4-BE49-F238E27FC236}">
              <a16:creationId xmlns:a16="http://schemas.microsoft.com/office/drawing/2014/main" id="{5F0447D1-D434-4430-BEB3-D72E3BABD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649" y="158750"/>
          <a:ext cx="3153352" cy="5491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6</xdr:col>
      <xdr:colOff>57149</xdr:colOff>
      <xdr:row>1</xdr:row>
      <xdr:rowOff>57150</xdr:rowOff>
    </xdr:to>
    <xdr:sp macro="" textlink="">
      <xdr:nvSpPr>
        <xdr:cNvPr id="5" name="TextBox 4">
          <a:extLst>
            <a:ext uri="{FF2B5EF4-FFF2-40B4-BE49-F238E27FC236}">
              <a16:creationId xmlns:a16="http://schemas.microsoft.com/office/drawing/2014/main" id="{76B09419-492E-457E-A4E6-E4D8A2DFA833}"/>
            </a:ext>
          </a:extLst>
        </xdr:cNvPr>
        <xdr:cNvSpPr txBox="1"/>
      </xdr:nvSpPr>
      <xdr:spPr>
        <a:xfrm>
          <a:off x="0" y="0"/>
          <a:ext cx="5876924" cy="247650"/>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1</xdr:col>
      <xdr:colOff>838050</xdr:colOff>
      <xdr:row>12</xdr:row>
      <xdr:rowOff>64416</xdr:rowOff>
    </xdr:from>
    <xdr:to>
      <xdr:col>7</xdr:col>
      <xdr:colOff>1743075</xdr:colOff>
      <xdr:row>29</xdr:row>
      <xdr:rowOff>135619</xdr:rowOff>
    </xdr:to>
    <xdr:sp macro="" textlink="">
      <xdr:nvSpPr>
        <xdr:cNvPr id="4" name="PowerPlusWaterMarkObject25012783">
          <a:extLst>
            <a:ext uri="{FF2B5EF4-FFF2-40B4-BE49-F238E27FC236}">
              <a16:creationId xmlns:a16="http://schemas.microsoft.com/office/drawing/2014/main" id="{EE4A9338-A702-40B4-987C-9EB97E110798}"/>
            </a:ext>
          </a:extLst>
        </xdr:cNvPr>
        <xdr:cNvSpPr>
          <a:spLocks noChangeArrowheads="1" noChangeShapeType="1" noTextEdit="1"/>
        </xdr:cNvSpPr>
      </xdr:nvSpPr>
      <xdr:spPr bwMode="auto">
        <a:xfrm rot="18900000">
          <a:off x="1019025" y="3626766"/>
          <a:ext cx="8658375" cy="3004903"/>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2</xdr:col>
      <xdr:colOff>428625</xdr:colOff>
      <xdr:row>66</xdr:row>
      <xdr:rowOff>85725</xdr:rowOff>
    </xdr:from>
    <xdr:to>
      <xdr:col>7</xdr:col>
      <xdr:colOff>1454300</xdr:colOff>
      <xdr:row>83</xdr:row>
      <xdr:rowOff>153753</xdr:rowOff>
    </xdr:to>
    <xdr:sp macro="" textlink="">
      <xdr:nvSpPr>
        <xdr:cNvPr id="7" name="PowerPlusWaterMarkObject25012783">
          <a:extLst>
            <a:ext uri="{FF2B5EF4-FFF2-40B4-BE49-F238E27FC236}">
              <a16:creationId xmlns:a16="http://schemas.microsoft.com/office/drawing/2014/main" id="{244D2835-0800-4635-8577-DF7773D326BB}"/>
            </a:ext>
          </a:extLst>
        </xdr:cNvPr>
        <xdr:cNvSpPr>
          <a:spLocks noChangeArrowheads="1" noChangeShapeType="1" noTextEdit="1"/>
        </xdr:cNvSpPr>
      </xdr:nvSpPr>
      <xdr:spPr bwMode="auto">
        <a:xfrm rot="18900000">
          <a:off x="2638425" y="12963525"/>
          <a:ext cx="6750200" cy="3001728"/>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1</xdr:col>
      <xdr:colOff>31749</xdr:colOff>
      <xdr:row>3</xdr:row>
      <xdr:rowOff>25400</xdr:rowOff>
    </xdr:from>
    <xdr:ext cx="11323637" cy="427425"/>
    <xdr:sp macro="" textlink="">
      <xdr:nvSpPr>
        <xdr:cNvPr id="2" name="TextBox 1">
          <a:extLst>
            <a:ext uri="{FF2B5EF4-FFF2-40B4-BE49-F238E27FC236}">
              <a16:creationId xmlns:a16="http://schemas.microsoft.com/office/drawing/2014/main" id="{FF6F144A-F3D5-4B3F-92D7-AFCC7968B481}"/>
            </a:ext>
          </a:extLst>
        </xdr:cNvPr>
        <xdr:cNvSpPr txBox="1"/>
      </xdr:nvSpPr>
      <xdr:spPr>
        <a:xfrm>
          <a:off x="203199" y="844550"/>
          <a:ext cx="11323637" cy="427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050">
              <a:latin typeface="Verdana" panose="020B0604030504040204" pitchFamily="34" charset="0"/>
              <a:ea typeface="Verdana" panose="020B0604030504040204" pitchFamily="34" charset="0"/>
            </a:rPr>
            <a:t>This Tree</a:t>
          </a:r>
          <a:r>
            <a:rPr lang="en-GB" sz="1050" baseline="0">
              <a:latin typeface="Verdana" panose="020B0604030504040204" pitchFamily="34" charset="0"/>
              <a:ea typeface="Verdana" panose="020B0604030504040204" pitchFamily="34" charset="0"/>
            </a:rPr>
            <a:t> Procurement Summary </a:t>
          </a:r>
          <a:r>
            <a:rPr lang="en-GB" sz="1050">
              <a:latin typeface="Verdana" panose="020B0604030504040204" pitchFamily="34" charset="0"/>
              <a:ea typeface="Verdana" panose="020B0604030504040204" pitchFamily="34" charset="0"/>
            </a:rPr>
            <a:t>will be populated as you complete your</a:t>
          </a:r>
          <a:r>
            <a:rPr lang="en-GB" sz="1050" baseline="0">
              <a:latin typeface="Verdana" panose="020B0604030504040204" pitchFamily="34" charset="0"/>
              <a:ea typeface="Verdana" panose="020B0604030504040204" pitchFamily="34" charset="0"/>
            </a:rPr>
            <a:t> WCPG Species Breakdown</a:t>
          </a:r>
          <a:r>
            <a:rPr lang="en-GB" sz="1050">
              <a:latin typeface="Verdana" panose="020B0604030504040204" pitchFamily="34" charset="0"/>
              <a:ea typeface="Verdana" panose="020B0604030504040204" pitchFamily="34" charset="0"/>
            </a:rPr>
            <a:t>. Please</a:t>
          </a:r>
          <a:r>
            <a:rPr lang="en-GB" sz="1050" baseline="0">
              <a:latin typeface="Verdana" panose="020B0604030504040204" pitchFamily="34" charset="0"/>
              <a:ea typeface="Verdana" panose="020B0604030504040204" pitchFamily="34" charset="0"/>
            </a:rPr>
            <a:t> </a:t>
          </a:r>
          <a:r>
            <a:rPr lang="en-GB" sz="1050">
              <a:latin typeface="Verdana" panose="020B0604030504040204" pitchFamily="34" charset="0"/>
              <a:ea typeface="Verdana" panose="020B0604030504040204" pitchFamily="34" charset="0"/>
            </a:rPr>
            <a:t>check this summary to ensure this information matches your </a:t>
          </a:r>
          <a:r>
            <a:rPr lang="en-GB" sz="1100">
              <a:latin typeface="Verdana" panose="020B0604030504040204" pitchFamily="34" charset="0"/>
              <a:ea typeface="Verdana" panose="020B0604030504040204" pitchFamily="34" charset="0"/>
            </a:rPr>
            <a:t>understanding</a:t>
          </a:r>
          <a:r>
            <a:rPr lang="en-GB" sz="1050">
              <a:latin typeface="Verdana" panose="020B0604030504040204" pitchFamily="34" charset="0"/>
              <a:ea typeface="Verdana" panose="020B0604030504040204" pitchFamily="34" charset="0"/>
            </a:rPr>
            <a:t>. </a:t>
          </a:r>
        </a:p>
      </xdr:txBody>
    </xdr:sp>
    <xdr:clientData/>
  </xdr:oneCellAnchor>
  <xdr:twoCellAnchor editAs="oneCell">
    <xdr:from>
      <xdr:col>7</xdr:col>
      <xdr:colOff>421698</xdr:colOff>
      <xdr:row>0</xdr:row>
      <xdr:rowOff>131618</xdr:rowOff>
    </xdr:from>
    <xdr:to>
      <xdr:col>9</xdr:col>
      <xdr:colOff>525606</xdr:colOff>
      <xdr:row>1</xdr:row>
      <xdr:rowOff>478104</xdr:rowOff>
    </xdr:to>
    <xdr:pic>
      <xdr:nvPicPr>
        <xdr:cNvPr id="3" name="Picture 2">
          <a:extLst>
            <a:ext uri="{FF2B5EF4-FFF2-40B4-BE49-F238E27FC236}">
              <a16:creationId xmlns:a16="http://schemas.microsoft.com/office/drawing/2014/main" id="{5803AACA-270B-4BC1-9BD9-9422350FD2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4248" y="131618"/>
          <a:ext cx="3078883" cy="536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3</xdr:col>
      <xdr:colOff>885824</xdr:colOff>
      <xdr:row>1</xdr:row>
      <xdr:rowOff>66675</xdr:rowOff>
    </xdr:to>
    <xdr:sp macro="" textlink="">
      <xdr:nvSpPr>
        <xdr:cNvPr id="5" name="TextBox 4">
          <a:extLst>
            <a:ext uri="{FF2B5EF4-FFF2-40B4-BE49-F238E27FC236}">
              <a16:creationId xmlns:a16="http://schemas.microsoft.com/office/drawing/2014/main" id="{052B4AAB-A06D-425C-AF2F-3F2618A14F28}"/>
            </a:ext>
          </a:extLst>
        </xdr:cNvPr>
        <xdr:cNvSpPr txBox="1"/>
      </xdr:nvSpPr>
      <xdr:spPr>
        <a:xfrm>
          <a:off x="0" y="0"/>
          <a:ext cx="5324474" cy="25717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ln>
                <a:noFill/>
              </a:ln>
              <a:latin typeface="Verdana" panose="020B0604030504040204" pitchFamily="34" charset="0"/>
              <a:ea typeface="Verdana" panose="020B0604030504040204" pitchFamily="34" charset="0"/>
            </a:rPr>
            <a:t>Woodland</a:t>
          </a:r>
          <a:r>
            <a:rPr lang="en-GB" sz="900" baseline="0">
              <a:ln>
                <a:noFill/>
              </a:ln>
              <a:latin typeface="Verdana" panose="020B0604030504040204" pitchFamily="34" charset="0"/>
              <a:ea typeface="Verdana" panose="020B0604030504040204" pitchFamily="34" charset="0"/>
            </a:rPr>
            <a:t> Creation Planning Grant Application and Plan (WCPG AAP) </a:t>
          </a:r>
          <a:r>
            <a:rPr lang="en-GB" sz="900">
              <a:ln>
                <a:noFill/>
              </a:ln>
              <a:latin typeface="Verdana" panose="020B0604030504040204" pitchFamily="34" charset="0"/>
              <a:ea typeface="Verdana" panose="020B0604030504040204" pitchFamily="34" charset="0"/>
            </a:rPr>
            <a:t>| v1.0</a:t>
          </a:r>
          <a:r>
            <a:rPr lang="en-GB" sz="900" baseline="0">
              <a:ln>
                <a:noFill/>
              </a:ln>
              <a:latin typeface="Verdana" panose="020B0604030504040204" pitchFamily="34" charset="0"/>
              <a:ea typeface="Verdana" panose="020B0604030504040204" pitchFamily="34" charset="0"/>
            </a:rPr>
            <a:t> 04/12/2023</a:t>
          </a:r>
        </a:p>
      </xdr:txBody>
    </xdr:sp>
    <xdr:clientData/>
  </xdr:twoCellAnchor>
  <xdr:twoCellAnchor>
    <xdr:from>
      <xdr:col>2</xdr:col>
      <xdr:colOff>447675</xdr:colOff>
      <xdr:row>14</xdr:row>
      <xdr:rowOff>57150</xdr:rowOff>
    </xdr:from>
    <xdr:to>
      <xdr:col>7</xdr:col>
      <xdr:colOff>1305879</xdr:colOff>
      <xdr:row>31</xdr:row>
      <xdr:rowOff>134703</xdr:rowOff>
    </xdr:to>
    <xdr:sp macro="" textlink="">
      <xdr:nvSpPr>
        <xdr:cNvPr id="4" name="PowerPlusWaterMarkObject25012783">
          <a:extLst>
            <a:ext uri="{FF2B5EF4-FFF2-40B4-BE49-F238E27FC236}">
              <a16:creationId xmlns:a16="http://schemas.microsoft.com/office/drawing/2014/main" id="{A3E78436-B7A2-49F5-B7D0-670779330C51}"/>
            </a:ext>
          </a:extLst>
        </xdr:cNvPr>
        <xdr:cNvSpPr>
          <a:spLocks noChangeArrowheads="1" noChangeShapeType="1" noTextEdit="1"/>
        </xdr:cNvSpPr>
      </xdr:nvSpPr>
      <xdr:spPr bwMode="auto">
        <a:xfrm rot="18900000">
          <a:off x="2876550" y="3076575"/>
          <a:ext cx="7401879" cy="3011253"/>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twoCellAnchor>
    <xdr:from>
      <xdr:col>2</xdr:col>
      <xdr:colOff>828675</xdr:colOff>
      <xdr:row>70</xdr:row>
      <xdr:rowOff>19050</xdr:rowOff>
    </xdr:from>
    <xdr:to>
      <xdr:col>8</xdr:col>
      <xdr:colOff>435929</xdr:colOff>
      <xdr:row>87</xdr:row>
      <xdr:rowOff>93428</xdr:rowOff>
    </xdr:to>
    <xdr:sp macro="" textlink="">
      <xdr:nvSpPr>
        <xdr:cNvPr id="6" name="PowerPlusWaterMarkObject25012783">
          <a:extLst>
            <a:ext uri="{FF2B5EF4-FFF2-40B4-BE49-F238E27FC236}">
              <a16:creationId xmlns:a16="http://schemas.microsoft.com/office/drawing/2014/main" id="{3B3FF6F3-BEEE-40CF-BE06-20D0147A6088}"/>
            </a:ext>
          </a:extLst>
        </xdr:cNvPr>
        <xdr:cNvSpPr>
          <a:spLocks noChangeArrowheads="1" noChangeShapeType="1" noTextEdit="1"/>
        </xdr:cNvSpPr>
      </xdr:nvSpPr>
      <xdr:spPr bwMode="auto">
        <a:xfrm rot="18900000">
          <a:off x="3257550" y="12696825"/>
          <a:ext cx="8065454" cy="3008078"/>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en-GB" sz="100" spc="0">
              <a:ln>
                <a:noFill/>
              </a:ln>
              <a:solidFill>
                <a:srgbClr val="000000">
                  <a:alpha val="50000"/>
                </a:srgbClr>
              </a:solidFill>
              <a:latin typeface="Arial Black" panose="020B0A04020102020204" pitchFamily="34" charset="0"/>
            </a:rPr>
            <a:t>EXA</a:t>
          </a:r>
          <a:r>
            <a:rPr lang="en-GB" sz="100" spc="0" baseline="0">
              <a:ln>
                <a:noFill/>
              </a:ln>
              <a:solidFill>
                <a:srgbClr val="000000">
                  <a:alpha val="50000"/>
                </a:srgbClr>
              </a:solidFill>
              <a:latin typeface="Arial Black" panose="020B0A04020102020204" pitchFamily="34" charset="0"/>
            </a:rPr>
            <a:t>MPLE</a:t>
          </a:r>
          <a:endParaRPr lang="en-GB" sz="100" spc="0">
            <a:ln>
              <a:noFill/>
            </a:ln>
            <a:solidFill>
              <a:srgbClr val="000000">
                <a:alpha val="50000"/>
              </a:srgbClr>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icki.howlett\Downloads\EWCO%20Application%20Form%20v2.2%20Published%2025.08.2023.xlsm" TargetMode="External"/><Relationship Id="rId1" Type="http://schemas.openxmlformats.org/officeDocument/2006/relationships/externalLinkPath" Target="file:///C:\Users\vicki.howlett\Downloads\EWCO%20Application%20Form%20v2.2%20Published%2025.08.202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vicki.howlett\Downloads\EWCO%20Application%20Form%20v2.4%20Published%2001.11.2023.xlsm" TargetMode="External"/><Relationship Id="rId1" Type="http://schemas.openxmlformats.org/officeDocument/2006/relationships/externalLinkPath" Target="file:///C:\Users\vicki.howlett\Downloads\EWCO%20Application%20Form%20v2.4%20Published%2001.11.202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forestryengland.sharepoint.com/sites/FS-NGR-Teams-DM-ID/EWCO/01%20Scheme%20Documentation/02%20External/02%20Working%20Versions/EWCO%20Application%20Form%20v2.0%20WORKING.xlsm" TargetMode="External"/><Relationship Id="rId1" Type="http://schemas.openxmlformats.org/officeDocument/2006/relationships/externalLinkPath" Target="/sites/FS-NGR-Teams-DM-ID/EWCO/01%20Scheme%20Documentation/02%20External/02%20Working%20Versions/EWCO%20Application%20Form%20v2.0%20WORK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CS-EWCO/Shared%20Documents/EWCG%20(late%20spring%202021)/Rachels%20%20and%20%20Ava%20Working%20docs/Ava/UNLOCKED%20CS%20WCM%20application%20form%20annex%20(CS03c)%20v5.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vmfil001\group\CS\2017%20Development\Woodland\HT%20Negotiation%20Schedule%20Template%20(Annex%202)%202017%20DRAFT%20220217%20v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1 - Site Details"/>
      <sheetName val="2 - Applicant Details"/>
      <sheetName val="3 - Land Summary"/>
      <sheetName val="WCP 1 - Outline"/>
      <sheetName val="WCP 2 - Objectives &amp; Threats"/>
      <sheetName val="WCP 3 - Constraints"/>
      <sheetName val="WCP 4 - Envt Checks"/>
      <sheetName val="WCP 5 - Contacts"/>
      <sheetName val="Species List"/>
      <sheetName val="4 - Species Breakdown"/>
      <sheetName val="5 - Composition &amp; ACs"/>
      <sheetName val="6 - Standard Cost Items"/>
      <sheetName val="7 - Operational Plan"/>
      <sheetName val="8 - Infrastructure"/>
      <sheetName val="9 - Scoring"/>
      <sheetName val="10 - Grant Values (£)"/>
      <sheetName val="WCC Summary"/>
      <sheetName val="Tree Procurement Summary "/>
      <sheetName val="Look U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 Land Summary"/>
      <sheetName val="b. WCP Outline"/>
      <sheetName val="c. WCP Objectives"/>
      <sheetName val="d. WCP Constraints"/>
      <sheetName val="e. WCP Contacts"/>
      <sheetName val="f. WCP - Envt Checks"/>
      <sheetName val="Species List"/>
      <sheetName val="j. Scoring"/>
      <sheetName val="g. WCP Item Detail"/>
      <sheetName val="h. Creation Items"/>
      <sheetName val="i. Capital item FY2"/>
      <sheetName val="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HERE"/>
      <sheetName val="Annex 2a Land summary"/>
      <sheetName val="Annex 2b Option WD2"/>
      <sheetName val="Annex 2c Capital excluding FY2"/>
      <sheetName val="Annex 2d Capital item FY2"/>
      <sheetName val="Annex 2e Capital item SB2"/>
      <sheetName val="Annex 2f Scoring"/>
      <sheetName val="Grant Totals &amp; Evidence"/>
      <sheetName val="Summary"/>
      <sheetName val="DataGeneral"/>
      <sheetName val="DataCapitalEvidence"/>
      <sheetName val="2 Agreement Land"/>
      <sheetName val="3.1 Total Agreement Value"/>
      <sheetName val="4 Summary of Multi-Year Options"/>
      <sheetName val="5 Multi-Year Option Payments"/>
      <sheetName val="LISTS"/>
      <sheetName val="7 Summary of Capital Items"/>
      <sheetName val="8 Capital Completion Dates"/>
      <sheetName val="Cpt Lists"/>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4E172E-D264-42D8-9CF3-5A813CDEE416}" name="Table1" displayName="Table1" ref="K2:K32" totalsRowShown="0" headerRowDxfId="78" tableBorderDxfId="77">
  <autoFilter ref="K2:K32" xr:uid="{1E4E172E-D264-42D8-9CF3-5A813CDEE416}"/>
  <tableColumns count="1">
    <tableColumn id="1" xr3:uid="{5BF2A050-6BC2-4344-8420-902E078D3338}" name="Soil Typ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90D81D8-39B8-4633-A06B-24890B99642C}" name="Table2" displayName="Table2" ref="L2:L8" totalsRowShown="0" headerRowDxfId="76" tableBorderDxfId="75">
  <autoFilter ref="L2:L8" xr:uid="{590D81D8-39B8-4633-A06B-24890B99642C}"/>
  <tableColumns count="1">
    <tableColumn id="1" xr3:uid="{E395C6B7-95EA-4EA4-9C08-777B2C4E69AE}" name="Agricultural land classification - provisional (Englan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a-guide-to-planning-new-woodland-in-england" TargetMode="External"/><Relationship Id="rId2" Type="http://schemas.openxmlformats.org/officeDocument/2006/relationships/hyperlink" Target="https://www.forestergis.com/Apps/MapBrowser/" TargetMode="External"/><Relationship Id="rId1" Type="http://schemas.openxmlformats.org/officeDocument/2006/relationships/hyperlink" Target="https://www.forestresearch.gov.uk/tools-and-resources/fthr/ecological-site-classification/"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habitats-and-species-of-principal-importance-in-england" TargetMode="External"/><Relationship Id="rId7" Type="http://schemas.openxmlformats.org/officeDocument/2006/relationships/drawing" Target="../drawings/drawing5.xml"/><Relationship Id="rId2" Type="http://schemas.openxmlformats.org/officeDocument/2006/relationships/hyperlink" Target="https://www.gov.uk/government/publications/habitats-and-species-of-principal-importance-in-england" TargetMode="External"/><Relationship Id="rId1" Type="http://schemas.openxmlformats.org/officeDocument/2006/relationships/hyperlink" Target="https://www.gov.uk/government/publications/red-squirrels-and-forestry-operations-in-england-operations-note-65" TargetMode="External"/><Relationship Id="rId6" Type="http://schemas.openxmlformats.org/officeDocument/2006/relationships/printerSettings" Target="../printerSettings/printerSettings5.bin"/><Relationship Id="rId5" Type="http://schemas.openxmlformats.org/officeDocument/2006/relationships/hyperlink" Target="https://www.forestergis.com/Apps/MapBrowser/" TargetMode="External"/><Relationship Id="rId4" Type="http://schemas.openxmlformats.org/officeDocument/2006/relationships/hyperlink" Target="https://www.gov.uk/government/publications/principles-for-afforestation-on-or-near-priority-habitats-operations-note-43"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www.gov.uk/check-long-term-flood-risk" TargetMode="External"/><Relationship Id="rId7" Type="http://schemas.openxmlformats.org/officeDocument/2006/relationships/hyperlink" Target="https://www.landscapeinstitute.org/news/the-landscape-character-database-for-the-uk-and-ireland-is-now-available/" TargetMode="External"/><Relationship Id="rId2" Type="http://schemas.openxmlformats.org/officeDocument/2006/relationships/hyperlink" Target="https://environment.data.gov.uk/catchment-planning" TargetMode="External"/><Relationship Id="rId1" Type="http://schemas.openxmlformats.org/officeDocument/2006/relationships/hyperlink" Target="https://www.gov.uk/government/publications/national-character-area-profiles-data-for-local-decision-making/national-character-area-profiles" TargetMode="External"/><Relationship Id="rId6" Type="http://schemas.openxmlformats.org/officeDocument/2006/relationships/hyperlink" Target="https://www.bgs.ac.uk/map-viewers/bgs-geology-viewer/" TargetMode="External"/><Relationship Id="rId5" Type="http://schemas.openxmlformats.org/officeDocument/2006/relationships/hyperlink" Target="https://www.gov.uk/government/publications/map-browser-with-land-information-search-operations-note-48" TargetMode="External"/><Relationship Id="rId4" Type="http://schemas.openxmlformats.org/officeDocument/2006/relationships/hyperlink" Target="https://www.gov.uk/government/publications/map-browser-with-land-information-search-operations-note-48"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gov.uk/guidance/when-to-notify-historic-environment-organisations-about-forestry-proposals" TargetMode="External"/></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s://www.gov.uk/government/publications/woodland-creation-and-mitigating-the-impacts-of-deer/woodland-creation-and-mitigating-the-impacts-of-deer" TargetMode="External"/><Relationship Id="rId7" Type="http://schemas.openxmlformats.org/officeDocument/2006/relationships/printerSettings" Target="../printerSettings/printerSettings8.bin"/><Relationship Id="rId2" Type="http://schemas.openxmlformats.org/officeDocument/2006/relationships/hyperlink" Target="https://www.gov.uk/government/publications/assessment-of-potential-wildfire-risk-resulting-from-planned-deforestation-to-open-habitat-operations-note-40" TargetMode="External"/><Relationship Id="rId1" Type="http://schemas.openxmlformats.org/officeDocument/2006/relationships/hyperlink" Target="https://www.gov.uk/guidance/manage-threats-to-woodland-destructive-animals-invasive-species" TargetMode="External"/><Relationship Id="rId6" Type="http://schemas.openxmlformats.org/officeDocument/2006/relationships/hyperlink" Target="https://www.forestresearch.gov.uk/tools-and-resources/fthr/ecological-site-classification/" TargetMode="External"/><Relationship Id="rId5" Type="http://schemas.openxmlformats.org/officeDocument/2006/relationships/hyperlink" Target="https://www.gov.uk/government/publications/map-browser-with-land-information-search-operations-note-48" TargetMode="External"/><Relationship Id="rId4" Type="http://schemas.openxmlformats.org/officeDocument/2006/relationships/hyperlink" Target="https://www.ukso.org/"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timbertransportforum.org.uk/" TargetMode="External"/><Relationship Id="rId1" Type="http://schemas.openxmlformats.org/officeDocument/2006/relationships/hyperlink" Target="https://designatedsites.naturalengland.org.uk/GreenInfrastructure/Home.aspx"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8C56-7BAD-4231-9CA6-BB8FA71CB103}">
  <sheetPr>
    <tabColor rgb="FFB94700"/>
    <pageSetUpPr fitToPage="1"/>
  </sheetPr>
  <dimension ref="A1:X52"/>
  <sheetViews>
    <sheetView showGridLines="0" zoomScale="82" zoomScaleNormal="82" workbookViewId="0">
      <selection activeCell="B7" sqref="B7:D7"/>
    </sheetView>
  </sheetViews>
  <sheetFormatPr defaultColWidth="0" defaultRowHeight="14.5" zeroHeight="1" x14ac:dyDescent="0.35"/>
  <cols>
    <col min="1" max="1" width="3.453125" customWidth="1"/>
    <col min="2" max="2" width="54.81640625" customWidth="1"/>
    <col min="3" max="3" width="69.81640625" customWidth="1"/>
    <col min="4" max="4" width="67" customWidth="1"/>
    <col min="5" max="5" width="6" customWidth="1"/>
    <col min="6" max="24" width="0" hidden="1" customWidth="1"/>
    <col min="25" max="16384" width="8.7265625" hidden="1"/>
  </cols>
  <sheetData>
    <row r="1" spans="2:18" x14ac:dyDescent="0.35"/>
    <row r="2" spans="2:18" ht="38.5" customHeight="1" x14ac:dyDescent="0.45">
      <c r="B2" s="352" t="s">
        <v>1073</v>
      </c>
      <c r="C2" s="352"/>
      <c r="D2" s="352"/>
      <c r="E2" s="352"/>
      <c r="F2" s="352"/>
      <c r="G2" s="352"/>
      <c r="H2" s="352"/>
      <c r="I2" s="21"/>
      <c r="J2" s="21"/>
      <c r="K2" s="21"/>
      <c r="L2" s="21"/>
      <c r="M2" s="21"/>
      <c r="N2" s="21"/>
      <c r="O2" s="21"/>
      <c r="P2" s="21"/>
      <c r="Q2" s="21"/>
      <c r="R2" s="21"/>
    </row>
    <row r="3" spans="2:18" x14ac:dyDescent="0.35"/>
    <row r="4" spans="2:18" ht="274.5" customHeight="1" x14ac:dyDescent="0.35">
      <c r="B4" s="349"/>
      <c r="C4" s="350"/>
      <c r="D4" s="351"/>
    </row>
    <row r="5" spans="2:18" x14ac:dyDescent="0.35"/>
    <row r="6" spans="2:18" ht="15" x14ac:dyDescent="0.35">
      <c r="B6" s="356" t="s">
        <v>0</v>
      </c>
      <c r="C6" s="357"/>
      <c r="D6" s="358"/>
    </row>
    <row r="7" spans="2:18" ht="34" customHeight="1" x14ac:dyDescent="0.35">
      <c r="B7" s="353" t="s">
        <v>1079</v>
      </c>
      <c r="C7" s="354"/>
      <c r="D7" s="355"/>
    </row>
    <row r="8" spans="2:18" ht="15" x14ac:dyDescent="0.35">
      <c r="B8" s="28" t="s">
        <v>1</v>
      </c>
      <c r="C8" s="356" t="s">
        <v>2</v>
      </c>
      <c r="D8" s="358"/>
    </row>
    <row r="9" spans="2:18" x14ac:dyDescent="0.35">
      <c r="B9" s="29" t="s">
        <v>3</v>
      </c>
      <c r="C9" s="365" t="s">
        <v>4</v>
      </c>
      <c r="D9" s="366"/>
    </row>
    <row r="10" spans="2:18" x14ac:dyDescent="0.35">
      <c r="B10" s="29" t="s">
        <v>5</v>
      </c>
      <c r="C10" s="365" t="s">
        <v>6</v>
      </c>
      <c r="D10" s="366"/>
    </row>
    <row r="11" spans="2:18" x14ac:dyDescent="0.35">
      <c r="B11" s="31" t="s">
        <v>7</v>
      </c>
      <c r="C11" s="365" t="s">
        <v>8</v>
      </c>
      <c r="D11" s="366"/>
    </row>
    <row r="12" spans="2:18" x14ac:dyDescent="0.35">
      <c r="B12" s="31" t="s">
        <v>9</v>
      </c>
      <c r="C12" s="365" t="s">
        <v>1058</v>
      </c>
      <c r="D12" s="366"/>
    </row>
    <row r="13" spans="2:18" x14ac:dyDescent="0.35">
      <c r="B13" s="31" t="s">
        <v>10</v>
      </c>
      <c r="C13" s="365" t="s">
        <v>11</v>
      </c>
      <c r="D13" s="366"/>
    </row>
    <row r="14" spans="2:18" x14ac:dyDescent="0.35"/>
    <row r="15" spans="2:18" ht="20.149999999999999" customHeight="1" x14ac:dyDescent="0.35">
      <c r="B15" s="359" t="s">
        <v>12</v>
      </c>
      <c r="C15" s="360"/>
      <c r="D15" s="361"/>
    </row>
    <row r="16" spans="2:18" ht="107.15" customHeight="1" x14ac:dyDescent="0.35">
      <c r="B16" s="353"/>
      <c r="C16" s="354"/>
      <c r="D16" s="355"/>
    </row>
    <row r="17" spans="2:4" ht="15" x14ac:dyDescent="0.35">
      <c r="B17" s="16" t="s">
        <v>1</v>
      </c>
      <c r="C17" s="16" t="s">
        <v>2</v>
      </c>
      <c r="D17" s="17" t="s">
        <v>13</v>
      </c>
    </row>
    <row r="18" spans="2:4" x14ac:dyDescent="0.35">
      <c r="B18" s="17" t="s">
        <v>14</v>
      </c>
      <c r="C18" s="53" t="s">
        <v>15</v>
      </c>
      <c r="D18" s="53" t="s">
        <v>16</v>
      </c>
    </row>
    <row r="19" spans="2:4" x14ac:dyDescent="0.35">
      <c r="B19" s="17" t="s">
        <v>17</v>
      </c>
      <c r="C19" s="53" t="s">
        <v>18</v>
      </c>
      <c r="D19" s="53" t="s">
        <v>19</v>
      </c>
    </row>
    <row r="20" spans="2:4" x14ac:dyDescent="0.35">
      <c r="B20" s="17" t="s">
        <v>20</v>
      </c>
      <c r="C20" s="53" t="s">
        <v>21</v>
      </c>
      <c r="D20" s="53" t="s">
        <v>22</v>
      </c>
    </row>
    <row r="21" spans="2:4" x14ac:dyDescent="0.35">
      <c r="B21" s="17" t="s">
        <v>23</v>
      </c>
      <c r="C21" s="53" t="s">
        <v>24</v>
      </c>
      <c r="D21" s="53" t="s">
        <v>25</v>
      </c>
    </row>
    <row r="22" spans="2:4" x14ac:dyDescent="0.35">
      <c r="B22" s="17" t="s">
        <v>26</v>
      </c>
      <c r="C22" s="53" t="s">
        <v>27</v>
      </c>
      <c r="D22" s="53" t="s">
        <v>1074</v>
      </c>
    </row>
    <row r="23" spans="2:4" x14ac:dyDescent="0.35">
      <c r="B23" s="17" t="s">
        <v>28</v>
      </c>
      <c r="C23" s="53" t="s">
        <v>29</v>
      </c>
      <c r="D23" s="53" t="s">
        <v>30</v>
      </c>
    </row>
    <row r="24" spans="2:4" x14ac:dyDescent="0.35">
      <c r="B24" s="17" t="s">
        <v>31</v>
      </c>
      <c r="C24" s="53" t="s">
        <v>32</v>
      </c>
      <c r="D24" s="53"/>
    </row>
    <row r="25" spans="2:4" ht="13" customHeight="1" x14ac:dyDescent="0.35"/>
    <row r="26" spans="2:4" ht="20.5" customHeight="1" x14ac:dyDescent="0.35">
      <c r="B26" s="369" t="s">
        <v>33</v>
      </c>
      <c r="C26" s="370"/>
      <c r="D26" s="370"/>
    </row>
    <row r="27" spans="2:4" ht="48.65" customHeight="1" x14ac:dyDescent="0.35">
      <c r="B27" s="353"/>
      <c r="C27" s="354"/>
      <c r="D27" s="355"/>
    </row>
    <row r="28" spans="2:4" ht="15" x14ac:dyDescent="0.35">
      <c r="B28" s="26" t="s">
        <v>1</v>
      </c>
      <c r="C28" s="20" t="s">
        <v>2</v>
      </c>
      <c r="D28" s="303" t="s">
        <v>13</v>
      </c>
    </row>
    <row r="29" spans="2:4" x14ac:dyDescent="0.35">
      <c r="B29" s="19" t="s">
        <v>34</v>
      </c>
      <c r="C29" s="53" t="s">
        <v>35</v>
      </c>
      <c r="D29" s="53" t="s">
        <v>36</v>
      </c>
    </row>
    <row r="30" spans="2:4" x14ac:dyDescent="0.35">
      <c r="B30" s="19" t="s">
        <v>37</v>
      </c>
      <c r="C30" s="80" t="s">
        <v>38</v>
      </c>
      <c r="D30" s="18"/>
    </row>
    <row r="31" spans="2:4" x14ac:dyDescent="0.35">
      <c r="B31" s="19" t="s">
        <v>39</v>
      </c>
      <c r="C31" s="53" t="s">
        <v>40</v>
      </c>
      <c r="D31" s="18"/>
    </row>
    <row r="32" spans="2:4" ht="27.5" x14ac:dyDescent="0.35">
      <c r="B32" s="19" t="s">
        <v>41</v>
      </c>
      <c r="C32" s="80" t="s">
        <v>42</v>
      </c>
      <c r="D32" s="18"/>
    </row>
    <row r="33" spans="2:4" x14ac:dyDescent="0.35">
      <c r="B33" s="19" t="s">
        <v>43</v>
      </c>
      <c r="C33" s="53" t="s">
        <v>44</v>
      </c>
      <c r="D33" s="18"/>
    </row>
    <row r="34" spans="2:4" x14ac:dyDescent="0.35">
      <c r="B34" s="19" t="s">
        <v>45</v>
      </c>
      <c r="C34" s="80" t="s">
        <v>46</v>
      </c>
      <c r="D34" s="18"/>
    </row>
    <row r="35" spans="2:4" x14ac:dyDescent="0.35"/>
    <row r="36" spans="2:4" ht="21.65" customHeight="1" x14ac:dyDescent="0.35">
      <c r="B36" s="371" t="s">
        <v>47</v>
      </c>
      <c r="C36" s="372"/>
      <c r="D36" s="373"/>
    </row>
    <row r="37" spans="2:4" ht="14.5" customHeight="1" x14ac:dyDescent="0.35">
      <c r="B37" s="353" t="s">
        <v>48</v>
      </c>
      <c r="C37" s="354"/>
      <c r="D37" s="355"/>
    </row>
    <row r="38" spans="2:4" ht="15" x14ac:dyDescent="0.35">
      <c r="B38" s="69" t="s">
        <v>1</v>
      </c>
      <c r="C38" s="70" t="s">
        <v>2</v>
      </c>
      <c r="D38" s="302" t="s">
        <v>13</v>
      </c>
    </row>
    <row r="39" spans="2:4" x14ac:dyDescent="0.35">
      <c r="B39" s="68" t="s">
        <v>49</v>
      </c>
      <c r="C39" s="53" t="s">
        <v>50</v>
      </c>
      <c r="D39" s="18"/>
    </row>
    <row r="40" spans="2:4" x14ac:dyDescent="0.35">
      <c r="B40" s="68" t="s">
        <v>51</v>
      </c>
      <c r="C40" s="53" t="s">
        <v>52</v>
      </c>
      <c r="D40" s="18"/>
    </row>
    <row r="41" spans="2:4" x14ac:dyDescent="0.35">
      <c r="B41" s="68" t="s">
        <v>53</v>
      </c>
      <c r="C41" s="53" t="s">
        <v>54</v>
      </c>
      <c r="D41" s="18"/>
    </row>
    <row r="42" spans="2:4" x14ac:dyDescent="0.35"/>
    <row r="43" spans="2:4" ht="15" x14ac:dyDescent="0.35">
      <c r="B43" s="71" t="s">
        <v>55</v>
      </c>
      <c r="C43" s="367" t="s">
        <v>2</v>
      </c>
      <c r="D43" s="368"/>
    </row>
    <row r="44" spans="2:4" x14ac:dyDescent="0.35">
      <c r="B44" s="72" t="s">
        <v>56</v>
      </c>
      <c r="C44" s="365" t="s">
        <v>57</v>
      </c>
      <c r="D44" s="366"/>
    </row>
    <row r="45" spans="2:4" x14ac:dyDescent="0.35">
      <c r="B45" s="73" t="s">
        <v>58</v>
      </c>
      <c r="C45" s="365" t="s">
        <v>59</v>
      </c>
      <c r="D45" s="366"/>
    </row>
    <row r="46" spans="2:4" x14ac:dyDescent="0.35"/>
    <row r="47" spans="2:4" ht="197.15" customHeight="1" x14ac:dyDescent="0.35">
      <c r="B47" s="362"/>
      <c r="C47" s="363"/>
      <c r="D47" s="364"/>
    </row>
    <row r="48" spans="2:4" ht="20.5" customHeight="1" x14ac:dyDescent="0.35"/>
    <row r="49" customFormat="1" hidden="1" x14ac:dyDescent="0.35"/>
    <row r="50" customFormat="1" hidden="1" x14ac:dyDescent="0.35"/>
    <row r="51" customFormat="1" hidden="1" x14ac:dyDescent="0.35"/>
    <row r="52" customFormat="1" hidden="1" x14ac:dyDescent="0.35"/>
  </sheetData>
  <sheetProtection algorithmName="SHA-512" hashValue="OwWalLKGmoxILg814s8zX9SYQ9CqKy9/D/YsDqbqZeZl+0H/zzhBIWwj2PH0am4AxsvD0zdOjpJtiDf7LTFeRw==" saltValue="2Omx3oruS4apcXpZXcm65w==" spinCount="100000" sheet="1" objects="1" scenarios="1"/>
  <mergeCells count="20">
    <mergeCell ref="B47:D47"/>
    <mergeCell ref="C8:D8"/>
    <mergeCell ref="C9:D9"/>
    <mergeCell ref="C10:D10"/>
    <mergeCell ref="C11:D11"/>
    <mergeCell ref="C12:D12"/>
    <mergeCell ref="C13:D13"/>
    <mergeCell ref="C44:D44"/>
    <mergeCell ref="C45:D45"/>
    <mergeCell ref="C43:D43"/>
    <mergeCell ref="B16:D16"/>
    <mergeCell ref="B27:D27"/>
    <mergeCell ref="B26:D26"/>
    <mergeCell ref="B36:D36"/>
    <mergeCell ref="B37:D37"/>
    <mergeCell ref="B4:D4"/>
    <mergeCell ref="B2:H2"/>
    <mergeCell ref="B7:D7"/>
    <mergeCell ref="B6:D6"/>
    <mergeCell ref="B15:D15"/>
  </mergeCells>
  <phoneticPr fontId="21" type="noConversion"/>
  <pageMargins left="0.70866141732283472" right="0.70866141732283472" top="0.74803149606299213" bottom="0.74803149606299213" header="0.31496062992125984" footer="0.31496062992125984"/>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A48A0-CF10-4BAA-8E75-E859320006DE}">
  <sheetPr>
    <tabColor rgb="FF62A60E"/>
    <pageSetUpPr fitToPage="1"/>
  </sheetPr>
  <dimension ref="A1:E33"/>
  <sheetViews>
    <sheetView showGridLines="0" zoomScale="91" zoomScaleNormal="91" zoomScalePageLayoutView="70" workbookViewId="0">
      <selection activeCell="D14" sqref="D14"/>
    </sheetView>
  </sheetViews>
  <sheetFormatPr defaultColWidth="0" defaultRowHeight="14.5" zeroHeight="1" x14ac:dyDescent="0.35"/>
  <cols>
    <col min="1" max="1" width="4" customWidth="1"/>
    <col min="2" max="2" width="73.1796875" customWidth="1"/>
    <col min="3" max="3" width="60.54296875" customWidth="1"/>
    <col min="4" max="4" width="8.7265625" customWidth="1"/>
    <col min="5" max="5" width="0" hidden="1" customWidth="1"/>
    <col min="6" max="16384" width="8.7265625" hidden="1"/>
  </cols>
  <sheetData>
    <row r="1" spans="2:5" x14ac:dyDescent="0.35"/>
    <row r="2" spans="2:5" ht="48" customHeight="1" x14ac:dyDescent="0.35">
      <c r="B2" s="23" t="s">
        <v>60</v>
      </c>
      <c r="C2" s="23"/>
      <c r="D2" s="23"/>
      <c r="E2" s="23"/>
    </row>
    <row r="3" spans="2:5" ht="62.15" customHeight="1" x14ac:dyDescent="0.35">
      <c r="B3" s="375"/>
      <c r="C3" s="376"/>
      <c r="D3" s="23"/>
      <c r="E3" s="23"/>
    </row>
    <row r="4" spans="2:5" x14ac:dyDescent="0.35"/>
    <row r="5" spans="2:5" ht="15" x14ac:dyDescent="0.35">
      <c r="B5" s="356" t="s">
        <v>61</v>
      </c>
      <c r="C5" s="358"/>
    </row>
    <row r="6" spans="2:5" x14ac:dyDescent="0.35">
      <c r="B6" s="14" t="s">
        <v>62</v>
      </c>
      <c r="C6" s="15"/>
    </row>
    <row r="7" spans="2:5" x14ac:dyDescent="0.35">
      <c r="B7" s="14" t="s">
        <v>63</v>
      </c>
      <c r="C7" s="15"/>
    </row>
    <row r="8" spans="2:5" x14ac:dyDescent="0.35">
      <c r="B8" s="14" t="s">
        <v>64</v>
      </c>
      <c r="C8" s="167"/>
    </row>
    <row r="9" spans="2:5" ht="27" x14ac:dyDescent="0.35">
      <c r="B9" s="14" t="s">
        <v>65</v>
      </c>
      <c r="C9" s="15"/>
    </row>
    <row r="10" spans="2:5" ht="27" x14ac:dyDescent="0.35">
      <c r="B10" s="169" t="s">
        <v>66</v>
      </c>
      <c r="C10" s="168"/>
    </row>
    <row r="11" spans="2:5" ht="27" x14ac:dyDescent="0.35">
      <c r="B11" s="14" t="s">
        <v>67</v>
      </c>
      <c r="C11" s="15"/>
    </row>
    <row r="12" spans="2:5" x14ac:dyDescent="0.35">
      <c r="B12" s="14" t="s">
        <v>68</v>
      </c>
      <c r="C12" s="15"/>
    </row>
    <row r="13" spans="2:5" x14ac:dyDescent="0.35">
      <c r="B13" s="14" t="s">
        <v>69</v>
      </c>
      <c r="C13" s="15"/>
    </row>
    <row r="14" spans="2:5" ht="27" x14ac:dyDescent="0.35">
      <c r="B14" s="14" t="s">
        <v>70</v>
      </c>
      <c r="C14" s="15"/>
    </row>
    <row r="15" spans="2:5" x14ac:dyDescent="0.35">
      <c r="B15" s="32" t="s">
        <v>71</v>
      </c>
      <c r="C15" s="15"/>
    </row>
    <row r="16" spans="2:5" ht="27" x14ac:dyDescent="0.35">
      <c r="B16" s="14" t="s">
        <v>72</v>
      </c>
      <c r="C16" s="15"/>
    </row>
    <row r="17" spans="2:3" x14ac:dyDescent="0.35">
      <c r="B17" s="32" t="s">
        <v>71</v>
      </c>
      <c r="C17" s="15"/>
    </row>
    <row r="18" spans="2:3" ht="27" x14ac:dyDescent="0.35">
      <c r="B18" s="14" t="s">
        <v>73</v>
      </c>
      <c r="C18" s="15"/>
    </row>
    <row r="19" spans="2:3" s="33" customFormat="1" ht="40" customHeight="1" x14ac:dyDescent="0.35">
      <c r="B19" s="32" t="s">
        <v>74</v>
      </c>
      <c r="C19" s="15"/>
    </row>
    <row r="20" spans="2:3" ht="27" x14ac:dyDescent="0.35">
      <c r="B20" s="14" t="s">
        <v>75</v>
      </c>
      <c r="C20" s="15"/>
    </row>
    <row r="21" spans="2:3" x14ac:dyDescent="0.35"/>
    <row r="22" spans="2:3" ht="15" x14ac:dyDescent="0.35">
      <c r="B22" s="356" t="s">
        <v>76</v>
      </c>
      <c r="C22" s="358"/>
    </row>
    <row r="23" spans="2:3" x14ac:dyDescent="0.35">
      <c r="B23" s="377" t="s">
        <v>77</v>
      </c>
      <c r="C23" s="378"/>
    </row>
    <row r="24" spans="2:3" ht="20.25" customHeight="1" x14ac:dyDescent="0.35">
      <c r="B24" s="34" t="s">
        <v>78</v>
      </c>
      <c r="C24" s="15"/>
    </row>
    <row r="25" spans="2:3" ht="33" customHeight="1" x14ac:dyDescent="0.35">
      <c r="B25" s="170" t="s">
        <v>79</v>
      </c>
      <c r="C25" s="15"/>
    </row>
    <row r="26" spans="2:3" ht="31.5" customHeight="1" x14ac:dyDescent="0.35">
      <c r="B26" s="34" t="s">
        <v>80</v>
      </c>
      <c r="C26" s="15"/>
    </row>
    <row r="27" spans="2:3" ht="31.5" customHeight="1" x14ac:dyDescent="0.35">
      <c r="B27" s="34" t="s">
        <v>81</v>
      </c>
      <c r="C27" s="15"/>
    </row>
    <row r="28" spans="2:3" ht="33.75" customHeight="1" x14ac:dyDescent="0.35">
      <c r="B28" s="34" t="s">
        <v>82</v>
      </c>
      <c r="C28" s="15"/>
    </row>
    <row r="29" spans="2:3" x14ac:dyDescent="0.35"/>
    <row r="30" spans="2:3" ht="15" x14ac:dyDescent="0.35">
      <c r="B30" s="356" t="s">
        <v>83</v>
      </c>
      <c r="C30" s="358"/>
    </row>
    <row r="31" spans="2:3" ht="52.5" customHeight="1" x14ac:dyDescent="0.35">
      <c r="B31" s="374" t="s">
        <v>1071</v>
      </c>
      <c r="C31" s="374"/>
    </row>
    <row r="32" spans="2:3" x14ac:dyDescent="0.35"/>
    <row r="33" x14ac:dyDescent="0.35"/>
  </sheetData>
  <sheetProtection algorithmName="SHA-512" hashValue="Ttf17op/Sp4qgYaDZbq8VqIMyE4s8OZlzXaeOXJtdA8K01BHyWED8DJ1ydQoGmY1XbYkD5BnnqoCkdmyAkGAHQ==" saltValue="4hf3OP9WpO/ApDLkj4Mnog==" spinCount="100000" sheet="1" objects="1" scenarios="1"/>
  <mergeCells count="6">
    <mergeCell ref="B30:C30"/>
    <mergeCell ref="B31:C31"/>
    <mergeCell ref="B5:C5"/>
    <mergeCell ref="B22:C22"/>
    <mergeCell ref="B3:C3"/>
    <mergeCell ref="B23:C23"/>
  </mergeCells>
  <conditionalFormatting sqref="C6">
    <cfRule type="containsBlanks" dxfId="70" priority="12">
      <formula>LEN(TRIM(C6))=0</formula>
    </cfRule>
  </conditionalFormatting>
  <conditionalFormatting sqref="C7:C20">
    <cfRule type="containsBlanks" dxfId="69" priority="7">
      <formula>LEN(TRIM(C7))=0</formula>
    </cfRule>
  </conditionalFormatting>
  <conditionalFormatting sqref="C10">
    <cfRule type="notContainsBlanks" dxfId="68" priority="10">
      <formula>LEN(TRIM(C10))&gt;0</formula>
    </cfRule>
  </conditionalFormatting>
  <conditionalFormatting sqref="C24:C28">
    <cfRule type="containsBlanks" dxfId="66" priority="9">
      <formula>LEN(TRIM(C24))=0</formula>
    </cfRule>
  </conditionalFormatting>
  <dataValidations count="1">
    <dataValidation type="decimal" allowBlank="1" showInputMessage="1" showErrorMessage="1" sqref="C8" xr:uid="{6D22F711-404A-4E32-924E-F7F26FE5DA16}">
      <formula1>0</formula1>
      <formula2>1E+21</formula2>
    </dataValidation>
  </dataValidations>
  <hyperlinks>
    <hyperlink ref="B10" r:id="rId1" display="Main species proposed if not modelled in the ESC support system:" xr:uid="{DC910179-09B7-45D7-BC44-D7FBAE461039}"/>
    <hyperlink ref="B25" r:id="rId2" display="https://www.forestergis.com/Apps/MapBrowser/" xr:uid="{0F6DE317-E938-4B46-B0FF-F585FB2AFAAD}"/>
    <hyperlink ref="B31:C31" r:id="rId3" display="https://www.gov.uk/government/publications/a-guide-to-planning-new-woodland-in-england" xr:uid="{81799F3B-B206-4464-921E-335C559E97D8}"/>
  </hyperlinks>
  <pageMargins left="0.70866141732283472" right="0.70866141732283472" top="0.74803149606299213" bottom="0.74803149606299213" header="0.31496062992125984" footer="0.31496062992125984"/>
  <pageSetup paperSize="9" scale="59" orientation="portrait" r:id="rId4"/>
  <drawing r:id="rId5"/>
  <extLst>
    <ext xmlns:x14="http://schemas.microsoft.com/office/spreadsheetml/2009/9/main" uri="{78C0D931-6437-407d-A8EE-F0AAD7539E65}">
      <x14:conditionalFormattings>
        <x14:conditionalFormatting xmlns:xm="http://schemas.microsoft.com/office/excel/2006/main">
          <x14:cfRule type="expression" priority="1" id="{333A827E-FD8B-412B-A6D7-60E7AD29390E}">
            <xm:f>NOT($C$9=('Data (hidden)'!$A$5))</xm:f>
            <x14:dxf>
              <fill>
                <patternFill>
                  <bgColor theme="1" tint="0.499984740745262"/>
                </patternFill>
              </fill>
            </x14:dxf>
          </x14:cfRule>
          <xm:sqref>B10:C10</xm:sqref>
        </x14:conditionalFormatting>
        <x14:conditionalFormatting xmlns:xm="http://schemas.microsoft.com/office/excel/2006/main">
          <x14:cfRule type="expression" priority="5" id="{B068B3BF-FB79-4C65-9742-53CADFE03EE5}">
            <xm:f>NOT($C$14='Data (hidden)'!$B$4)</xm:f>
            <x14:dxf>
              <fill>
                <patternFill>
                  <bgColor theme="1" tint="0.499984740745262"/>
                </patternFill>
              </fill>
            </x14:dxf>
          </x14:cfRule>
          <xm:sqref>B15:C15</xm:sqref>
        </x14:conditionalFormatting>
        <x14:conditionalFormatting xmlns:xm="http://schemas.microsoft.com/office/excel/2006/main">
          <x14:cfRule type="expression" priority="4" id="{1CDD7CAE-C0B6-4CA2-ABF8-BC4B79854A46}">
            <xm:f>NOT($C$16='Data (hidden)'!$B$4)</xm:f>
            <x14:dxf>
              <fill>
                <patternFill>
                  <bgColor theme="1" tint="0.499984740745262"/>
                </patternFill>
              </fill>
            </x14:dxf>
          </x14:cfRule>
          <xm:sqref>B17:C17</xm:sqref>
        </x14:conditionalFormatting>
        <x14:conditionalFormatting xmlns:xm="http://schemas.microsoft.com/office/excel/2006/main">
          <x14:cfRule type="expression" priority="3" id="{77B208DA-62B8-4920-8692-2686E71395AE}">
            <xm:f>NOT($C$18='Data (hidden)'!$C$7)</xm:f>
            <x14:dxf>
              <fill>
                <patternFill>
                  <bgColor theme="1" tint="0.499984740745262"/>
                </patternFill>
              </fill>
            </x14:dxf>
          </x14:cfRule>
          <xm:sqref>B19:C19</xm:sqref>
        </x14:conditionalFormatting>
        <x14:conditionalFormatting xmlns:xm="http://schemas.microsoft.com/office/excel/2006/main">
          <x14:cfRule type="cellIs" priority="2" operator="equal" id="{418F1002-33FD-4DB3-B6A0-C1EB263EC35B}">
            <xm:f>'Data (hidden)'!$E$4</xm:f>
            <x14:dxf>
              <font>
                <color rgb="FF9C0006"/>
              </font>
              <fill>
                <patternFill>
                  <bgColor rgb="FFFFC7CE"/>
                </patternFill>
              </fill>
            </x14:dxf>
          </x14:cfRule>
          <xm:sqref>C24:C28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AC0E4A9F-0731-4BCF-A337-49A2833F8002}">
          <x14:formula1>
            <xm:f>'Data (hidden)'!$D$3:$D$5</xm:f>
          </x14:formula1>
          <xm:sqref>C20</xm:sqref>
        </x14:dataValidation>
        <x14:dataValidation type="list" allowBlank="1" showInputMessage="1" showErrorMessage="1" errorTitle="Invalid SBI" error="Please enter a valid SBI number. This is a unique 9 digit number provided by the Rural Payments service. " xr:uid="{25112892-B21C-4979-9E9D-5391B6AAD889}">
          <x14:formula1>
            <xm:f>'Data (hidden)'!$C$3:$C$7</xm:f>
          </x14:formula1>
          <xm:sqref>C18</xm:sqref>
        </x14:dataValidation>
        <x14:dataValidation type="list" allowBlank="1" showInputMessage="1" showErrorMessage="1" xr:uid="{6F22C391-4650-4DAA-915C-23E47591ED69}">
          <x14:formula1>
            <xm:f>'Data (hidden)'!$A$3:$A$5</xm:f>
          </x14:formula1>
          <xm:sqref>C9</xm:sqref>
        </x14:dataValidation>
        <x14:dataValidation type="list" allowBlank="1" showInputMessage="1" showErrorMessage="1" xr:uid="{5A4E8F4A-529E-422C-8E13-E308CA36EA5B}">
          <x14:formula1>
            <xm:f>'Data (hidden)'!$B$4:$B$5</xm:f>
          </x14:formula1>
          <xm:sqref>C16 C14</xm:sqref>
        </x14:dataValidation>
        <x14:dataValidation type="list" allowBlank="1" showInputMessage="1" showErrorMessage="1" xr:uid="{7DDEE4E0-E9F1-45E9-B4CD-55B223B45D40}">
          <x14:formula1>
            <xm:f>'Data (hidden)'!$E$3:$E$4</xm:f>
          </x14:formula1>
          <xm:sqref>C24:C28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6668C-C63C-4663-AC46-7EBF440AA829}">
  <sheetPr>
    <tabColor rgb="FF62A60E"/>
    <pageSetUpPr fitToPage="1"/>
  </sheetPr>
  <dimension ref="A1:XFC40"/>
  <sheetViews>
    <sheetView showGridLines="0" topLeftCell="A11" workbookViewId="0">
      <selection activeCell="B11" sqref="B11"/>
    </sheetView>
  </sheetViews>
  <sheetFormatPr defaultColWidth="0" defaultRowHeight="14.5" zeroHeight="1" x14ac:dyDescent="0.35"/>
  <cols>
    <col min="1" max="1" width="3.453125" customWidth="1"/>
    <col min="2" max="2" width="52.81640625" customWidth="1"/>
    <col min="3" max="3" width="66" customWidth="1"/>
    <col min="4" max="4" width="6" customWidth="1"/>
    <col min="5" max="16383" width="8.7265625" hidden="1"/>
    <col min="16384" max="16384" width="6" hidden="1"/>
  </cols>
  <sheetData>
    <row r="1" spans="2:4" x14ac:dyDescent="0.35"/>
    <row r="2" spans="2:4" ht="43" customHeight="1" x14ac:dyDescent="0.45">
      <c r="B2" s="383" t="s">
        <v>84</v>
      </c>
      <c r="C2" s="383"/>
      <c r="D2" s="23"/>
    </row>
    <row r="3" spans="2:4" ht="11.5" customHeight="1" x14ac:dyDescent="0.45">
      <c r="B3" s="47"/>
      <c r="C3" s="47"/>
      <c r="D3" s="23"/>
    </row>
    <row r="4" spans="2:4" ht="47.15" customHeight="1" x14ac:dyDescent="0.35">
      <c r="B4" s="384"/>
      <c r="C4" s="384"/>
      <c r="D4" s="23"/>
    </row>
    <row r="5" spans="2:4" x14ac:dyDescent="0.35"/>
    <row r="6" spans="2:4" x14ac:dyDescent="0.35">
      <c r="B6" s="14" t="s">
        <v>85</v>
      </c>
      <c r="C6" s="341" t="str">
        <f>IF(ISBLANK('Site Details'!C6),"",'Site Details'!C6)</f>
        <v/>
      </c>
    </row>
    <row r="7" spans="2:4" ht="24" customHeight="1" x14ac:dyDescent="0.35">
      <c r="B7" s="14" t="s">
        <v>63</v>
      </c>
      <c r="C7" s="341" t="str">
        <f>IF(ISBLANK('Site Details'!C7),"",'Site Details'!C7)</f>
        <v/>
      </c>
    </row>
    <row r="8" spans="2:4" x14ac:dyDescent="0.35"/>
    <row r="9" spans="2:4" ht="15" x14ac:dyDescent="0.35">
      <c r="B9" s="356" t="s">
        <v>86</v>
      </c>
      <c r="C9" s="358"/>
    </row>
    <row r="10" spans="2:4" x14ac:dyDescent="0.35">
      <c r="B10" s="14" t="s">
        <v>87</v>
      </c>
      <c r="C10" s="15"/>
    </row>
    <row r="11" spans="2:4" x14ac:dyDescent="0.35">
      <c r="B11" s="14" t="s">
        <v>88</v>
      </c>
      <c r="C11" s="15"/>
    </row>
    <row r="12" spans="2:4" x14ac:dyDescent="0.35">
      <c r="B12" s="14" t="s">
        <v>89</v>
      </c>
      <c r="C12" s="15"/>
    </row>
    <row r="13" spans="2:4" x14ac:dyDescent="0.35">
      <c r="B13" s="14" t="s">
        <v>90</v>
      </c>
      <c r="C13" s="311"/>
    </row>
    <row r="14" spans="2:4" x14ac:dyDescent="0.35">
      <c r="B14" s="14" t="s">
        <v>91</v>
      </c>
      <c r="C14" s="311"/>
    </row>
    <row r="15" spans="2:4" x14ac:dyDescent="0.35">
      <c r="B15" s="14" t="s">
        <v>92</v>
      </c>
      <c r="C15" s="310"/>
    </row>
    <row r="16" spans="2:4" x14ac:dyDescent="0.35">
      <c r="B16" s="14" t="s">
        <v>93</v>
      </c>
      <c r="C16" s="15"/>
    </row>
    <row r="17" spans="2:5" x14ac:dyDescent="0.35">
      <c r="B17" s="14" t="s">
        <v>94</v>
      </c>
      <c r="C17" s="15"/>
    </row>
    <row r="18" spans="2:5" x14ac:dyDescent="0.35">
      <c r="B18" s="14" t="s">
        <v>95</v>
      </c>
      <c r="C18" s="15"/>
    </row>
    <row r="19" spans="2:5" ht="14.5" customHeight="1" x14ac:dyDescent="0.35">
      <c r="B19" s="14" t="s">
        <v>96</v>
      </c>
      <c r="C19" s="15"/>
    </row>
    <row r="20" spans="2:5" x14ac:dyDescent="0.35">
      <c r="B20" s="14" t="s">
        <v>97</v>
      </c>
      <c r="C20" s="15"/>
    </row>
    <row r="21" spans="2:5" ht="35.25" customHeight="1" x14ac:dyDescent="0.35">
      <c r="B21" s="14" t="s">
        <v>98</v>
      </c>
      <c r="C21" s="15"/>
    </row>
    <row r="22" spans="2:5" ht="19" customHeight="1" x14ac:dyDescent="0.35"/>
    <row r="23" spans="2:5" ht="15" x14ac:dyDescent="0.35">
      <c r="B23" s="356" t="s">
        <v>99</v>
      </c>
      <c r="C23" s="358"/>
    </row>
    <row r="24" spans="2:5" ht="78" customHeight="1" x14ac:dyDescent="0.35">
      <c r="B24" s="385"/>
      <c r="C24" s="386"/>
    </row>
    <row r="25" spans="2:5" s="33" customFormat="1" x14ac:dyDescent="0.35">
      <c r="B25" s="14" t="s">
        <v>100</v>
      </c>
      <c r="C25" s="15"/>
      <c r="E25"/>
    </row>
    <row r="26" spans="2:5" s="33" customFormat="1" x14ac:dyDescent="0.35">
      <c r="B26" s="14" t="s">
        <v>101</v>
      </c>
      <c r="C26" s="15"/>
      <c r="E26"/>
    </row>
    <row r="27" spans="2:5" s="33" customFormat="1" x14ac:dyDescent="0.35">
      <c r="B27" s="14" t="s">
        <v>102</v>
      </c>
      <c r="C27" s="311"/>
      <c r="E27"/>
    </row>
    <row r="28" spans="2:5" s="33" customFormat="1" ht="32.25" customHeight="1" x14ac:dyDescent="0.35">
      <c r="B28" s="14" t="s">
        <v>103</v>
      </c>
      <c r="C28" s="15"/>
      <c r="E28"/>
    </row>
    <row r="29" spans="2:5" x14ac:dyDescent="0.35"/>
    <row r="30" spans="2:5" ht="15" x14ac:dyDescent="0.35">
      <c r="B30" s="356" t="s">
        <v>104</v>
      </c>
      <c r="C30" s="358"/>
    </row>
    <row r="31" spans="2:5" ht="101.15" customHeight="1" x14ac:dyDescent="0.35">
      <c r="B31" s="381"/>
      <c r="C31" s="382"/>
    </row>
    <row r="32" spans="2:5" ht="48" customHeight="1" x14ac:dyDescent="0.35">
      <c r="B32" s="14" t="s">
        <v>105</v>
      </c>
      <c r="C32" s="15"/>
    </row>
    <row r="33" spans="2:3" x14ac:dyDescent="0.35">
      <c r="B33" s="14" t="s">
        <v>106</v>
      </c>
      <c r="C33" s="15"/>
    </row>
    <row r="34" spans="2:3" ht="33.75" customHeight="1" x14ac:dyDescent="0.35">
      <c r="B34" s="14" t="s">
        <v>107</v>
      </c>
      <c r="C34" s="15"/>
    </row>
    <row r="35" spans="2:3" ht="31.5" customHeight="1" x14ac:dyDescent="0.35">
      <c r="B35" s="14" t="s">
        <v>108</v>
      </c>
      <c r="C35" s="166"/>
    </row>
    <row r="36" spans="2:3" x14ac:dyDescent="0.35"/>
    <row r="37" spans="2:3" ht="15" x14ac:dyDescent="0.35">
      <c r="B37" s="356" t="s">
        <v>10</v>
      </c>
      <c r="C37" s="358"/>
    </row>
    <row r="38" spans="2:3" ht="52.5" customHeight="1" x14ac:dyDescent="0.35">
      <c r="B38" s="379" t="s">
        <v>109</v>
      </c>
      <c r="C38" s="380"/>
    </row>
    <row r="39" spans="2:3" x14ac:dyDescent="0.35"/>
    <row r="40" spans="2:3" x14ac:dyDescent="0.35"/>
  </sheetData>
  <sheetProtection algorithmName="SHA-512" hashValue="gbu60506W0MGzXeGWVpZZLap0p1cMa7xGppLDqM8yeINgcSb0+XEjb4iwfwgiEQ16a3445536KdZ/CVFGPXH+w==" saltValue="CauE/siR8HarGXln+0CfBQ==" spinCount="100000" sheet="1" objects="1" scenarios="1"/>
  <mergeCells count="9">
    <mergeCell ref="B37:C37"/>
    <mergeCell ref="B38:C38"/>
    <mergeCell ref="B31:C31"/>
    <mergeCell ref="B2:C2"/>
    <mergeCell ref="B9:C9"/>
    <mergeCell ref="B30:C30"/>
    <mergeCell ref="B4:C4"/>
    <mergeCell ref="B23:C23"/>
    <mergeCell ref="B24:C24"/>
  </mergeCells>
  <conditionalFormatting sqref="C10:C21 C25:C28">
    <cfRule type="containsBlanks" dxfId="64" priority="4">
      <formula>LEN(TRIM(C10))=0</formula>
    </cfRule>
  </conditionalFormatting>
  <conditionalFormatting sqref="C32:C35">
    <cfRule type="containsBlanks" dxfId="63" priority="3">
      <formula>LEN(TRIM(C32))=0</formula>
    </cfRule>
  </conditionalFormatting>
  <pageMargins left="0.70866141732283472" right="0.70866141732283472" top="0.74803149606299213" bottom="0.74803149606299213" header="0.31496062992125984" footer="0.31496062992125984"/>
  <pageSetup paperSize="9" scale="6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1250F75-B952-4148-BE70-322ED07AD34F}">
            <xm:f>$C$32='Data (hidden)'!$H$4</xm:f>
            <x14:dxf>
              <fill>
                <patternFill>
                  <bgColor theme="1" tint="0.499984740745262"/>
                </patternFill>
              </fill>
            </x14:dxf>
          </x14:cfRule>
          <xm:sqref>B33:C35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18E4747F-4B31-4ACD-B332-7336FFC33533}">
          <x14:formula1>
            <xm:f>'Data (hidden)'!$F$3:$F$5</xm:f>
          </x14:formula1>
          <xm:sqref>C21</xm:sqref>
        </x14:dataValidation>
        <x14:dataValidation type="list" allowBlank="1" showInputMessage="1" showErrorMessage="1" xr:uid="{1FBFEC5E-FC1E-466A-AE86-7B18AEB5E42F}">
          <x14:formula1>
            <xm:f>'Data (hidden)'!$G$3:$G$14</xm:f>
          </x14:formula1>
          <xm:sqref>C28</xm:sqref>
        </x14:dataValidation>
        <x14:dataValidation type="list" allowBlank="1" showInputMessage="1" showErrorMessage="1" xr:uid="{EEF72807-67B8-43AA-A569-AE267AFA6DF6}">
          <x14:formula1>
            <xm:f>'Data (hidden)'!$H$3:$H$4</xm:f>
          </x14:formula1>
          <xm:sqref>C32</xm:sqref>
        </x14:dataValidation>
        <x14:dataValidation type="list" allowBlank="1" showInputMessage="1" showErrorMessage="1" xr:uid="{1F32D92D-082E-44CD-9A36-5907D2888EA8}">
          <x14:formula1>
            <xm:f>'Data (hidden)'!$H$6:$H$7</xm:f>
          </x14:formula1>
          <xm:sqref>C34</xm:sqref>
        </x14:dataValidation>
        <x14:dataValidation type="list" allowBlank="1" showInputMessage="1" showErrorMessage="1" xr:uid="{1BFEBFD1-2598-473E-8621-D18388437189}">
          <x14:formula1>
            <xm:f>'Data (hidden)'!$I$3:$I$4</xm:f>
          </x14:formula1>
          <xm:sqref>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27982-8CAD-4D46-A9F4-89C6CCA2EA91}">
  <sheetPr>
    <tabColor rgb="FF62A60E"/>
    <pageSetUpPr fitToPage="1"/>
  </sheetPr>
  <dimension ref="A1:C22"/>
  <sheetViews>
    <sheetView showGridLines="0" zoomScaleNormal="100" workbookViewId="0">
      <selection activeCell="B15" sqref="B15"/>
    </sheetView>
  </sheetViews>
  <sheetFormatPr defaultColWidth="0" defaultRowHeight="13.5" zeroHeight="1" x14ac:dyDescent="0.25"/>
  <cols>
    <col min="1" max="1" width="3.81640625" style="35" customWidth="1"/>
    <col min="2" max="2" width="127.453125" style="35" customWidth="1"/>
    <col min="3" max="3" width="4.453125" style="35" customWidth="1"/>
    <col min="4" max="16384" width="8.7265625" style="35" hidden="1"/>
  </cols>
  <sheetData>
    <row r="1" spans="2:2" x14ac:dyDescent="0.25"/>
    <row r="2" spans="2:2" ht="33" customHeight="1" x14ac:dyDescent="0.45">
      <c r="B2" s="46" t="s">
        <v>110</v>
      </c>
    </row>
    <row r="3" spans="2:2" x14ac:dyDescent="0.25"/>
    <row r="4" spans="2:2" ht="117.65" customHeight="1" x14ac:dyDescent="0.25">
      <c r="B4" s="30"/>
    </row>
    <row r="5" spans="2:2" ht="16.5" customHeight="1" x14ac:dyDescent="0.35">
      <c r="B5"/>
    </row>
    <row r="6" spans="2:2" customFormat="1" ht="14.5" x14ac:dyDescent="0.35">
      <c r="B6" s="14" t="s">
        <v>85</v>
      </c>
    </row>
    <row r="7" spans="2:2" customFormat="1" ht="14.5" x14ac:dyDescent="0.35">
      <c r="B7" s="341" t="str">
        <f>IF(ISBLANK('Site Details'!C6),"",'Site Details'!C6)</f>
        <v/>
      </c>
    </row>
    <row r="8" spans="2:2" customFormat="1" ht="14.5" x14ac:dyDescent="0.35">
      <c r="B8" s="14" t="s">
        <v>63</v>
      </c>
    </row>
    <row r="9" spans="2:2" customFormat="1" ht="14.5" x14ac:dyDescent="0.35">
      <c r="B9" s="342" t="str">
        <f>IF(ISBLANK('Site Details'!C7),"",'Site Details'!C7)</f>
        <v/>
      </c>
    </row>
    <row r="10" spans="2:2" x14ac:dyDescent="0.25"/>
    <row r="11" spans="2:2" ht="15" x14ac:dyDescent="0.25">
      <c r="B11" s="42" t="s">
        <v>111</v>
      </c>
    </row>
    <row r="12" spans="2:2" x14ac:dyDescent="0.25">
      <c r="B12" s="36"/>
    </row>
    <row r="13" spans="2:2" ht="14.5" x14ac:dyDescent="0.35">
      <c r="B13"/>
    </row>
    <row r="14" spans="2:2" ht="15" x14ac:dyDescent="0.25">
      <c r="B14" s="42" t="s">
        <v>112</v>
      </c>
    </row>
    <row r="15" spans="2:2" x14ac:dyDescent="0.25">
      <c r="B15" s="36"/>
    </row>
    <row r="16" spans="2:2" x14ac:dyDescent="0.25"/>
    <row r="17" spans="2:2" ht="15" x14ac:dyDescent="0.25">
      <c r="B17" s="42" t="s">
        <v>113</v>
      </c>
    </row>
    <row r="18" spans="2:2" x14ac:dyDescent="0.25">
      <c r="B18" s="36"/>
    </row>
    <row r="19" spans="2:2" x14ac:dyDescent="0.25"/>
    <row r="20" spans="2:2" ht="15" x14ac:dyDescent="0.25">
      <c r="B20" s="42" t="s">
        <v>114</v>
      </c>
    </row>
    <row r="21" spans="2:2" x14ac:dyDescent="0.25">
      <c r="B21" s="37"/>
    </row>
    <row r="22" spans="2:2" x14ac:dyDescent="0.25"/>
  </sheetData>
  <sheetProtection algorithmName="SHA-512" hashValue="YAa1rL7XhLvDu34JRK0Wtjmw0JserEpifmuMwR3sPG5rpcCDNbh2mh3M2vDooCa1J4KkJ5cHFJOhIL/s5qvEQw==" saltValue="gOSUNNO195XzTw2t+neNPA==" spinCount="100000" sheet="1" objects="1" scenarios="1"/>
  <conditionalFormatting sqref="B12">
    <cfRule type="containsBlanks" dxfId="62" priority="9">
      <formula>LEN(TRIM(B12))=0</formula>
    </cfRule>
  </conditionalFormatting>
  <conditionalFormatting sqref="B15">
    <cfRule type="containsBlanks" dxfId="61" priority="5">
      <formula>LEN(TRIM(B15))=0</formula>
    </cfRule>
  </conditionalFormatting>
  <conditionalFormatting sqref="B18">
    <cfRule type="containsBlanks" dxfId="60" priority="4">
      <formula>LEN(TRIM(B18))=0</formula>
    </cfRule>
  </conditionalFormatting>
  <conditionalFormatting sqref="B21">
    <cfRule type="containsBlanks" dxfId="59" priority="1">
      <formula>LEN(TRIM(B21))=0</formula>
    </cfRule>
    <cfRule type="notContainsBlanks" dxfId="58" priority="3">
      <formula>LEN(TRIM(B21))&gt;0</formula>
    </cfRule>
  </conditionalFormatting>
  <pageMargins left="0.70866141732283472" right="0.70866141732283472" top="0.74803149606299213" bottom="0.74803149606299213" header="0.31496062992125984" footer="0.31496062992125984"/>
  <pageSetup paperSize="9" scale="6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ACDF-13B4-4793-B054-E06662D919FA}">
  <sheetPr>
    <tabColor rgb="FF006939"/>
    <pageSetUpPr fitToPage="1"/>
  </sheetPr>
  <dimension ref="B1:J43"/>
  <sheetViews>
    <sheetView showGridLines="0" zoomScale="98" zoomScaleNormal="98" workbookViewId="0">
      <selection activeCell="C23" sqref="C23"/>
    </sheetView>
  </sheetViews>
  <sheetFormatPr defaultColWidth="0" defaultRowHeight="14.5" zeroHeight="1" x14ac:dyDescent="0.35"/>
  <cols>
    <col min="1" max="1" width="2.7265625" customWidth="1"/>
    <col min="2" max="2" width="57" customWidth="1"/>
    <col min="3" max="3" width="62.54296875" customWidth="1"/>
    <col min="4" max="4" width="17.54296875" customWidth="1"/>
    <col min="5" max="5" width="86.453125" customWidth="1"/>
    <col min="6" max="6" width="15.54296875" customWidth="1"/>
    <col min="7" max="7" width="5.1796875" customWidth="1"/>
    <col min="8" max="8" width="0" hidden="1" customWidth="1"/>
  </cols>
  <sheetData>
    <row r="1" spans="2:6" x14ac:dyDescent="0.35"/>
    <row r="2" spans="2:6" ht="36.65" customHeight="1" x14ac:dyDescent="0.45">
      <c r="B2" s="383" t="s">
        <v>115</v>
      </c>
      <c r="C2" s="383"/>
      <c r="D2" s="383"/>
      <c r="E2" s="383"/>
      <c r="F2" s="74"/>
    </row>
    <row r="3" spans="2:6" ht="14.15" customHeight="1" x14ac:dyDescent="0.35">
      <c r="B3" s="55"/>
      <c r="C3" s="55"/>
      <c r="D3" s="55"/>
      <c r="E3" s="55"/>
      <c r="F3" s="55"/>
    </row>
    <row r="4" spans="2:6" ht="14.5" customHeight="1" x14ac:dyDescent="0.35">
      <c r="B4" s="388" t="s">
        <v>1043</v>
      </c>
      <c r="C4" s="389"/>
      <c r="D4" s="389"/>
      <c r="E4" s="389"/>
      <c r="F4" s="390"/>
    </row>
    <row r="5" spans="2:6" x14ac:dyDescent="0.35">
      <c r="B5" s="391"/>
      <c r="C5" s="392"/>
      <c r="D5" s="392"/>
      <c r="E5" s="392"/>
      <c r="F5" s="393"/>
    </row>
    <row r="6" spans="2:6" x14ac:dyDescent="0.35">
      <c r="B6" s="391"/>
      <c r="C6" s="392"/>
      <c r="D6" s="392"/>
      <c r="E6" s="392"/>
      <c r="F6" s="393"/>
    </row>
    <row r="7" spans="2:6" x14ac:dyDescent="0.35">
      <c r="B7" s="391"/>
      <c r="C7" s="392"/>
      <c r="D7" s="392"/>
      <c r="E7" s="392"/>
      <c r="F7" s="393"/>
    </row>
    <row r="8" spans="2:6" x14ac:dyDescent="0.35">
      <c r="B8" s="391"/>
      <c r="C8" s="392"/>
      <c r="D8" s="392"/>
      <c r="E8" s="392"/>
      <c r="F8" s="393"/>
    </row>
    <row r="9" spans="2:6" ht="18.649999999999999" customHeight="1" x14ac:dyDescent="0.35">
      <c r="B9" s="391"/>
      <c r="C9" s="392"/>
      <c r="D9" s="392"/>
      <c r="E9" s="392"/>
      <c r="F9" s="393"/>
    </row>
    <row r="10" spans="2:6" ht="18.649999999999999" customHeight="1" x14ac:dyDescent="0.35">
      <c r="B10" s="391"/>
      <c r="C10" s="392"/>
      <c r="D10" s="392"/>
      <c r="E10" s="392"/>
      <c r="F10" s="393"/>
    </row>
    <row r="11" spans="2:6" ht="43.5" customHeight="1" x14ac:dyDescent="0.35">
      <c r="B11" s="394"/>
      <c r="C11" s="395"/>
      <c r="D11" s="395"/>
      <c r="E11" s="395"/>
      <c r="F11" s="396"/>
    </row>
    <row r="12" spans="2:6" x14ac:dyDescent="0.35"/>
    <row r="13" spans="2:6" x14ac:dyDescent="0.35">
      <c r="B13" s="14" t="s">
        <v>85</v>
      </c>
      <c r="C13" s="341" t="str">
        <f>IF(ISBLANK('Site Details'!C6),"",'Site Details'!C6)</f>
        <v/>
      </c>
    </row>
    <row r="14" spans="2:6" x14ac:dyDescent="0.35">
      <c r="B14" s="14" t="s">
        <v>63</v>
      </c>
      <c r="C14" s="341" t="str">
        <f>IF(ISBLANK('Site Details'!C7),"",'Site Details'!C7)</f>
        <v/>
      </c>
    </row>
    <row r="15" spans="2:6" x14ac:dyDescent="0.35"/>
    <row r="16" spans="2:6" ht="15" x14ac:dyDescent="0.35">
      <c r="B16" s="387" t="s">
        <v>116</v>
      </c>
      <c r="C16" s="387"/>
      <c r="D16" s="387"/>
      <c r="E16" s="387"/>
      <c r="F16" s="387"/>
    </row>
    <row r="17" spans="2:10" ht="27" x14ac:dyDescent="0.35">
      <c r="B17" s="22" t="s">
        <v>117</v>
      </c>
      <c r="C17" s="22" t="s">
        <v>118</v>
      </c>
      <c r="D17" s="22" t="s">
        <v>119</v>
      </c>
      <c r="E17" s="75" t="s">
        <v>120</v>
      </c>
      <c r="F17" s="343" t="s">
        <v>121</v>
      </c>
    </row>
    <row r="18" spans="2:10" ht="202.5" x14ac:dyDescent="0.35">
      <c r="B18" s="177" t="s">
        <v>122</v>
      </c>
      <c r="C18" s="175" t="s">
        <v>123</v>
      </c>
      <c r="D18" s="227"/>
      <c r="E18" s="323"/>
      <c r="F18" s="227"/>
    </row>
    <row r="19" spans="2:10" ht="162" x14ac:dyDescent="0.35">
      <c r="B19" s="177" t="s">
        <v>124</v>
      </c>
      <c r="C19" s="25" t="s">
        <v>125</v>
      </c>
      <c r="D19" s="227"/>
      <c r="E19" s="323"/>
      <c r="F19" s="227"/>
    </row>
    <row r="20" spans="2:10" ht="94.5" x14ac:dyDescent="0.35">
      <c r="B20" s="24" t="s">
        <v>126</v>
      </c>
      <c r="C20" s="175" t="s">
        <v>127</v>
      </c>
      <c r="D20" s="227"/>
      <c r="E20" s="323"/>
      <c r="F20" s="227"/>
    </row>
    <row r="21" spans="2:10" ht="45.75" customHeight="1" x14ac:dyDescent="0.35">
      <c r="B21" s="24" t="s">
        <v>128</v>
      </c>
      <c r="C21" s="25" t="s">
        <v>129</v>
      </c>
      <c r="D21" s="227"/>
      <c r="E21" s="323"/>
      <c r="F21" s="227"/>
    </row>
    <row r="22" spans="2:10" ht="38.25" customHeight="1" x14ac:dyDescent="0.35">
      <c r="B22" s="24" t="s">
        <v>130</v>
      </c>
      <c r="C22" s="25" t="s">
        <v>131</v>
      </c>
      <c r="D22" s="227"/>
      <c r="E22" s="336"/>
      <c r="F22" s="227"/>
    </row>
    <row r="23" spans="2:10" ht="94.5" x14ac:dyDescent="0.35">
      <c r="B23" s="24" t="s">
        <v>132</v>
      </c>
      <c r="C23" s="25" t="s">
        <v>133</v>
      </c>
      <c r="D23" s="227"/>
      <c r="E23" s="323"/>
      <c r="F23" s="227"/>
    </row>
    <row r="24" spans="2:10" ht="15" x14ac:dyDescent="0.35">
      <c r="B24" s="387" t="s">
        <v>134</v>
      </c>
      <c r="C24" s="387"/>
      <c r="D24" s="387"/>
      <c r="E24" s="387"/>
      <c r="F24" s="387"/>
    </row>
    <row r="25" spans="2:10" ht="27" x14ac:dyDescent="0.35">
      <c r="B25" s="54" t="s">
        <v>117</v>
      </c>
      <c r="C25" s="54" t="s">
        <v>118</v>
      </c>
      <c r="D25" s="54" t="s">
        <v>119</v>
      </c>
      <c r="E25" s="75" t="s">
        <v>120</v>
      </c>
      <c r="F25" s="343" t="s">
        <v>121</v>
      </c>
    </row>
    <row r="26" spans="2:10" ht="81" x14ac:dyDescent="0.35">
      <c r="B26" s="24" t="s">
        <v>135</v>
      </c>
      <c r="C26" s="25" t="s">
        <v>136</v>
      </c>
      <c r="D26" s="227"/>
      <c r="E26" s="323"/>
      <c r="F26" s="227"/>
    </row>
    <row r="27" spans="2:10" ht="40.5" x14ac:dyDescent="0.35">
      <c r="B27" s="24" t="s">
        <v>137</v>
      </c>
      <c r="C27" s="24" t="s">
        <v>138</v>
      </c>
      <c r="D27" s="227"/>
      <c r="E27" s="336"/>
      <c r="F27" s="227"/>
    </row>
    <row r="28" spans="2:10" ht="46.5" customHeight="1" x14ac:dyDescent="0.35">
      <c r="B28" s="24" t="s">
        <v>139</v>
      </c>
      <c r="C28" s="312" t="s">
        <v>140</v>
      </c>
      <c r="D28" s="227"/>
      <c r="E28" s="336"/>
      <c r="F28" s="227"/>
    </row>
    <row r="29" spans="2:10" s="3" customFormat="1" ht="135" x14ac:dyDescent="0.35">
      <c r="B29" s="24" t="s">
        <v>141</v>
      </c>
      <c r="C29" s="25" t="s">
        <v>142</v>
      </c>
      <c r="D29" s="227"/>
      <c r="E29" s="336"/>
      <c r="F29" s="227"/>
      <c r="G29"/>
      <c r="H29"/>
      <c r="I29"/>
      <c r="J29"/>
    </row>
    <row r="30" spans="2:10" ht="40.5" x14ac:dyDescent="0.35">
      <c r="B30" s="24" t="s">
        <v>143</v>
      </c>
      <c r="C30" s="25" t="s">
        <v>144</v>
      </c>
      <c r="D30" s="227"/>
      <c r="E30" s="323"/>
      <c r="F30" s="227"/>
    </row>
    <row r="31" spans="2:10" ht="40.5" x14ac:dyDescent="0.35">
      <c r="B31" s="24" t="s">
        <v>145</v>
      </c>
      <c r="C31" s="25" t="s">
        <v>144</v>
      </c>
      <c r="D31" s="227"/>
      <c r="E31" s="323"/>
      <c r="F31" s="227"/>
    </row>
    <row r="32" spans="2:10" ht="108" x14ac:dyDescent="0.35">
      <c r="B32" s="24" t="s">
        <v>146</v>
      </c>
      <c r="C32" s="25" t="s">
        <v>147</v>
      </c>
      <c r="D32" s="227"/>
      <c r="E32" s="336"/>
      <c r="F32" s="227"/>
    </row>
    <row r="33" spans="2:6" ht="15" x14ac:dyDescent="0.35">
      <c r="B33" s="387" t="s">
        <v>148</v>
      </c>
      <c r="C33" s="387"/>
      <c r="D33" s="387"/>
      <c r="E33" s="387"/>
      <c r="F33" s="387"/>
    </row>
    <row r="34" spans="2:6" ht="27" x14ac:dyDescent="0.35">
      <c r="B34" s="22" t="s">
        <v>117</v>
      </c>
      <c r="C34" s="54" t="s">
        <v>118</v>
      </c>
      <c r="D34" s="54" t="s">
        <v>119</v>
      </c>
      <c r="E34" s="75" t="s">
        <v>120</v>
      </c>
      <c r="F34" s="343" t="s">
        <v>121</v>
      </c>
    </row>
    <row r="35" spans="2:6" ht="35.25" customHeight="1" x14ac:dyDescent="0.35">
      <c r="B35" s="24" t="s">
        <v>1068</v>
      </c>
      <c r="C35" s="339" t="s">
        <v>1053</v>
      </c>
      <c r="D35" s="227"/>
      <c r="E35" s="336"/>
      <c r="F35" s="227"/>
    </row>
    <row r="36" spans="2:6" ht="39.75" customHeight="1" x14ac:dyDescent="0.35">
      <c r="B36" s="24" t="s">
        <v>149</v>
      </c>
      <c r="C36" s="340" t="s">
        <v>1054</v>
      </c>
      <c r="D36" s="227"/>
      <c r="E36" s="336"/>
      <c r="F36" s="227"/>
    </row>
    <row r="37" spans="2:6" ht="121.5" x14ac:dyDescent="0.35">
      <c r="B37" s="24" t="s">
        <v>150</v>
      </c>
      <c r="C37" s="25" t="s">
        <v>151</v>
      </c>
      <c r="D37" s="227"/>
      <c r="E37" s="323"/>
      <c r="F37" s="227"/>
    </row>
    <row r="38" spans="2:6" ht="72" customHeight="1" x14ac:dyDescent="0.35">
      <c r="B38" s="24" t="s">
        <v>152</v>
      </c>
      <c r="C38" s="25" t="s">
        <v>153</v>
      </c>
      <c r="D38" s="227"/>
      <c r="E38" s="336"/>
      <c r="F38" s="227"/>
    </row>
    <row r="39" spans="2:6" ht="15" x14ac:dyDescent="0.35">
      <c r="B39" s="387" t="s">
        <v>154</v>
      </c>
      <c r="C39" s="387"/>
      <c r="D39" s="387"/>
      <c r="E39" s="387"/>
      <c r="F39" s="387"/>
    </row>
    <row r="40" spans="2:6" ht="27" x14ac:dyDescent="0.35">
      <c r="B40" s="22" t="s">
        <v>117</v>
      </c>
      <c r="C40" s="54" t="s">
        <v>118</v>
      </c>
      <c r="D40" s="54" t="s">
        <v>119</v>
      </c>
      <c r="E40" s="75" t="s">
        <v>120</v>
      </c>
      <c r="F40" s="343" t="s">
        <v>121</v>
      </c>
    </row>
    <row r="41" spans="2:6" ht="60" customHeight="1" x14ac:dyDescent="0.35">
      <c r="B41" s="24" t="s">
        <v>155</v>
      </c>
      <c r="C41" s="25" t="s">
        <v>156</v>
      </c>
      <c r="D41" s="227"/>
      <c r="E41" s="323"/>
      <c r="F41" s="227"/>
    </row>
    <row r="42" spans="2:6" ht="121.5" x14ac:dyDescent="0.35">
      <c r="B42" s="24" t="s">
        <v>157</v>
      </c>
      <c r="C42" s="25" t="s">
        <v>158</v>
      </c>
      <c r="D42" s="80"/>
      <c r="E42" s="336"/>
      <c r="F42" s="227"/>
    </row>
    <row r="43" spans="2:6" ht="27.65" customHeight="1" x14ac:dyDescent="0.35">
      <c r="B43" s="39"/>
      <c r="C43" s="39"/>
      <c r="D43" s="39"/>
      <c r="E43" s="39"/>
      <c r="F43" s="39"/>
    </row>
  </sheetData>
  <sheetProtection algorithmName="SHA-512" hashValue="fwuw9mDg7bW6rNYH5G+rCiUTHYmokuxigYfuqpWrS7NGFcwbag2O1EGMizSF9lhhrbwDWeOR+GXDC8ao/0Gn+Q==" saltValue="wEYGU2LJ/u3tXOXcnwGULA==" spinCount="100000" sheet="1" objects="1" scenarios="1"/>
  <mergeCells count="6">
    <mergeCell ref="B2:E2"/>
    <mergeCell ref="B16:F16"/>
    <mergeCell ref="B4:F11"/>
    <mergeCell ref="B39:F39"/>
    <mergeCell ref="B33:F33"/>
    <mergeCell ref="B24:F24"/>
  </mergeCells>
  <conditionalFormatting sqref="D41">
    <cfRule type="containsBlanks" dxfId="57" priority="5">
      <formula>LEN(TRIM(D41))=0</formula>
    </cfRule>
  </conditionalFormatting>
  <conditionalFormatting sqref="D18:E23 D26:E32">
    <cfRule type="containsBlanks" dxfId="56" priority="17">
      <formula>LEN(TRIM(D18))=0</formula>
    </cfRule>
  </conditionalFormatting>
  <conditionalFormatting sqref="D35:E38">
    <cfRule type="containsBlanks" dxfId="55" priority="7">
      <formula>LEN(TRIM(D35))=0</formula>
    </cfRule>
  </conditionalFormatting>
  <conditionalFormatting sqref="E41:E42">
    <cfRule type="containsBlanks" dxfId="54" priority="6">
      <formula>LEN(TRIM(E41))=0</formula>
    </cfRule>
  </conditionalFormatting>
  <conditionalFormatting sqref="F18:F23">
    <cfRule type="containsBlanks" dxfId="53" priority="4">
      <formula>LEN(TRIM(F18))=0</formula>
    </cfRule>
  </conditionalFormatting>
  <conditionalFormatting sqref="F26:F32">
    <cfRule type="containsBlanks" dxfId="52" priority="3">
      <formula>LEN(TRIM(F26))=0</formula>
    </cfRule>
  </conditionalFormatting>
  <conditionalFormatting sqref="F35:F38">
    <cfRule type="containsBlanks" dxfId="51" priority="2">
      <formula>LEN(TRIM(F35))=0</formula>
    </cfRule>
  </conditionalFormatting>
  <conditionalFormatting sqref="F41:F42">
    <cfRule type="containsBlanks" dxfId="50" priority="1">
      <formula>LEN(TRIM(F41))=0</formula>
    </cfRule>
  </conditionalFormatting>
  <dataValidations count="1">
    <dataValidation type="list" allowBlank="1" showInputMessage="1" showErrorMessage="1" sqref="D18:D23 D35:D38 D26:D32 D41" xr:uid="{A4F5392B-39E6-44C6-AA82-8E66BD0C6F76}">
      <formula1>"Yes,No"</formula1>
    </dataValidation>
  </dataValidations>
  <hyperlinks>
    <hyperlink ref="C20" r:id="rId1" display="https://www.gov.uk/government/publications/red-squirrels-and-forestry-operations-in-england-operations-note-65" xr:uid="{2AFB7253-ED1B-439E-8ED0-E316C3C674B9}"/>
    <hyperlink ref="B18" r:id="rId2" display="https://www.gov.uk/government/publications/habitats-and-species-of-principal-importance-in-england" xr:uid="{FD91B50C-1ECF-473D-9848-DAE95E2DCF43}"/>
    <hyperlink ref="B19" r:id="rId3" display="https://www.gov.uk/government/publications/habitats-and-species-of-principal-importance-in-england" xr:uid="{B0A57373-FA6E-440F-AFA2-FC23C89B7829}"/>
    <hyperlink ref="C18" r:id="rId4" display="https://www.gov.uk/government/publications/principles-for-afforestation-on-or-near-priority-habitats-operations-note-43" xr:uid="{B3B47628-D430-4A0E-A5D7-5DE719AB5869}"/>
    <hyperlink ref="C35" r:id="rId5" xr:uid="{D481A6CD-78E8-474E-8B89-DB01D38F7B6F}"/>
  </hyperlinks>
  <pageMargins left="0.70866141732283472" right="0.70866141732283472" top="0.74803149606299213" bottom="0.74803149606299213" header="0.31496062992125984" footer="0.31496062992125984"/>
  <pageSetup paperSize="9" scale="35" fitToHeight="0" orientation="portrait" r:id="rId6"/>
  <drawing r:id="rId7"/>
  <extLst>
    <ext xmlns:x14="http://schemas.microsoft.com/office/spreadsheetml/2009/9/main" uri="{CCE6A557-97BC-4b89-ADB6-D9C93CAAB3DF}">
      <x14:dataValidations xmlns:xm="http://schemas.microsoft.com/office/excel/2006/main" count="1">
        <x14:dataValidation type="list" allowBlank="1" showInputMessage="1" showErrorMessage="1" xr:uid="{9A5F708A-8FC2-4809-A900-EDEB3782BDEB}">
          <x14:formula1>
            <xm:f>'Data (hidden)'!$J$3:$J$5</xm:f>
          </x14:formula1>
          <xm:sqref>F41:F42 F18:F23 F26:F32 F35:F38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1E34D-D7ED-4B8A-9A1E-B2E5710E0101}">
  <sheetPr>
    <tabColor rgb="FF006939"/>
    <pageSetUpPr fitToPage="1"/>
  </sheetPr>
  <dimension ref="A1:K43"/>
  <sheetViews>
    <sheetView showGridLines="0" zoomScale="80" zoomScaleNormal="80" workbookViewId="0">
      <selection activeCell="E18" sqref="E18"/>
    </sheetView>
  </sheetViews>
  <sheetFormatPr defaultColWidth="0" defaultRowHeight="14.5" zeroHeight="1" x14ac:dyDescent="0.35"/>
  <cols>
    <col min="1" max="1" width="2" customWidth="1"/>
    <col min="2" max="2" width="52.54296875" customWidth="1"/>
    <col min="3" max="3" width="52" customWidth="1"/>
    <col min="4" max="4" width="18.453125" customWidth="1"/>
    <col min="5" max="5" width="80.81640625" customWidth="1"/>
    <col min="6" max="6" width="18.453125" customWidth="1"/>
    <col min="7" max="7" width="5.81640625" customWidth="1"/>
    <col min="8" max="8" width="8.7265625" hidden="1" customWidth="1"/>
    <col min="9" max="9" width="58" hidden="1" customWidth="1"/>
    <col min="10" max="10" width="8.7265625" hidden="1" customWidth="1"/>
    <col min="11" max="11" width="59.1796875" hidden="1" customWidth="1"/>
    <col min="12" max="16384" width="8.7265625" hidden="1"/>
  </cols>
  <sheetData>
    <row r="1" spans="2:6" x14ac:dyDescent="0.35"/>
    <row r="2" spans="2:6" ht="32.5" customHeight="1" x14ac:dyDescent="0.45">
      <c r="B2" s="397" t="s">
        <v>159</v>
      </c>
      <c r="C2" s="397"/>
      <c r="D2" s="397"/>
      <c r="E2" s="397"/>
      <c r="F2" s="45"/>
    </row>
    <row r="3" spans="2:6" ht="10" customHeight="1" x14ac:dyDescent="0.35">
      <c r="B3" s="2"/>
      <c r="C3" s="2"/>
      <c r="D3" s="2"/>
      <c r="E3" s="2"/>
      <c r="F3" s="2"/>
    </row>
    <row r="4" spans="2:6" ht="14.5" customHeight="1" x14ac:dyDescent="0.35">
      <c r="B4" s="398" t="s">
        <v>1041</v>
      </c>
      <c r="C4" s="398"/>
      <c r="D4" s="398"/>
      <c r="E4" s="398"/>
      <c r="F4" s="398"/>
    </row>
    <row r="5" spans="2:6" x14ac:dyDescent="0.35">
      <c r="B5" s="398"/>
      <c r="C5" s="398"/>
      <c r="D5" s="398"/>
      <c r="E5" s="398"/>
      <c r="F5" s="398"/>
    </row>
    <row r="6" spans="2:6" x14ac:dyDescent="0.35">
      <c r="B6" s="398"/>
      <c r="C6" s="398"/>
      <c r="D6" s="398"/>
      <c r="E6" s="398"/>
      <c r="F6" s="398"/>
    </row>
    <row r="7" spans="2:6" x14ac:dyDescent="0.35">
      <c r="B7" s="398"/>
      <c r="C7" s="398"/>
      <c r="D7" s="398"/>
      <c r="E7" s="398"/>
      <c r="F7" s="398"/>
    </row>
    <row r="8" spans="2:6" ht="20.149999999999999" customHeight="1" x14ac:dyDescent="0.35">
      <c r="B8" s="398"/>
      <c r="C8" s="398"/>
      <c r="D8" s="398"/>
      <c r="E8" s="398"/>
      <c r="F8" s="398"/>
    </row>
    <row r="9" spans="2:6" ht="43.5" customHeight="1" x14ac:dyDescent="0.35">
      <c r="B9" s="398"/>
      <c r="C9" s="398"/>
      <c r="D9" s="398"/>
      <c r="E9" s="398"/>
      <c r="F9" s="398"/>
    </row>
    <row r="10" spans="2:6" x14ac:dyDescent="0.35">
      <c r="B10" s="2"/>
      <c r="C10" s="2"/>
      <c r="D10" s="2"/>
      <c r="E10" s="2"/>
      <c r="F10" s="2"/>
    </row>
    <row r="11" spans="2:6" x14ac:dyDescent="0.35">
      <c r="B11" s="14" t="s">
        <v>85</v>
      </c>
      <c r="C11" s="341" t="str">
        <f>IF(ISBLANK('Site Details'!C6),"",'Site Details'!C6)</f>
        <v/>
      </c>
    </row>
    <row r="12" spans="2:6" x14ac:dyDescent="0.35">
      <c r="B12" s="14" t="s">
        <v>63</v>
      </c>
      <c r="C12" s="341" t="str">
        <f>IF(ISBLANK('Site Details'!C7),"",'Site Details'!C7)</f>
        <v/>
      </c>
      <c r="E12" s="313"/>
    </row>
    <row r="13" spans="2:6" x14ac:dyDescent="0.35">
      <c r="B13" s="2"/>
      <c r="C13" s="2"/>
      <c r="D13" s="2"/>
      <c r="E13" s="2"/>
      <c r="F13" s="2"/>
    </row>
    <row r="14" spans="2:6" ht="15" x14ac:dyDescent="0.35">
      <c r="B14" s="359" t="s">
        <v>160</v>
      </c>
      <c r="C14" s="360"/>
      <c r="D14" s="360"/>
      <c r="E14" s="360"/>
      <c r="F14" s="361"/>
    </row>
    <row r="15" spans="2:6" ht="27" x14ac:dyDescent="0.35">
      <c r="B15" s="22" t="s">
        <v>117</v>
      </c>
      <c r="C15" s="22" t="s">
        <v>118</v>
      </c>
      <c r="D15" s="22" t="s">
        <v>119</v>
      </c>
      <c r="E15" s="22" t="s">
        <v>120</v>
      </c>
      <c r="F15" s="343" t="s">
        <v>121</v>
      </c>
    </row>
    <row r="16" spans="2:6" ht="142.5" customHeight="1" x14ac:dyDescent="0.35">
      <c r="B16" s="24" t="s">
        <v>161</v>
      </c>
      <c r="C16" s="25" t="s">
        <v>162</v>
      </c>
      <c r="D16" s="227"/>
      <c r="E16" s="324"/>
      <c r="F16" s="227"/>
    </row>
    <row r="17" spans="2:7" ht="117.75" customHeight="1" x14ac:dyDescent="0.35">
      <c r="B17" s="24" t="s">
        <v>163</v>
      </c>
      <c r="C17" s="25" t="s">
        <v>164</v>
      </c>
      <c r="D17" s="227"/>
      <c r="E17" s="324"/>
      <c r="F17" s="227"/>
    </row>
    <row r="18" spans="2:7" ht="216" x14ac:dyDescent="0.35">
      <c r="B18" s="24" t="s">
        <v>165</v>
      </c>
      <c r="C18" s="25" t="s">
        <v>1085</v>
      </c>
      <c r="D18" s="227"/>
      <c r="E18" s="324"/>
      <c r="F18" s="227"/>
    </row>
    <row r="19" spans="2:7" ht="40.5" x14ac:dyDescent="0.35">
      <c r="B19" s="24" t="s">
        <v>166</v>
      </c>
      <c r="C19" s="38" t="s">
        <v>167</v>
      </c>
      <c r="D19" s="227"/>
      <c r="E19" s="324"/>
      <c r="F19" s="227"/>
    </row>
    <row r="20" spans="2:7" ht="135" x14ac:dyDescent="0.35">
      <c r="B20" s="24" t="s">
        <v>168</v>
      </c>
      <c r="C20" s="178" t="s">
        <v>169</v>
      </c>
      <c r="D20" s="227"/>
      <c r="E20" s="182"/>
      <c r="F20" s="227"/>
    </row>
    <row r="21" spans="2:7" ht="94.5" x14ac:dyDescent="0.35">
      <c r="B21" s="24" t="s">
        <v>170</v>
      </c>
      <c r="C21" s="177" t="s">
        <v>171</v>
      </c>
      <c r="D21" s="227"/>
      <c r="E21" s="324"/>
      <c r="F21" s="227"/>
    </row>
    <row r="22" spans="2:7" x14ac:dyDescent="0.35"/>
    <row r="23" spans="2:7" ht="15" x14ac:dyDescent="0.35">
      <c r="B23" s="387" t="s">
        <v>172</v>
      </c>
      <c r="C23" s="387"/>
      <c r="D23" s="387"/>
      <c r="E23" s="387"/>
      <c r="F23" s="387"/>
    </row>
    <row r="24" spans="2:7" ht="112.5" customHeight="1" x14ac:dyDescent="0.35">
      <c r="B24" s="399" t="s">
        <v>173</v>
      </c>
      <c r="C24" s="399"/>
      <c r="D24" s="399"/>
      <c r="E24" s="399"/>
      <c r="F24" s="399"/>
    </row>
    <row r="25" spans="2:7" x14ac:dyDescent="0.35"/>
    <row r="26" spans="2:7" ht="15" x14ac:dyDescent="0.35">
      <c r="B26" s="387" t="s">
        <v>174</v>
      </c>
      <c r="C26" s="387"/>
      <c r="D26" s="387"/>
      <c r="E26" s="387"/>
      <c r="F26" s="387"/>
    </row>
    <row r="27" spans="2:7" ht="27" x14ac:dyDescent="0.35">
      <c r="B27" s="22" t="s">
        <v>117</v>
      </c>
      <c r="C27" s="22" t="s">
        <v>118</v>
      </c>
      <c r="D27" s="22" t="s">
        <v>119</v>
      </c>
      <c r="E27" s="22" t="s">
        <v>120</v>
      </c>
      <c r="F27" s="343" t="s">
        <v>121</v>
      </c>
    </row>
    <row r="28" spans="2:7" ht="108" x14ac:dyDescent="0.35">
      <c r="B28" s="24" t="s">
        <v>175</v>
      </c>
      <c r="C28" s="175" t="s">
        <v>176</v>
      </c>
      <c r="D28" s="227"/>
      <c r="E28" s="324"/>
      <c r="F28" s="227"/>
      <c r="G28" s="3"/>
    </row>
    <row r="29" spans="2:7" ht="94.5" x14ac:dyDescent="0.35">
      <c r="B29" s="24" t="s">
        <v>177</v>
      </c>
      <c r="C29" s="175" t="s">
        <v>1067</v>
      </c>
      <c r="D29" s="227"/>
      <c r="E29" s="324"/>
      <c r="F29" s="227"/>
    </row>
    <row r="30" spans="2:7" ht="81" x14ac:dyDescent="0.35">
      <c r="B30" s="24" t="s">
        <v>178</v>
      </c>
      <c r="C30" s="175" t="s">
        <v>179</v>
      </c>
      <c r="D30" s="227"/>
      <c r="E30" s="324"/>
      <c r="F30" s="227"/>
    </row>
    <row r="31" spans="2:7" ht="148.5" x14ac:dyDescent="0.35">
      <c r="B31" s="24" t="s">
        <v>180</v>
      </c>
      <c r="C31" s="175" t="s">
        <v>181</v>
      </c>
      <c r="D31" s="227"/>
      <c r="E31" s="324"/>
      <c r="F31" s="227"/>
    </row>
    <row r="32" spans="2:7" ht="94.5" x14ac:dyDescent="0.35">
      <c r="B32" s="24" t="s">
        <v>182</v>
      </c>
      <c r="C32" s="175" t="s">
        <v>183</v>
      </c>
      <c r="D32" s="227"/>
      <c r="E32" s="324"/>
      <c r="F32" s="227"/>
    </row>
    <row r="33" customFormat="1" ht="20.149999999999999" customHeight="1" x14ac:dyDescent="0.35"/>
    <row r="34" customFormat="1" hidden="1" x14ac:dyDescent="0.35"/>
    <row r="35" customFormat="1" hidden="1" x14ac:dyDescent="0.35"/>
    <row r="36" customFormat="1" hidden="1" x14ac:dyDescent="0.35"/>
    <row r="37" customFormat="1" hidden="1" x14ac:dyDescent="0.35"/>
    <row r="38" customFormat="1" hidden="1" x14ac:dyDescent="0.35"/>
    <row r="39" customFormat="1" hidden="1" x14ac:dyDescent="0.35"/>
    <row r="40" customFormat="1" hidden="1" x14ac:dyDescent="0.35"/>
    <row r="41" customFormat="1" hidden="1" x14ac:dyDescent="0.35"/>
    <row r="42" customFormat="1" hidden="1" x14ac:dyDescent="0.35"/>
    <row r="43" customFormat="1" hidden="1" x14ac:dyDescent="0.35"/>
  </sheetData>
  <sheetProtection algorithmName="SHA-512" hashValue="dxJb80Sc/udCunq4gkNk4i7TcKf3NC2MhiYEthUbF2M/e0Y8kD3U2ahRehsNvIkdEXSZ19ab4yBcePDw+Xw6kA==" saltValue="dgmKDSS0ihq99S34RN6p+g==" spinCount="100000" sheet="1" objects="1" scenarios="1" selectLockedCells="1" selectUnlockedCells="1"/>
  <mergeCells count="6">
    <mergeCell ref="B2:E2"/>
    <mergeCell ref="B4:F9"/>
    <mergeCell ref="B24:F24"/>
    <mergeCell ref="B23:F23"/>
    <mergeCell ref="B26:F26"/>
    <mergeCell ref="B14:F14"/>
  </mergeCells>
  <conditionalFormatting sqref="D16:E21">
    <cfRule type="containsBlanks" dxfId="49" priority="4">
      <formula>LEN(TRIM(D16))=0</formula>
    </cfRule>
  </conditionalFormatting>
  <conditionalFormatting sqref="D28:E32">
    <cfRule type="containsBlanks" dxfId="48" priority="3">
      <formula>LEN(TRIM(D28))=0</formula>
    </cfRule>
  </conditionalFormatting>
  <conditionalFormatting sqref="F16:F21">
    <cfRule type="containsBlanks" dxfId="47" priority="2">
      <formula>LEN(TRIM(F16))=0</formula>
    </cfRule>
  </conditionalFormatting>
  <conditionalFormatting sqref="F28:F32">
    <cfRule type="containsBlanks" dxfId="46" priority="1">
      <formula>LEN(TRIM(F28))=0</formula>
    </cfRule>
  </conditionalFormatting>
  <dataValidations count="1">
    <dataValidation type="list" allowBlank="1" showInputMessage="1" showErrorMessage="1" sqref="D16:D21 D28:D32" xr:uid="{2E5F9D1E-1745-42BF-96C1-D31E04BA2C11}">
      <formula1>"Yes,No"</formula1>
    </dataValidation>
  </dataValidations>
  <hyperlinks>
    <hyperlink ref="C20" r:id="rId1" display="https://www.gov.uk/government/publications/national-character-area-profiles-data-for-local-decision-making/national-character-area-profiles" xr:uid="{E2747FE2-182E-4C9A-A8BC-B1D2035CC4FB}"/>
    <hyperlink ref="C28" r:id="rId2" display="https://environment.data.gov.uk/catchment-planning" xr:uid="{2765A108-BBC9-49C3-BA4F-66A8C899123B}"/>
    <hyperlink ref="C29" r:id="rId3" display="https://www.gov.uk/check-long-term-flood-risk" xr:uid="{587D8B55-EFEB-4B7F-B863-2670C68760D7}"/>
    <hyperlink ref="C32" r:id="rId4" display="https://www.gov.uk/government/publications/map-browser-with-land-information-search-operations-note-48" xr:uid="{1450E6A7-FCCC-4550-81AF-DB4C0F8244C1}"/>
    <hyperlink ref="C30" r:id="rId5" display="https://www.gov.uk/government/publications/map-browser-with-land-information-search-operations-note-48" xr:uid="{8C594F53-7C96-43BA-A89B-21474523B31C}"/>
    <hyperlink ref="C31" r:id="rId6" display="https://www.bgs.ac.uk/map-viewers/bgs-geology-viewer/" xr:uid="{C76E9D5C-574C-4ED2-924E-657A09AE4A21}"/>
    <hyperlink ref="C21" r:id="rId7" display="https://www.landscapeinstitute.org/news/the-landscape-character-database-for-the-uk-and-ireland-is-now-available/" xr:uid="{F996930A-9369-48A6-90CE-CFE5843B1AB8}"/>
  </hyperlinks>
  <pageMargins left="0.70866141732283472" right="0.70866141732283472" top="0.74803149606299213" bottom="0.74803149606299213" header="0.31496062992125984" footer="0.31496062992125984"/>
  <pageSetup paperSize="9" scale="37" fitToHeight="0" orientation="portrait" r:id="rId8"/>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534A9989-FAF8-4918-9943-DEF859420748}">
          <x14:formula1>
            <xm:f>'Data (hidden)'!$J$3:$J$5</xm:f>
          </x14:formula1>
          <xm:sqref>F16:F21 F28:F32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BA4B2-5644-403A-BEDA-25446E1EC9C1}">
  <sheetPr>
    <tabColor rgb="FF006939"/>
    <pageSetUpPr fitToPage="1"/>
  </sheetPr>
  <dimension ref="B1:W72"/>
  <sheetViews>
    <sheetView showGridLines="0" tabSelected="1" topLeftCell="A15" zoomScaleNormal="100" workbookViewId="0">
      <selection activeCell="E16" sqref="E16"/>
    </sheetView>
  </sheetViews>
  <sheetFormatPr defaultColWidth="0" defaultRowHeight="15" customHeight="1" zeroHeight="1" x14ac:dyDescent="0.35"/>
  <cols>
    <col min="1" max="1" width="3.81640625" customWidth="1"/>
    <col min="2" max="2" width="52.54296875" customWidth="1"/>
    <col min="3" max="3" width="58.1796875" customWidth="1"/>
    <col min="4" max="4" width="18" customWidth="1"/>
    <col min="5" max="5" width="75.81640625" customWidth="1"/>
    <col min="6" max="6" width="15.81640625" customWidth="1"/>
    <col min="7" max="7" width="6.54296875" customWidth="1"/>
    <col min="8" max="8" width="5.1796875" hidden="1" customWidth="1"/>
    <col min="9" max="17" width="8.7265625" hidden="1" customWidth="1"/>
    <col min="18" max="23" width="8.7265625" hidden="1"/>
  </cols>
  <sheetData>
    <row r="1" spans="2:11" ht="15" customHeight="1" x14ac:dyDescent="0.35"/>
    <row r="2" spans="2:11" ht="31" customHeight="1" x14ac:dyDescent="0.45">
      <c r="B2" s="397" t="s">
        <v>184</v>
      </c>
      <c r="C2" s="397"/>
      <c r="D2" s="397"/>
      <c r="E2" s="397"/>
      <c r="F2" s="45"/>
      <c r="G2" s="40"/>
      <c r="H2" s="40"/>
      <c r="I2" s="40"/>
      <c r="J2" s="40"/>
      <c r="K2" s="40"/>
    </row>
    <row r="3" spans="2:11" ht="7.5" customHeight="1" x14ac:dyDescent="0.35">
      <c r="B3" s="40"/>
      <c r="C3" s="40"/>
      <c r="D3" s="40"/>
      <c r="E3" s="40"/>
      <c r="F3" s="40"/>
      <c r="G3" s="40"/>
      <c r="H3" s="40"/>
      <c r="I3" s="40"/>
      <c r="J3" s="40"/>
      <c r="K3" s="40"/>
    </row>
    <row r="4" spans="2:11" ht="177" customHeight="1" x14ac:dyDescent="0.35">
      <c r="B4" s="406"/>
      <c r="C4" s="375"/>
      <c r="D4" s="375"/>
      <c r="E4" s="375"/>
      <c r="F4" s="375"/>
      <c r="G4" s="40"/>
      <c r="H4" s="40"/>
      <c r="I4" s="40"/>
      <c r="J4" s="40"/>
      <c r="K4" s="40"/>
    </row>
    <row r="5" spans="2:11" ht="15" customHeight="1" x14ac:dyDescent="0.35">
      <c r="B5" s="404"/>
      <c r="C5" s="404"/>
      <c r="D5" s="404"/>
      <c r="E5" s="404"/>
      <c r="F5" s="404"/>
      <c r="G5" s="404"/>
      <c r="H5" s="404"/>
      <c r="I5" s="404"/>
      <c r="J5" s="404"/>
      <c r="K5" s="404"/>
    </row>
    <row r="6" spans="2:11" ht="14.5" x14ac:dyDescent="0.35">
      <c r="B6" s="14" t="s">
        <v>85</v>
      </c>
      <c r="C6" s="341" t="str">
        <f>IF(ISBLANK('Site Details'!C6),"",'Site Details'!C6)</f>
        <v/>
      </c>
    </row>
    <row r="7" spans="2:11" ht="14.5" x14ac:dyDescent="0.35">
      <c r="B7" s="14" t="s">
        <v>63</v>
      </c>
      <c r="C7" s="341" t="str">
        <f>IF(ISBLANK('Site Details'!C7),"",'Site Details'!C7)</f>
        <v/>
      </c>
    </row>
    <row r="8" spans="2:11" ht="15" customHeight="1" x14ac:dyDescent="0.35">
      <c r="B8" s="27"/>
      <c r="C8" s="27"/>
      <c r="D8" s="27"/>
      <c r="E8" s="27"/>
      <c r="F8" s="27"/>
      <c r="G8" s="27"/>
      <c r="H8" s="27"/>
      <c r="I8" s="27"/>
      <c r="J8" s="27"/>
      <c r="K8" s="27"/>
    </row>
    <row r="9" spans="2:11" x14ac:dyDescent="0.35">
      <c r="B9" s="387" t="s">
        <v>185</v>
      </c>
      <c r="C9" s="387"/>
      <c r="D9" s="387"/>
      <c r="E9" s="387"/>
      <c r="F9" s="387"/>
    </row>
    <row r="10" spans="2:11" ht="27" x14ac:dyDescent="0.35">
      <c r="B10" s="22" t="s">
        <v>117</v>
      </c>
      <c r="C10" s="22" t="s">
        <v>118</v>
      </c>
      <c r="D10" s="22" t="s">
        <v>119</v>
      </c>
      <c r="E10" s="22" t="s">
        <v>120</v>
      </c>
      <c r="F10" s="343" t="s">
        <v>121</v>
      </c>
    </row>
    <row r="11" spans="2:11" ht="144.75" customHeight="1" x14ac:dyDescent="0.35">
      <c r="B11" s="24" t="s">
        <v>186</v>
      </c>
      <c r="C11" s="25" t="s">
        <v>1047</v>
      </c>
      <c r="D11" s="227"/>
      <c r="E11" s="324"/>
      <c r="F11" s="227"/>
      <c r="H11" s="405"/>
      <c r="I11" s="405"/>
      <c r="J11" s="405"/>
      <c r="K11" s="405"/>
    </row>
    <row r="12" spans="2:11" ht="132" customHeight="1" x14ac:dyDescent="0.35">
      <c r="B12" s="24" t="s">
        <v>187</v>
      </c>
      <c r="C12" s="25" t="s">
        <v>1048</v>
      </c>
      <c r="D12" s="227"/>
      <c r="E12" s="324"/>
      <c r="F12" s="227"/>
      <c r="G12" s="3"/>
      <c r="H12" s="403"/>
      <c r="I12" s="403"/>
      <c r="J12" s="403"/>
      <c r="K12" s="403"/>
    </row>
    <row r="13" spans="2:11" ht="130.5" customHeight="1" x14ac:dyDescent="0.35">
      <c r="B13" s="24" t="s">
        <v>188</v>
      </c>
      <c r="C13" s="25" t="s">
        <v>1049</v>
      </c>
      <c r="D13" s="227"/>
      <c r="E13" s="324"/>
      <c r="F13" s="227"/>
      <c r="G13" s="3"/>
      <c r="H13" s="403"/>
      <c r="I13" s="403"/>
      <c r="J13" s="403"/>
      <c r="K13" s="403"/>
    </row>
    <row r="14" spans="2:11" ht="132.75" customHeight="1" x14ac:dyDescent="0.35">
      <c r="B14" s="24" t="s">
        <v>189</v>
      </c>
      <c r="C14" s="25" t="s">
        <v>1050</v>
      </c>
      <c r="D14" s="227"/>
      <c r="E14" s="324"/>
      <c r="F14" s="227"/>
      <c r="G14" s="3"/>
      <c r="H14" s="403"/>
      <c r="I14" s="403"/>
      <c r="J14" s="403"/>
      <c r="K14" s="403"/>
    </row>
    <row r="15" spans="2:11" ht="135" x14ac:dyDescent="0.35">
      <c r="B15" s="24" t="s">
        <v>190</v>
      </c>
      <c r="C15" s="25" t="s">
        <v>1051</v>
      </c>
      <c r="D15" s="227"/>
      <c r="E15" s="324"/>
      <c r="F15" s="227"/>
      <c r="G15" s="3"/>
      <c r="H15" s="403"/>
      <c r="I15" s="403"/>
      <c r="J15" s="403"/>
      <c r="K15" s="403"/>
    </row>
    <row r="16" spans="2:11" ht="69" customHeight="1" x14ac:dyDescent="0.35">
      <c r="B16" s="24" t="s">
        <v>191</v>
      </c>
      <c r="C16" s="25" t="s">
        <v>1052</v>
      </c>
      <c r="D16" s="227"/>
      <c r="E16" s="324"/>
      <c r="F16" s="227"/>
      <c r="G16" s="3"/>
      <c r="H16" s="403"/>
      <c r="I16" s="403"/>
      <c r="J16" s="403"/>
      <c r="K16" s="403"/>
    </row>
    <row r="17" spans="2:12" x14ac:dyDescent="0.35">
      <c r="B17" s="359" t="s">
        <v>192</v>
      </c>
      <c r="C17" s="360"/>
      <c r="D17" s="360"/>
      <c r="E17" s="360"/>
      <c r="F17" s="360"/>
      <c r="H17" s="403"/>
      <c r="I17" s="403"/>
      <c r="J17" s="403"/>
      <c r="K17" s="403"/>
    </row>
    <row r="18" spans="2:12" ht="27" x14ac:dyDescent="0.35">
      <c r="B18" s="22" t="s">
        <v>117</v>
      </c>
      <c r="C18" s="22" t="s">
        <v>118</v>
      </c>
      <c r="D18" s="22" t="s">
        <v>119</v>
      </c>
      <c r="E18" s="22" t="s">
        <v>120</v>
      </c>
      <c r="F18" s="343" t="s">
        <v>121</v>
      </c>
      <c r="H18" s="403"/>
      <c r="I18" s="403"/>
      <c r="J18" s="403"/>
      <c r="K18" s="403"/>
    </row>
    <row r="19" spans="2:12" ht="109.5" customHeight="1" x14ac:dyDescent="0.35">
      <c r="B19" s="24" t="s">
        <v>193</v>
      </c>
      <c r="C19" s="175" t="s">
        <v>194</v>
      </c>
      <c r="D19" s="227"/>
      <c r="E19" s="324"/>
      <c r="F19" s="227"/>
      <c r="G19" s="3"/>
      <c r="H19" s="403"/>
      <c r="I19" s="403"/>
      <c r="J19" s="403"/>
      <c r="K19" s="403"/>
    </row>
    <row r="20" spans="2:12" x14ac:dyDescent="0.35">
      <c r="B20" s="359" t="s">
        <v>195</v>
      </c>
      <c r="C20" s="360"/>
      <c r="D20" s="360"/>
      <c r="E20" s="360"/>
      <c r="F20" s="360"/>
      <c r="G20" s="3"/>
      <c r="H20" s="403"/>
      <c r="I20" s="403"/>
      <c r="J20" s="403"/>
      <c r="K20" s="403"/>
    </row>
    <row r="21" spans="2:12" ht="27" x14ac:dyDescent="0.35">
      <c r="B21" s="22" t="s">
        <v>117</v>
      </c>
      <c r="C21" s="22" t="s">
        <v>118</v>
      </c>
      <c r="D21" s="22" t="s">
        <v>119</v>
      </c>
      <c r="E21" s="22" t="s">
        <v>120</v>
      </c>
      <c r="F21" s="343" t="s">
        <v>121</v>
      </c>
      <c r="G21" s="3"/>
      <c r="H21" s="403"/>
      <c r="I21" s="403"/>
      <c r="J21" s="403"/>
      <c r="K21" s="403"/>
    </row>
    <row r="22" spans="2:12" ht="54.75" customHeight="1" x14ac:dyDescent="0.35">
      <c r="B22" s="24" t="s">
        <v>196</v>
      </c>
      <c r="C22" s="38" t="s">
        <v>197</v>
      </c>
      <c r="D22" s="227"/>
      <c r="E22" s="324"/>
      <c r="F22" s="227"/>
      <c r="H22" s="403"/>
      <c r="I22" s="403"/>
      <c r="J22" s="403"/>
      <c r="K22" s="403"/>
    </row>
    <row r="23" spans="2:12" ht="20.5" customHeight="1" x14ac:dyDescent="0.35">
      <c r="B23" s="3"/>
      <c r="C23" s="3"/>
      <c r="D23" s="3"/>
      <c r="E23" s="3"/>
      <c r="F23" s="3"/>
      <c r="G23" s="3"/>
      <c r="H23" s="403"/>
      <c r="I23" s="403"/>
      <c r="J23" s="403"/>
      <c r="K23" s="403"/>
    </row>
    <row r="24" spans="2:12" ht="80.25" hidden="1" customHeight="1" x14ac:dyDescent="0.35">
      <c r="B24" s="3"/>
      <c r="C24" s="3"/>
      <c r="D24" s="3"/>
      <c r="E24" s="3"/>
      <c r="F24" s="3"/>
      <c r="G24" s="3"/>
      <c r="H24" s="403"/>
      <c r="I24" s="403"/>
      <c r="J24" s="403"/>
      <c r="K24" s="403"/>
      <c r="L24" s="3"/>
    </row>
    <row r="25" spans="2:12" ht="14.5" hidden="1" customHeight="1" x14ac:dyDescent="0.35">
      <c r="H25" s="403"/>
      <c r="I25" s="403"/>
      <c r="J25" s="403"/>
      <c r="K25" s="403"/>
      <c r="L25" s="3"/>
    </row>
    <row r="26" spans="2:12" ht="15" hidden="1" customHeight="1" x14ac:dyDescent="0.35">
      <c r="B26" s="3"/>
      <c r="C26" s="3"/>
      <c r="D26" s="3"/>
      <c r="E26" s="3"/>
      <c r="F26" s="3"/>
      <c r="G26" s="3"/>
      <c r="H26" s="403"/>
      <c r="I26" s="403"/>
      <c r="J26" s="403"/>
      <c r="K26" s="403"/>
      <c r="L26" s="3"/>
    </row>
    <row r="27" spans="2:12" ht="87" hidden="1" customHeight="1" x14ac:dyDescent="0.35">
      <c r="B27" s="3"/>
      <c r="C27" s="3"/>
      <c r="D27" s="3"/>
      <c r="E27" s="3"/>
      <c r="F27" s="3"/>
      <c r="G27" s="3"/>
      <c r="H27" s="403"/>
      <c r="I27" s="403"/>
      <c r="J27" s="403"/>
      <c r="K27" s="403"/>
      <c r="L27" s="3"/>
    </row>
    <row r="28" spans="2:12" ht="14.5" hidden="1" customHeight="1" x14ac:dyDescent="0.35">
      <c r="H28" s="403"/>
      <c r="I28" s="403"/>
      <c r="J28" s="403"/>
      <c r="K28" s="403"/>
      <c r="L28" s="3"/>
    </row>
    <row r="29" spans="2:12" ht="15" hidden="1" customHeight="1" x14ac:dyDescent="0.35">
      <c r="B29" s="3"/>
      <c r="C29" s="3"/>
      <c r="D29" s="3"/>
      <c r="E29" s="3"/>
      <c r="F29" s="3"/>
      <c r="G29" s="3"/>
      <c r="H29" s="403"/>
      <c r="I29" s="403"/>
      <c r="J29" s="403"/>
      <c r="K29" s="403"/>
      <c r="L29" s="3"/>
    </row>
    <row r="30" spans="2:12" ht="72.75" hidden="1" customHeight="1" x14ac:dyDescent="0.35">
      <c r="B30" s="3"/>
      <c r="C30" s="3"/>
      <c r="D30" s="3"/>
      <c r="E30" s="3"/>
      <c r="F30" s="3"/>
      <c r="G30" s="3"/>
      <c r="H30" s="403"/>
      <c r="I30" s="403"/>
      <c r="J30" s="403"/>
      <c r="K30" s="403"/>
      <c r="L30" s="3"/>
    </row>
    <row r="31" spans="2:12" ht="14.5" hidden="1" x14ac:dyDescent="0.35">
      <c r="H31" s="403"/>
      <c r="I31" s="403"/>
      <c r="J31" s="403"/>
      <c r="K31" s="403"/>
    </row>
    <row r="32" spans="2:12" ht="68.25" hidden="1" customHeight="1" x14ac:dyDescent="0.35">
      <c r="B32" s="3"/>
      <c r="C32" s="3"/>
      <c r="D32" s="3"/>
      <c r="E32" s="3"/>
      <c r="F32" s="3"/>
      <c r="G32" s="3"/>
      <c r="H32" s="403"/>
      <c r="I32" s="403"/>
      <c r="J32" s="403"/>
      <c r="K32" s="403"/>
    </row>
    <row r="33" spans="2:11" ht="12.75" hidden="1" customHeight="1" x14ac:dyDescent="0.35">
      <c r="B33" s="3"/>
      <c r="C33" s="3"/>
      <c r="D33" s="3"/>
      <c r="E33" s="3"/>
      <c r="F33" s="3"/>
      <c r="G33" s="3"/>
    </row>
    <row r="34" spans="2:11" ht="12.75" hidden="1" customHeight="1" x14ac:dyDescent="0.35">
      <c r="B34" s="2"/>
      <c r="C34" s="2"/>
      <c r="D34" s="2"/>
      <c r="E34" s="2"/>
      <c r="F34" s="2"/>
      <c r="G34" s="2"/>
    </row>
    <row r="35" spans="2:11" ht="18.649999999999999" hidden="1" customHeight="1" x14ac:dyDescent="0.35">
      <c r="B35" s="1"/>
      <c r="C35" s="1"/>
      <c r="D35" s="1"/>
      <c r="E35" s="1"/>
      <c r="F35" s="1"/>
      <c r="G35" s="1"/>
    </row>
    <row r="36" spans="2:11" ht="16" hidden="1" customHeight="1" x14ac:dyDescent="0.35">
      <c r="B36" s="7"/>
      <c r="C36" s="7"/>
      <c r="D36" s="7"/>
      <c r="E36" s="7"/>
      <c r="F36" s="7"/>
      <c r="G36" s="7"/>
    </row>
    <row r="37" spans="2:11" ht="16.5" hidden="1" customHeight="1" x14ac:dyDescent="0.35">
      <c r="B37" s="2"/>
      <c r="C37" s="2"/>
      <c r="D37" s="2"/>
      <c r="E37" s="2"/>
      <c r="F37" s="2"/>
      <c r="G37" s="2"/>
    </row>
    <row r="38" spans="2:11" ht="16.5" hidden="1" customHeight="1" x14ac:dyDescent="0.35">
      <c r="B38" s="11"/>
      <c r="C38" s="2"/>
      <c r="D38" s="2"/>
      <c r="E38" s="2"/>
      <c r="F38" s="2"/>
      <c r="G38" s="2"/>
    </row>
    <row r="39" spans="2:11" ht="14.5" hidden="1" customHeight="1" x14ac:dyDescent="0.35">
      <c r="B39" s="1"/>
      <c r="C39" s="3"/>
      <c r="D39" s="3"/>
      <c r="E39" s="3"/>
      <c r="F39" s="3"/>
      <c r="G39" s="3"/>
      <c r="H39" s="3"/>
      <c r="I39" s="3"/>
      <c r="J39" s="3"/>
      <c r="K39" s="3"/>
    </row>
    <row r="40" spans="2:11" ht="14.5" hidden="1" customHeight="1" x14ac:dyDescent="0.35">
      <c r="B40" s="1"/>
      <c r="C40" s="3"/>
      <c r="D40" s="3"/>
      <c r="E40" s="3"/>
      <c r="F40" s="3"/>
      <c r="G40" s="3"/>
      <c r="H40" s="3"/>
      <c r="I40" s="3"/>
      <c r="J40" s="3"/>
      <c r="K40" s="3"/>
    </row>
    <row r="41" spans="2:11" ht="117.75" hidden="1" customHeight="1" x14ac:dyDescent="0.35">
      <c r="B41" s="1"/>
      <c r="C41" s="2"/>
      <c r="D41" s="2"/>
      <c r="E41" s="2"/>
      <c r="F41" s="2"/>
      <c r="G41" s="2"/>
      <c r="H41" s="3"/>
      <c r="I41" s="3"/>
      <c r="J41" s="3"/>
      <c r="K41" s="3"/>
    </row>
    <row r="42" spans="2:11" ht="15" hidden="1" customHeight="1" x14ac:dyDescent="0.35">
      <c r="B42" s="403"/>
      <c r="C42" s="403"/>
      <c r="D42" s="403"/>
      <c r="E42" s="403"/>
      <c r="F42" s="403"/>
      <c r="G42" s="403"/>
      <c r="H42" s="401"/>
      <c r="I42" s="401"/>
      <c r="J42" s="401"/>
      <c r="K42" s="401"/>
    </row>
    <row r="43" spans="2:11" ht="121.5" hidden="1" customHeight="1" x14ac:dyDescent="0.35">
      <c r="B43" s="403"/>
      <c r="C43" s="403"/>
      <c r="D43" s="403"/>
      <c r="E43" s="403"/>
      <c r="F43" s="403"/>
      <c r="G43" s="403"/>
      <c r="H43" s="401"/>
      <c r="I43" s="401"/>
      <c r="J43" s="401"/>
      <c r="K43" s="401"/>
    </row>
    <row r="44" spans="2:11" ht="17.25" hidden="1" customHeight="1" x14ac:dyDescent="0.35">
      <c r="B44" s="2"/>
      <c r="C44" s="2"/>
      <c r="D44" s="2"/>
      <c r="E44" s="2"/>
      <c r="F44" s="2"/>
      <c r="G44" s="2"/>
      <c r="H44" s="3"/>
      <c r="I44" s="3"/>
      <c r="J44" s="3"/>
      <c r="K44" s="3"/>
    </row>
    <row r="45" spans="2:11" ht="15.75" hidden="1" customHeight="1" x14ac:dyDescent="0.35">
      <c r="B45" s="4"/>
      <c r="C45" s="2"/>
      <c r="D45" s="2"/>
      <c r="E45" s="2"/>
      <c r="F45" s="2"/>
      <c r="G45" s="2"/>
      <c r="H45" s="3"/>
      <c r="I45" s="3"/>
      <c r="J45" s="3"/>
      <c r="K45" s="3"/>
    </row>
    <row r="46" spans="2:11" ht="15.75" hidden="1" customHeight="1" x14ac:dyDescent="0.35">
      <c r="C46" s="2"/>
      <c r="D46" s="2"/>
      <c r="E46" s="2"/>
      <c r="F46" s="2"/>
      <c r="G46" s="2"/>
      <c r="H46" s="3"/>
      <c r="I46" s="3"/>
      <c r="J46" s="3"/>
      <c r="K46" s="3"/>
    </row>
    <row r="47" spans="2:11" ht="15.75" hidden="1" customHeight="1" x14ac:dyDescent="0.35">
      <c r="C47" s="2"/>
      <c r="D47" s="2"/>
      <c r="E47" s="2"/>
      <c r="F47" s="2"/>
      <c r="G47" s="2"/>
      <c r="H47" s="3"/>
      <c r="I47" s="3"/>
      <c r="J47" s="3"/>
      <c r="K47" s="3"/>
    </row>
    <row r="48" spans="2:11" ht="14.5" hidden="1" x14ac:dyDescent="0.35">
      <c r="H48" s="401"/>
      <c r="I48" s="401"/>
      <c r="J48" s="401"/>
      <c r="K48" s="401"/>
    </row>
    <row r="49" spans="2:11" ht="72.75" hidden="1" customHeight="1" x14ac:dyDescent="0.35">
      <c r="B49" s="402"/>
      <c r="C49" s="402"/>
      <c r="D49" s="402"/>
      <c r="E49" s="402"/>
      <c r="F49" s="402"/>
      <c r="G49" s="402"/>
      <c r="H49" s="401"/>
      <c r="I49" s="401"/>
      <c r="J49" s="401"/>
      <c r="K49" s="401"/>
    </row>
    <row r="50" spans="2:11" ht="14.5" hidden="1" x14ac:dyDescent="0.35">
      <c r="B50" s="11"/>
      <c r="H50" s="3"/>
      <c r="I50" s="3"/>
      <c r="J50" s="3"/>
      <c r="K50" s="3"/>
    </row>
    <row r="51" spans="2:11" ht="14.5" hidden="1" x14ac:dyDescent="0.35">
      <c r="H51" s="3"/>
      <c r="I51" s="3"/>
      <c r="J51" s="3"/>
      <c r="K51" s="3"/>
    </row>
    <row r="52" spans="2:11" ht="14.5" hidden="1" customHeight="1" x14ac:dyDescent="0.35">
      <c r="B52" s="400"/>
      <c r="C52" s="400"/>
      <c r="D52" s="400"/>
      <c r="E52" s="400"/>
      <c r="F52" s="400"/>
      <c r="G52" s="400"/>
      <c r="H52" s="3"/>
      <c r="I52" s="3"/>
      <c r="J52" s="3"/>
      <c r="K52" s="3"/>
    </row>
    <row r="53" spans="2:11" ht="14.5" hidden="1" customHeight="1" x14ac:dyDescent="0.35">
      <c r="H53" s="2"/>
      <c r="I53" s="2"/>
      <c r="J53" s="2"/>
      <c r="K53" s="2"/>
    </row>
    <row r="54" spans="2:11" ht="14.5" hidden="1" x14ac:dyDescent="0.35">
      <c r="H54" s="3"/>
      <c r="I54" s="3"/>
      <c r="J54" s="3"/>
      <c r="K54" s="3"/>
    </row>
    <row r="65" customFormat="1" ht="15" hidden="1" customHeight="1" x14ac:dyDescent="0.35"/>
    <row r="66" customFormat="1" ht="15" hidden="1" customHeight="1" x14ac:dyDescent="0.35"/>
    <row r="67" customFormat="1" ht="15" hidden="1" customHeight="1" x14ac:dyDescent="0.35"/>
    <row r="68" customFormat="1" ht="15" hidden="1" customHeight="1" x14ac:dyDescent="0.35"/>
    <row r="69" customFormat="1" ht="15" hidden="1" customHeight="1" x14ac:dyDescent="0.35"/>
    <row r="70" customFormat="1" ht="15" hidden="1" customHeight="1" x14ac:dyDescent="0.35"/>
    <row r="71" customFormat="1" ht="15" hidden="1" customHeight="1" x14ac:dyDescent="0.35"/>
    <row r="72" customFormat="1" ht="15" hidden="1" customHeight="1" x14ac:dyDescent="0.35"/>
  </sheetData>
  <sheetProtection algorithmName="SHA-512" hashValue="s9hZ2x/XREFAoe+8iLNhHIysjKTDhXmshnpH0cByTDtRmeV/eDYk5kuaap0NzkAVzevM+9g4Bqxdv7LHhXOudg==" saltValue="3EtbEoMd44KxIFNxebFaEA==" spinCount="100000" sheet="1" objects="1" scenarios="1" selectLockedCells="1" selectUnlockedCells="1"/>
  <mergeCells count="14">
    <mergeCell ref="B2:E2"/>
    <mergeCell ref="B52:G52"/>
    <mergeCell ref="H42:K43"/>
    <mergeCell ref="H48:K49"/>
    <mergeCell ref="B49:G49"/>
    <mergeCell ref="B42:G43"/>
    <mergeCell ref="H24:K32"/>
    <mergeCell ref="B5:K5"/>
    <mergeCell ref="H11:K11"/>
    <mergeCell ref="H12:K23"/>
    <mergeCell ref="B9:F9"/>
    <mergeCell ref="B4:F4"/>
    <mergeCell ref="B17:F17"/>
    <mergeCell ref="B20:F20"/>
  </mergeCells>
  <conditionalFormatting sqref="D11:E16">
    <cfRule type="containsBlanks" dxfId="45" priority="6">
      <formula>LEN(TRIM(D11))=0</formula>
    </cfRule>
  </conditionalFormatting>
  <conditionalFormatting sqref="D19:E19">
    <cfRule type="containsBlanks" dxfId="44" priority="5">
      <formula>LEN(TRIM(D19))=0</formula>
    </cfRule>
  </conditionalFormatting>
  <conditionalFormatting sqref="D22:E22">
    <cfRule type="containsBlanks" dxfId="43" priority="4">
      <formula>LEN(TRIM(D22))=0</formula>
    </cfRule>
  </conditionalFormatting>
  <conditionalFormatting sqref="F11:F16">
    <cfRule type="containsBlanks" dxfId="42" priority="3">
      <formula>LEN(TRIM(F11))=0</formula>
    </cfRule>
  </conditionalFormatting>
  <conditionalFormatting sqref="F19">
    <cfRule type="containsBlanks" dxfId="41" priority="2">
      <formula>LEN(TRIM(F19))=0</formula>
    </cfRule>
  </conditionalFormatting>
  <conditionalFormatting sqref="F22">
    <cfRule type="containsBlanks" dxfId="40" priority="1">
      <formula>LEN(TRIM(F22))=0</formula>
    </cfRule>
  </conditionalFormatting>
  <dataValidations count="1">
    <dataValidation type="list" allowBlank="1" showInputMessage="1" showErrorMessage="1" sqref="D11:D16 D19 D22" xr:uid="{949D7BCE-0BBC-465F-BC23-931FC80B8595}">
      <formula1>"Yes,No"</formula1>
    </dataValidation>
  </dataValidations>
  <hyperlinks>
    <hyperlink ref="C19" r:id="rId1" display="https://www.gov.uk/guidance/when-to-notify-historic-environment-organisations-about-forestry-proposals" xr:uid="{81E5B6E9-E1AC-4782-BA42-75F1DFED35F2}"/>
  </hyperlinks>
  <pageMargins left="0.70866141732283472" right="0.70866141732283472" top="0.74803149606299213" bottom="0.74803149606299213" header="0.31496062992125984" footer="0.31496062992125984"/>
  <pageSetup paperSize="9" scale="37"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D0746C6-5E20-450B-871E-8348257E71CF}">
          <x14:formula1>
            <xm:f>'Data (hidden)'!$J$3:$J$5</xm:f>
          </x14:formula1>
          <xm:sqref>F11:F16 F19 F22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72CD-AFBC-4427-A853-A3B6100F2743}">
  <sheetPr>
    <tabColor rgb="FF006939"/>
    <pageSetUpPr fitToPage="1"/>
  </sheetPr>
  <dimension ref="A1:T46"/>
  <sheetViews>
    <sheetView showGridLines="0" topLeftCell="A17" zoomScaleNormal="100" workbookViewId="0">
      <selection activeCell="E14" sqref="E14"/>
    </sheetView>
  </sheetViews>
  <sheetFormatPr defaultColWidth="0" defaultRowHeight="15" customHeight="1" zeroHeight="1" x14ac:dyDescent="0.35"/>
  <cols>
    <col min="1" max="1" width="3.453125" customWidth="1"/>
    <col min="2" max="2" width="52.54296875" customWidth="1"/>
    <col min="3" max="3" width="46.81640625" customWidth="1"/>
    <col min="4" max="4" width="21.453125" customWidth="1"/>
    <col min="5" max="5" width="72.81640625" customWidth="1"/>
    <col min="6" max="6" width="22.7265625" customWidth="1"/>
    <col min="7" max="7" width="5.453125" customWidth="1"/>
    <col min="8" max="18" width="8.7265625" hidden="1" customWidth="1"/>
    <col min="19" max="20" width="0" hidden="1" customWidth="1"/>
    <col min="21" max="16384" width="8.7265625" hidden="1"/>
  </cols>
  <sheetData>
    <row r="1" spans="2:7" ht="15" customHeight="1" x14ac:dyDescent="0.35"/>
    <row r="2" spans="2:7" ht="32.15" customHeight="1" x14ac:dyDescent="0.45">
      <c r="B2" s="397" t="s">
        <v>198</v>
      </c>
      <c r="C2" s="397"/>
      <c r="D2" s="397"/>
      <c r="E2" s="397"/>
      <c r="F2" s="45"/>
      <c r="G2" s="45"/>
    </row>
    <row r="3" spans="2:7" ht="10.5" customHeight="1" x14ac:dyDescent="0.35"/>
    <row r="4" spans="2:7" ht="122.15" customHeight="1" x14ac:dyDescent="0.35">
      <c r="B4" s="413" t="s">
        <v>199</v>
      </c>
      <c r="C4" s="413"/>
      <c r="D4" s="413"/>
      <c r="E4" s="413"/>
      <c r="F4" s="413"/>
      <c r="G4" s="3"/>
    </row>
    <row r="5" spans="2:7" ht="14.5" x14ac:dyDescent="0.35">
      <c r="B5" s="403"/>
      <c r="C5" s="403"/>
      <c r="D5" s="403"/>
      <c r="E5" s="403"/>
      <c r="F5" s="403"/>
      <c r="G5" s="403"/>
    </row>
    <row r="6" spans="2:7" ht="14.5" x14ac:dyDescent="0.35">
      <c r="B6" s="14" t="s">
        <v>85</v>
      </c>
      <c r="C6" s="341" t="str">
        <f>IF(ISBLANK('Site Details'!C6),"",'Site Details'!C6)</f>
        <v/>
      </c>
    </row>
    <row r="7" spans="2:7" ht="14.5" x14ac:dyDescent="0.35">
      <c r="B7" s="14" t="s">
        <v>63</v>
      </c>
      <c r="C7" s="341" t="str">
        <f>IF(ISBLANK('Site Details'!C7),"",'Site Details'!C7)</f>
        <v/>
      </c>
    </row>
    <row r="8" spans="2:7" ht="14.5" x14ac:dyDescent="0.35">
      <c r="B8" s="2"/>
      <c r="C8" s="2"/>
      <c r="D8" s="2"/>
      <c r="E8" s="2"/>
      <c r="F8" s="2"/>
      <c r="G8" s="2"/>
    </row>
    <row r="9" spans="2:7" x14ac:dyDescent="0.35">
      <c r="B9" s="77" t="s">
        <v>200</v>
      </c>
      <c r="C9" s="77"/>
      <c r="D9" s="77"/>
      <c r="E9" s="77"/>
      <c r="F9" s="77"/>
      <c r="G9" s="3"/>
    </row>
    <row r="10" spans="2:7" ht="27" x14ac:dyDescent="0.35">
      <c r="B10" s="22" t="s">
        <v>117</v>
      </c>
      <c r="C10" s="22" t="s">
        <v>118</v>
      </c>
      <c r="D10" s="22" t="s">
        <v>119</v>
      </c>
      <c r="E10" s="22" t="s">
        <v>120</v>
      </c>
      <c r="F10" s="343" t="s">
        <v>121</v>
      </c>
    </row>
    <row r="11" spans="2:7" ht="33.65" customHeight="1" x14ac:dyDescent="0.35">
      <c r="B11" s="411" t="s">
        <v>201</v>
      </c>
      <c r="C11" s="412" t="s">
        <v>1072</v>
      </c>
      <c r="D11" s="332"/>
      <c r="E11" s="323"/>
      <c r="F11" s="324"/>
    </row>
    <row r="12" spans="2:7" ht="40.5" x14ac:dyDescent="0.35">
      <c r="B12" s="411"/>
      <c r="C12" s="412"/>
      <c r="D12" s="50" t="s">
        <v>1086</v>
      </c>
      <c r="E12" s="333"/>
      <c r="F12" s="324"/>
    </row>
    <row r="13" spans="2:7" ht="46.5" customHeight="1" x14ac:dyDescent="0.35">
      <c r="B13" s="411"/>
      <c r="C13" s="412"/>
      <c r="D13" s="50" t="s">
        <v>204</v>
      </c>
      <c r="E13" s="334"/>
      <c r="F13" s="324"/>
    </row>
    <row r="14" spans="2:7" ht="54" customHeight="1" x14ac:dyDescent="0.35">
      <c r="B14" s="309" t="s">
        <v>205</v>
      </c>
      <c r="C14" s="176" t="s">
        <v>1059</v>
      </c>
      <c r="D14" s="332"/>
      <c r="E14" s="323"/>
      <c r="F14" s="324"/>
      <c r="G14" s="51"/>
    </row>
    <row r="15" spans="2:7" ht="59.25" customHeight="1" x14ac:dyDescent="0.35">
      <c r="B15" s="309" t="s">
        <v>206</v>
      </c>
      <c r="C15" s="49" t="s">
        <v>207</v>
      </c>
      <c r="D15" s="227"/>
      <c r="E15" s="323"/>
      <c r="F15" s="324"/>
      <c r="G15" s="51"/>
    </row>
    <row r="16" spans="2:7" ht="78" customHeight="1" x14ac:dyDescent="0.35">
      <c r="B16" s="309" t="s">
        <v>209</v>
      </c>
      <c r="C16" s="316"/>
      <c r="D16" s="332"/>
      <c r="E16" s="323"/>
      <c r="F16" s="324"/>
      <c r="G16" s="51"/>
    </row>
    <row r="17" spans="2:7" ht="303.75" customHeight="1" x14ac:dyDescent="0.35">
      <c r="B17" s="309" t="s">
        <v>1046</v>
      </c>
      <c r="C17" s="176" t="s">
        <v>1060</v>
      </c>
      <c r="D17" s="332"/>
      <c r="E17" s="323"/>
      <c r="F17" s="324"/>
      <c r="G17" s="51"/>
    </row>
    <row r="18" spans="2:7" x14ac:dyDescent="0.35">
      <c r="B18" s="387" t="s">
        <v>210</v>
      </c>
      <c r="C18" s="387"/>
      <c r="D18" s="387"/>
      <c r="E18" s="387"/>
      <c r="F18" s="387"/>
      <c r="G18" s="3"/>
    </row>
    <row r="19" spans="2:7" ht="159.75" customHeight="1" x14ac:dyDescent="0.35">
      <c r="B19" s="309" t="s">
        <v>211</v>
      </c>
      <c r="C19" s="176" t="s">
        <v>1061</v>
      </c>
      <c r="D19" s="332"/>
      <c r="E19" s="323"/>
      <c r="F19" s="324"/>
      <c r="G19" s="3"/>
    </row>
    <row r="20" spans="2:7" x14ac:dyDescent="0.35">
      <c r="B20" s="387" t="s">
        <v>212</v>
      </c>
      <c r="C20" s="387"/>
      <c r="D20" s="387"/>
      <c r="E20" s="387"/>
      <c r="F20" s="387"/>
    </row>
    <row r="21" spans="2:7" ht="54" x14ac:dyDescent="0.35">
      <c r="B21" s="309" t="s">
        <v>213</v>
      </c>
      <c r="C21" s="176" t="s">
        <v>1062</v>
      </c>
      <c r="D21" s="332"/>
      <c r="E21" s="323"/>
      <c r="F21" s="324"/>
      <c r="G21" s="3"/>
    </row>
    <row r="22" spans="2:7" x14ac:dyDescent="0.35">
      <c r="B22" s="387" t="s">
        <v>215</v>
      </c>
      <c r="C22" s="387"/>
      <c r="D22" s="387"/>
      <c r="E22" s="387"/>
      <c r="F22" s="387"/>
    </row>
    <row r="23" spans="2:7" ht="45" customHeight="1" x14ac:dyDescent="0.35">
      <c r="B23" s="309" t="s">
        <v>216</v>
      </c>
      <c r="C23" s="176" t="s">
        <v>1044</v>
      </c>
      <c r="D23" s="332"/>
      <c r="E23" s="323"/>
      <c r="F23" s="324"/>
      <c r="G23" s="44"/>
    </row>
    <row r="24" spans="2:7" x14ac:dyDescent="0.35">
      <c r="B24" s="387" t="s">
        <v>217</v>
      </c>
      <c r="C24" s="387"/>
      <c r="D24" s="387"/>
      <c r="E24" s="387"/>
      <c r="F24" s="387"/>
      <c r="G24" s="44"/>
    </row>
    <row r="25" spans="2:7" ht="39.75" customHeight="1" x14ac:dyDescent="0.35">
      <c r="B25" s="309" t="s">
        <v>218</v>
      </c>
      <c r="C25" s="176" t="s">
        <v>1045</v>
      </c>
      <c r="D25" s="227"/>
      <c r="E25" s="324"/>
      <c r="F25" s="324"/>
      <c r="G25" s="44"/>
    </row>
    <row r="26" spans="2:7" ht="14.5" customHeight="1" x14ac:dyDescent="0.35">
      <c r="B26" s="44"/>
      <c r="C26" s="44"/>
      <c r="D26" s="44"/>
      <c r="E26" s="44"/>
      <c r="F26" s="44"/>
      <c r="G26" s="44"/>
    </row>
    <row r="27" spans="2:7" ht="14.5" customHeight="1" x14ac:dyDescent="0.35">
      <c r="B27" s="387" t="s">
        <v>219</v>
      </c>
      <c r="C27" s="387"/>
      <c r="D27" s="387"/>
      <c r="E27" s="387"/>
      <c r="F27" s="387"/>
      <c r="G27" s="44"/>
    </row>
    <row r="28" spans="2:7" ht="33.75" customHeight="1" x14ac:dyDescent="0.35">
      <c r="B28" s="22" t="s">
        <v>220</v>
      </c>
      <c r="C28" s="409" t="s">
        <v>221</v>
      </c>
      <c r="D28" s="410"/>
      <c r="E28" s="75" t="s">
        <v>222</v>
      </c>
      <c r="F28" s="343" t="s">
        <v>121</v>
      </c>
      <c r="G28" s="12"/>
    </row>
    <row r="29" spans="2:7" ht="14.5" customHeight="1" x14ac:dyDescent="0.35">
      <c r="B29" s="324"/>
      <c r="C29" s="407"/>
      <c r="D29" s="408"/>
      <c r="E29" s="323"/>
      <c r="F29" s="324"/>
      <c r="G29" s="12"/>
    </row>
    <row r="30" spans="2:7" ht="14.5" customHeight="1" x14ac:dyDescent="0.35">
      <c r="B30" s="324"/>
      <c r="C30" s="407"/>
      <c r="D30" s="408"/>
      <c r="E30" s="323"/>
      <c r="F30" s="324"/>
      <c r="G30" s="44"/>
    </row>
    <row r="31" spans="2:7" ht="14.5" customHeight="1" x14ac:dyDescent="0.35">
      <c r="B31" s="324"/>
      <c r="C31" s="407"/>
      <c r="D31" s="408"/>
      <c r="E31" s="323"/>
      <c r="F31" s="324"/>
      <c r="G31" s="44"/>
    </row>
    <row r="32" spans="2:7" ht="14.5" customHeight="1" x14ac:dyDescent="0.35">
      <c r="B32" s="324"/>
      <c r="C32" s="407"/>
      <c r="D32" s="408"/>
      <c r="E32" s="323"/>
      <c r="F32" s="324"/>
      <c r="G32" s="44"/>
    </row>
    <row r="33" spans="2:7" ht="14.5" x14ac:dyDescent="0.35">
      <c r="B33" s="324"/>
      <c r="C33" s="407"/>
      <c r="D33" s="408"/>
      <c r="E33" s="335"/>
      <c r="F33" s="324"/>
      <c r="G33" s="12"/>
    </row>
    <row r="34" spans="2:7" ht="14.5" x14ac:dyDescent="0.35">
      <c r="B34" s="324"/>
      <c r="C34" s="407"/>
      <c r="D34" s="408"/>
      <c r="E34" s="323"/>
      <c r="F34" s="324"/>
    </row>
    <row r="35" spans="2:7" ht="14.5" x14ac:dyDescent="0.35">
      <c r="B35" s="324"/>
      <c r="C35" s="407"/>
      <c r="D35" s="408"/>
      <c r="E35" s="323"/>
      <c r="F35" s="324"/>
    </row>
    <row r="36" spans="2:7" ht="14.5" customHeight="1" x14ac:dyDescent="0.35">
      <c r="B36" s="12"/>
      <c r="C36" s="12"/>
      <c r="D36" s="12"/>
      <c r="E36" s="12"/>
      <c r="F36" s="12"/>
      <c r="G36" s="12"/>
    </row>
    <row r="37" spans="2:7" ht="14.5" hidden="1" x14ac:dyDescent="0.35">
      <c r="B37" s="12"/>
      <c r="C37" s="12"/>
      <c r="D37" s="12"/>
      <c r="E37" s="12"/>
      <c r="F37" s="12"/>
      <c r="G37" s="12"/>
    </row>
    <row r="38" spans="2:7" ht="14.5" hidden="1" customHeight="1" x14ac:dyDescent="0.35">
      <c r="B38" s="81"/>
      <c r="C38" s="44"/>
      <c r="D38" s="44"/>
      <c r="E38" s="44"/>
      <c r="F38" s="44"/>
      <c r="G38" s="44"/>
    </row>
    <row r="39" spans="2:7" ht="14.5" hidden="1" x14ac:dyDescent="0.35">
      <c r="B39" s="44"/>
      <c r="C39" s="44"/>
      <c r="D39" s="44"/>
      <c r="E39" s="44"/>
      <c r="F39" s="44"/>
      <c r="G39" s="44"/>
    </row>
    <row r="40" spans="2:7" ht="14.5" hidden="1" x14ac:dyDescent="0.35">
      <c r="B40" s="44"/>
      <c r="C40" s="44"/>
      <c r="D40" s="44"/>
      <c r="E40" s="44"/>
      <c r="F40" s="44"/>
      <c r="G40" s="44"/>
    </row>
    <row r="41" spans="2:7" ht="14.5" hidden="1" x14ac:dyDescent="0.35"/>
    <row r="42" spans="2:7" ht="14.5" hidden="1" x14ac:dyDescent="0.35"/>
    <row r="43" spans="2:7" ht="14.5" hidden="1" x14ac:dyDescent="0.35"/>
    <row r="44" spans="2:7" ht="14.5" hidden="1" x14ac:dyDescent="0.35"/>
    <row r="45" spans="2:7" ht="14.5" hidden="1" x14ac:dyDescent="0.35"/>
    <row r="46" spans="2:7" ht="15" customHeight="1" x14ac:dyDescent="0.35"/>
  </sheetData>
  <sheetProtection algorithmName="SHA-512" hashValue="/YIGMyCcg5IrRQ3PXrA1Khx0gu9wFAQGAqcaqL0/MXSV7+ZdYXCPwy2l5m7ky7wutHVL62hhaU4hyrBH+eyTvw==" saltValue="kpe33an1i1UHZykNDQ7cUQ==" spinCount="100000" sheet="1" objects="1" scenarios="1"/>
  <mergeCells count="18">
    <mergeCell ref="B2:E2"/>
    <mergeCell ref="C28:D28"/>
    <mergeCell ref="C29:D29"/>
    <mergeCell ref="C30:D30"/>
    <mergeCell ref="B11:B13"/>
    <mergeCell ref="C11:C13"/>
    <mergeCell ref="B5:G5"/>
    <mergeCell ref="B4:F4"/>
    <mergeCell ref="B18:F18"/>
    <mergeCell ref="B20:F20"/>
    <mergeCell ref="B22:F22"/>
    <mergeCell ref="B24:F24"/>
    <mergeCell ref="B27:F27"/>
    <mergeCell ref="C31:D31"/>
    <mergeCell ref="C32:D32"/>
    <mergeCell ref="C33:D33"/>
    <mergeCell ref="C34:D34"/>
    <mergeCell ref="C35:D35"/>
  </mergeCells>
  <conditionalFormatting sqref="D11">
    <cfRule type="containsBlanks" dxfId="39" priority="32">
      <formula>LEN(TRIM(D11))=0</formula>
    </cfRule>
  </conditionalFormatting>
  <conditionalFormatting sqref="D19:E19">
    <cfRule type="containsBlanks" dxfId="38" priority="9">
      <formula>LEN(TRIM(D19))=0</formula>
    </cfRule>
  </conditionalFormatting>
  <conditionalFormatting sqref="D21:E21">
    <cfRule type="containsBlanks" dxfId="37" priority="8">
      <formula>LEN(TRIM(D21))=0</formula>
    </cfRule>
  </conditionalFormatting>
  <conditionalFormatting sqref="D23:E23 D25:E25">
    <cfRule type="containsBlanks" dxfId="36" priority="7">
      <formula>LEN(TRIM(D23))=0</formula>
    </cfRule>
  </conditionalFormatting>
  <conditionalFormatting sqref="E11:E17 D14:D17 B29:C35">
    <cfRule type="containsBlanks" dxfId="35" priority="11">
      <formula>LEN(TRIM(B11))=0</formula>
    </cfRule>
  </conditionalFormatting>
  <conditionalFormatting sqref="E29:E35">
    <cfRule type="containsBlanks" dxfId="34" priority="5">
      <formula>LEN(TRIM(E29))=0</formula>
    </cfRule>
  </conditionalFormatting>
  <conditionalFormatting sqref="F11:F17">
    <cfRule type="containsBlanks" dxfId="33" priority="4">
      <formula>LEN(TRIM(F11))=0</formula>
    </cfRule>
  </conditionalFormatting>
  <conditionalFormatting sqref="F19">
    <cfRule type="containsBlanks" dxfId="32" priority="3">
      <formula>LEN(TRIM(F19))=0</formula>
    </cfRule>
  </conditionalFormatting>
  <conditionalFormatting sqref="F21 F23 F25">
    <cfRule type="containsBlanks" dxfId="31" priority="2">
      <formula>LEN(TRIM(F21))=0</formula>
    </cfRule>
  </conditionalFormatting>
  <conditionalFormatting sqref="F29:F35">
    <cfRule type="containsBlanks" dxfId="30" priority="1">
      <formula>LEN(TRIM(F29))=0</formula>
    </cfRule>
  </conditionalFormatting>
  <dataValidations count="1">
    <dataValidation type="list" allowBlank="1" showInputMessage="1" showErrorMessage="1" sqref="D11 D14 D19 D23 D25 D16:D17" xr:uid="{37955233-D42F-4B55-9DB3-9B8105DFC7AB}">
      <formula1>"Yes,No"</formula1>
    </dataValidation>
  </dataValidations>
  <hyperlinks>
    <hyperlink ref="C25" r:id="rId1" xr:uid="{4335583A-1209-402B-8ADF-39C078286162}"/>
    <hyperlink ref="C23" r:id="rId2" display="Guidance: Assessment of potential wildfire risk resulting from planned deforestation to open habitat: operations note 40" xr:uid="{A0C40743-8D88-42F6-BDE6-51AD613647A3}"/>
    <hyperlink ref="C19" r:id="rId3" display="https://www.gov.uk/government/publications/woodland-creation-and-mitigating-the-impacts-of-deer/woodland-creation-and-mitigating-the-impacts-of-deer" xr:uid="{1C12696F-2A6A-45F4-9220-12231B38D7F6}"/>
    <hyperlink ref="C14" r:id="rId4" display="https://www.ukso.org/" xr:uid="{1776FA83-9CAD-4DB4-90C4-CBA126F1EDDB}"/>
    <hyperlink ref="C21" r:id="rId5" display="https://www.gov.uk/government/publications/map-browser-with-land-information-search-operations-note-48" xr:uid="{A56BED55-0731-480A-9554-BF98CE0AEA04}"/>
    <hyperlink ref="C17" r:id="rId6" display="https://www.forestresearch.gov.uk/tools-and-resources/fthr/ecological-site-classification/" xr:uid="{2A451683-786C-4F12-B283-4990AFD08F61}"/>
  </hyperlinks>
  <pageMargins left="0.70866141732283472" right="0.70866141732283472" top="0.74803149606299213" bottom="0.74803149606299213" header="0.31496062992125984" footer="0.31496062992125984"/>
  <pageSetup paperSize="9" scale="38" orientation="portrait" r:id="rId7"/>
  <drawing r:id="rId8"/>
  <extLst>
    <ext xmlns:x14="http://schemas.microsoft.com/office/spreadsheetml/2009/9/main" uri="{CCE6A557-97BC-4b89-ADB6-D9C93CAAB3DF}">
      <x14:dataValidations xmlns:xm="http://schemas.microsoft.com/office/excel/2006/main" count="4">
        <x14:dataValidation type="list" allowBlank="1" showInputMessage="1" showErrorMessage="1" xr:uid="{09251DC7-68C9-4052-A727-95225F6DE938}">
          <x14:formula1>
            <xm:f>'Data (hidden)'!$M$3:$M$5</xm:f>
          </x14:formula1>
          <xm:sqref>D21</xm:sqref>
        </x14:dataValidation>
        <x14:dataValidation type="list" allowBlank="1" showInputMessage="1" showErrorMessage="1" xr:uid="{CCEC2BB6-3C12-4CD9-9D53-9432E4718C62}">
          <x14:formula1>
            <xm:f>'Data (hidden)'!$K$3:$K$29</xm:f>
          </x14:formula1>
          <xm:sqref>E12:E13</xm:sqref>
        </x14:dataValidation>
        <x14:dataValidation type="list" allowBlank="1" showInputMessage="1" showErrorMessage="1" xr:uid="{7D435D70-148F-4FA2-B3C4-47F7D66B0081}">
          <x14:formula1>
            <xm:f>'Data (hidden)'!$L$3:$L$8</xm:f>
          </x14:formula1>
          <xm:sqref>D15</xm:sqref>
        </x14:dataValidation>
        <x14:dataValidation type="list" allowBlank="1" showInputMessage="1" showErrorMessage="1" xr:uid="{A61E9335-FFE5-4FA2-89A5-45130F1CDAA2}">
          <x14:formula1>
            <xm:f>'Data (hidden)'!$J$3:$J$5</xm:f>
          </x14:formula1>
          <xm:sqref>F19 F21 F23 F25 F29:F35 F11:F17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BC0CE-4298-45D1-AECD-C52F3A6620ED}">
  <sheetPr>
    <tabColor rgb="FF006939"/>
    <pageSetUpPr fitToPage="1"/>
  </sheetPr>
  <dimension ref="A1:Q48"/>
  <sheetViews>
    <sheetView showGridLines="0" zoomScaleNormal="100" workbookViewId="0">
      <selection activeCell="C14" sqref="C14"/>
    </sheetView>
  </sheetViews>
  <sheetFormatPr defaultColWidth="0" defaultRowHeight="14.5" zeroHeight="1" x14ac:dyDescent="0.35"/>
  <cols>
    <col min="1" max="1" width="3.81640625" customWidth="1"/>
    <col min="2" max="2" width="53" customWidth="1"/>
    <col min="3" max="3" width="49.81640625" customWidth="1"/>
    <col min="4" max="4" width="19.26953125" customWidth="1"/>
    <col min="5" max="5" width="75.81640625" customWidth="1"/>
    <col min="6" max="6" width="16.7265625" customWidth="1"/>
    <col min="7" max="7" width="6.1796875" customWidth="1"/>
    <col min="8" max="16" width="8.7265625" hidden="1" customWidth="1"/>
    <col min="17" max="17" width="0" hidden="1" customWidth="1"/>
    <col min="18" max="16384" width="8.7265625" hidden="1"/>
  </cols>
  <sheetData>
    <row r="1" spans="2:7" x14ac:dyDescent="0.35"/>
    <row r="2" spans="2:7" ht="36.65" customHeight="1" x14ac:dyDescent="0.45">
      <c r="B2" s="397" t="s">
        <v>223</v>
      </c>
      <c r="C2" s="397"/>
      <c r="D2" s="397"/>
      <c r="E2" s="397"/>
      <c r="F2" s="45"/>
      <c r="G2" s="6"/>
    </row>
    <row r="3" spans="2:7" ht="8.5" customHeight="1" x14ac:dyDescent="0.35">
      <c r="D3" s="13"/>
      <c r="G3" s="13"/>
    </row>
    <row r="4" spans="2:7" ht="146.25" customHeight="1" x14ac:dyDescent="0.35">
      <c r="B4" s="417"/>
      <c r="C4" s="418"/>
      <c r="D4" s="418"/>
      <c r="E4" s="418"/>
      <c r="F4" s="419"/>
    </row>
    <row r="5" spans="2:7" x14ac:dyDescent="0.35"/>
    <row r="6" spans="2:7" ht="21" customHeight="1" x14ac:dyDescent="0.35">
      <c r="B6" s="14" t="s">
        <v>85</v>
      </c>
      <c r="C6" s="341" t="str">
        <f>IF(ISBLANK('Site Details'!C6),"",'Site Details'!C6)</f>
        <v/>
      </c>
    </row>
    <row r="7" spans="2:7" ht="22.5" customHeight="1" x14ac:dyDescent="0.35">
      <c r="B7" s="14" t="s">
        <v>63</v>
      </c>
      <c r="C7" s="341" t="str">
        <f>IF(ISBLANK('Site Details'!C7),"",'Site Details'!C7)</f>
        <v/>
      </c>
    </row>
    <row r="8" spans="2:7" x14ac:dyDescent="0.35"/>
    <row r="9" spans="2:7" ht="15" x14ac:dyDescent="0.35">
      <c r="B9" s="387" t="s">
        <v>224</v>
      </c>
      <c r="C9" s="387"/>
      <c r="D9" s="387"/>
      <c r="E9" s="387"/>
      <c r="F9" s="387"/>
    </row>
    <row r="10" spans="2:7" ht="27" x14ac:dyDescent="0.35">
      <c r="B10" s="22" t="s">
        <v>117</v>
      </c>
      <c r="C10" s="22" t="s">
        <v>118</v>
      </c>
      <c r="D10" s="22" t="s">
        <v>119</v>
      </c>
      <c r="E10" s="22" t="s">
        <v>120</v>
      </c>
      <c r="F10" s="343" t="s">
        <v>121</v>
      </c>
      <c r="G10" s="3"/>
    </row>
    <row r="11" spans="2:7" ht="213" customHeight="1" x14ac:dyDescent="0.35">
      <c r="B11" s="24" t="s">
        <v>225</v>
      </c>
      <c r="C11" s="175" t="s">
        <v>1057</v>
      </c>
      <c r="D11" s="332"/>
      <c r="E11" s="324"/>
      <c r="F11" s="324"/>
      <c r="G11" s="3"/>
    </row>
    <row r="12" spans="2:7" ht="148.5" customHeight="1" x14ac:dyDescent="0.35">
      <c r="B12" s="24" t="s">
        <v>226</v>
      </c>
      <c r="C12" s="164" t="s">
        <v>227</v>
      </c>
      <c r="D12" s="332"/>
      <c r="E12" s="324"/>
      <c r="F12" s="324"/>
      <c r="G12" s="3"/>
    </row>
    <row r="13" spans="2:7" ht="197.25" customHeight="1" x14ac:dyDescent="0.35">
      <c r="B13" s="24" t="s">
        <v>1069</v>
      </c>
      <c r="C13" s="165" t="s">
        <v>1070</v>
      </c>
      <c r="D13" s="332"/>
      <c r="E13" s="324"/>
      <c r="F13" s="324"/>
    </row>
    <row r="14" spans="2:7" ht="149.25" customHeight="1" x14ac:dyDescent="0.35">
      <c r="B14" s="24" t="s">
        <v>228</v>
      </c>
      <c r="C14" s="38" t="s">
        <v>229</v>
      </c>
      <c r="D14" s="332"/>
      <c r="E14" s="324"/>
      <c r="F14" s="324"/>
    </row>
    <row r="15" spans="2:7" ht="60" customHeight="1" x14ac:dyDescent="0.35">
      <c r="B15" s="24" t="s">
        <v>230</v>
      </c>
      <c r="C15" s="38" t="s">
        <v>231</v>
      </c>
      <c r="D15" s="332"/>
      <c r="E15" s="324"/>
      <c r="F15" s="324"/>
    </row>
    <row r="16" spans="2:7" ht="149.25" customHeight="1" x14ac:dyDescent="0.35">
      <c r="B16" s="24" t="s">
        <v>1055</v>
      </c>
      <c r="C16" s="344" t="s">
        <v>1056</v>
      </c>
      <c r="D16" s="332"/>
      <c r="E16" s="324"/>
      <c r="F16" s="324"/>
    </row>
    <row r="17" spans="2:7" ht="14.5" customHeight="1" x14ac:dyDescent="0.35">
      <c r="B17" s="3"/>
      <c r="C17" s="3"/>
      <c r="D17" s="3"/>
      <c r="E17" s="3"/>
      <c r="F17" s="3"/>
      <c r="G17" s="3"/>
    </row>
    <row r="18" spans="2:7" ht="32.5" customHeight="1" x14ac:dyDescent="0.35">
      <c r="B18" s="414" t="s">
        <v>232</v>
      </c>
      <c r="C18" s="415"/>
      <c r="D18" s="415"/>
      <c r="E18" s="415"/>
      <c r="F18" s="416"/>
      <c r="G18" s="3"/>
    </row>
    <row r="19" spans="2:7" ht="33" customHeight="1" x14ac:dyDescent="0.35">
      <c r="B19" s="22" t="s">
        <v>1080</v>
      </c>
      <c r="C19" s="22" t="s">
        <v>233</v>
      </c>
      <c r="D19" s="22" t="s">
        <v>234</v>
      </c>
      <c r="E19" s="22" t="s">
        <v>120</v>
      </c>
      <c r="F19" s="343" t="s">
        <v>121</v>
      </c>
      <c r="G19" s="3"/>
    </row>
    <row r="20" spans="2:7" x14ac:dyDescent="0.35">
      <c r="B20" s="324"/>
      <c r="C20" s="324"/>
      <c r="D20" s="330"/>
      <c r="E20" s="324"/>
      <c r="F20" s="324"/>
    </row>
    <row r="21" spans="2:7" x14ac:dyDescent="0.35">
      <c r="B21" s="324"/>
      <c r="C21" s="324"/>
      <c r="D21" s="330"/>
      <c r="E21" s="324"/>
      <c r="F21" s="324"/>
    </row>
    <row r="22" spans="2:7" x14ac:dyDescent="0.35">
      <c r="B22" s="324"/>
      <c r="C22" s="324"/>
      <c r="D22" s="330"/>
      <c r="E22" s="324"/>
      <c r="F22" s="324"/>
    </row>
    <row r="23" spans="2:7" ht="14.5" customHeight="1" x14ac:dyDescent="0.35">
      <c r="B23" s="324"/>
      <c r="C23" s="324"/>
      <c r="D23" s="330"/>
      <c r="E23" s="324"/>
      <c r="F23" s="324"/>
    </row>
    <row r="24" spans="2:7" ht="14.5" customHeight="1" x14ac:dyDescent="0.35">
      <c r="B24" s="324"/>
      <c r="C24" s="324"/>
      <c r="D24" s="330"/>
      <c r="E24" s="324"/>
      <c r="F24" s="324"/>
      <c r="G24" s="3"/>
    </row>
    <row r="25" spans="2:7" x14ac:dyDescent="0.35">
      <c r="B25" s="324"/>
      <c r="C25" s="324"/>
      <c r="D25" s="330"/>
      <c r="E25" s="324"/>
      <c r="F25" s="324"/>
    </row>
    <row r="26" spans="2:7" x14ac:dyDescent="0.35">
      <c r="B26" s="324"/>
      <c r="C26" s="324"/>
      <c r="D26" s="330"/>
      <c r="E26" s="324"/>
      <c r="F26" s="324"/>
    </row>
    <row r="27" spans="2:7" ht="23.5" customHeight="1" x14ac:dyDescent="0.35"/>
    <row r="29" spans="2:7" ht="14.5" hidden="1" customHeight="1" x14ac:dyDescent="0.35">
      <c r="B29" s="3"/>
      <c r="C29" s="3"/>
      <c r="D29" s="3"/>
      <c r="E29" s="3"/>
      <c r="F29" s="3"/>
      <c r="G29" s="3"/>
    </row>
    <row r="30" spans="2:7" ht="14.5" hidden="1" customHeight="1" x14ac:dyDescent="0.35">
      <c r="B30" s="3"/>
      <c r="C30" s="3"/>
      <c r="D30" s="3"/>
      <c r="E30" s="3"/>
      <c r="F30" s="3"/>
      <c r="G30" s="3"/>
    </row>
    <row r="31" spans="2:7" hidden="1" x14ac:dyDescent="0.35">
      <c r="B31" s="3"/>
      <c r="C31" s="3"/>
      <c r="D31" s="3"/>
      <c r="E31" s="3"/>
      <c r="F31" s="3"/>
      <c r="G31" s="3"/>
    </row>
    <row r="32" spans="2:7" hidden="1" x14ac:dyDescent="0.35">
      <c r="B32" s="3"/>
      <c r="C32" s="3"/>
      <c r="D32" s="3"/>
      <c r="E32" s="3"/>
      <c r="F32" s="3"/>
      <c r="G32" s="3"/>
    </row>
    <row r="33" spans="2:7" ht="14.5" hidden="1" customHeight="1" x14ac:dyDescent="0.35">
      <c r="B33" s="44"/>
      <c r="C33" s="44"/>
      <c r="D33" s="44"/>
      <c r="E33" s="44"/>
      <c r="F33" s="44"/>
      <c r="G33" s="44"/>
    </row>
    <row r="34" spans="2:7" hidden="1" x14ac:dyDescent="0.35">
      <c r="B34" s="44"/>
      <c r="C34" s="44"/>
      <c r="D34" s="44"/>
      <c r="E34" s="44"/>
      <c r="F34" s="44"/>
      <c r="G34" s="44"/>
    </row>
    <row r="35" spans="2:7" hidden="1" x14ac:dyDescent="0.35">
      <c r="B35" s="44"/>
      <c r="C35" s="44"/>
      <c r="D35" s="44"/>
      <c r="E35" s="44"/>
      <c r="F35" s="44"/>
      <c r="G35" s="44"/>
    </row>
    <row r="36" spans="2:7" ht="36.65" hidden="1" customHeight="1" x14ac:dyDescent="0.35"/>
    <row r="38" spans="2:7" ht="14.5" hidden="1" customHeight="1" x14ac:dyDescent="0.35">
      <c r="B38" s="3"/>
      <c r="C38" s="3"/>
      <c r="D38" s="3"/>
      <c r="E38" s="3"/>
      <c r="F38" s="3"/>
      <c r="G38" s="3"/>
    </row>
    <row r="39" spans="2:7" ht="14.5" hidden="1" customHeight="1" x14ac:dyDescent="0.35">
      <c r="B39" s="3"/>
      <c r="C39" s="3"/>
      <c r="D39" s="3"/>
      <c r="E39" s="3"/>
      <c r="F39" s="3"/>
      <c r="G39" s="3"/>
    </row>
    <row r="43" spans="2:7" ht="14.5" hidden="1" customHeight="1" x14ac:dyDescent="0.35">
      <c r="B43" s="3"/>
      <c r="C43" s="3"/>
      <c r="D43" s="3"/>
      <c r="E43" s="3"/>
      <c r="F43" s="3"/>
      <c r="G43" s="3"/>
    </row>
    <row r="44" spans="2:7" ht="14.5" hidden="1" customHeight="1" x14ac:dyDescent="0.35">
      <c r="B44" s="3"/>
      <c r="C44" s="3"/>
      <c r="D44" s="3"/>
      <c r="E44" s="3"/>
      <c r="F44" s="3"/>
      <c r="G44" s="3"/>
    </row>
    <row r="45" spans="2:7" hidden="1" x14ac:dyDescent="0.35">
      <c r="B45" s="13"/>
    </row>
    <row r="47" spans="2:7" ht="14.5" hidden="1" customHeight="1" x14ac:dyDescent="0.35">
      <c r="B47" s="44"/>
      <c r="C47" s="44"/>
      <c r="D47" s="44"/>
      <c r="E47" s="44"/>
      <c r="F47" s="44"/>
      <c r="G47" s="44"/>
    </row>
    <row r="48" spans="2:7" ht="14.5" hidden="1" customHeight="1" x14ac:dyDescent="0.35">
      <c r="B48" s="44"/>
      <c r="C48" s="44"/>
      <c r="D48" s="44"/>
      <c r="E48" s="44"/>
      <c r="F48" s="44"/>
      <c r="G48" s="44"/>
    </row>
  </sheetData>
  <sheetProtection algorithmName="SHA-512" hashValue="b1AvGgv2fa9Aqw3Y5CnECmGwQ3IJ4iNZdwXjqw6JIVgQJKCBa39aOH0QTiPsbI9sPftwNqKai+0CAJnpn5ZwLg==" saltValue="9SR/nR4s0C2ieerPgwlRKw==" spinCount="100000" sheet="1" objects="1" scenarios="1"/>
  <mergeCells count="4">
    <mergeCell ref="B2:E2"/>
    <mergeCell ref="B9:F9"/>
    <mergeCell ref="B18:F18"/>
    <mergeCell ref="B4:F4"/>
  </mergeCells>
  <conditionalFormatting sqref="D11:E16 B20:E26">
    <cfRule type="containsBlanks" dxfId="29" priority="4">
      <formula>LEN(TRIM(B11))=0</formula>
    </cfRule>
  </conditionalFormatting>
  <conditionalFormatting sqref="F11:F16">
    <cfRule type="containsBlanks" dxfId="28" priority="2">
      <formula>LEN(TRIM(F11))=0</formula>
    </cfRule>
  </conditionalFormatting>
  <conditionalFormatting sqref="F20:F26">
    <cfRule type="containsBlanks" dxfId="27" priority="1">
      <formula>LEN(TRIM(F20))=0</formula>
    </cfRule>
  </conditionalFormatting>
  <dataValidations count="1">
    <dataValidation type="list" allowBlank="1" showInputMessage="1" showErrorMessage="1" sqref="D11:D16" xr:uid="{EADF1B01-92C6-43FB-87C1-FC192566A369}">
      <formula1>"Yes,No"</formula1>
    </dataValidation>
  </dataValidations>
  <hyperlinks>
    <hyperlink ref="C11" r:id="rId1" display="https://designatedsites.naturalengland.org.uk/GreenInfrastructure/Home.aspx" xr:uid="{4859CA5B-E95D-40D7-A684-6AB86B372A32}"/>
    <hyperlink ref="C16" r:id="rId2" display="Contact the relevant Highways Authority: you are required to take advice to understand future access to the proposal site.  For North England (Cumbria, North East and North Yorkshire) contact the Timber Transport Forum.  For other areas contact the relevant highway authority." xr:uid="{4A819E0C-3A3A-4E04-84E7-E49A015DA550}"/>
  </hyperlinks>
  <pageMargins left="0.70866141732283472" right="0.70866141732283472" top="0.74803149606299213" bottom="0.74803149606299213" header="0.31496062992125984" footer="0.31496062992125984"/>
  <pageSetup paperSize="9" scale="38"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B76B0187-90A9-410B-B536-F6644E9645BA}">
          <x14:formula1>
            <xm:f>'Data (hidden)'!$J$3:$J$5</xm:f>
          </x14:formula1>
          <xm:sqref>F20:F26 F11:F16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2DD5-8AC2-4A9A-9499-30E8D48DF6BB}">
  <sheetPr>
    <tabColor rgb="FF006939"/>
    <pageSetUpPr fitToPage="1"/>
  </sheetPr>
  <dimension ref="A2:G181"/>
  <sheetViews>
    <sheetView showGridLines="0" workbookViewId="0">
      <selection activeCell="D2" sqref="D2"/>
    </sheetView>
  </sheetViews>
  <sheetFormatPr defaultColWidth="0" defaultRowHeight="14.5" x14ac:dyDescent="0.35"/>
  <cols>
    <col min="1" max="1" width="4.1796875" customWidth="1"/>
    <col min="2" max="2" width="48.54296875" customWidth="1"/>
    <col min="3" max="3" width="42.1796875" customWidth="1"/>
    <col min="4" max="4" width="41.1796875" customWidth="1"/>
    <col min="5" max="5" width="39.54296875" style="9" customWidth="1"/>
    <col min="6" max="6" width="44.1796875" customWidth="1"/>
    <col min="7" max="7" width="5.26953125" customWidth="1"/>
    <col min="8" max="16384" width="8.7265625" hidden="1"/>
  </cols>
  <sheetData>
    <row r="2" spans="2:6" ht="40" customHeight="1" x14ac:dyDescent="0.45">
      <c r="B2" s="52" t="s">
        <v>235</v>
      </c>
    </row>
    <row r="3" spans="2:6" ht="7" customHeight="1" x14ac:dyDescent="0.45">
      <c r="B3" s="52"/>
    </row>
    <row r="4" spans="2:6" ht="132" customHeight="1" x14ac:dyDescent="0.35">
      <c r="B4" s="375"/>
      <c r="C4" s="375"/>
      <c r="D4" s="375"/>
      <c r="E4" s="375"/>
      <c r="F4" s="375"/>
    </row>
    <row r="6" spans="2:6" x14ac:dyDescent="0.35">
      <c r="B6" s="420" t="s">
        <v>85</v>
      </c>
      <c r="C6" s="421"/>
      <c r="D6" s="341" t="str">
        <f>IF(ISBLANK('Site Details'!C6),"",'Site Details'!C6)</f>
        <v/>
      </c>
    </row>
    <row r="7" spans="2:6" x14ac:dyDescent="0.35">
      <c r="B7" s="420" t="s">
        <v>63</v>
      </c>
      <c r="C7" s="421"/>
      <c r="D7" s="341" t="str">
        <f>IF(ISBLANK('Site Details'!C7),"",'Site Details'!C7)</f>
        <v/>
      </c>
    </row>
    <row r="8" spans="2:6" x14ac:dyDescent="0.35">
      <c r="B8" s="59"/>
      <c r="C8" s="59"/>
    </row>
    <row r="9" spans="2:6" ht="15" x14ac:dyDescent="0.35">
      <c r="B9" s="387" t="s">
        <v>236</v>
      </c>
      <c r="C9" s="387"/>
      <c r="D9" s="387"/>
      <c r="E9" s="387"/>
    </row>
    <row r="10" spans="2:6" ht="27" x14ac:dyDescent="0.35">
      <c r="B10" s="184" t="s">
        <v>237</v>
      </c>
      <c r="C10" s="184" t="s">
        <v>238</v>
      </c>
      <c r="D10" s="184" t="s">
        <v>239</v>
      </c>
      <c r="E10" s="184" t="s">
        <v>240</v>
      </c>
    </row>
    <row r="11" spans="2:6" x14ac:dyDescent="0.35">
      <c r="B11" s="186" t="s">
        <v>241</v>
      </c>
      <c r="C11" s="185" t="s">
        <v>242</v>
      </c>
      <c r="D11" s="185" t="s">
        <v>243</v>
      </c>
      <c r="E11" s="186" t="s">
        <v>202</v>
      </c>
    </row>
    <row r="12" spans="2:6" x14ac:dyDescent="0.35">
      <c r="B12" s="317" t="s">
        <v>244</v>
      </c>
      <c r="C12" s="329"/>
      <c r="D12" s="329"/>
      <c r="E12" s="330"/>
    </row>
    <row r="13" spans="2:6" x14ac:dyDescent="0.35">
      <c r="B13" s="317" t="s">
        <v>1063</v>
      </c>
      <c r="C13" s="329"/>
      <c r="D13" s="329"/>
      <c r="E13" s="330"/>
    </row>
    <row r="14" spans="2:6" x14ac:dyDescent="0.35">
      <c r="B14" s="317" t="s">
        <v>245</v>
      </c>
      <c r="C14" s="329"/>
      <c r="D14" s="329"/>
      <c r="E14" s="330"/>
    </row>
    <row r="15" spans="2:6" x14ac:dyDescent="0.35">
      <c r="B15" s="317" t="s">
        <v>174</v>
      </c>
      <c r="C15" s="329"/>
      <c r="D15" s="331"/>
      <c r="E15" s="330"/>
    </row>
    <row r="16" spans="2:6" ht="27" x14ac:dyDescent="0.35">
      <c r="B16" s="317" t="s">
        <v>1064</v>
      </c>
      <c r="C16" s="329"/>
      <c r="D16" s="329"/>
      <c r="E16" s="330"/>
    </row>
    <row r="17" spans="2:6" x14ac:dyDescent="0.35">
      <c r="B17" s="317" t="s">
        <v>246</v>
      </c>
      <c r="C17" s="329"/>
      <c r="D17" s="331"/>
      <c r="E17" s="330"/>
    </row>
    <row r="18" spans="2:6" x14ac:dyDescent="0.35">
      <c r="B18" s="317" t="s">
        <v>1066</v>
      </c>
      <c r="C18" s="329"/>
      <c r="D18" s="329"/>
      <c r="E18" s="330"/>
    </row>
    <row r="19" spans="2:6" x14ac:dyDescent="0.35">
      <c r="B19" s="317" t="s">
        <v>1065</v>
      </c>
      <c r="C19" s="329"/>
      <c r="D19" s="329"/>
      <c r="E19" s="330"/>
    </row>
    <row r="20" spans="2:6" x14ac:dyDescent="0.35">
      <c r="B20" s="59"/>
    </row>
    <row r="21" spans="2:6" ht="15" x14ac:dyDescent="0.35">
      <c r="B21" s="387" t="s">
        <v>247</v>
      </c>
      <c r="C21" s="387"/>
      <c r="D21" s="387"/>
      <c r="E21" s="387"/>
      <c r="F21" s="387"/>
    </row>
    <row r="22" spans="2:6" x14ac:dyDescent="0.35">
      <c r="B22" s="22" t="s">
        <v>248</v>
      </c>
      <c r="C22" s="60" t="s">
        <v>249</v>
      </c>
      <c r="D22" s="60" t="s">
        <v>250</v>
      </c>
      <c r="E22" s="424" t="s">
        <v>251</v>
      </c>
      <c r="F22" s="424"/>
    </row>
    <row r="23" spans="2:6" ht="49" customHeight="1" x14ac:dyDescent="0.35">
      <c r="B23" s="347"/>
      <c r="C23" s="348"/>
      <c r="D23" s="348"/>
      <c r="E23" s="423"/>
      <c r="F23" s="423"/>
    </row>
    <row r="25" spans="2:6" ht="15" x14ac:dyDescent="0.35">
      <c r="B25" s="76" t="s">
        <v>252</v>
      </c>
      <c r="C25" s="79"/>
      <c r="D25" s="79"/>
      <c r="E25" s="320"/>
      <c r="F25" s="79"/>
    </row>
    <row r="26" spans="2:6" ht="19" customHeight="1" x14ac:dyDescent="0.35">
      <c r="B26" s="77" t="s">
        <v>253</v>
      </c>
      <c r="C26" s="77" t="s">
        <v>254</v>
      </c>
      <c r="D26" s="77" t="s">
        <v>245</v>
      </c>
      <c r="E26" s="321" t="s">
        <v>255</v>
      </c>
      <c r="F26" s="77" t="s">
        <v>256</v>
      </c>
    </row>
    <row r="27" spans="2:6" x14ac:dyDescent="0.35">
      <c r="B27" s="78" t="s">
        <v>257</v>
      </c>
      <c r="C27" s="78" t="s">
        <v>257</v>
      </c>
      <c r="D27" s="78" t="s">
        <v>257</v>
      </c>
      <c r="E27" s="322" t="s">
        <v>257</v>
      </c>
      <c r="F27" s="78" t="s">
        <v>257</v>
      </c>
    </row>
    <row r="28" spans="2:6" x14ac:dyDescent="0.35">
      <c r="B28" s="337" t="str" cm="1">
        <f t="array" ref="B28">IFERROR(_xlfn._xlws.FILTER('Biodiversity &amp; Geology'!B18:B42, 'Biodiversity &amp; Geology'!F18:F42='Data (hidden)'!J3),"")</f>
        <v/>
      </c>
      <c r="C28" s="337" t="str" cm="1">
        <f t="array" ref="C28">IFERROR(_xlfn._xlws.FILTER('Landscape &amp; Water'!B16:B32,'Landscape &amp; Water'!F16:F32='Data (hidden)'!J3),"")</f>
        <v/>
      </c>
      <c r="D28" s="337" t="str" cm="1">
        <f t="array" ref="D28">IFERROR(_xlfn._xlws.FILTER('Historic Environment'!B11:B22,'Historic Environment'!F11:F22='Data (hidden)'!J3),"")</f>
        <v/>
      </c>
      <c r="E28" s="337" t="str" cm="1">
        <f t="array" ref="E28">IFERROR(_xlfn._xlws.FILTER('Silviculture, Soil &amp; Climate'!B11,'Silviculture, Soil &amp; Climate'!F11='Data (hidden)'!J3),"")</f>
        <v/>
      </c>
      <c r="F28" s="337" t="str" cm="1">
        <f t="array" ref="F28">IFERROR(_xlfn._xlws.FILTER('Access &amp; Local Interests'!B11:B26,'Access &amp; Local Interests'!F11:F26='Data (hidden)'!J3),"")</f>
        <v/>
      </c>
    </row>
    <row r="29" spans="2:6" x14ac:dyDescent="0.35">
      <c r="B29" s="337"/>
      <c r="C29" s="337"/>
      <c r="D29" s="337"/>
      <c r="E29" s="337" t="str" cm="1">
        <f t="array" ref="E29">IFERROR(_xlfn._xlws.FILTER('Silviculture, Soil &amp; Climate'!E12:E13,'Silviculture, Soil &amp; Climate'!F12:F13='Data (hidden)'!J3),"")</f>
        <v/>
      </c>
      <c r="F29" s="337"/>
    </row>
    <row r="30" spans="2:6" x14ac:dyDescent="0.35">
      <c r="B30" s="337"/>
      <c r="C30" s="337"/>
      <c r="D30" s="337"/>
      <c r="E30" s="337"/>
      <c r="F30" s="337"/>
    </row>
    <row r="31" spans="2:6" x14ac:dyDescent="0.35">
      <c r="B31" s="337"/>
      <c r="C31" s="337"/>
      <c r="D31" s="337"/>
      <c r="E31" s="337" t="str" cm="1">
        <f t="array" ref="E31">IFERROR(_xlfn._xlws.FILTER('Silviculture, Soil &amp; Climate'!B14:B35,'Silviculture, Soil &amp; Climate'!F14:F35='Data (hidden)'!J3), "")</f>
        <v/>
      </c>
      <c r="F31" s="337"/>
    </row>
    <row r="32" spans="2:6" x14ac:dyDescent="0.35">
      <c r="B32" s="337"/>
      <c r="C32" s="337"/>
      <c r="D32" s="337"/>
      <c r="E32" s="337"/>
      <c r="F32" s="337"/>
    </row>
    <row r="33" spans="2:6" ht="15" customHeight="1" x14ac:dyDescent="0.35">
      <c r="B33" s="337"/>
      <c r="C33" s="337"/>
      <c r="D33" s="337"/>
      <c r="E33" s="337"/>
      <c r="F33" s="337"/>
    </row>
    <row r="34" spans="2:6" x14ac:dyDescent="0.35">
      <c r="B34" s="337"/>
      <c r="C34" s="337"/>
      <c r="D34" s="337"/>
      <c r="E34" s="337"/>
      <c r="F34" s="337"/>
    </row>
    <row r="35" spans="2:6" ht="15" customHeight="1" x14ac:dyDescent="0.35">
      <c r="B35" s="337"/>
      <c r="C35" s="337"/>
      <c r="D35" s="337"/>
      <c r="E35" s="337"/>
      <c r="F35" s="337"/>
    </row>
    <row r="36" spans="2:6" x14ac:dyDescent="0.35">
      <c r="B36" s="337"/>
      <c r="C36" s="337"/>
      <c r="D36" s="337"/>
      <c r="E36" s="337"/>
      <c r="F36" s="337"/>
    </row>
    <row r="37" spans="2:6" x14ac:dyDescent="0.35">
      <c r="B37" s="337"/>
      <c r="C37" s="337"/>
      <c r="D37" s="337"/>
      <c r="E37" s="337"/>
      <c r="F37" s="337"/>
    </row>
    <row r="38" spans="2:6" x14ac:dyDescent="0.35">
      <c r="B38" s="337"/>
      <c r="C38" s="337"/>
      <c r="D38" s="337"/>
      <c r="E38" s="337"/>
      <c r="F38" s="337"/>
    </row>
    <row r="39" spans="2:6" x14ac:dyDescent="0.35">
      <c r="B39" s="337"/>
      <c r="C39" s="337"/>
      <c r="D39" s="337"/>
      <c r="E39" s="337"/>
      <c r="F39" s="337"/>
    </row>
    <row r="40" spans="2:6" x14ac:dyDescent="0.35">
      <c r="B40" s="337"/>
      <c r="C40" s="337"/>
      <c r="D40" s="337"/>
      <c r="E40" s="337"/>
      <c r="F40" s="337"/>
    </row>
    <row r="41" spans="2:6" x14ac:dyDescent="0.35">
      <c r="B41" s="337"/>
      <c r="C41" s="337"/>
      <c r="D41" s="337"/>
      <c r="E41" s="337"/>
      <c r="F41" s="337"/>
    </row>
    <row r="42" spans="2:6" x14ac:dyDescent="0.35">
      <c r="B42" s="337"/>
      <c r="C42" s="337"/>
      <c r="D42" s="337"/>
      <c r="E42" s="337"/>
      <c r="F42" s="337"/>
    </row>
    <row r="43" spans="2:6" x14ac:dyDescent="0.35">
      <c r="B43" s="337"/>
      <c r="C43" s="337"/>
      <c r="D43" s="337"/>
      <c r="E43" s="337"/>
      <c r="F43" s="337"/>
    </row>
    <row r="44" spans="2:6" x14ac:dyDescent="0.35">
      <c r="B44" s="337"/>
      <c r="C44" s="337"/>
      <c r="D44" s="337"/>
      <c r="E44" s="337"/>
      <c r="F44" s="337"/>
    </row>
    <row r="45" spans="2:6" x14ac:dyDescent="0.35">
      <c r="B45" s="337"/>
      <c r="C45" s="337"/>
      <c r="D45" s="337"/>
      <c r="E45" s="337"/>
      <c r="F45" s="337"/>
    </row>
    <row r="46" spans="2:6" x14ac:dyDescent="0.35">
      <c r="B46" s="337"/>
      <c r="C46" s="337"/>
      <c r="D46" s="337"/>
      <c r="E46" s="337"/>
      <c r="F46" s="337"/>
    </row>
    <row r="47" spans="2:6" x14ac:dyDescent="0.35">
      <c r="B47" s="337"/>
      <c r="C47" s="337"/>
      <c r="D47" s="337"/>
      <c r="E47" s="337"/>
      <c r="F47" s="337"/>
    </row>
    <row r="48" spans="2:6" x14ac:dyDescent="0.35">
      <c r="B48" s="337"/>
      <c r="C48" s="337"/>
      <c r="D48" s="337"/>
      <c r="E48" s="337"/>
      <c r="F48" s="337"/>
    </row>
    <row r="49" spans="2:6" x14ac:dyDescent="0.35">
      <c r="B49" s="337"/>
      <c r="C49" s="337"/>
      <c r="D49" s="337"/>
      <c r="E49" s="337"/>
      <c r="F49" s="337"/>
    </row>
    <row r="50" spans="2:6" x14ac:dyDescent="0.35">
      <c r="B50" s="337"/>
      <c r="C50" s="337"/>
      <c r="D50" s="337"/>
      <c r="E50" s="337"/>
      <c r="F50" s="337"/>
    </row>
    <row r="51" spans="2:6" x14ac:dyDescent="0.35">
      <c r="B51" s="337"/>
      <c r="C51" s="337"/>
      <c r="D51" s="337"/>
      <c r="E51" s="337"/>
      <c r="F51" s="337"/>
    </row>
    <row r="52" spans="2:6" x14ac:dyDescent="0.35">
      <c r="B52" s="337"/>
      <c r="C52" s="337"/>
      <c r="D52" s="337"/>
      <c r="E52" s="337"/>
      <c r="F52" s="337"/>
    </row>
    <row r="53" spans="2:6" x14ac:dyDescent="0.35">
      <c r="B53" s="337"/>
      <c r="C53" s="337"/>
      <c r="D53" s="337"/>
      <c r="E53" s="337"/>
      <c r="F53" s="337"/>
    </row>
    <row r="54" spans="2:6" x14ac:dyDescent="0.35">
      <c r="B54" s="337"/>
      <c r="C54" s="337"/>
      <c r="D54" s="337"/>
      <c r="E54" s="337"/>
      <c r="F54" s="337"/>
    </row>
    <row r="55" spans="2:6" x14ac:dyDescent="0.35">
      <c r="B55" s="337"/>
      <c r="C55" s="337"/>
      <c r="D55" s="337"/>
      <c r="E55" s="337"/>
      <c r="F55" s="337"/>
    </row>
    <row r="56" spans="2:6" x14ac:dyDescent="0.35">
      <c r="B56" s="337"/>
      <c r="C56" s="337"/>
      <c r="D56" s="337"/>
      <c r="E56" s="337"/>
      <c r="F56" s="337"/>
    </row>
    <row r="57" spans="2:6" x14ac:dyDescent="0.35">
      <c r="B57" s="337"/>
      <c r="C57" s="337"/>
      <c r="D57" s="337"/>
      <c r="E57" s="337"/>
      <c r="F57" s="337"/>
    </row>
    <row r="58" spans="2:6" x14ac:dyDescent="0.35">
      <c r="B58" s="337"/>
      <c r="C58" s="337"/>
      <c r="D58" s="337"/>
      <c r="E58" s="337"/>
      <c r="F58" s="337"/>
    </row>
    <row r="59" spans="2:6" x14ac:dyDescent="0.35">
      <c r="B59" s="337"/>
      <c r="C59" s="337"/>
      <c r="D59" s="337"/>
      <c r="E59" s="337"/>
      <c r="F59" s="337"/>
    </row>
    <row r="60" spans="2:6" x14ac:dyDescent="0.35">
      <c r="B60" s="337"/>
      <c r="C60" s="337"/>
      <c r="D60" s="337"/>
      <c r="E60" s="337"/>
      <c r="F60" s="337"/>
    </row>
    <row r="61" spans="2:6" x14ac:dyDescent="0.35">
      <c r="B61" s="337"/>
      <c r="C61" s="337"/>
      <c r="D61" s="337"/>
      <c r="E61" s="337"/>
      <c r="F61" s="337"/>
    </row>
    <row r="62" spans="2:6" x14ac:dyDescent="0.35">
      <c r="B62" s="337"/>
      <c r="C62" s="337"/>
      <c r="D62" s="337"/>
      <c r="E62" s="337"/>
      <c r="F62" s="337"/>
    </row>
    <row r="63" spans="2:6" x14ac:dyDescent="0.35">
      <c r="B63" s="337"/>
      <c r="C63" s="337"/>
      <c r="D63" s="337"/>
      <c r="E63" s="337"/>
      <c r="F63" s="337"/>
    </row>
    <row r="64" spans="2:6" x14ac:dyDescent="0.35">
      <c r="B64" s="337"/>
      <c r="C64" s="337"/>
      <c r="D64" s="337"/>
      <c r="E64" s="337"/>
      <c r="F64" s="337"/>
    </row>
    <row r="65" spans="2:6" x14ac:dyDescent="0.35">
      <c r="B65" s="337"/>
      <c r="C65" s="337"/>
      <c r="D65" s="337"/>
      <c r="E65" s="337"/>
      <c r="F65" s="337"/>
    </row>
    <row r="66" spans="2:6" x14ac:dyDescent="0.35">
      <c r="B66" s="337"/>
      <c r="C66" s="337"/>
      <c r="D66" s="337"/>
      <c r="E66" s="337"/>
      <c r="F66" s="337"/>
    </row>
    <row r="67" spans="2:6" x14ac:dyDescent="0.35">
      <c r="B67" s="337"/>
      <c r="C67" s="337"/>
      <c r="D67" s="337"/>
      <c r="E67" s="337"/>
      <c r="F67" s="337"/>
    </row>
    <row r="68" spans="2:6" x14ac:dyDescent="0.35">
      <c r="B68" s="337"/>
      <c r="C68" s="337"/>
      <c r="D68" s="337"/>
      <c r="E68" s="337"/>
      <c r="F68" s="337"/>
    </row>
    <row r="69" spans="2:6" x14ac:dyDescent="0.35">
      <c r="B69" s="337"/>
      <c r="C69" s="337"/>
      <c r="D69" s="337"/>
      <c r="E69" s="337"/>
      <c r="F69" s="337"/>
    </row>
    <row r="70" spans="2:6" x14ac:dyDescent="0.35">
      <c r="B70" s="337"/>
      <c r="C70" s="337"/>
      <c r="D70" s="337"/>
      <c r="E70" s="337"/>
      <c r="F70" s="337"/>
    </row>
    <row r="71" spans="2:6" x14ac:dyDescent="0.35">
      <c r="B71" s="337"/>
      <c r="C71" s="337"/>
      <c r="D71" s="337"/>
      <c r="E71" s="337"/>
      <c r="F71" s="337"/>
    </row>
    <row r="72" spans="2:6" x14ac:dyDescent="0.35">
      <c r="B72" s="337"/>
      <c r="C72" s="337"/>
      <c r="D72" s="337"/>
      <c r="E72" s="337"/>
      <c r="F72" s="337"/>
    </row>
    <row r="73" spans="2:6" x14ac:dyDescent="0.35">
      <c r="B73" s="337"/>
      <c r="C73" s="337"/>
      <c r="D73" s="337"/>
      <c r="E73" s="337"/>
      <c r="F73" s="337"/>
    </row>
    <row r="74" spans="2:6" x14ac:dyDescent="0.35">
      <c r="B74" s="337"/>
      <c r="C74" s="337"/>
      <c r="D74" s="337"/>
      <c r="E74" s="337"/>
      <c r="F74" s="337"/>
    </row>
    <row r="75" spans="2:6" x14ac:dyDescent="0.35">
      <c r="B75" s="337"/>
      <c r="C75" s="337"/>
      <c r="D75" s="337"/>
      <c r="E75" s="337"/>
      <c r="F75" s="337"/>
    </row>
    <row r="76" spans="2:6" x14ac:dyDescent="0.35">
      <c r="B76" s="337"/>
      <c r="C76" s="337"/>
      <c r="D76" s="337"/>
      <c r="E76" s="337"/>
      <c r="F76" s="337"/>
    </row>
    <row r="77" spans="2:6" x14ac:dyDescent="0.35">
      <c r="B77" s="337"/>
      <c r="C77" s="337"/>
      <c r="D77" s="337"/>
      <c r="E77" s="337"/>
      <c r="F77" s="337"/>
    </row>
    <row r="78" spans="2:6" x14ac:dyDescent="0.35">
      <c r="B78" s="337"/>
      <c r="C78" s="337"/>
      <c r="D78" s="337"/>
      <c r="E78" s="337"/>
      <c r="F78" s="337"/>
    </row>
    <row r="79" spans="2:6" x14ac:dyDescent="0.35">
      <c r="B79" s="337"/>
      <c r="C79" s="337"/>
      <c r="D79" s="337"/>
      <c r="E79" s="337"/>
      <c r="F79" s="337"/>
    </row>
    <row r="80" spans="2:6" x14ac:dyDescent="0.35">
      <c r="B80" s="337"/>
      <c r="C80" s="337"/>
      <c r="D80" s="337"/>
      <c r="E80" s="337"/>
      <c r="F80" s="337"/>
    </row>
    <row r="81" spans="2:6" x14ac:dyDescent="0.35">
      <c r="B81" s="337"/>
      <c r="C81" s="337"/>
      <c r="D81" s="337"/>
      <c r="E81" s="337"/>
      <c r="F81" s="337"/>
    </row>
    <row r="82" spans="2:6" x14ac:dyDescent="0.35">
      <c r="B82" s="337"/>
      <c r="C82" s="337"/>
      <c r="D82" s="337"/>
      <c r="E82" s="337"/>
      <c r="F82" s="337"/>
    </row>
    <row r="83" spans="2:6" x14ac:dyDescent="0.35">
      <c r="B83" s="337"/>
      <c r="C83" s="337"/>
      <c r="D83" s="337"/>
      <c r="E83" s="337"/>
      <c r="F83" s="337"/>
    </row>
    <row r="84" spans="2:6" x14ac:dyDescent="0.35">
      <c r="B84" s="337"/>
      <c r="C84" s="337"/>
      <c r="D84" s="337"/>
      <c r="E84" s="337"/>
      <c r="F84" s="337"/>
    </row>
    <row r="85" spans="2:6" x14ac:dyDescent="0.35">
      <c r="B85" s="337"/>
      <c r="C85" s="337"/>
      <c r="D85" s="337"/>
      <c r="E85" s="337"/>
      <c r="F85" s="337"/>
    </row>
    <row r="86" spans="2:6" x14ac:dyDescent="0.35">
      <c r="B86" s="337"/>
      <c r="C86" s="337"/>
      <c r="D86" s="337"/>
      <c r="E86" s="337"/>
      <c r="F86" s="337"/>
    </row>
    <row r="87" spans="2:6" x14ac:dyDescent="0.35">
      <c r="B87" s="337"/>
      <c r="C87" s="337"/>
      <c r="D87" s="337"/>
      <c r="E87" s="337"/>
      <c r="F87" s="337"/>
    </row>
    <row r="88" spans="2:6" x14ac:dyDescent="0.35">
      <c r="B88" s="337"/>
      <c r="C88" s="337"/>
      <c r="D88" s="337"/>
      <c r="E88" s="337"/>
      <c r="F88" s="337"/>
    </row>
    <row r="89" spans="2:6" x14ac:dyDescent="0.35">
      <c r="B89" s="337"/>
      <c r="C89" s="337"/>
      <c r="D89" s="337"/>
      <c r="E89" s="337"/>
      <c r="F89" s="337"/>
    </row>
    <row r="90" spans="2:6" x14ac:dyDescent="0.35">
      <c r="B90" s="337"/>
      <c r="C90" s="337"/>
      <c r="D90" s="337"/>
      <c r="E90" s="337"/>
      <c r="F90" s="337"/>
    </row>
    <row r="91" spans="2:6" x14ac:dyDescent="0.35">
      <c r="B91" s="337"/>
      <c r="C91" s="337"/>
      <c r="D91" s="337"/>
      <c r="E91" s="337"/>
      <c r="F91" s="337"/>
    </row>
    <row r="92" spans="2:6" x14ac:dyDescent="0.35">
      <c r="B92" s="337"/>
      <c r="C92" s="337"/>
      <c r="D92" s="337"/>
      <c r="E92" s="337"/>
      <c r="F92" s="337"/>
    </row>
    <row r="93" spans="2:6" x14ac:dyDescent="0.35">
      <c r="B93" s="337"/>
      <c r="C93" s="337"/>
      <c r="D93" s="337"/>
      <c r="E93" s="337"/>
      <c r="F93" s="337"/>
    </row>
    <row r="94" spans="2:6" x14ac:dyDescent="0.35">
      <c r="B94" s="337"/>
      <c r="C94" s="337"/>
      <c r="D94" s="337"/>
      <c r="E94" s="337"/>
      <c r="F94" s="337"/>
    </row>
    <row r="95" spans="2:6" x14ac:dyDescent="0.35">
      <c r="B95" s="337"/>
      <c r="C95" s="337"/>
      <c r="D95" s="337"/>
      <c r="E95" s="337"/>
      <c r="F95" s="337"/>
    </row>
    <row r="96" spans="2:6" x14ac:dyDescent="0.35">
      <c r="B96" s="337"/>
      <c r="C96" s="337"/>
      <c r="D96" s="337"/>
      <c r="E96" s="337"/>
      <c r="F96" s="337"/>
    </row>
    <row r="97" spans="2:6" x14ac:dyDescent="0.35">
      <c r="B97" s="337"/>
      <c r="C97" s="337"/>
      <c r="D97" s="337"/>
      <c r="E97" s="337"/>
      <c r="F97" s="337"/>
    </row>
    <row r="98" spans="2:6" x14ac:dyDescent="0.35">
      <c r="B98" s="337"/>
      <c r="C98" s="337"/>
      <c r="D98" s="337"/>
      <c r="E98" s="337"/>
      <c r="F98" s="337"/>
    </row>
    <row r="99" spans="2:6" x14ac:dyDescent="0.35">
      <c r="B99" s="337"/>
      <c r="C99" s="337"/>
      <c r="D99" s="337"/>
      <c r="E99" s="337"/>
      <c r="F99" s="337"/>
    </row>
    <row r="100" spans="2:6" x14ac:dyDescent="0.35">
      <c r="B100" s="337"/>
      <c r="C100" s="337"/>
      <c r="D100" s="337"/>
      <c r="E100" s="337"/>
      <c r="F100" s="337"/>
    </row>
    <row r="101" spans="2:6" x14ac:dyDescent="0.35">
      <c r="B101" s="337"/>
      <c r="C101" s="337"/>
      <c r="D101" s="337"/>
      <c r="E101" s="337"/>
      <c r="F101" s="337"/>
    </row>
    <row r="102" spans="2:6" x14ac:dyDescent="0.35">
      <c r="B102" s="337"/>
      <c r="C102" s="337"/>
      <c r="D102" s="337"/>
      <c r="E102" s="337"/>
      <c r="F102" s="337"/>
    </row>
    <row r="103" spans="2:6" x14ac:dyDescent="0.35">
      <c r="B103" s="337"/>
      <c r="C103" s="337"/>
      <c r="D103" s="337"/>
      <c r="E103" s="337"/>
      <c r="F103" s="337"/>
    </row>
    <row r="104" spans="2:6" x14ac:dyDescent="0.35">
      <c r="B104" s="337"/>
      <c r="C104" s="337"/>
      <c r="D104" s="337"/>
      <c r="E104" s="337"/>
      <c r="F104" s="337"/>
    </row>
    <row r="105" spans="2:6" x14ac:dyDescent="0.35">
      <c r="B105" s="337"/>
      <c r="C105" s="337"/>
      <c r="D105" s="337"/>
      <c r="E105" s="337"/>
      <c r="F105" s="337"/>
    </row>
    <row r="106" spans="2:6" x14ac:dyDescent="0.35">
      <c r="B106" s="337"/>
      <c r="C106" s="337"/>
      <c r="D106" s="337"/>
      <c r="E106" s="337"/>
      <c r="F106" s="337"/>
    </row>
    <row r="107" spans="2:6" x14ac:dyDescent="0.35">
      <c r="B107" s="337"/>
      <c r="C107" s="337"/>
      <c r="D107" s="337"/>
      <c r="E107" s="337"/>
      <c r="F107" s="337"/>
    </row>
    <row r="108" spans="2:6" x14ac:dyDescent="0.35">
      <c r="B108" s="337"/>
      <c r="C108" s="337"/>
      <c r="D108" s="337"/>
      <c r="E108" s="337"/>
      <c r="F108" s="337"/>
    </row>
    <row r="109" spans="2:6" x14ac:dyDescent="0.35">
      <c r="B109" s="337"/>
      <c r="C109" s="337"/>
      <c r="D109" s="337"/>
      <c r="E109" s="337"/>
      <c r="F109" s="337"/>
    </row>
    <row r="110" spans="2:6" x14ac:dyDescent="0.35">
      <c r="B110" s="337"/>
      <c r="C110" s="337"/>
      <c r="D110" s="337"/>
      <c r="E110" s="337"/>
      <c r="F110" s="337"/>
    </row>
    <row r="111" spans="2:6" x14ac:dyDescent="0.35">
      <c r="B111" s="337"/>
      <c r="C111" s="337"/>
      <c r="D111" s="337"/>
      <c r="E111" s="337"/>
      <c r="F111" s="337"/>
    </row>
    <row r="112" spans="2:6" x14ac:dyDescent="0.35">
      <c r="B112" s="337"/>
      <c r="C112" s="337"/>
      <c r="D112" s="337"/>
      <c r="E112" s="337"/>
      <c r="F112" s="337"/>
    </row>
    <row r="113" spans="2:6" x14ac:dyDescent="0.35">
      <c r="B113" s="337"/>
      <c r="C113" s="337"/>
      <c r="D113" s="337"/>
      <c r="E113" s="337"/>
      <c r="F113" s="337"/>
    </row>
    <row r="114" spans="2:6" x14ac:dyDescent="0.35">
      <c r="B114" s="337"/>
      <c r="C114" s="337"/>
      <c r="D114" s="337"/>
      <c r="E114" s="337"/>
      <c r="F114" s="337"/>
    </row>
    <row r="115" spans="2:6" x14ac:dyDescent="0.35">
      <c r="B115" s="337"/>
      <c r="C115" s="337"/>
      <c r="D115" s="337"/>
      <c r="E115" s="337"/>
      <c r="F115" s="337"/>
    </row>
    <row r="116" spans="2:6" x14ac:dyDescent="0.35">
      <c r="B116" s="337"/>
      <c r="C116" s="337"/>
      <c r="D116" s="337"/>
      <c r="E116" s="337"/>
      <c r="F116" s="337"/>
    </row>
    <row r="117" spans="2:6" x14ac:dyDescent="0.35">
      <c r="B117" s="337"/>
      <c r="C117" s="337"/>
      <c r="D117" s="337"/>
      <c r="E117" s="337"/>
      <c r="F117" s="337"/>
    </row>
    <row r="118" spans="2:6" x14ac:dyDescent="0.35">
      <c r="B118" s="337"/>
      <c r="C118" s="337"/>
      <c r="D118" s="337"/>
      <c r="E118" s="337"/>
      <c r="F118" s="337"/>
    </row>
    <row r="119" spans="2:6" x14ac:dyDescent="0.35">
      <c r="B119" s="337"/>
      <c r="C119" s="337"/>
      <c r="D119" s="337"/>
      <c r="E119" s="337"/>
      <c r="F119" s="337"/>
    </row>
    <row r="120" spans="2:6" x14ac:dyDescent="0.35">
      <c r="B120" s="337"/>
      <c r="C120" s="337"/>
      <c r="D120" s="337"/>
      <c r="E120" s="337"/>
      <c r="F120" s="337"/>
    </row>
    <row r="121" spans="2:6" x14ac:dyDescent="0.35">
      <c r="B121" s="337"/>
      <c r="C121" s="337"/>
      <c r="D121" s="337"/>
      <c r="E121" s="337"/>
      <c r="F121" s="337"/>
    </row>
    <row r="122" spans="2:6" x14ac:dyDescent="0.35">
      <c r="B122" s="337"/>
      <c r="C122" s="337"/>
      <c r="D122" s="337"/>
      <c r="E122" s="337"/>
      <c r="F122" s="337"/>
    </row>
    <row r="123" spans="2:6" x14ac:dyDescent="0.35">
      <c r="B123" s="337"/>
      <c r="C123" s="337"/>
      <c r="D123" s="337"/>
      <c r="E123" s="337"/>
      <c r="F123" s="337"/>
    </row>
    <row r="124" spans="2:6" x14ac:dyDescent="0.35">
      <c r="B124" s="337"/>
      <c r="C124" s="337"/>
      <c r="D124" s="337"/>
      <c r="E124" s="337"/>
      <c r="F124" s="337"/>
    </row>
    <row r="125" spans="2:6" x14ac:dyDescent="0.35">
      <c r="B125" s="337"/>
      <c r="C125" s="337"/>
      <c r="D125" s="337"/>
      <c r="E125" s="337"/>
      <c r="F125" s="337"/>
    </row>
    <row r="126" spans="2:6" x14ac:dyDescent="0.35">
      <c r="B126" s="337"/>
      <c r="C126" s="337"/>
      <c r="D126" s="337"/>
      <c r="E126" s="337"/>
      <c r="F126" s="337"/>
    </row>
    <row r="127" spans="2:6" x14ac:dyDescent="0.35">
      <c r="B127" s="337"/>
      <c r="C127" s="337"/>
      <c r="D127" s="337"/>
      <c r="E127" s="337"/>
      <c r="F127" s="337"/>
    </row>
    <row r="128" spans="2:6" x14ac:dyDescent="0.35">
      <c r="B128" s="337"/>
      <c r="C128" s="337"/>
      <c r="D128" s="337"/>
      <c r="E128" s="337"/>
      <c r="F128" s="337"/>
    </row>
    <row r="129" spans="2:6" x14ac:dyDescent="0.35">
      <c r="B129" s="337"/>
      <c r="C129" s="337"/>
      <c r="D129" s="337"/>
      <c r="E129" s="337"/>
      <c r="F129" s="337"/>
    </row>
    <row r="130" spans="2:6" x14ac:dyDescent="0.35">
      <c r="B130" s="337"/>
      <c r="C130" s="337"/>
      <c r="D130" s="337"/>
      <c r="E130" s="337"/>
      <c r="F130" s="337"/>
    </row>
    <row r="131" spans="2:6" x14ac:dyDescent="0.35">
      <c r="B131" s="337"/>
      <c r="C131" s="337"/>
      <c r="D131" s="337"/>
      <c r="E131" s="337"/>
      <c r="F131" s="337"/>
    </row>
    <row r="132" spans="2:6" x14ac:dyDescent="0.35">
      <c r="B132" s="337"/>
      <c r="C132" s="337"/>
      <c r="D132" s="337"/>
      <c r="E132" s="337"/>
      <c r="F132" s="337"/>
    </row>
    <row r="133" spans="2:6" x14ac:dyDescent="0.35">
      <c r="B133" s="337"/>
      <c r="C133" s="337"/>
      <c r="D133" s="337"/>
      <c r="E133" s="337"/>
      <c r="F133" s="337"/>
    </row>
    <row r="134" spans="2:6" x14ac:dyDescent="0.35">
      <c r="B134" s="337"/>
      <c r="C134" s="337"/>
      <c r="D134" s="337"/>
      <c r="E134" s="337"/>
      <c r="F134" s="337"/>
    </row>
    <row r="135" spans="2:6" x14ac:dyDescent="0.35">
      <c r="B135" s="337"/>
      <c r="C135" s="337"/>
      <c r="D135" s="337"/>
      <c r="E135" s="337"/>
      <c r="F135" s="337"/>
    </row>
    <row r="136" spans="2:6" x14ac:dyDescent="0.35">
      <c r="B136" s="337"/>
      <c r="C136" s="337"/>
      <c r="D136" s="337"/>
      <c r="E136" s="337"/>
      <c r="F136" s="337"/>
    </row>
    <row r="137" spans="2:6" x14ac:dyDescent="0.35">
      <c r="B137" s="337"/>
      <c r="C137" s="337"/>
      <c r="D137" s="337"/>
      <c r="E137" s="337"/>
      <c r="F137" s="337"/>
    </row>
    <row r="138" spans="2:6" x14ac:dyDescent="0.35">
      <c r="B138" s="337"/>
      <c r="C138" s="337"/>
      <c r="D138" s="337"/>
      <c r="E138" s="337"/>
      <c r="F138" s="337"/>
    </row>
    <row r="139" spans="2:6" x14ac:dyDescent="0.35">
      <c r="B139" s="337"/>
      <c r="C139" s="337"/>
      <c r="D139" s="337"/>
      <c r="E139" s="337"/>
      <c r="F139" s="337"/>
    </row>
    <row r="140" spans="2:6" x14ac:dyDescent="0.35">
      <c r="B140" s="337"/>
      <c r="C140" s="337"/>
      <c r="D140" s="337"/>
      <c r="E140" s="337"/>
      <c r="F140" s="337"/>
    </row>
    <row r="141" spans="2:6" x14ac:dyDescent="0.35">
      <c r="B141" s="337"/>
      <c r="C141" s="337"/>
      <c r="D141" s="337"/>
      <c r="E141" s="337"/>
      <c r="F141" s="337"/>
    </row>
    <row r="142" spans="2:6" x14ac:dyDescent="0.35">
      <c r="B142" s="337"/>
      <c r="C142" s="337"/>
      <c r="D142" s="337"/>
      <c r="E142" s="337"/>
      <c r="F142" s="337"/>
    </row>
    <row r="143" spans="2:6" x14ac:dyDescent="0.35">
      <c r="B143" s="337"/>
      <c r="C143" s="337"/>
      <c r="D143" s="337"/>
      <c r="E143" s="337"/>
      <c r="F143" s="337"/>
    </row>
    <row r="144" spans="2:6" x14ac:dyDescent="0.35">
      <c r="B144" s="337"/>
      <c r="C144" s="337"/>
      <c r="D144" s="337"/>
      <c r="E144" s="337"/>
      <c r="F144" s="337"/>
    </row>
    <row r="145" spans="2:6" x14ac:dyDescent="0.35">
      <c r="B145" s="337"/>
      <c r="C145" s="337"/>
      <c r="D145" s="337"/>
      <c r="E145" s="337"/>
      <c r="F145" s="337"/>
    </row>
    <row r="146" spans="2:6" x14ac:dyDescent="0.35">
      <c r="B146" s="337"/>
      <c r="C146" s="337"/>
      <c r="D146" s="337"/>
      <c r="E146" s="337"/>
      <c r="F146" s="337"/>
    </row>
    <row r="147" spans="2:6" x14ac:dyDescent="0.35">
      <c r="B147" s="337"/>
      <c r="C147" s="337"/>
      <c r="D147" s="337"/>
      <c r="E147" s="337"/>
      <c r="F147" s="337"/>
    </row>
    <row r="148" spans="2:6" x14ac:dyDescent="0.35">
      <c r="B148" s="337"/>
      <c r="C148" s="337"/>
      <c r="D148" s="337"/>
      <c r="E148" s="337"/>
      <c r="F148" s="337"/>
    </row>
    <row r="149" spans="2:6" x14ac:dyDescent="0.35">
      <c r="B149" s="337"/>
      <c r="C149" s="337"/>
      <c r="D149" s="337"/>
      <c r="E149" s="337"/>
      <c r="F149" s="337"/>
    </row>
    <row r="150" spans="2:6" x14ac:dyDescent="0.35">
      <c r="B150" s="337"/>
      <c r="C150" s="337"/>
      <c r="D150" s="337"/>
      <c r="E150" s="337"/>
      <c r="F150" s="337"/>
    </row>
    <row r="151" spans="2:6" x14ac:dyDescent="0.35">
      <c r="B151" s="337"/>
      <c r="C151" s="337"/>
      <c r="D151" s="337"/>
      <c r="E151" s="337"/>
      <c r="F151" s="337"/>
    </row>
    <row r="152" spans="2:6" x14ac:dyDescent="0.35">
      <c r="B152" s="337"/>
      <c r="C152" s="337"/>
      <c r="D152" s="337"/>
      <c r="E152" s="337"/>
      <c r="F152" s="337"/>
    </row>
    <row r="153" spans="2:6" x14ac:dyDescent="0.35">
      <c r="B153" s="337"/>
      <c r="C153" s="337"/>
      <c r="D153" s="337"/>
      <c r="E153" s="337"/>
      <c r="F153" s="337"/>
    </row>
    <row r="154" spans="2:6" x14ac:dyDescent="0.35">
      <c r="B154" s="337"/>
      <c r="C154" s="337"/>
      <c r="D154" s="337"/>
      <c r="E154" s="337"/>
      <c r="F154" s="337"/>
    </row>
    <row r="155" spans="2:6" x14ac:dyDescent="0.35">
      <c r="B155" s="337"/>
      <c r="C155" s="337"/>
      <c r="D155" s="337"/>
      <c r="E155" s="337"/>
      <c r="F155" s="337"/>
    </row>
    <row r="156" spans="2:6" x14ac:dyDescent="0.35">
      <c r="B156" s="337"/>
      <c r="C156" s="337"/>
      <c r="D156" s="337"/>
      <c r="E156" s="337"/>
      <c r="F156" s="337"/>
    </row>
    <row r="157" spans="2:6" x14ac:dyDescent="0.35">
      <c r="B157" s="337"/>
      <c r="C157" s="337"/>
      <c r="D157" s="337"/>
      <c r="E157" s="337"/>
      <c r="F157" s="337"/>
    </row>
    <row r="158" spans="2:6" x14ac:dyDescent="0.35">
      <c r="B158" s="337"/>
      <c r="C158" s="337"/>
      <c r="D158" s="337"/>
      <c r="E158" s="337"/>
      <c r="F158" s="337"/>
    </row>
    <row r="159" spans="2:6" x14ac:dyDescent="0.35">
      <c r="B159" s="337"/>
      <c r="C159" s="337"/>
      <c r="D159" s="337"/>
      <c r="E159" s="337"/>
      <c r="F159" s="337"/>
    </row>
    <row r="160" spans="2:6" x14ac:dyDescent="0.35">
      <c r="B160" s="337"/>
      <c r="C160" s="337"/>
      <c r="D160" s="337"/>
      <c r="E160" s="337"/>
      <c r="F160" s="337"/>
    </row>
    <row r="161" spans="2:6" x14ac:dyDescent="0.35">
      <c r="B161" s="337"/>
      <c r="C161" s="337"/>
      <c r="D161" s="337"/>
      <c r="E161" s="337"/>
      <c r="F161" s="337"/>
    </row>
    <row r="162" spans="2:6" x14ac:dyDescent="0.35">
      <c r="B162" s="337"/>
      <c r="C162" s="337"/>
      <c r="D162" s="337"/>
      <c r="E162" s="337"/>
      <c r="F162" s="337"/>
    </row>
    <row r="163" spans="2:6" x14ac:dyDescent="0.35">
      <c r="B163" s="337"/>
      <c r="C163" s="337"/>
      <c r="D163" s="337"/>
      <c r="E163" s="337"/>
      <c r="F163" s="337"/>
    </row>
    <row r="164" spans="2:6" x14ac:dyDescent="0.35">
      <c r="B164" s="337"/>
      <c r="C164" s="337"/>
      <c r="D164" s="337"/>
      <c r="E164" s="337"/>
      <c r="F164" s="337"/>
    </row>
    <row r="165" spans="2:6" x14ac:dyDescent="0.35">
      <c r="B165" s="337"/>
      <c r="C165" s="337"/>
      <c r="D165" s="337"/>
      <c r="E165" s="337"/>
      <c r="F165" s="337"/>
    </row>
    <row r="166" spans="2:6" x14ac:dyDescent="0.35">
      <c r="B166" s="337"/>
      <c r="C166" s="337"/>
      <c r="D166" s="337"/>
      <c r="E166" s="337"/>
      <c r="F166" s="337"/>
    </row>
    <row r="167" spans="2:6" x14ac:dyDescent="0.35">
      <c r="B167" s="337"/>
      <c r="C167" s="337"/>
      <c r="D167" s="337"/>
      <c r="E167" s="337"/>
      <c r="F167" s="337"/>
    </row>
    <row r="168" spans="2:6" x14ac:dyDescent="0.35">
      <c r="B168" s="337"/>
      <c r="C168" s="337"/>
      <c r="D168" s="337"/>
      <c r="E168" s="337"/>
      <c r="F168" s="337"/>
    </row>
    <row r="169" spans="2:6" x14ac:dyDescent="0.35">
      <c r="B169" s="337"/>
      <c r="C169" s="337"/>
      <c r="D169" s="337"/>
      <c r="E169" s="337"/>
      <c r="F169" s="337"/>
    </row>
    <row r="170" spans="2:6" x14ac:dyDescent="0.35">
      <c r="B170" s="337"/>
      <c r="C170" s="337"/>
      <c r="D170" s="337"/>
      <c r="E170" s="337"/>
      <c r="F170" s="337"/>
    </row>
    <row r="171" spans="2:6" x14ac:dyDescent="0.35">
      <c r="B171" s="337"/>
      <c r="C171" s="337"/>
      <c r="D171" s="337"/>
      <c r="E171" s="337"/>
      <c r="F171" s="337"/>
    </row>
    <row r="172" spans="2:6" x14ac:dyDescent="0.35">
      <c r="B172" s="337"/>
      <c r="C172" s="337"/>
      <c r="D172" s="337"/>
      <c r="E172" s="337"/>
      <c r="F172" s="337"/>
    </row>
    <row r="173" spans="2:6" x14ac:dyDescent="0.35">
      <c r="B173" s="337"/>
      <c r="C173" s="337"/>
      <c r="D173" s="337"/>
      <c r="E173" s="337"/>
      <c r="F173" s="337"/>
    </row>
    <row r="174" spans="2:6" x14ac:dyDescent="0.35">
      <c r="B174" s="337"/>
      <c r="C174" s="337"/>
      <c r="D174" s="337"/>
      <c r="E174" s="337"/>
      <c r="F174" s="337"/>
    </row>
    <row r="175" spans="2:6" x14ac:dyDescent="0.35">
      <c r="B175" s="337"/>
      <c r="C175" s="337"/>
      <c r="D175" s="337"/>
      <c r="E175" s="337"/>
      <c r="F175" s="337"/>
    </row>
    <row r="176" spans="2:6" x14ac:dyDescent="0.35">
      <c r="B176" s="337"/>
      <c r="C176" s="337"/>
      <c r="D176" s="337"/>
      <c r="E176" s="337"/>
      <c r="F176" s="337"/>
    </row>
    <row r="177" spans="2:6" x14ac:dyDescent="0.35">
      <c r="B177" s="337"/>
      <c r="C177" s="337"/>
      <c r="D177" s="337"/>
      <c r="E177" s="337"/>
      <c r="F177" s="337"/>
    </row>
    <row r="178" spans="2:6" x14ac:dyDescent="0.35">
      <c r="B178" s="337"/>
      <c r="C178" s="337"/>
      <c r="D178" s="337"/>
      <c r="E178" s="337"/>
      <c r="F178" s="337"/>
    </row>
    <row r="179" spans="2:6" x14ac:dyDescent="0.35">
      <c r="B179" s="337"/>
      <c r="C179" s="337"/>
      <c r="D179" s="337"/>
      <c r="E179" s="337"/>
      <c r="F179" s="337"/>
    </row>
    <row r="180" spans="2:6" x14ac:dyDescent="0.35">
      <c r="B180" s="337"/>
      <c r="C180" s="337"/>
      <c r="D180" s="337"/>
      <c r="E180" s="337"/>
      <c r="F180" s="337"/>
    </row>
    <row r="181" spans="2:6" x14ac:dyDescent="0.35">
      <c r="B181" s="422"/>
      <c r="C181" s="422"/>
      <c r="D181" s="422"/>
      <c r="E181" s="422"/>
      <c r="F181" s="422"/>
    </row>
  </sheetData>
  <sheetProtection algorithmName="SHA-512" hashValue="vGkL9p8iE/py8rQsDQb7LAsCo6mpc1QKcq/l45y7Ph+GSCQgsQbXKm9BWrk2dVcMSyAffZxiQJ/9VyDAa1nShA==" saltValue="1NdPTg/wZDLWr3pCfomHhA==" spinCount="100000" sheet="1" objects="1" scenarios="1"/>
  <mergeCells count="8">
    <mergeCell ref="B4:F4"/>
    <mergeCell ref="B6:C6"/>
    <mergeCell ref="B7:C7"/>
    <mergeCell ref="B181:F181"/>
    <mergeCell ref="E23:F23"/>
    <mergeCell ref="E22:F22"/>
    <mergeCell ref="B21:F21"/>
    <mergeCell ref="B9:E9"/>
  </mergeCells>
  <conditionalFormatting sqref="B23:F23">
    <cfRule type="containsBlanks" dxfId="26" priority="1">
      <formula>LEN(TRIM(B23))=0</formula>
    </cfRule>
  </conditionalFormatting>
  <conditionalFormatting sqref="B28:F180">
    <cfRule type="notContainsBlanks" dxfId="25" priority="7">
      <formula>LEN(TRIM(B28))&gt;0</formula>
    </cfRule>
  </conditionalFormatting>
  <conditionalFormatting sqref="C12:E19">
    <cfRule type="containsBlanks" dxfId="24" priority="6">
      <formula>LEN(TRIM(C12))=0</formula>
    </cfRule>
  </conditionalFormatting>
  <dataValidations count="2">
    <dataValidation type="list" allowBlank="1" showInputMessage="1" showErrorMessage="1" sqref="B23" xr:uid="{12BE5BCB-8E77-46E2-A017-D3CD0086B648}">
      <formula1>"Proceed to Stage 2, Not viable (no offer to proceed), Other (please detail in comments)"</formula1>
    </dataValidation>
    <dataValidation type="list" allowBlank="1" showInputMessage="1" showErrorMessage="1" sqref="E12:E19" xr:uid="{C787E6D1-2AD8-44E8-9C3F-8528F5020896}">
      <formula1>"Yes, No"</formula1>
    </dataValidation>
  </dataValidations>
  <pageMargins left="0.70866141732283472" right="0.70866141732283472" top="0.74803149606299213" bottom="0.74803149606299213" header="0.31496062992125984" footer="0.31496062992125984"/>
  <pageSetup paperSize="9" scale="2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FB72E-73D9-465C-8D90-BDB34AE6BB68}">
  <sheetPr>
    <tabColor rgb="FF007390"/>
    <pageSetUpPr fitToPage="1"/>
  </sheetPr>
  <dimension ref="A1:G76"/>
  <sheetViews>
    <sheetView showGridLines="0" zoomScaleNormal="100" workbookViewId="0">
      <selection activeCell="E7" sqref="E7"/>
    </sheetView>
  </sheetViews>
  <sheetFormatPr defaultColWidth="0" defaultRowHeight="14.5" zeroHeight="1" x14ac:dyDescent="0.35"/>
  <cols>
    <col min="1" max="1" width="3.1796875" customWidth="1"/>
    <col min="2" max="2" width="52.7265625" customWidth="1"/>
    <col min="3" max="3" width="45.453125" customWidth="1"/>
    <col min="4" max="4" width="61.1796875" customWidth="1"/>
    <col min="5" max="5" width="5.7265625" customWidth="1"/>
    <col min="6" max="7" width="0" hidden="1" customWidth="1"/>
    <col min="8" max="16384" width="8.7265625" hidden="1"/>
  </cols>
  <sheetData>
    <row r="1" spans="2:4" x14ac:dyDescent="0.35"/>
    <row r="2" spans="2:4" ht="33.65" customHeight="1" x14ac:dyDescent="0.45">
      <c r="B2" s="52" t="s">
        <v>258</v>
      </c>
      <c r="C2" s="52"/>
      <c r="D2" s="52"/>
    </row>
    <row r="3" spans="2:4" ht="11.5" customHeight="1" x14ac:dyDescent="0.45">
      <c r="B3" s="52"/>
      <c r="C3" s="52"/>
      <c r="D3" s="52"/>
    </row>
    <row r="4" spans="2:4" ht="65.5" customHeight="1" x14ac:dyDescent="0.35">
      <c r="B4" s="398"/>
      <c r="C4" s="398"/>
      <c r="D4" s="398"/>
    </row>
    <row r="5" spans="2:4" x14ac:dyDescent="0.35">
      <c r="B5" s="7"/>
      <c r="C5" s="7"/>
      <c r="D5" s="7"/>
    </row>
    <row r="6" spans="2:4" ht="20.25" customHeight="1" x14ac:dyDescent="0.35">
      <c r="B6" s="14" t="s">
        <v>85</v>
      </c>
      <c r="C6" s="341" t="str">
        <f>IF(ISBLANK('Site Details'!C6),"",'Site Details'!C6)</f>
        <v/>
      </c>
    </row>
    <row r="7" spans="2:4" ht="24.75" customHeight="1" x14ac:dyDescent="0.35">
      <c r="B7" s="14" t="s">
        <v>63</v>
      </c>
      <c r="C7" s="341" t="str">
        <f>IF(ISBLANK('Site Details'!C7),"",'Site Details'!C7)</f>
        <v/>
      </c>
    </row>
    <row r="8" spans="2:4" x14ac:dyDescent="0.35">
      <c r="B8" s="59"/>
    </row>
    <row r="9" spans="2:4" ht="15" x14ac:dyDescent="0.35">
      <c r="B9" s="426" t="s">
        <v>259</v>
      </c>
      <c r="C9" s="426"/>
      <c r="D9" s="426"/>
    </row>
    <row r="10" spans="2:4" ht="193.5" customHeight="1" x14ac:dyDescent="0.35">
      <c r="B10" s="427"/>
      <c r="C10" s="425"/>
      <c r="D10" s="425"/>
    </row>
    <row r="11" spans="2:4" x14ac:dyDescent="0.35"/>
    <row r="12" spans="2:4" ht="15" x14ac:dyDescent="0.35">
      <c r="B12" s="187" t="s">
        <v>260</v>
      </c>
      <c r="C12" s="188"/>
      <c r="D12" s="188"/>
    </row>
    <row r="13" spans="2:4" x14ac:dyDescent="0.35">
      <c r="B13" s="180" t="s">
        <v>261</v>
      </c>
      <c r="C13" s="181" t="s">
        <v>262</v>
      </c>
      <c r="D13" s="181" t="s">
        <v>263</v>
      </c>
    </row>
    <row r="14" spans="2:4" x14ac:dyDescent="0.35">
      <c r="B14" s="182"/>
      <c r="C14" s="183"/>
      <c r="D14" s="182"/>
    </row>
    <row r="15" spans="2:4" x14ac:dyDescent="0.35">
      <c r="B15" s="182"/>
      <c r="C15" s="183"/>
      <c r="D15" s="182"/>
    </row>
    <row r="16" spans="2:4" x14ac:dyDescent="0.35">
      <c r="B16" s="182"/>
      <c r="C16" s="183"/>
      <c r="D16" s="182"/>
    </row>
    <row r="17" spans="2:6" x14ac:dyDescent="0.35">
      <c r="B17" s="182"/>
      <c r="C17" s="183"/>
      <c r="D17" s="182"/>
    </row>
    <row r="18" spans="2:6" x14ac:dyDescent="0.35">
      <c r="B18" s="182"/>
      <c r="C18" s="183"/>
      <c r="D18" s="182"/>
    </row>
    <row r="19" spans="2:6" x14ac:dyDescent="0.35">
      <c r="B19" s="182"/>
      <c r="C19" s="183"/>
      <c r="D19" s="182"/>
    </row>
    <row r="20" spans="2:6" x14ac:dyDescent="0.35">
      <c r="B20" s="182"/>
      <c r="C20" s="183"/>
      <c r="D20" s="182"/>
    </row>
    <row r="21" spans="2:6" x14ac:dyDescent="0.35">
      <c r="B21" s="182"/>
      <c r="C21" s="183"/>
      <c r="D21" s="182"/>
    </row>
    <row r="22" spans="2:6" x14ac:dyDescent="0.35">
      <c r="B22" s="318"/>
      <c r="C22" s="183"/>
      <c r="D22" s="182"/>
    </row>
    <row r="23" spans="2:6" x14ac:dyDescent="0.35">
      <c r="B23" s="182"/>
      <c r="C23" s="183"/>
      <c r="D23" s="182"/>
    </row>
    <row r="24" spans="2:6" x14ac:dyDescent="0.35"/>
    <row r="25" spans="2:6" ht="15" x14ac:dyDescent="0.35">
      <c r="B25" s="426" t="s">
        <v>264</v>
      </c>
      <c r="C25" s="426"/>
      <c r="D25" s="426"/>
    </row>
    <row r="26" spans="2:6" x14ac:dyDescent="0.35">
      <c r="B26" s="425" t="s">
        <v>265</v>
      </c>
      <c r="C26" s="425"/>
      <c r="D26" s="425"/>
    </row>
    <row r="27" spans="2:6" x14ac:dyDescent="0.35"/>
    <row r="28" spans="2:6" ht="15" x14ac:dyDescent="0.35">
      <c r="B28" s="426" t="s">
        <v>266</v>
      </c>
      <c r="C28" s="426"/>
      <c r="D28" s="426"/>
      <c r="F28" s="190"/>
    </row>
    <row r="29" spans="2:6" ht="42" x14ac:dyDescent="0.35">
      <c r="B29" s="61" t="s">
        <v>267</v>
      </c>
      <c r="C29" s="62" t="s">
        <v>268</v>
      </c>
      <c r="D29" s="62" t="s">
        <v>269</v>
      </c>
    </row>
    <row r="30" spans="2:6" x14ac:dyDescent="0.35">
      <c r="B30" s="56" t="s">
        <v>244</v>
      </c>
      <c r="C30" s="182"/>
      <c r="D30" s="182"/>
    </row>
    <row r="31" spans="2:6" x14ac:dyDescent="0.35">
      <c r="B31" s="56" t="s">
        <v>270</v>
      </c>
      <c r="C31" s="182"/>
      <c r="D31" s="182"/>
    </row>
    <row r="32" spans="2:6" x14ac:dyDescent="0.35">
      <c r="B32" s="56" t="s">
        <v>174</v>
      </c>
      <c r="C32" s="182"/>
      <c r="D32" s="328"/>
    </row>
    <row r="33" spans="2:4" x14ac:dyDescent="0.35">
      <c r="B33" s="56" t="s">
        <v>245</v>
      </c>
      <c r="C33" s="182"/>
      <c r="D33" s="182"/>
    </row>
    <row r="34" spans="2:4" x14ac:dyDescent="0.35">
      <c r="B34" s="327" t="s">
        <v>271</v>
      </c>
      <c r="C34" s="182"/>
      <c r="D34" s="182"/>
    </row>
    <row r="35" spans="2:4" x14ac:dyDescent="0.35">
      <c r="B35" s="56" t="s">
        <v>272</v>
      </c>
      <c r="C35" s="182"/>
      <c r="D35" s="182"/>
    </row>
    <row r="36" spans="2:4" x14ac:dyDescent="0.35">
      <c r="B36" s="56" t="s">
        <v>273</v>
      </c>
      <c r="C36" s="182"/>
      <c r="D36" s="182"/>
    </row>
    <row r="37" spans="2:4" x14ac:dyDescent="0.35">
      <c r="B37" s="56" t="s">
        <v>274</v>
      </c>
      <c r="C37" s="182"/>
      <c r="D37" s="182"/>
    </row>
    <row r="38" spans="2:4" x14ac:dyDescent="0.35">
      <c r="B38" s="10"/>
      <c r="C38" s="10"/>
      <c r="D38" s="10"/>
    </row>
    <row r="39" spans="2:4" ht="17.149999999999999" customHeight="1" x14ac:dyDescent="0.35">
      <c r="B39" s="426" t="s">
        <v>43</v>
      </c>
      <c r="C39" s="426"/>
      <c r="D39" s="426"/>
    </row>
    <row r="40" spans="2:4" ht="166" customHeight="1" x14ac:dyDescent="0.35">
      <c r="B40" s="425"/>
      <c r="C40" s="425"/>
      <c r="D40" s="425"/>
    </row>
    <row r="41" spans="2:4" ht="18" customHeight="1" x14ac:dyDescent="0.35"/>
    <row r="42" spans="2:4" ht="30" hidden="1" customHeight="1" x14ac:dyDescent="0.35"/>
    <row r="43" spans="2:4" ht="29.15" hidden="1" customHeight="1" x14ac:dyDescent="0.35"/>
    <row r="44" spans="2:4" hidden="1" x14ac:dyDescent="0.35">
      <c r="B44" s="10"/>
      <c r="C44" s="10"/>
      <c r="D44" s="10"/>
    </row>
    <row r="45" spans="2:4" ht="14.5" hidden="1" customHeight="1" x14ac:dyDescent="0.35">
      <c r="B45" s="10"/>
      <c r="C45" s="10"/>
      <c r="D45" s="10"/>
    </row>
    <row r="46" spans="2:4" ht="14.5" hidden="1" customHeight="1" x14ac:dyDescent="0.35">
      <c r="B46" s="10"/>
      <c r="C46" s="10"/>
      <c r="D46" s="10"/>
    </row>
    <row r="47" spans="2:4" hidden="1" x14ac:dyDescent="0.35">
      <c r="B47" s="10"/>
      <c r="C47" s="10"/>
      <c r="D47" s="10"/>
    </row>
    <row r="48" spans="2:4" hidden="1" x14ac:dyDescent="0.35">
      <c r="B48" s="10"/>
      <c r="C48" s="10"/>
      <c r="D48" s="10"/>
    </row>
    <row r="49" spans="2:4" hidden="1" x14ac:dyDescent="0.35">
      <c r="B49" s="10"/>
      <c r="C49" s="10"/>
      <c r="D49" s="10"/>
    </row>
    <row r="50" spans="2:4" hidden="1" x14ac:dyDescent="0.35">
      <c r="B50" s="10"/>
      <c r="C50" s="10"/>
      <c r="D50" s="10"/>
    </row>
    <row r="51" spans="2:4" hidden="1" x14ac:dyDescent="0.35">
      <c r="B51" s="10"/>
      <c r="C51" s="10"/>
      <c r="D51" s="10"/>
    </row>
    <row r="52" spans="2:4" hidden="1" x14ac:dyDescent="0.35">
      <c r="B52" s="10"/>
      <c r="C52" s="10"/>
      <c r="D52" s="10"/>
    </row>
    <row r="53" spans="2:4" hidden="1" x14ac:dyDescent="0.35">
      <c r="B53" s="10"/>
      <c r="C53" s="10"/>
      <c r="D53" s="10"/>
    </row>
    <row r="54" spans="2:4" ht="14.5" hidden="1" customHeight="1" x14ac:dyDescent="0.35">
      <c r="B54" s="10"/>
      <c r="C54" s="10"/>
      <c r="D54" s="10"/>
    </row>
    <row r="55" spans="2:4" hidden="1" x14ac:dyDescent="0.35">
      <c r="B55" s="10"/>
      <c r="C55" s="10"/>
      <c r="D55" s="10"/>
    </row>
    <row r="56" spans="2:4" hidden="1" x14ac:dyDescent="0.35">
      <c r="B56" s="10"/>
      <c r="C56" s="10"/>
      <c r="D56" s="10"/>
    </row>
    <row r="57" spans="2:4" hidden="1" x14ac:dyDescent="0.35">
      <c r="B57" s="10"/>
      <c r="C57" s="10"/>
      <c r="D57" s="10"/>
    </row>
    <row r="58" spans="2:4" hidden="1" x14ac:dyDescent="0.35">
      <c r="B58" s="10"/>
      <c r="C58" s="10"/>
      <c r="D58" s="10"/>
    </row>
    <row r="59" spans="2:4" hidden="1" x14ac:dyDescent="0.35">
      <c r="B59" s="10"/>
      <c r="C59" s="10"/>
      <c r="D59" s="10"/>
    </row>
    <row r="60" spans="2:4" hidden="1" x14ac:dyDescent="0.35">
      <c r="B60" s="10"/>
      <c r="C60" s="10"/>
      <c r="D60" s="10"/>
    </row>
    <row r="61" spans="2:4" hidden="1" x14ac:dyDescent="0.35">
      <c r="B61" s="10"/>
      <c r="C61" s="10"/>
      <c r="D61" s="10"/>
    </row>
    <row r="62" spans="2:4" hidden="1" x14ac:dyDescent="0.35">
      <c r="B62" s="10"/>
      <c r="C62" s="10"/>
      <c r="D62" s="10"/>
    </row>
    <row r="63" spans="2:4" ht="14.5" hidden="1" customHeight="1" x14ac:dyDescent="0.35">
      <c r="B63" s="10"/>
      <c r="C63" s="10"/>
      <c r="D63" s="10"/>
    </row>
    <row r="64" spans="2:4" hidden="1" x14ac:dyDescent="0.35">
      <c r="B64" s="3"/>
      <c r="C64" s="3"/>
      <c r="D64" s="3"/>
    </row>
    <row r="65" spans="2:4" hidden="1" x14ac:dyDescent="0.35">
      <c r="B65" s="3"/>
      <c r="C65" s="3"/>
      <c r="D65" s="3"/>
    </row>
    <row r="66" spans="2:4" hidden="1" x14ac:dyDescent="0.35">
      <c r="B66" s="3"/>
      <c r="C66" s="3"/>
      <c r="D66" s="3"/>
    </row>
    <row r="67" spans="2:4" hidden="1" x14ac:dyDescent="0.35">
      <c r="B67" s="3"/>
      <c r="C67" s="3"/>
      <c r="D67" s="3"/>
    </row>
    <row r="68" spans="2:4" hidden="1" x14ac:dyDescent="0.35">
      <c r="B68" s="3"/>
      <c r="C68" s="3"/>
      <c r="D68" s="3"/>
    </row>
    <row r="69" spans="2:4" hidden="1" x14ac:dyDescent="0.35">
      <c r="B69" s="3"/>
      <c r="C69" s="3"/>
      <c r="D69" s="3"/>
    </row>
    <row r="70" spans="2:4" hidden="1" x14ac:dyDescent="0.35">
      <c r="B70" s="3"/>
      <c r="C70" s="3"/>
      <c r="D70" s="3"/>
    </row>
    <row r="71" spans="2:4" hidden="1" x14ac:dyDescent="0.35">
      <c r="B71" s="3"/>
      <c r="C71" s="3"/>
      <c r="D71" s="3"/>
    </row>
    <row r="72" spans="2:4" hidden="1" x14ac:dyDescent="0.35">
      <c r="B72" s="3"/>
      <c r="C72" s="3"/>
      <c r="D72" s="3"/>
    </row>
    <row r="73" spans="2:4" hidden="1" x14ac:dyDescent="0.35">
      <c r="B73" s="3"/>
      <c r="C73" s="3"/>
      <c r="D73" s="3"/>
    </row>
    <row r="74" spans="2:4" hidden="1" x14ac:dyDescent="0.35">
      <c r="B74" s="3"/>
      <c r="C74" s="3"/>
      <c r="D74" s="3"/>
    </row>
    <row r="75" spans="2:4" hidden="1" x14ac:dyDescent="0.35">
      <c r="B75" s="3"/>
      <c r="C75" s="3"/>
      <c r="D75" s="3"/>
    </row>
    <row r="76" spans="2:4" hidden="1" x14ac:dyDescent="0.35">
      <c r="B76" s="3"/>
      <c r="C76" s="3"/>
      <c r="D76" s="3"/>
    </row>
  </sheetData>
  <sheetProtection algorithmName="SHA-512" hashValue="IftIQP/bpG3l1g3d8XdlhB2ARSIeHVPT/x0hHGeJl6zJSe22N+5bNcyK+WGxgwAssAog/saDAZZIjMHmBHMV6g==" saltValue="4HUfUYHZWZNWHD+hzdLq1Q==" spinCount="100000" sheet="1" objects="1" scenarios="1"/>
  <mergeCells count="8">
    <mergeCell ref="B40:D40"/>
    <mergeCell ref="B9:D9"/>
    <mergeCell ref="B4:D4"/>
    <mergeCell ref="B10:D10"/>
    <mergeCell ref="B26:D26"/>
    <mergeCell ref="B25:D25"/>
    <mergeCell ref="B28:D28"/>
    <mergeCell ref="B39:D39"/>
  </mergeCells>
  <conditionalFormatting sqref="B14:D23 B25:D26">
    <cfRule type="containsBlanks" dxfId="23" priority="3">
      <formula>LEN(TRIM(B14))=0</formula>
    </cfRule>
  </conditionalFormatting>
  <conditionalFormatting sqref="C30:D37">
    <cfRule type="containsBlanks" dxfId="22" priority="1">
      <formula>LEN(TRIM(C30))=0</formula>
    </cfRule>
  </conditionalFormatting>
  <pageMargins left="0.70866141732283472" right="0.70866141732283472" top="0.74803149606299213" bottom="0.74803149606299213" header="0.31496062992125984" footer="0.31496062992125984"/>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4C7CA-A4CD-41E5-B04F-2F76EF4CFC34}">
  <sheetPr>
    <tabColor rgb="FF007390"/>
    <pageSetUpPr fitToPage="1"/>
  </sheetPr>
  <dimension ref="A1:R36"/>
  <sheetViews>
    <sheetView showGridLines="0" workbookViewId="0">
      <selection activeCell="E13" sqref="E13"/>
    </sheetView>
  </sheetViews>
  <sheetFormatPr defaultColWidth="0" defaultRowHeight="13.5" zeroHeight="1" x14ac:dyDescent="0.3"/>
  <cols>
    <col min="1" max="1" width="3.453125" style="131" customWidth="1"/>
    <col min="2" max="2" width="45.453125" style="131" customWidth="1"/>
    <col min="3" max="3" width="47.54296875" style="131" customWidth="1"/>
    <col min="4" max="4" width="41.1796875" style="131" customWidth="1"/>
    <col min="5" max="5" width="4.7265625" style="131" customWidth="1"/>
    <col min="6" max="18" width="0" style="131" hidden="1" customWidth="1"/>
    <col min="19" max="16384" width="8.7265625" style="131" hidden="1"/>
  </cols>
  <sheetData>
    <row r="1" spans="2:4" ht="25.5" customHeight="1" x14ac:dyDescent="0.3"/>
    <row r="2" spans="2:4" ht="26.5" customHeight="1" x14ac:dyDescent="0.45">
      <c r="B2" s="52" t="s">
        <v>275</v>
      </c>
      <c r="C2" s="52"/>
      <c r="D2" s="52"/>
    </row>
    <row r="3" spans="2:4" ht="11.15" customHeight="1" x14ac:dyDescent="0.45">
      <c r="B3" s="52"/>
      <c r="C3" s="52"/>
      <c r="D3" s="52"/>
    </row>
    <row r="4" spans="2:4" ht="67" customHeight="1" x14ac:dyDescent="0.3">
      <c r="B4" s="398" t="s">
        <v>1042</v>
      </c>
      <c r="C4" s="398"/>
      <c r="D4" s="398"/>
    </row>
    <row r="5" spans="2:4" ht="20.25" customHeight="1" x14ac:dyDescent="0.3">
      <c r="B5" s="431" t="s">
        <v>276</v>
      </c>
      <c r="C5" s="431"/>
      <c r="D5" s="431"/>
    </row>
    <row r="6" spans="2:4" ht="19.5" customHeight="1" x14ac:dyDescent="0.3">
      <c r="B6" s="426" t="s">
        <v>277</v>
      </c>
      <c r="C6" s="426"/>
      <c r="D6" s="426"/>
    </row>
    <row r="7" spans="2:4" ht="72.75" customHeight="1" x14ac:dyDescent="0.3">
      <c r="B7" s="432"/>
      <c r="C7" s="433"/>
      <c r="D7" s="434"/>
    </row>
    <row r="8" spans="2:4" ht="20.25" customHeight="1" x14ac:dyDescent="0.3">
      <c r="B8" s="345" t="s">
        <v>278</v>
      </c>
      <c r="C8" s="429"/>
      <c r="D8" s="429"/>
    </row>
    <row r="9" spans="2:4" ht="19.5" customHeight="1" x14ac:dyDescent="0.3">
      <c r="B9" s="345" t="s">
        <v>279</v>
      </c>
      <c r="C9" s="429"/>
      <c r="D9" s="429"/>
    </row>
    <row r="10" spans="2:4" ht="18.75" customHeight="1" x14ac:dyDescent="0.3">
      <c r="B10" s="346" t="s">
        <v>280</v>
      </c>
      <c r="C10" s="429"/>
      <c r="D10" s="429"/>
    </row>
    <row r="11" spans="2:4" ht="17.5" customHeight="1" x14ac:dyDescent="0.3">
      <c r="B11" s="338"/>
      <c r="C11" s="43"/>
      <c r="D11" s="43"/>
    </row>
    <row r="12" spans="2:4" ht="17.5" customHeight="1" x14ac:dyDescent="0.3">
      <c r="B12" s="428" t="s">
        <v>281</v>
      </c>
      <c r="C12" s="428"/>
      <c r="D12" s="428"/>
    </row>
    <row r="13" spans="2:4" ht="40.5" customHeight="1" x14ac:dyDescent="0.3">
      <c r="B13" s="430" t="s">
        <v>282</v>
      </c>
      <c r="C13" s="430"/>
      <c r="D13" s="430"/>
    </row>
    <row r="14" spans="2:4" ht="96" customHeight="1" x14ac:dyDescent="0.3">
      <c r="B14" s="189" t="s">
        <v>283</v>
      </c>
      <c r="C14" s="189" t="s">
        <v>284</v>
      </c>
      <c r="D14" s="189" t="s">
        <v>285</v>
      </c>
    </row>
    <row r="15" spans="2:4" ht="15.75" customHeight="1" x14ac:dyDescent="0.3">
      <c r="B15" s="182"/>
      <c r="C15" s="182"/>
      <c r="D15" s="182"/>
    </row>
    <row r="16" spans="2:4" ht="15.75" customHeight="1" x14ac:dyDescent="0.3">
      <c r="B16" s="182"/>
      <c r="C16" s="182"/>
      <c r="D16" s="182"/>
    </row>
    <row r="17" spans="2:4" ht="15.75" customHeight="1" x14ac:dyDescent="0.3">
      <c r="B17" s="182"/>
      <c r="C17" s="182"/>
      <c r="D17" s="182"/>
    </row>
    <row r="18" spans="2:4" ht="15.75" customHeight="1" x14ac:dyDescent="0.3">
      <c r="B18" s="182"/>
      <c r="C18" s="182"/>
      <c r="D18" s="182"/>
    </row>
    <row r="19" spans="2:4" ht="15.75" customHeight="1" x14ac:dyDescent="0.3">
      <c r="B19" s="182"/>
      <c r="C19" s="182"/>
      <c r="D19" s="182"/>
    </row>
    <row r="20" spans="2:4" ht="15.75" customHeight="1" x14ac:dyDescent="0.3">
      <c r="B20" s="182"/>
      <c r="C20" s="182"/>
      <c r="D20" s="182"/>
    </row>
    <row r="21" spans="2:4" ht="15.75" customHeight="1" x14ac:dyDescent="0.3">
      <c r="B21" s="182"/>
      <c r="C21" s="182"/>
      <c r="D21" s="182"/>
    </row>
    <row r="22" spans="2:4" ht="15.75" customHeight="1" x14ac:dyDescent="0.3">
      <c r="B22" s="182"/>
      <c r="C22" s="182"/>
      <c r="D22" s="182"/>
    </row>
    <row r="23" spans="2:4" ht="15.75" customHeight="1" x14ac:dyDescent="0.3">
      <c r="B23" s="182"/>
      <c r="C23" s="182"/>
      <c r="D23" s="182"/>
    </row>
    <row r="24" spans="2:4" ht="15.75" customHeight="1" x14ac:dyDescent="0.3">
      <c r="B24" s="182"/>
      <c r="C24" s="182"/>
      <c r="D24" s="182"/>
    </row>
    <row r="25" spans="2:4" ht="15.75" customHeight="1" x14ac:dyDescent="0.3">
      <c r="B25" s="182"/>
      <c r="C25" s="182"/>
      <c r="D25" s="182"/>
    </row>
    <row r="26" spans="2:4" ht="15.75" customHeight="1" x14ac:dyDescent="0.3">
      <c r="B26" s="182"/>
      <c r="C26" s="182"/>
      <c r="D26" s="182"/>
    </row>
    <row r="27" spans="2:4" ht="15.75" customHeight="1" x14ac:dyDescent="0.3">
      <c r="B27" s="182"/>
      <c r="C27" s="182"/>
      <c r="D27" s="182"/>
    </row>
    <row r="28" spans="2:4" ht="15.75" customHeight="1" x14ac:dyDescent="0.3">
      <c r="B28" s="182"/>
      <c r="C28" s="182"/>
      <c r="D28" s="182"/>
    </row>
    <row r="29" spans="2:4" ht="15.75" customHeight="1" x14ac:dyDescent="0.3">
      <c r="B29" s="182"/>
      <c r="C29" s="182"/>
      <c r="D29" s="182"/>
    </row>
    <row r="30" spans="2:4" ht="15.75" customHeight="1" x14ac:dyDescent="0.3">
      <c r="B30" s="182"/>
      <c r="C30" s="182"/>
      <c r="D30" s="182"/>
    </row>
    <row r="31" spans="2:4" ht="15.75" customHeight="1" x14ac:dyDescent="0.3">
      <c r="B31" s="182"/>
      <c r="C31" s="182"/>
      <c r="D31" s="182"/>
    </row>
    <row r="32" spans="2:4" ht="15.75" customHeight="1" x14ac:dyDescent="0.3">
      <c r="B32" s="182"/>
      <c r="C32" s="182"/>
      <c r="D32" s="182"/>
    </row>
    <row r="33" spans="2:4" ht="15.75" customHeight="1" x14ac:dyDescent="0.3">
      <c r="B33" s="182"/>
      <c r="C33" s="182"/>
      <c r="D33" s="182"/>
    </row>
    <row r="34" spans="2:4" ht="15.75" customHeight="1" x14ac:dyDescent="0.3">
      <c r="B34" s="182"/>
      <c r="C34" s="182"/>
      <c r="D34" s="182"/>
    </row>
    <row r="35" spans="2:4" ht="15.75" customHeight="1" x14ac:dyDescent="0.3">
      <c r="B35" s="182"/>
      <c r="C35" s="182"/>
      <c r="D35" s="182"/>
    </row>
    <row r="36" spans="2:4" ht="34.5" customHeight="1" x14ac:dyDescent="0.3"/>
  </sheetData>
  <sheetProtection algorithmName="SHA-512" hashValue="4YUcFhZeMLKY878P9AlEYy1+TuBBlMYr3wOVjHjI4NR7Fo+73bmscLZRlsczxkNdxH4V3x7llyglv2akf+mofA==" saltValue="2Ov0crSnp3hEtcGwG+fdjA==" spinCount="100000" sheet="1" objects="1" scenarios="1"/>
  <mergeCells count="9">
    <mergeCell ref="B12:D12"/>
    <mergeCell ref="C10:D10"/>
    <mergeCell ref="B13:D13"/>
    <mergeCell ref="B4:D4"/>
    <mergeCell ref="B5:D5"/>
    <mergeCell ref="B7:D7"/>
    <mergeCell ref="C8:D8"/>
    <mergeCell ref="C9:D9"/>
    <mergeCell ref="B6:D6"/>
  </mergeCells>
  <conditionalFormatting sqref="B15:D35">
    <cfRule type="containsBlanks" dxfId="21" priority="7">
      <formula>LEN(TRIM(B15))=0</formula>
    </cfRule>
  </conditionalFormatting>
  <conditionalFormatting sqref="C8:C10">
    <cfRule type="containsBlanks" dxfId="20" priority="1">
      <formula>LEN(TRIM(C8))=0</formula>
    </cfRule>
  </conditionalFormatting>
  <dataValidations count="1">
    <dataValidation type="list" allowBlank="1" showInputMessage="1" showErrorMessage="1" sqref="D15:D35" xr:uid="{8667600E-C262-4B7C-BB54-62B72F7BC382}">
      <formula1>"High,Medium,Low,None"</formula1>
    </dataValidation>
  </dataValidations>
  <pageMargins left="0.70866141732283472" right="0.70866141732283472" top="0.74803149606299213" bottom="0.74803149606299213" header="0.31496062992125984" footer="0.31496062992125984"/>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B5836-4B91-439B-BF5D-9A2CF39630EC}">
  <sheetPr>
    <tabColor rgb="FF007390"/>
    <pageSetUpPr fitToPage="1"/>
  </sheetPr>
  <dimension ref="A1:G68"/>
  <sheetViews>
    <sheetView showGridLines="0" topLeftCell="A30" workbookViewId="0">
      <selection activeCell="C28" sqref="C28:D28"/>
    </sheetView>
  </sheetViews>
  <sheetFormatPr defaultColWidth="0" defaultRowHeight="14.5" zeroHeight="1" x14ac:dyDescent="0.35"/>
  <cols>
    <col min="1" max="1" width="3" customWidth="1"/>
    <col min="2" max="2" width="65" customWidth="1"/>
    <col min="3" max="3" width="46.54296875" customWidth="1"/>
    <col min="4" max="4" width="45.81640625" customWidth="1"/>
    <col min="5" max="5" width="5.26953125" customWidth="1"/>
    <col min="6" max="7" width="0" hidden="1" customWidth="1"/>
    <col min="8" max="16384" width="8.7265625" hidden="1"/>
  </cols>
  <sheetData>
    <row r="1" spans="2:4" ht="22" customHeight="1" x14ac:dyDescent="0.35"/>
    <row r="2" spans="2:4" ht="29.15" customHeight="1" x14ac:dyDescent="0.45">
      <c r="B2" s="52" t="s">
        <v>286</v>
      </c>
      <c r="C2" s="52"/>
    </row>
    <row r="3" spans="2:4" ht="11.5" customHeight="1" x14ac:dyDescent="0.45">
      <c r="B3" s="52"/>
      <c r="C3" s="52"/>
    </row>
    <row r="4" spans="2:4" ht="105.65" customHeight="1" x14ac:dyDescent="0.35">
      <c r="B4" s="398"/>
      <c r="C4" s="398"/>
      <c r="D4" s="398"/>
    </row>
    <row r="5" spans="2:4" x14ac:dyDescent="0.35">
      <c r="B5" s="7"/>
      <c r="C5" s="7"/>
    </row>
    <row r="6" spans="2:4" x14ac:dyDescent="0.35">
      <c r="B6" s="14" t="s">
        <v>85</v>
      </c>
      <c r="C6" s="53" t="str">
        <f>IF(ISBLANK('Site Details'!C6),"",'Site Details'!C6)</f>
        <v/>
      </c>
    </row>
    <row r="7" spans="2:4" x14ac:dyDescent="0.35">
      <c r="B7" s="14" t="s">
        <v>63</v>
      </c>
      <c r="C7" s="53" t="str">
        <f>IF(ISBLANK('Site Details'!C7),"",'Site Details'!C7)</f>
        <v/>
      </c>
    </row>
    <row r="8" spans="2:4" x14ac:dyDescent="0.35">
      <c r="B8" s="7"/>
      <c r="C8" s="7"/>
    </row>
    <row r="9" spans="2:4" ht="15" x14ac:dyDescent="0.35">
      <c r="B9" s="440" t="s">
        <v>287</v>
      </c>
      <c r="C9" s="441"/>
      <c r="D9" s="442"/>
    </row>
    <row r="10" spans="2:4" ht="15" x14ac:dyDescent="0.35">
      <c r="B10" s="437" t="s">
        <v>288</v>
      </c>
      <c r="C10" s="438"/>
      <c r="D10" s="439"/>
    </row>
    <row r="11" spans="2:4" ht="75" customHeight="1" x14ac:dyDescent="0.35">
      <c r="B11" s="443"/>
      <c r="C11" s="444"/>
      <c r="D11" s="445"/>
    </row>
    <row r="12" spans="2:4" ht="15.65" customHeight="1" x14ac:dyDescent="0.35"/>
    <row r="13" spans="2:4" ht="15" x14ac:dyDescent="0.35">
      <c r="B13" s="440" t="s">
        <v>289</v>
      </c>
      <c r="C13" s="441"/>
      <c r="D13" s="442"/>
    </row>
    <row r="14" spans="2:4" ht="28.5" x14ac:dyDescent="0.35">
      <c r="B14" s="61" t="s">
        <v>290</v>
      </c>
      <c r="C14" s="62" t="s">
        <v>291</v>
      </c>
      <c r="D14" s="57" t="s">
        <v>292</v>
      </c>
    </row>
    <row r="15" spans="2:4" x14ac:dyDescent="0.35">
      <c r="B15" s="56" t="s">
        <v>244</v>
      </c>
      <c r="C15" s="182"/>
      <c r="D15" s="182"/>
    </row>
    <row r="16" spans="2:4" x14ac:dyDescent="0.35">
      <c r="B16" s="56" t="s">
        <v>293</v>
      </c>
      <c r="C16" s="182"/>
      <c r="D16" s="182"/>
    </row>
    <row r="17" spans="2:4" x14ac:dyDescent="0.35">
      <c r="B17" s="56" t="s">
        <v>174</v>
      </c>
      <c r="C17" s="182"/>
      <c r="D17" s="182"/>
    </row>
    <row r="18" spans="2:4" x14ac:dyDescent="0.35">
      <c r="B18" s="56" t="s">
        <v>245</v>
      </c>
      <c r="C18" s="182"/>
      <c r="D18" s="182"/>
    </row>
    <row r="19" spans="2:4" x14ac:dyDescent="0.35">
      <c r="B19" s="327" t="s">
        <v>271</v>
      </c>
      <c r="C19" s="182"/>
      <c r="D19" s="182"/>
    </row>
    <row r="20" spans="2:4" x14ac:dyDescent="0.35">
      <c r="B20" s="56" t="s">
        <v>294</v>
      </c>
      <c r="C20" s="182"/>
      <c r="D20" s="182"/>
    </row>
    <row r="21" spans="2:4" x14ac:dyDescent="0.35">
      <c r="B21" s="56" t="s">
        <v>295</v>
      </c>
      <c r="C21" s="182"/>
      <c r="D21" s="182"/>
    </row>
    <row r="22" spans="2:4" x14ac:dyDescent="0.35">
      <c r="B22" s="56" t="s">
        <v>296</v>
      </c>
      <c r="C22" s="182"/>
      <c r="D22" s="182"/>
    </row>
    <row r="23" spans="2:4" x14ac:dyDescent="0.35">
      <c r="B23" s="56" t="s">
        <v>297</v>
      </c>
      <c r="C23" s="182"/>
      <c r="D23" s="182"/>
    </row>
    <row r="24" spans="2:4" x14ac:dyDescent="0.35">
      <c r="B24" s="192"/>
    </row>
    <row r="25" spans="2:4" ht="15" x14ac:dyDescent="0.35">
      <c r="B25" s="426" t="s">
        <v>298</v>
      </c>
      <c r="C25" s="426"/>
      <c r="D25" s="426"/>
    </row>
    <row r="26" spans="2:4" ht="15" x14ac:dyDescent="0.35">
      <c r="B26" s="61" t="s">
        <v>267</v>
      </c>
      <c r="C26" s="435" t="s">
        <v>299</v>
      </c>
      <c r="D26" s="436"/>
    </row>
    <row r="27" spans="2:4" ht="171" customHeight="1" x14ac:dyDescent="0.35">
      <c r="B27" s="304" t="s">
        <v>300</v>
      </c>
      <c r="C27" s="407"/>
      <c r="D27" s="408"/>
    </row>
    <row r="28" spans="2:4" ht="189" x14ac:dyDescent="0.35">
      <c r="B28" s="56" t="s">
        <v>301</v>
      </c>
      <c r="C28" s="407"/>
      <c r="D28" s="408"/>
    </row>
    <row r="29" spans="2:4" ht="202.5" x14ac:dyDescent="0.35">
      <c r="B29" s="56" t="s">
        <v>302</v>
      </c>
      <c r="C29" s="407"/>
      <c r="D29" s="408"/>
    </row>
    <row r="30" spans="2:4" ht="135.75" customHeight="1" x14ac:dyDescent="0.35">
      <c r="B30" s="56" t="s">
        <v>303</v>
      </c>
      <c r="C30" s="407"/>
      <c r="D30" s="408"/>
    </row>
    <row r="31" spans="2:4" ht="378" x14ac:dyDescent="0.35">
      <c r="B31" s="56" t="s">
        <v>304</v>
      </c>
      <c r="C31" s="407"/>
      <c r="D31" s="408"/>
    </row>
    <row r="32" spans="2:4" ht="91.5" customHeight="1" x14ac:dyDescent="0.35">
      <c r="B32" s="48" t="s">
        <v>305</v>
      </c>
      <c r="C32" s="429"/>
      <c r="D32" s="429"/>
    </row>
    <row r="33" spans="2:4" x14ac:dyDescent="0.35">
      <c r="B33" s="10"/>
      <c r="C33" s="10"/>
    </row>
    <row r="34" spans="2:4" ht="17.149999999999999" customHeight="1" x14ac:dyDescent="0.35">
      <c r="B34" s="426" t="s">
        <v>45</v>
      </c>
      <c r="C34" s="426"/>
      <c r="D34" s="426"/>
    </row>
    <row r="35" spans="2:4" ht="89.25" customHeight="1" x14ac:dyDescent="0.35">
      <c r="B35" s="430" t="s">
        <v>1081</v>
      </c>
      <c r="C35" s="430"/>
      <c r="D35" s="430"/>
    </row>
    <row r="36" spans="2:4" ht="22.5" customHeight="1" x14ac:dyDescent="0.35">
      <c r="B36" s="10"/>
      <c r="C36" s="10"/>
    </row>
    <row r="37" spans="2:4" ht="14.5" hidden="1" customHeight="1" x14ac:dyDescent="0.35">
      <c r="B37" s="10"/>
      <c r="C37" s="10"/>
    </row>
    <row r="38" spans="2:4" ht="14.5" hidden="1" customHeight="1" x14ac:dyDescent="0.35">
      <c r="B38" s="10"/>
      <c r="C38" s="10"/>
    </row>
    <row r="39" spans="2:4" hidden="1" x14ac:dyDescent="0.35">
      <c r="B39" s="10"/>
      <c r="C39" s="10"/>
    </row>
    <row r="40" spans="2:4" hidden="1" x14ac:dyDescent="0.35">
      <c r="B40" s="10"/>
      <c r="C40" s="10"/>
    </row>
    <row r="41" spans="2:4" hidden="1" x14ac:dyDescent="0.35">
      <c r="B41" s="10"/>
      <c r="C41" s="10"/>
    </row>
    <row r="42" spans="2:4" hidden="1" x14ac:dyDescent="0.35">
      <c r="B42" s="10"/>
      <c r="C42" s="10"/>
    </row>
    <row r="43" spans="2:4" hidden="1" x14ac:dyDescent="0.35">
      <c r="B43" s="10"/>
      <c r="C43" s="10"/>
    </row>
    <row r="44" spans="2:4" hidden="1" x14ac:dyDescent="0.35">
      <c r="B44" s="10"/>
      <c r="C44" s="10"/>
    </row>
    <row r="45" spans="2:4" hidden="1" x14ac:dyDescent="0.35">
      <c r="B45" s="10"/>
      <c r="C45" s="10"/>
    </row>
    <row r="46" spans="2:4" ht="14.5" hidden="1" customHeight="1" x14ac:dyDescent="0.35">
      <c r="B46" s="10"/>
      <c r="C46" s="10"/>
    </row>
    <row r="47" spans="2:4" hidden="1" x14ac:dyDescent="0.35">
      <c r="B47" s="10"/>
      <c r="C47" s="10"/>
    </row>
    <row r="48" spans="2:4" hidden="1" x14ac:dyDescent="0.35">
      <c r="B48" s="10"/>
      <c r="C48" s="10"/>
    </row>
    <row r="49" spans="2:3" hidden="1" x14ac:dyDescent="0.35">
      <c r="B49" s="10"/>
      <c r="C49" s="10"/>
    </row>
    <row r="50" spans="2:3" hidden="1" x14ac:dyDescent="0.35">
      <c r="B50" s="10"/>
      <c r="C50" s="10"/>
    </row>
    <row r="51" spans="2:3" hidden="1" x14ac:dyDescent="0.35">
      <c r="B51" s="10"/>
      <c r="C51" s="10"/>
    </row>
    <row r="52" spans="2:3" hidden="1" x14ac:dyDescent="0.35">
      <c r="B52" s="10"/>
      <c r="C52" s="10"/>
    </row>
    <row r="53" spans="2:3" hidden="1" x14ac:dyDescent="0.35">
      <c r="B53" s="10"/>
      <c r="C53" s="10"/>
    </row>
    <row r="54" spans="2:3" hidden="1" x14ac:dyDescent="0.35">
      <c r="B54" s="10"/>
      <c r="C54" s="10"/>
    </row>
    <row r="55" spans="2:3" ht="14.5" hidden="1" customHeight="1" x14ac:dyDescent="0.35">
      <c r="B55" s="10"/>
      <c r="C55" s="10"/>
    </row>
    <row r="56" spans="2:3" hidden="1" x14ac:dyDescent="0.35">
      <c r="B56" s="3"/>
      <c r="C56" s="3"/>
    </row>
    <row r="57" spans="2:3" hidden="1" x14ac:dyDescent="0.35">
      <c r="B57" s="3"/>
      <c r="C57" s="3"/>
    </row>
    <row r="58" spans="2:3" hidden="1" x14ac:dyDescent="0.35">
      <c r="B58" s="3"/>
      <c r="C58" s="3"/>
    </row>
    <row r="59" spans="2:3" hidden="1" x14ac:dyDescent="0.35">
      <c r="B59" s="3"/>
      <c r="C59" s="3"/>
    </row>
    <row r="60" spans="2:3" hidden="1" x14ac:dyDescent="0.35">
      <c r="B60" s="3"/>
      <c r="C60" s="3"/>
    </row>
    <row r="61" spans="2:3" hidden="1" x14ac:dyDescent="0.35">
      <c r="B61" s="3"/>
      <c r="C61" s="3"/>
    </row>
    <row r="62" spans="2:3" hidden="1" x14ac:dyDescent="0.35">
      <c r="B62" s="3"/>
      <c r="C62" s="3"/>
    </row>
    <row r="63" spans="2:3" hidden="1" x14ac:dyDescent="0.35">
      <c r="B63" s="3"/>
      <c r="C63" s="3"/>
    </row>
    <row r="64" spans="2:3" hidden="1" x14ac:dyDescent="0.35">
      <c r="B64" s="3"/>
      <c r="C64" s="3"/>
    </row>
    <row r="65" spans="2:3" hidden="1" x14ac:dyDescent="0.35">
      <c r="B65" s="3"/>
      <c r="C65" s="3"/>
    </row>
    <row r="66" spans="2:3" hidden="1" x14ac:dyDescent="0.35">
      <c r="B66" s="3"/>
      <c r="C66" s="3"/>
    </row>
    <row r="67" spans="2:3" hidden="1" x14ac:dyDescent="0.35">
      <c r="B67" s="3"/>
      <c r="C67" s="3"/>
    </row>
    <row r="68" spans="2:3" hidden="1" x14ac:dyDescent="0.35">
      <c r="B68" s="3"/>
      <c r="C68" s="3"/>
    </row>
  </sheetData>
  <sheetProtection algorithmName="SHA-512" hashValue="Olgmn/oYGkEXWdvOgW9qnxK7UhufxTKkkl6jrfIUIqNdwtyO2dSIx4sl9uQ8IyPMv8DdXsBuHbklNW0rdpaxTQ==" saltValue="OvO57YXyJhgkdsb+WTn4LQ==" spinCount="100000" sheet="1" objects="1" scenarios="1"/>
  <mergeCells count="15">
    <mergeCell ref="B4:D4"/>
    <mergeCell ref="C28:D28"/>
    <mergeCell ref="C29:D29"/>
    <mergeCell ref="C30:D30"/>
    <mergeCell ref="C31:D31"/>
    <mergeCell ref="B10:D10"/>
    <mergeCell ref="B13:D13"/>
    <mergeCell ref="B11:D11"/>
    <mergeCell ref="B9:D9"/>
    <mergeCell ref="B35:D35"/>
    <mergeCell ref="B34:D34"/>
    <mergeCell ref="B25:D25"/>
    <mergeCell ref="C26:D26"/>
    <mergeCell ref="C32:D32"/>
    <mergeCell ref="C27:D27"/>
  </mergeCells>
  <conditionalFormatting sqref="B11 C15:D23 C27:C32">
    <cfRule type="containsBlanks" dxfId="19" priority="2">
      <formula>LEN(TRIM(B11))=0</formula>
    </cfRule>
  </conditionalFormatting>
  <pageMargins left="0.70866141732283472" right="0.70866141732283472" top="0.74803149606299213" bottom="0.74803149606299213" header="0.31496062992125984" footer="0.31496062992125984"/>
  <pageSetup paperSize="9" scale="4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243-AAFA-4A4F-869F-A386099A8106}">
  <sheetPr>
    <tabColor rgb="FF007390"/>
    <pageSetUpPr fitToPage="1"/>
  </sheetPr>
  <dimension ref="A1:Z55"/>
  <sheetViews>
    <sheetView showGridLines="0" topLeftCell="A27" workbookViewId="0">
      <selection activeCell="C10" sqref="C10"/>
    </sheetView>
  </sheetViews>
  <sheetFormatPr defaultColWidth="0" defaultRowHeight="14.5" zeroHeight="1" x14ac:dyDescent="0.35"/>
  <cols>
    <col min="1" max="1" width="3.7265625" customWidth="1"/>
    <col min="2" max="2" width="52.54296875" customWidth="1"/>
    <col min="3" max="3" width="25.1796875" customWidth="1"/>
    <col min="4" max="4" width="27.54296875" customWidth="1"/>
    <col min="5" max="5" width="45.1796875" customWidth="1"/>
    <col min="6" max="6" width="46.26953125" customWidth="1"/>
    <col min="7" max="7" width="52.81640625" customWidth="1"/>
    <col min="8" max="8" width="5.453125" customWidth="1"/>
    <col min="9" max="26" width="0" hidden="1" customWidth="1"/>
    <col min="27" max="16384" width="8.7265625" hidden="1"/>
  </cols>
  <sheetData>
    <row r="1" spans="2:21" x14ac:dyDescent="0.35"/>
    <row r="2" spans="2:21" ht="39.65" customHeight="1" x14ac:dyDescent="0.45">
      <c r="B2" s="52" t="s">
        <v>306</v>
      </c>
      <c r="C2" s="52"/>
      <c r="D2" s="52"/>
      <c r="E2" s="52"/>
      <c r="F2" s="52"/>
      <c r="G2" s="52"/>
    </row>
    <row r="3" spans="2:21" ht="11.15" customHeight="1" x14ac:dyDescent="0.45">
      <c r="B3" s="52"/>
      <c r="C3" s="52"/>
      <c r="D3" s="52"/>
      <c r="E3" s="52"/>
      <c r="F3" s="52"/>
      <c r="G3" s="52"/>
    </row>
    <row r="4" spans="2:21" ht="125.5" customHeight="1" x14ac:dyDescent="0.35">
      <c r="B4" s="450"/>
      <c r="C4" s="450"/>
      <c r="D4" s="450"/>
      <c r="E4" s="450"/>
      <c r="F4" s="450"/>
      <c r="G4" s="450"/>
    </row>
    <row r="5" spans="2:21" x14ac:dyDescent="0.35">
      <c r="B5" s="2"/>
      <c r="C5" s="2"/>
      <c r="D5" s="2"/>
      <c r="E5" s="2"/>
      <c r="F5" s="2"/>
      <c r="G5" s="2"/>
    </row>
    <row r="6" spans="2:21" ht="18.75" customHeight="1" x14ac:dyDescent="0.35">
      <c r="B6" s="14" t="s">
        <v>85</v>
      </c>
      <c r="C6" s="365" t="str">
        <f>IF(ISBLANK('Site Details'!C6),"",'Site Details'!C6)</f>
        <v/>
      </c>
      <c r="D6" s="366"/>
    </row>
    <row r="7" spans="2:21" ht="22.5" customHeight="1" x14ac:dyDescent="0.35">
      <c r="B7" s="14" t="s">
        <v>63</v>
      </c>
      <c r="C7" s="365" t="str">
        <f>IF(ISBLANK('Site Details'!C7),"",'Site Details'!C7)</f>
        <v/>
      </c>
      <c r="D7" s="366" t="str">
        <f>IF(ISBLANK('Site Details'!D7),"",'Site Details'!D7)</f>
        <v/>
      </c>
    </row>
    <row r="8" spans="2:21" x14ac:dyDescent="0.35">
      <c r="B8" s="2"/>
      <c r="C8" s="2"/>
      <c r="D8" s="2"/>
      <c r="E8" s="2"/>
      <c r="F8" s="2"/>
      <c r="G8" s="2"/>
    </row>
    <row r="9" spans="2:21" ht="15" x14ac:dyDescent="0.35">
      <c r="B9" s="440" t="s">
        <v>1082</v>
      </c>
      <c r="C9" s="441"/>
      <c r="D9" s="441"/>
      <c r="E9" s="441"/>
      <c r="F9" s="441"/>
      <c r="G9" s="441"/>
      <c r="P9" s="446"/>
      <c r="Q9" s="447"/>
      <c r="R9" s="447"/>
      <c r="S9" s="447"/>
      <c r="T9" s="447"/>
      <c r="U9" s="447"/>
    </row>
    <row r="10" spans="2:21" ht="45" x14ac:dyDescent="0.35">
      <c r="B10" s="61" t="s">
        <v>1083</v>
      </c>
      <c r="C10" s="62" t="s">
        <v>307</v>
      </c>
      <c r="D10" s="62" t="s">
        <v>308</v>
      </c>
      <c r="E10" s="57" t="s">
        <v>309</v>
      </c>
      <c r="F10" s="62" t="s">
        <v>310</v>
      </c>
      <c r="G10" s="62" t="s">
        <v>311</v>
      </c>
      <c r="P10" s="446"/>
      <c r="Q10" s="447"/>
      <c r="R10" s="447"/>
      <c r="S10" s="447"/>
      <c r="T10" s="447"/>
      <c r="U10" s="447"/>
    </row>
    <row r="11" spans="2:21" x14ac:dyDescent="0.35">
      <c r="B11" s="325"/>
      <c r="C11" s="326"/>
      <c r="D11" s="325"/>
      <c r="E11" s="227"/>
      <c r="F11" s="227"/>
      <c r="G11" s="191"/>
      <c r="P11" s="446"/>
      <c r="Q11" s="447"/>
      <c r="R11" s="447"/>
      <c r="S11" s="447"/>
      <c r="T11" s="447"/>
      <c r="U11" s="447"/>
    </row>
    <row r="12" spans="2:21" x14ac:dyDescent="0.35">
      <c r="B12" s="325"/>
      <c r="C12" s="326"/>
      <c r="D12" s="325"/>
      <c r="E12" s="227"/>
      <c r="F12" s="227"/>
      <c r="G12" s="191"/>
      <c r="P12" s="448"/>
      <c r="Q12" s="449"/>
      <c r="R12" s="449"/>
      <c r="S12" s="449"/>
      <c r="T12" s="449"/>
      <c r="U12" s="449"/>
    </row>
    <row r="13" spans="2:21" x14ac:dyDescent="0.35">
      <c r="B13" s="325"/>
      <c r="C13" s="326"/>
      <c r="D13" s="325"/>
      <c r="E13" s="227"/>
      <c r="F13" s="227"/>
      <c r="G13" s="191"/>
    </row>
    <row r="14" spans="2:21" x14ac:dyDescent="0.35">
      <c r="B14" s="325"/>
      <c r="C14" s="326"/>
      <c r="D14" s="325"/>
      <c r="E14" s="227"/>
      <c r="F14" s="227"/>
      <c r="G14" s="191"/>
    </row>
    <row r="15" spans="2:21" x14ac:dyDescent="0.35">
      <c r="B15" s="325"/>
      <c r="C15" s="326"/>
      <c r="D15" s="325"/>
      <c r="E15" s="227"/>
      <c r="F15" s="227"/>
      <c r="G15" s="191"/>
    </row>
    <row r="16" spans="2:21" x14ac:dyDescent="0.35">
      <c r="B16" s="325"/>
      <c r="C16" s="326"/>
      <c r="D16" s="325"/>
      <c r="E16" s="227"/>
      <c r="F16" s="227"/>
      <c r="G16" s="191"/>
    </row>
    <row r="17" spans="2:7" x14ac:dyDescent="0.35">
      <c r="B17" s="325"/>
      <c r="C17" s="326"/>
      <c r="D17" s="325"/>
      <c r="E17" s="227"/>
      <c r="F17" s="227"/>
      <c r="G17" s="191"/>
    </row>
    <row r="18" spans="2:7" x14ac:dyDescent="0.35">
      <c r="B18" s="325"/>
      <c r="C18" s="326"/>
      <c r="D18" s="325"/>
      <c r="E18" s="227"/>
      <c r="F18" s="227"/>
      <c r="G18" s="191"/>
    </row>
    <row r="19" spans="2:7" x14ac:dyDescent="0.35">
      <c r="B19" s="325"/>
      <c r="C19" s="326"/>
      <c r="D19" s="325"/>
      <c r="E19" s="227"/>
      <c r="F19" s="227"/>
      <c r="G19" s="191"/>
    </row>
    <row r="20" spans="2:7" x14ac:dyDescent="0.35">
      <c r="B20" s="325"/>
      <c r="C20" s="326"/>
      <c r="D20" s="325"/>
      <c r="E20" s="227"/>
      <c r="F20" s="227"/>
      <c r="G20" s="191"/>
    </row>
    <row r="21" spans="2:7" x14ac:dyDescent="0.35">
      <c r="B21" s="325"/>
      <c r="C21" s="326"/>
      <c r="D21" s="325"/>
      <c r="E21" s="227"/>
      <c r="F21" s="227"/>
      <c r="G21" s="191"/>
    </row>
    <row r="22" spans="2:7" x14ac:dyDescent="0.35">
      <c r="B22" s="325"/>
      <c r="C22" s="326"/>
      <c r="D22" s="325"/>
      <c r="E22" s="227"/>
      <c r="F22" s="227"/>
      <c r="G22" s="191"/>
    </row>
    <row r="23" spans="2:7" x14ac:dyDescent="0.35">
      <c r="B23" s="325"/>
      <c r="C23" s="326"/>
      <c r="D23" s="325"/>
      <c r="E23" s="227"/>
      <c r="F23" s="227"/>
      <c r="G23" s="191"/>
    </row>
    <row r="24" spans="2:7" x14ac:dyDescent="0.35">
      <c r="B24" s="325"/>
      <c r="C24" s="326"/>
      <c r="D24" s="325"/>
      <c r="E24" s="227"/>
      <c r="F24" s="227"/>
      <c r="G24" s="191"/>
    </row>
    <row r="25" spans="2:7" x14ac:dyDescent="0.35">
      <c r="B25" s="325"/>
      <c r="C25" s="326"/>
      <c r="D25" s="325"/>
      <c r="E25" s="227"/>
      <c r="F25" s="227"/>
      <c r="G25" s="191"/>
    </row>
    <row r="26" spans="2:7" x14ac:dyDescent="0.35">
      <c r="B26" s="325"/>
      <c r="C26" s="326"/>
      <c r="D26" s="325"/>
      <c r="E26" s="227"/>
      <c r="F26" s="227"/>
      <c r="G26" s="191"/>
    </row>
    <row r="27" spans="2:7" x14ac:dyDescent="0.35">
      <c r="B27" s="325"/>
      <c r="C27" s="326"/>
      <c r="D27" s="325"/>
      <c r="E27" s="227"/>
      <c r="F27" s="227"/>
      <c r="G27" s="191"/>
    </row>
    <row r="28" spans="2:7" x14ac:dyDescent="0.35">
      <c r="B28" s="325"/>
      <c r="C28" s="326"/>
      <c r="D28" s="325"/>
      <c r="E28" s="227"/>
      <c r="F28" s="227"/>
      <c r="G28" s="191"/>
    </row>
    <row r="29" spans="2:7" x14ac:dyDescent="0.35">
      <c r="B29" s="325"/>
      <c r="C29" s="326"/>
      <c r="D29" s="325"/>
      <c r="E29" s="227"/>
      <c r="F29" s="227"/>
      <c r="G29" s="191"/>
    </row>
    <row r="30" spans="2:7" x14ac:dyDescent="0.35">
      <c r="B30" s="325"/>
      <c r="C30" s="326"/>
      <c r="D30" s="325"/>
      <c r="E30" s="227"/>
      <c r="F30" s="227"/>
      <c r="G30" s="191"/>
    </row>
    <row r="31" spans="2:7" x14ac:dyDescent="0.35">
      <c r="B31" s="325"/>
      <c r="C31" s="326"/>
      <c r="D31" s="325"/>
      <c r="E31" s="227"/>
      <c r="F31" s="227"/>
      <c r="G31" s="191"/>
    </row>
    <row r="32" spans="2:7" x14ac:dyDescent="0.35">
      <c r="B32" s="325"/>
      <c r="C32" s="326"/>
      <c r="D32" s="325"/>
      <c r="E32" s="227"/>
      <c r="F32" s="227"/>
      <c r="G32" s="191"/>
    </row>
    <row r="33" spans="2:7" x14ac:dyDescent="0.35">
      <c r="B33" s="325"/>
      <c r="C33" s="326"/>
      <c r="D33" s="325"/>
      <c r="E33" s="227"/>
      <c r="F33" s="227"/>
      <c r="G33" s="191"/>
    </row>
    <row r="34" spans="2:7" x14ac:dyDescent="0.35">
      <c r="B34" s="325"/>
      <c r="C34" s="326"/>
      <c r="D34" s="325"/>
      <c r="E34" s="227"/>
      <c r="F34" s="227"/>
      <c r="G34" s="191"/>
    </row>
    <row r="35" spans="2:7" x14ac:dyDescent="0.35">
      <c r="B35" s="325"/>
      <c r="C35" s="326"/>
      <c r="D35" s="325"/>
      <c r="E35" s="227"/>
      <c r="F35" s="227"/>
      <c r="G35" s="191"/>
    </row>
    <row r="36" spans="2:7" ht="24.65" customHeight="1" x14ac:dyDescent="0.35">
      <c r="B36" s="193"/>
      <c r="C36" s="194"/>
      <c r="D36" s="193"/>
      <c r="E36" s="193"/>
      <c r="F36" s="193"/>
      <c r="G36" s="193"/>
    </row>
    <row r="37" spans="2:7" hidden="1" x14ac:dyDescent="0.35">
      <c r="B37" s="193"/>
      <c r="C37" s="193"/>
      <c r="D37" s="193"/>
      <c r="E37" s="193"/>
      <c r="F37" s="193"/>
      <c r="G37" s="193"/>
    </row>
    <row r="38" spans="2:7" hidden="1" x14ac:dyDescent="0.35">
      <c r="B38" s="193"/>
      <c r="C38" s="193"/>
      <c r="D38" s="193"/>
      <c r="E38" s="193"/>
      <c r="F38" s="193"/>
      <c r="G38" s="193"/>
    </row>
    <row r="39" spans="2:7" hidden="1" x14ac:dyDescent="0.35">
      <c r="B39" s="193"/>
      <c r="C39" s="193"/>
      <c r="D39" s="193"/>
      <c r="E39" s="193"/>
      <c r="F39" s="193"/>
      <c r="G39" s="193"/>
    </row>
    <row r="40" spans="2:7" hidden="1" x14ac:dyDescent="0.35">
      <c r="B40" s="193"/>
      <c r="C40" s="193"/>
      <c r="D40" s="193"/>
      <c r="E40" s="193"/>
      <c r="F40" s="193"/>
      <c r="G40" s="193"/>
    </row>
    <row r="41" spans="2:7" ht="14.5" hidden="1" customHeight="1" x14ac:dyDescent="0.35">
      <c r="B41" s="193"/>
      <c r="C41" s="193"/>
      <c r="D41" s="193"/>
      <c r="E41" s="193"/>
      <c r="F41" s="193"/>
      <c r="G41" s="193"/>
    </row>
    <row r="42" spans="2:7" hidden="1" x14ac:dyDescent="0.35">
      <c r="B42" s="43"/>
      <c r="C42" s="43"/>
      <c r="D42" s="43"/>
      <c r="E42" s="43"/>
      <c r="F42" s="43"/>
      <c r="G42" s="43"/>
    </row>
    <row r="43" spans="2:7" hidden="1" x14ac:dyDescent="0.35">
      <c r="B43" s="43"/>
      <c r="C43" s="43"/>
      <c r="D43" s="43"/>
      <c r="E43" s="43"/>
      <c r="F43" s="43"/>
      <c r="G43" s="43"/>
    </row>
    <row r="44" spans="2:7" hidden="1" x14ac:dyDescent="0.35">
      <c r="B44" s="43"/>
      <c r="C44" s="43"/>
      <c r="D44" s="43"/>
      <c r="E44" s="43"/>
      <c r="F44" s="43"/>
      <c r="G44" s="43"/>
    </row>
    <row r="45" spans="2:7" hidden="1" x14ac:dyDescent="0.35">
      <c r="B45" s="43"/>
      <c r="C45" s="43"/>
      <c r="D45" s="43"/>
      <c r="E45" s="43"/>
      <c r="F45" s="43"/>
      <c r="G45" s="43"/>
    </row>
    <row r="46" spans="2:7" hidden="1" x14ac:dyDescent="0.35">
      <c r="B46" s="43"/>
      <c r="C46" s="43"/>
      <c r="D46" s="43"/>
      <c r="E46" s="43"/>
      <c r="F46" s="43"/>
      <c r="G46" s="43"/>
    </row>
    <row r="47" spans="2:7" hidden="1" x14ac:dyDescent="0.35">
      <c r="B47" s="43"/>
      <c r="C47" s="43"/>
      <c r="D47" s="43"/>
      <c r="E47" s="43"/>
      <c r="F47" s="43"/>
      <c r="G47" s="43"/>
    </row>
    <row r="48" spans="2:7" hidden="1" x14ac:dyDescent="0.35">
      <c r="B48" s="43"/>
      <c r="C48" s="43"/>
      <c r="D48" s="43"/>
      <c r="E48" s="43"/>
      <c r="F48" s="43"/>
      <c r="G48" s="43"/>
    </row>
    <row r="49" spans="2:7" hidden="1" x14ac:dyDescent="0.35">
      <c r="B49" s="43"/>
      <c r="C49" s="43"/>
      <c r="D49" s="43"/>
      <c r="E49" s="43"/>
      <c r="F49" s="43"/>
      <c r="G49" s="43"/>
    </row>
    <row r="50" spans="2:7" hidden="1" x14ac:dyDescent="0.35">
      <c r="B50" s="43"/>
      <c r="C50" s="43"/>
      <c r="D50" s="43"/>
      <c r="E50" s="43"/>
      <c r="F50" s="43"/>
      <c r="G50" s="43"/>
    </row>
    <row r="51" spans="2:7" hidden="1" x14ac:dyDescent="0.35">
      <c r="B51" s="43"/>
      <c r="C51" s="43"/>
      <c r="D51" s="43"/>
      <c r="E51" s="43"/>
      <c r="F51" s="43"/>
      <c r="G51" s="43"/>
    </row>
    <row r="52" spans="2:7" hidden="1" x14ac:dyDescent="0.35">
      <c r="B52" s="43"/>
      <c r="C52" s="43"/>
      <c r="D52" s="43"/>
      <c r="E52" s="43"/>
      <c r="F52" s="43"/>
      <c r="G52" s="43"/>
    </row>
    <row r="53" spans="2:7" hidden="1" x14ac:dyDescent="0.35">
      <c r="B53" s="43"/>
      <c r="C53" s="43"/>
      <c r="D53" s="43"/>
      <c r="E53" s="43"/>
      <c r="F53" s="43"/>
      <c r="G53" s="43"/>
    </row>
    <row r="54" spans="2:7" hidden="1" x14ac:dyDescent="0.35">
      <c r="B54" s="43"/>
      <c r="C54" s="43"/>
      <c r="D54" s="43"/>
      <c r="E54" s="43"/>
      <c r="F54" s="43"/>
      <c r="G54" s="43"/>
    </row>
    <row r="55" spans="2:7" hidden="1" x14ac:dyDescent="0.35">
      <c r="B55" s="131"/>
      <c r="C55" s="131"/>
      <c r="D55" s="131"/>
      <c r="E55" s="131"/>
      <c r="F55" s="131"/>
      <c r="G55" s="131"/>
    </row>
  </sheetData>
  <sheetProtection algorithmName="SHA-512" hashValue="+x9eL71ewm0ASW21F5nDoPlrerTbYm8u9U4OAPFRSWO5HDfNJJdgSlrYut0loAspAeJ1pF4UsXXXF/A2RLrOJQ==" saltValue="z0Ssc1HrfpvhSakO16loEg==" spinCount="100000" sheet="1" objects="1" scenarios="1"/>
  <mergeCells count="5">
    <mergeCell ref="P9:U12"/>
    <mergeCell ref="B9:G9"/>
    <mergeCell ref="B4:G4"/>
    <mergeCell ref="C6:D6"/>
    <mergeCell ref="C7:D7"/>
  </mergeCells>
  <conditionalFormatting sqref="B11:G35">
    <cfRule type="containsBlanks" dxfId="18" priority="1">
      <formula>LEN(TRIM(B11))=0</formula>
    </cfRule>
  </conditionalFormatting>
  <pageMargins left="0.70866141732283472" right="0.70866141732283472" top="0.74803149606299213" bottom="0.74803149606299213" header="0.31496062992125984" footer="0.31496062992125984"/>
  <pageSetup paperSize="9" scale="3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A8E5-4C1A-4AD2-93A6-92F9D29CA473}">
  <sheetPr>
    <tabColor rgb="FFB94700"/>
    <pageSetUpPr fitToPage="1"/>
  </sheetPr>
  <dimension ref="A1:E59"/>
  <sheetViews>
    <sheetView showGridLines="0" topLeftCell="A4" zoomScaleNormal="100" workbookViewId="0">
      <selection activeCell="E4" sqref="E4"/>
    </sheetView>
  </sheetViews>
  <sheetFormatPr defaultColWidth="0" defaultRowHeight="14.5" zeroHeight="1" x14ac:dyDescent="0.35"/>
  <cols>
    <col min="1" max="1" width="2" customWidth="1"/>
    <col min="2" max="2" width="54.81640625" customWidth="1"/>
    <col min="3" max="3" width="50.1796875" customWidth="1"/>
    <col min="4" max="4" width="48.81640625" customWidth="1"/>
    <col min="5" max="5" width="5.26953125" customWidth="1"/>
    <col min="6" max="16384" width="6.453125" hidden="1"/>
  </cols>
  <sheetData>
    <row r="1" spans="2:4" x14ac:dyDescent="0.35"/>
    <row r="2" spans="2:4" ht="36" customHeight="1" x14ac:dyDescent="0.45">
      <c r="B2" s="52" t="s">
        <v>312</v>
      </c>
      <c r="C2" s="52"/>
      <c r="D2" s="52"/>
    </row>
    <row r="3" spans="2:4" ht="17.5" x14ac:dyDescent="0.35">
      <c r="B3" s="58"/>
      <c r="C3" s="58"/>
      <c r="D3" s="58"/>
    </row>
    <row r="4" spans="2:4" ht="148.5" customHeight="1" x14ac:dyDescent="0.35">
      <c r="B4" s="450" t="s">
        <v>313</v>
      </c>
      <c r="C4" s="450"/>
      <c r="D4" s="450"/>
    </row>
    <row r="5" spans="2:4" x14ac:dyDescent="0.35">
      <c r="B5" s="2"/>
      <c r="C5" s="2"/>
      <c r="D5" s="2"/>
    </row>
    <row r="6" spans="2:4" x14ac:dyDescent="0.35">
      <c r="B6" s="14" t="s">
        <v>85</v>
      </c>
      <c r="C6" s="341" t="str">
        <f>IF(ISBLANK('Site Details'!C6),"",'Site Details'!C6)</f>
        <v/>
      </c>
    </row>
    <row r="7" spans="2:4" x14ac:dyDescent="0.35">
      <c r="B7" s="14" t="s">
        <v>63</v>
      </c>
      <c r="C7" s="341" t="str">
        <f>IF(ISBLANK('Site Details'!C7),"",'Site Details'!C7)</f>
        <v/>
      </c>
    </row>
    <row r="8" spans="2:4" ht="15.75" customHeight="1" x14ac:dyDescent="0.35">
      <c r="B8" s="5"/>
      <c r="C8" s="5"/>
      <c r="D8" s="5"/>
    </row>
    <row r="9" spans="2:4" ht="15.75" customHeight="1" x14ac:dyDescent="0.35">
      <c r="B9" s="454" t="s">
        <v>314</v>
      </c>
      <c r="C9" s="455"/>
      <c r="D9" s="3"/>
    </row>
    <row r="10" spans="2:4" ht="49" customHeight="1" x14ac:dyDescent="0.35">
      <c r="B10" s="458" t="s">
        <v>315</v>
      </c>
      <c r="C10" s="459"/>
      <c r="D10" s="3"/>
    </row>
    <row r="11" spans="2:4" ht="15.75" customHeight="1" x14ac:dyDescent="0.35">
      <c r="B11" s="3"/>
      <c r="C11" s="3"/>
      <c r="D11" s="3"/>
    </row>
    <row r="12" spans="2:4" ht="15.75" customHeight="1" x14ac:dyDescent="0.35">
      <c r="B12" s="456" t="s">
        <v>316</v>
      </c>
      <c r="C12" s="456"/>
      <c r="D12" s="456"/>
    </row>
    <row r="13" spans="2:4" ht="15.75" customHeight="1" x14ac:dyDescent="0.35">
      <c r="B13" s="430" t="s">
        <v>317</v>
      </c>
      <c r="C13" s="457"/>
      <c r="D13" s="457"/>
    </row>
    <row r="14" spans="2:4" ht="15.75" customHeight="1" x14ac:dyDescent="0.35">
      <c r="B14" s="41" t="s">
        <v>318</v>
      </c>
      <c r="C14" s="453"/>
      <c r="D14" s="453"/>
    </row>
    <row r="15" spans="2:4" ht="15.75" customHeight="1" x14ac:dyDescent="0.35">
      <c r="B15" s="41" t="s">
        <v>319</v>
      </c>
      <c r="C15" s="453"/>
      <c r="D15" s="453"/>
    </row>
    <row r="16" spans="2:4" ht="15.75" customHeight="1" x14ac:dyDescent="0.35">
      <c r="B16" s="41" t="s">
        <v>320</v>
      </c>
      <c r="C16" s="451"/>
      <c r="D16" s="452"/>
    </row>
    <row r="17" spans="2:4" ht="15.75" customHeight="1" x14ac:dyDescent="0.35">
      <c r="B17" s="41" t="s">
        <v>321</v>
      </c>
      <c r="C17" s="453"/>
      <c r="D17" s="453"/>
    </row>
    <row r="18" spans="2:4" ht="15.75" customHeight="1" x14ac:dyDescent="0.35">
      <c r="B18" s="41" t="s">
        <v>322</v>
      </c>
      <c r="C18" s="453"/>
      <c r="D18" s="453"/>
    </row>
    <row r="19" spans="2:4" ht="15.75" customHeight="1" x14ac:dyDescent="0.35">
      <c r="B19" s="41" t="s">
        <v>323</v>
      </c>
      <c r="C19" s="453"/>
      <c r="D19" s="453"/>
    </row>
    <row r="20" spans="2:4" ht="15.75" customHeight="1" x14ac:dyDescent="0.35">
      <c r="B20" s="41" t="s">
        <v>324</v>
      </c>
      <c r="C20" s="453"/>
      <c r="D20" s="453"/>
    </row>
    <row r="21" spans="2:4" ht="15.75" customHeight="1" x14ac:dyDescent="0.35">
      <c r="B21" s="41" t="s">
        <v>325</v>
      </c>
      <c r="C21" s="453"/>
      <c r="D21" s="453"/>
    </row>
    <row r="22" spans="2:4" ht="15.75" customHeight="1" x14ac:dyDescent="0.35">
      <c r="B22" s="41" t="s">
        <v>326</v>
      </c>
      <c r="C22" s="453"/>
      <c r="D22" s="453"/>
    </row>
    <row r="23" spans="2:4" ht="15.75" customHeight="1" x14ac:dyDescent="0.35">
      <c r="B23" s="41" t="s">
        <v>327</v>
      </c>
      <c r="C23" s="453"/>
      <c r="D23" s="453"/>
    </row>
    <row r="24" spans="2:4" ht="15.75" customHeight="1" x14ac:dyDescent="0.35">
      <c r="B24" s="41" t="s">
        <v>274</v>
      </c>
      <c r="C24" s="451"/>
      <c r="D24" s="452"/>
    </row>
    <row r="25" spans="2:4" ht="15.75" customHeight="1" x14ac:dyDescent="0.35">
      <c r="B25" s="10"/>
      <c r="C25" s="10"/>
      <c r="D25" s="10"/>
    </row>
    <row r="26" spans="2:4" ht="15.75" hidden="1" customHeight="1" x14ac:dyDescent="0.35">
      <c r="B26" s="10"/>
      <c r="C26" s="10"/>
      <c r="D26" s="10"/>
    </row>
    <row r="27" spans="2:4" ht="15.75" hidden="1" customHeight="1" x14ac:dyDescent="0.35">
      <c r="B27" s="10"/>
      <c r="C27" s="10"/>
      <c r="D27" s="10"/>
    </row>
    <row r="28" spans="2:4" ht="15.75" hidden="1" customHeight="1" x14ac:dyDescent="0.35">
      <c r="B28" s="10"/>
      <c r="C28" s="10"/>
      <c r="D28" s="10"/>
    </row>
    <row r="29" spans="2:4" ht="15.75" hidden="1" customHeight="1" x14ac:dyDescent="0.35">
      <c r="B29" s="10"/>
      <c r="C29" s="10"/>
      <c r="D29" s="10"/>
    </row>
    <row r="30" spans="2:4" ht="15.75" hidden="1" customHeight="1" x14ac:dyDescent="0.35">
      <c r="B30" s="10"/>
      <c r="C30" s="10"/>
      <c r="D30" s="10"/>
    </row>
    <row r="31" spans="2:4" ht="15.75" hidden="1" customHeight="1" x14ac:dyDescent="0.35">
      <c r="B31" s="10"/>
      <c r="C31" s="10"/>
      <c r="D31" s="10"/>
    </row>
    <row r="32" spans="2:4" ht="15.75" hidden="1" customHeight="1" x14ac:dyDescent="0.35">
      <c r="B32" s="10"/>
      <c r="C32" s="10"/>
      <c r="D32" s="10"/>
    </row>
    <row r="33" spans="2:4" ht="15.75" hidden="1" customHeight="1" x14ac:dyDescent="0.35">
      <c r="B33" s="10"/>
      <c r="C33" s="10"/>
      <c r="D33" s="10"/>
    </row>
    <row r="34" spans="2:4" ht="15.75" hidden="1" customHeight="1" x14ac:dyDescent="0.35">
      <c r="B34" s="10"/>
      <c r="C34" s="10"/>
      <c r="D34" s="10"/>
    </row>
    <row r="35" spans="2:4" ht="15.75" hidden="1" customHeight="1" x14ac:dyDescent="0.35">
      <c r="B35" s="10"/>
      <c r="C35" s="10"/>
      <c r="D35" s="10"/>
    </row>
    <row r="36" spans="2:4" ht="15.75" hidden="1" customHeight="1" x14ac:dyDescent="0.35">
      <c r="B36" s="3"/>
      <c r="C36" s="3"/>
      <c r="D36" s="3"/>
    </row>
    <row r="37" spans="2:4" ht="15.75" hidden="1" customHeight="1" x14ac:dyDescent="0.35">
      <c r="B37" s="3"/>
      <c r="C37" s="3"/>
      <c r="D37" s="3"/>
    </row>
    <row r="38" spans="2:4" ht="15.75" hidden="1" customHeight="1" x14ac:dyDescent="0.35">
      <c r="B38" s="3"/>
      <c r="C38" s="3"/>
      <c r="D38" s="3"/>
    </row>
    <row r="39" spans="2:4" ht="15.75" hidden="1" customHeight="1" x14ac:dyDescent="0.35">
      <c r="B39" s="3"/>
      <c r="C39" s="3"/>
      <c r="D39" s="3"/>
    </row>
    <row r="40" spans="2:4" ht="15.75" hidden="1" customHeight="1" x14ac:dyDescent="0.35">
      <c r="B40" s="3"/>
      <c r="C40" s="3"/>
      <c r="D40" s="3"/>
    </row>
    <row r="41" spans="2:4" ht="15.75" hidden="1" customHeight="1" x14ac:dyDescent="0.35">
      <c r="B41" s="3"/>
      <c r="C41" s="3"/>
      <c r="D41" s="3"/>
    </row>
    <row r="42" spans="2:4" ht="15.75" hidden="1" customHeight="1" x14ac:dyDescent="0.35">
      <c r="B42" s="3"/>
      <c r="C42" s="3"/>
      <c r="D42" s="3"/>
    </row>
    <row r="43" spans="2:4" ht="15.75" hidden="1" customHeight="1" x14ac:dyDescent="0.35">
      <c r="B43" s="3"/>
      <c r="C43" s="3"/>
      <c r="D43" s="3"/>
    </row>
    <row r="44" spans="2:4" ht="15.75" hidden="1" customHeight="1" x14ac:dyDescent="0.35">
      <c r="B44" s="3"/>
      <c r="C44" s="3"/>
      <c r="D44" s="3"/>
    </row>
    <row r="45" spans="2:4" ht="15.75" hidden="1" customHeight="1" x14ac:dyDescent="0.35">
      <c r="B45" s="3"/>
      <c r="C45" s="3"/>
      <c r="D45" s="3"/>
    </row>
    <row r="46" spans="2:4" ht="15.75" hidden="1" customHeight="1" x14ac:dyDescent="0.35">
      <c r="B46" s="3"/>
      <c r="C46" s="3"/>
      <c r="D46" s="3"/>
    </row>
    <row r="47" spans="2:4" ht="15.75" hidden="1" customHeight="1" x14ac:dyDescent="0.35">
      <c r="B47" s="3"/>
      <c r="C47" s="3"/>
      <c r="D47" s="3"/>
    </row>
    <row r="48" spans="2:4" ht="15.75" hidden="1" customHeight="1" x14ac:dyDescent="0.35">
      <c r="B48" s="3"/>
      <c r="C48" s="3"/>
      <c r="D48" s="3"/>
    </row>
    <row r="49" ht="15.75" hidden="1" customHeight="1" x14ac:dyDescent="0.35"/>
    <row r="50" ht="15.75" hidden="1" customHeight="1" x14ac:dyDescent="0.35"/>
    <row r="51" ht="15.75" hidden="1" customHeight="1" x14ac:dyDescent="0.35"/>
    <row r="52" ht="15.75" hidden="1" customHeight="1" x14ac:dyDescent="0.35"/>
    <row r="53" ht="15.75" hidden="1" customHeight="1" x14ac:dyDescent="0.35"/>
    <row r="54" ht="15.75" hidden="1" customHeight="1" x14ac:dyDescent="0.35"/>
    <row r="55" ht="15.75" hidden="1" customHeight="1" x14ac:dyDescent="0.35"/>
    <row r="56" ht="15.75" hidden="1" customHeight="1" x14ac:dyDescent="0.35"/>
    <row r="57" ht="15.75" hidden="1" customHeight="1" x14ac:dyDescent="0.35"/>
    <row r="58" ht="15.75" hidden="1" customHeight="1" x14ac:dyDescent="0.35"/>
    <row r="59" ht="15.75" hidden="1" customHeight="1" x14ac:dyDescent="0.35"/>
  </sheetData>
  <sheetProtection algorithmName="SHA-512" hashValue="13/3lW9kBL7NjxurIp0IXn4HIcKhBRfTh5NaCaUySkwUEk2jP/9pT7KusW7UK1zwPtO7toVKKRVDZGkGnsZYIQ==" saltValue="VOjfJVf92YuGEv8ErbnPFQ==" spinCount="100000" sheet="1" objects="1" scenarios="1"/>
  <mergeCells count="16">
    <mergeCell ref="C17:D17"/>
    <mergeCell ref="B9:C9"/>
    <mergeCell ref="B4:D4"/>
    <mergeCell ref="B12:D12"/>
    <mergeCell ref="B13:D13"/>
    <mergeCell ref="C14:D14"/>
    <mergeCell ref="C15:D15"/>
    <mergeCell ref="B10:C10"/>
    <mergeCell ref="C16:D16"/>
    <mergeCell ref="C24:D24"/>
    <mergeCell ref="C18:D18"/>
    <mergeCell ref="C19:D19"/>
    <mergeCell ref="C20:D20"/>
    <mergeCell ref="C21:D21"/>
    <mergeCell ref="C22:D22"/>
    <mergeCell ref="C23:D23"/>
  </mergeCells>
  <conditionalFormatting sqref="B14:C24">
    <cfRule type="containsBlanks" dxfId="17" priority="3">
      <formula>LEN(TRIM(B14))=0</formula>
    </cfRule>
  </conditionalFormatting>
  <pageMargins left="0.70866141732283472" right="0.70866141732283472" top="0.74803149606299213" bottom="0.74803149606299213" header="0.31496062992125984" footer="0.31496062992125984"/>
  <pageSetup paperSize="9" scale="54"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D51E-FA69-43DB-B631-B09E794DAE41}">
  <sheetPr>
    <tabColor rgb="FFB94700"/>
    <pageSetUpPr autoPageBreaks="0" fitToPage="1"/>
  </sheetPr>
  <dimension ref="B1:XFC1058"/>
  <sheetViews>
    <sheetView showGridLines="0" topLeftCell="A20" zoomScaleNormal="100" zoomScalePageLayoutView="90" workbookViewId="0">
      <selection activeCell="E7" sqref="E7"/>
    </sheetView>
  </sheetViews>
  <sheetFormatPr defaultColWidth="0" defaultRowHeight="13.5" zeroHeight="1" x14ac:dyDescent="0.3"/>
  <cols>
    <col min="1" max="1" width="2.54296875" style="63" customWidth="1"/>
    <col min="2" max="2" width="24.1796875" style="63" customWidth="1"/>
    <col min="3" max="4" width="20.1796875" style="196" customWidth="1"/>
    <col min="5" max="5" width="19.81640625" style="196" customWidth="1"/>
    <col min="6" max="6" width="23.453125" style="196" customWidth="1"/>
    <col min="7" max="7" width="23.54296875" style="196" customWidth="1"/>
    <col min="8" max="8" width="23.26953125" style="196" customWidth="1"/>
    <col min="9" max="9" width="36.54296875" style="196" customWidth="1"/>
    <col min="10" max="11" width="52.81640625" style="196" hidden="1" customWidth="1"/>
    <col min="12" max="12" width="40.54296875" style="196" hidden="1" customWidth="1"/>
    <col min="13" max="13" width="35.81640625" style="196" customWidth="1"/>
    <col min="14" max="14" width="42" style="196" hidden="1" customWidth="1"/>
    <col min="15" max="15" width="31.54296875" style="196" hidden="1" customWidth="1"/>
    <col min="16" max="16" width="43" style="196" hidden="1" customWidth="1"/>
    <col min="17" max="17" width="44.1796875" style="63" hidden="1" customWidth="1"/>
    <col min="18" max="18" width="63.7265625" style="63" hidden="1" customWidth="1"/>
    <col min="19" max="19" width="40.26953125" style="63" hidden="1" customWidth="1"/>
    <col min="20" max="20" width="30.7265625" style="63" hidden="1" customWidth="1"/>
    <col min="21" max="21" width="38.1796875" style="63" hidden="1" customWidth="1"/>
    <col min="22" max="22" width="38.54296875" style="63" hidden="1" customWidth="1"/>
    <col min="23" max="23" width="50.7265625" style="63" hidden="1" customWidth="1"/>
    <col min="24" max="24" width="58.54296875" style="63" hidden="1" customWidth="1"/>
    <col min="25" max="25" width="45.453125" style="63" hidden="1" customWidth="1"/>
    <col min="26" max="26" width="63.7265625" style="63" hidden="1" customWidth="1"/>
    <col min="27" max="27" width="43.54296875" style="63" hidden="1" customWidth="1"/>
    <col min="28" max="28" width="27.7265625" style="63" hidden="1" customWidth="1"/>
    <col min="29" max="29" width="6.1796875" style="63" hidden="1" customWidth="1"/>
    <col min="30" max="16383" width="8.81640625" style="63" hidden="1"/>
    <col min="16384" max="16384" width="4.1796875" style="63" customWidth="1"/>
  </cols>
  <sheetData>
    <row r="1" spans="2:28" ht="21" customHeight="1" x14ac:dyDescent="0.3"/>
    <row r="2" spans="2:28" ht="37" customHeight="1" x14ac:dyDescent="0.3">
      <c r="B2" s="40" t="s">
        <v>328</v>
      </c>
      <c r="C2" s="197"/>
      <c r="D2" s="197"/>
      <c r="E2" s="197"/>
    </row>
    <row r="3" spans="2:28" x14ac:dyDescent="0.3">
      <c r="C3" s="197"/>
      <c r="D3" s="197"/>
      <c r="E3" s="197"/>
      <c r="F3" s="198"/>
      <c r="G3" s="460" t="s">
        <v>329</v>
      </c>
      <c r="H3" s="460"/>
      <c r="I3" s="195">
        <f>SUM(V19:X38)</f>
        <v>0</v>
      </c>
      <c r="M3" s="461"/>
      <c r="N3" s="461"/>
      <c r="O3" s="199"/>
      <c r="P3" s="63"/>
    </row>
    <row r="4" spans="2:28" x14ac:dyDescent="0.3">
      <c r="G4" s="460" t="s">
        <v>330</v>
      </c>
      <c r="H4" s="460"/>
      <c r="I4" s="195">
        <f>SUM(Y19:AA38)</f>
        <v>0</v>
      </c>
      <c r="M4" s="461"/>
      <c r="N4" s="461"/>
      <c r="O4" s="199"/>
      <c r="P4" s="200"/>
    </row>
    <row r="5" spans="2:28" x14ac:dyDescent="0.3">
      <c r="B5" s="462" t="s">
        <v>331</v>
      </c>
      <c r="C5" s="463"/>
      <c r="D5" s="464"/>
      <c r="E5" s="201">
        <f>SUM(C19:C887)</f>
        <v>0</v>
      </c>
      <c r="G5" s="460" t="s">
        <v>332</v>
      </c>
      <c r="H5" s="460"/>
      <c r="I5" s="195">
        <f>SUM(AB18:AB38)</f>
        <v>0</v>
      </c>
      <c r="J5" s="198"/>
      <c r="K5" s="198"/>
      <c r="L5" s="198"/>
      <c r="M5" s="461"/>
      <c r="N5" s="461"/>
      <c r="O5" s="199"/>
      <c r="P5" s="199"/>
    </row>
    <row r="6" spans="2:28" x14ac:dyDescent="0.3">
      <c r="B6" s="196"/>
      <c r="F6" s="200"/>
      <c r="G6" s="468" t="s">
        <v>333</v>
      </c>
      <c r="H6" s="469"/>
      <c r="I6" s="195">
        <f>E5-E7</f>
        <v>0</v>
      </c>
      <c r="M6" s="461"/>
      <c r="N6" s="461"/>
      <c r="O6" s="199"/>
      <c r="P6" s="200"/>
    </row>
    <row r="7" spans="2:28" x14ac:dyDescent="0.3">
      <c r="B7" s="462" t="s">
        <v>334</v>
      </c>
      <c r="C7" s="463"/>
      <c r="D7" s="464"/>
      <c r="E7" s="201">
        <f>SUM(E19:E887)</f>
        <v>0</v>
      </c>
      <c r="G7" s="461"/>
      <c r="H7" s="461"/>
      <c r="I7" s="199"/>
      <c r="J7" s="202"/>
      <c r="K7" s="202"/>
      <c r="L7" s="202"/>
      <c r="M7" s="461"/>
      <c r="N7" s="461"/>
      <c r="O7" s="199"/>
      <c r="P7" s="199"/>
      <c r="Y7" s="200"/>
    </row>
    <row r="8" spans="2:28" x14ac:dyDescent="0.3"/>
    <row r="9" spans="2:28" ht="50.5" customHeight="1" x14ac:dyDescent="0.3">
      <c r="B9" s="251" t="s">
        <v>335</v>
      </c>
      <c r="C9" s="252" t="s">
        <v>336</v>
      </c>
      <c r="D9" s="252" t="s">
        <v>337</v>
      </c>
      <c r="E9" s="252" t="s">
        <v>338</v>
      </c>
      <c r="F9" s="252" t="s">
        <v>339</v>
      </c>
      <c r="G9" s="252" t="s">
        <v>340</v>
      </c>
      <c r="H9" s="252" t="s">
        <v>341</v>
      </c>
      <c r="I9" s="252" t="s">
        <v>342</v>
      </c>
      <c r="J9" s="252"/>
      <c r="K9" s="252"/>
      <c r="L9" s="252"/>
      <c r="M9" s="252" t="s">
        <v>343</v>
      </c>
      <c r="N9" s="203"/>
      <c r="O9" s="203"/>
      <c r="P9" s="63"/>
    </row>
    <row r="10" spans="2:28" ht="24" customHeight="1" x14ac:dyDescent="0.3">
      <c r="B10" s="204" t="str">
        <f>IFERROR(AVERAGE(I19:I1016),"0")</f>
        <v>0</v>
      </c>
      <c r="C10" s="205">
        <f>SUM($M$19:$M$1016)</f>
        <v>0</v>
      </c>
      <c r="D10" s="205" t="str" cm="1">
        <f t="array" ref="D10">IFERROR(SUM(SUM(V19:V38/$E$7)*100),"0")</f>
        <v>0</v>
      </c>
      <c r="E10" s="205" t="str" cm="1">
        <f t="array" ref="E10">IFERROR(SUM(SUM(W19:W38/$E$7)*100),"0")</f>
        <v>0</v>
      </c>
      <c r="F10" s="205" t="str" cm="1">
        <f t="array" ref="F10">IFERROR(SUM(SUM(X19:X38/$E$7)*100),"0")</f>
        <v>0</v>
      </c>
      <c r="G10" s="205" t="str" cm="1">
        <f t="array" ref="G10">IFERROR(SUM(SUM(Y19:Y38/$E$7)*100),"0")</f>
        <v>0</v>
      </c>
      <c r="H10" s="205" t="str" cm="1">
        <f t="array" ref="H10">IFERROR(SUM(SUM(Z19:Z38/$E$7)*100),"0")</f>
        <v>0</v>
      </c>
      <c r="I10" s="205" t="str" cm="1">
        <f t="array" ref="I10">IFERROR(SUM(SUM(AA19:AA38/$E$7)*100),"0")</f>
        <v>0</v>
      </c>
      <c r="J10" s="205"/>
      <c r="K10" s="205"/>
      <c r="L10" s="205"/>
      <c r="M10" s="205" t="str" cm="1">
        <f t="array" ref="M10">IFERROR(SUM(SUM(AB19:AB38/$E$7)*100),"0")</f>
        <v>0</v>
      </c>
      <c r="N10" s="206"/>
      <c r="O10" s="206" t="e" cm="1">
        <f t="array" ref="O10">SUM(SUM(AG19:AG38/$E$7)*100)</f>
        <v>#DIV/0!</v>
      </c>
      <c r="P10" s="63"/>
    </row>
    <row r="11" spans="2:28" ht="15" customHeight="1" x14ac:dyDescent="0.3">
      <c r="B11" s="470" t="s">
        <v>344</v>
      </c>
      <c r="C11" s="470"/>
      <c r="D11" s="470"/>
      <c r="E11" s="470"/>
      <c r="F11" s="470"/>
      <c r="G11" s="470"/>
      <c r="H11" s="470"/>
      <c r="I11" s="470"/>
      <c r="J11" s="470"/>
      <c r="K11" s="470"/>
      <c r="L11" s="470"/>
      <c r="M11" s="470"/>
      <c r="N11" s="63"/>
      <c r="O11" s="63"/>
      <c r="P11" s="63"/>
    </row>
    <row r="12" spans="2:28" ht="30" customHeight="1" thickBot="1" x14ac:dyDescent="0.35">
      <c r="B12" s="197" t="s">
        <v>345</v>
      </c>
      <c r="C12" s="197"/>
      <c r="D12" s="197"/>
      <c r="E12" s="197"/>
    </row>
    <row r="13" spans="2:28" ht="14" hidden="1" thickBot="1" x14ac:dyDescent="0.35">
      <c r="B13" s="197"/>
      <c r="C13" s="197"/>
      <c r="D13" s="197"/>
      <c r="E13" s="197"/>
    </row>
    <row r="14" spans="2:28" ht="14" hidden="1" thickBot="1" x14ac:dyDescent="0.35">
      <c r="B14" s="197"/>
      <c r="C14" s="197"/>
      <c r="D14" s="197"/>
      <c r="E14" s="197"/>
      <c r="Q14" s="63">
        <f t="shared" ref="Q14:W14" si="0">SUM(Q19:Q1016)</f>
        <v>0</v>
      </c>
      <c r="R14" s="63">
        <f t="shared" si="0"/>
        <v>0</v>
      </c>
      <c r="S14" s="63">
        <f t="shared" si="0"/>
        <v>0</v>
      </c>
      <c r="T14" s="63">
        <f t="shared" si="0"/>
        <v>0</v>
      </c>
      <c r="U14" s="63">
        <f t="shared" si="0"/>
        <v>0</v>
      </c>
      <c r="V14" s="63">
        <f t="shared" si="0"/>
        <v>0</v>
      </c>
      <c r="W14" s="63">
        <f t="shared" si="0"/>
        <v>0</v>
      </c>
    </row>
    <row r="15" spans="2:28" ht="14" hidden="1" thickBot="1" x14ac:dyDescent="0.35">
      <c r="B15" s="207" t="s">
        <v>346</v>
      </c>
      <c r="C15" s="208" t="s">
        <v>347</v>
      </c>
      <c r="D15" s="208"/>
      <c r="E15" s="208"/>
      <c r="F15" s="208" t="s">
        <v>348</v>
      </c>
      <c r="G15" s="208"/>
      <c r="H15" s="208" t="s">
        <v>349</v>
      </c>
      <c r="I15" s="208" t="s">
        <v>350</v>
      </c>
      <c r="J15" s="208"/>
      <c r="K15" s="208"/>
      <c r="L15" s="208"/>
      <c r="M15" s="208" t="s">
        <v>351</v>
      </c>
      <c r="N15" s="209">
        <f>COUNTIF(G19:G25,"Broadleaf")</f>
        <v>0</v>
      </c>
      <c r="O15" s="209" t="e">
        <f>SUMIF(#REF!,"Non-native broadleaf",#REF!)</f>
        <v>#REF!</v>
      </c>
      <c r="P15" s="209" t="e">
        <f>SUMIF(#REF!,"Naturalised broadleaf",#REF!)</f>
        <v>#REF!</v>
      </c>
      <c r="Q15" s="209" t="e">
        <f>SUMIF(#REF!,"Native conifer",#REF!)</f>
        <v>#REF!</v>
      </c>
      <c r="R15" s="209" t="e">
        <f>SUMIF(#REF!,"Non-native conifer",#REF!)</f>
        <v>#REF!</v>
      </c>
      <c r="S15" s="209" t="e">
        <f>SUMIF(#REF!,"Naturalised conifer",#REF!)</f>
        <v>#REF!</v>
      </c>
      <c r="T15" s="209"/>
      <c r="U15" s="209"/>
      <c r="Y15" s="209"/>
      <c r="Z15" s="209"/>
    </row>
    <row r="16" spans="2:28" ht="24.65" customHeight="1" x14ac:dyDescent="0.3">
      <c r="B16" s="465" t="s">
        <v>352</v>
      </c>
      <c r="C16" s="466"/>
      <c r="D16" s="466"/>
      <c r="E16" s="466"/>
      <c r="F16" s="466"/>
      <c r="G16" s="466"/>
      <c r="H16" s="466"/>
      <c r="I16" s="466"/>
      <c r="J16" s="466"/>
      <c r="K16" s="466"/>
      <c r="L16" s="466"/>
      <c r="M16" s="467"/>
      <c r="N16" s="210" t="s">
        <v>353</v>
      </c>
      <c r="O16" s="211" t="s">
        <v>353</v>
      </c>
      <c r="P16" s="211" t="s">
        <v>353</v>
      </c>
      <c r="Q16" s="211" t="s">
        <v>353</v>
      </c>
      <c r="R16" s="211" t="s">
        <v>353</v>
      </c>
      <c r="S16" s="211" t="s">
        <v>353</v>
      </c>
      <c r="T16" s="211" t="s">
        <v>353</v>
      </c>
      <c r="U16" s="212" t="s">
        <v>353</v>
      </c>
      <c r="V16" s="211" t="s">
        <v>353</v>
      </c>
      <c r="W16" s="211" t="s">
        <v>353</v>
      </c>
      <c r="X16" s="211" t="s">
        <v>353</v>
      </c>
      <c r="Y16" s="211" t="s">
        <v>353</v>
      </c>
      <c r="Z16" s="211" t="s">
        <v>353</v>
      </c>
      <c r="AA16" s="211" t="s">
        <v>353</v>
      </c>
      <c r="AB16" s="212" t="s">
        <v>353</v>
      </c>
    </row>
    <row r="17" spans="2:28" s="216" customFormat="1" ht="121" customHeight="1" thickBot="1" x14ac:dyDescent="0.4">
      <c r="B17" s="263" t="s">
        <v>1075</v>
      </c>
      <c r="C17" s="264" t="s">
        <v>354</v>
      </c>
      <c r="D17" s="264" t="s">
        <v>1076</v>
      </c>
      <c r="E17" s="264" t="s">
        <v>1077</v>
      </c>
      <c r="F17" s="264" t="s">
        <v>355</v>
      </c>
      <c r="G17" s="264" t="s">
        <v>1078</v>
      </c>
      <c r="H17" s="264" t="s">
        <v>356</v>
      </c>
      <c r="I17" s="264" t="s">
        <v>1084</v>
      </c>
      <c r="J17" s="264" t="s">
        <v>357</v>
      </c>
      <c r="K17" s="264" t="s">
        <v>358</v>
      </c>
      <c r="L17" s="264" t="s">
        <v>359</v>
      </c>
      <c r="M17" s="265" t="s">
        <v>360</v>
      </c>
      <c r="N17" s="253" t="s">
        <v>361</v>
      </c>
      <c r="O17" s="213" t="s">
        <v>362</v>
      </c>
      <c r="P17" s="213" t="s">
        <v>363</v>
      </c>
      <c r="Q17" s="213" t="s">
        <v>364</v>
      </c>
      <c r="R17" s="213" t="s">
        <v>365</v>
      </c>
      <c r="S17" s="213" t="s">
        <v>366</v>
      </c>
      <c r="T17" s="214" t="s">
        <v>367</v>
      </c>
      <c r="U17" s="215" t="s">
        <v>368</v>
      </c>
      <c r="V17" s="213" t="s">
        <v>369</v>
      </c>
      <c r="W17" s="213" t="s">
        <v>370</v>
      </c>
      <c r="X17" s="213" t="s">
        <v>371</v>
      </c>
      <c r="Y17" s="213" t="s">
        <v>372</v>
      </c>
      <c r="Z17" s="213" t="s">
        <v>373</v>
      </c>
      <c r="AA17" s="214" t="s">
        <v>374</v>
      </c>
      <c r="AB17" s="215" t="s">
        <v>375</v>
      </c>
    </row>
    <row r="18" spans="2:28" ht="30" customHeight="1" thickBot="1" x14ac:dyDescent="0.35">
      <c r="B18" s="278">
        <v>1</v>
      </c>
      <c r="C18" s="279">
        <v>1.87</v>
      </c>
      <c r="D18" s="279">
        <v>20</v>
      </c>
      <c r="E18" s="280">
        <v>1.5</v>
      </c>
      <c r="F18" s="281" t="s">
        <v>376</v>
      </c>
      <c r="G18" s="305" t="str">
        <f>IFERROR(VLOOKUP(F18,'Data (hidden)'!N1:O146,2,FALSE),"")</f>
        <v>Native Broadleaf</v>
      </c>
      <c r="H18" s="282">
        <v>20</v>
      </c>
      <c r="I18" s="283">
        <v>1600</v>
      </c>
      <c r="J18" s="283"/>
      <c r="K18" s="283"/>
      <c r="L18" s="283"/>
      <c r="M18" s="284">
        <v>2400</v>
      </c>
      <c r="N18" s="64"/>
      <c r="O18" s="64"/>
      <c r="P18" s="65"/>
      <c r="Q18" s="65"/>
      <c r="R18" s="66"/>
      <c r="S18" s="66"/>
      <c r="T18" s="66"/>
      <c r="U18" s="67"/>
      <c r="V18" s="64"/>
      <c r="W18" s="65"/>
      <c r="X18" s="65"/>
      <c r="Y18" s="66"/>
      <c r="Z18" s="66"/>
      <c r="AA18" s="66"/>
      <c r="AB18" s="67"/>
    </row>
    <row r="19" spans="2:28" ht="30" customHeight="1" x14ac:dyDescent="0.3">
      <c r="B19" s="269"/>
      <c r="C19" s="270"/>
      <c r="D19" s="271"/>
      <c r="E19" s="272" t="str">
        <f>IF(SUM(C19-(C19*L19))=0,"",SUM(C19-(C19*L19)))</f>
        <v/>
      </c>
      <c r="F19" s="273"/>
      <c r="G19" s="274" t="str">
        <f>IFERROR(VLOOKUP(F19,'Data (hidden)'!N2:O147,2,FALSE),"")</f>
        <v/>
      </c>
      <c r="H19" s="275"/>
      <c r="I19" s="276"/>
      <c r="J19" s="222">
        <f>H19*0.01</f>
        <v>0</v>
      </c>
      <c r="K19" s="222" t="e">
        <f>E19*J19</f>
        <v>#VALUE!</v>
      </c>
      <c r="L19" s="222">
        <f t="shared" ref="L19:L82" si="1">D19*0.01</f>
        <v>0</v>
      </c>
      <c r="M19" s="277" t="str">
        <f t="shared" ref="M19:M82" si="2">IFERROR(K19*I19,"")</f>
        <v/>
      </c>
      <c r="N19" s="223" t="s">
        <v>377</v>
      </c>
      <c r="O19" s="223">
        <f>SUMIFS($J$19:$J$650,$G$19:$G$650,"native broadleaf",$B$19:$B$650,"1")</f>
        <v>0</v>
      </c>
      <c r="P19" s="224">
        <f>SUMIFS($J$19:$J$650,$G$19:$G$650,"Non-Native Broadleaf",$B$19:$B$650,"1")</f>
        <v>0</v>
      </c>
      <c r="Q19" s="224">
        <f>SUMIFS($J$19:$J$650,$G$19:$G$650,"Naturalised Broadleaf",$B$19:$B$650,"1")</f>
        <v>0</v>
      </c>
      <c r="R19" s="225">
        <f>SUMIFS($J$19:$J$650,$G$19:$G$650,"Native Conifer",$B$19:$B$650,"1")</f>
        <v>0</v>
      </c>
      <c r="S19" s="225">
        <f>SUMIFS($J$19:$J$650,$G$19:$G$650,"Non-Native Conifer",$B$19:$B$650,"1")</f>
        <v>0</v>
      </c>
      <c r="T19" s="225">
        <f>SUMIFS($J$19:$J$650,$G$19:$G$650,"Naturalised Conifer",$B$19:$B$650,"1")</f>
        <v>0</v>
      </c>
      <c r="U19" s="226">
        <f>SUMIFS($J$19:$J$650,$G$19:$G$650,"Native Woody Shrub",$B$19:$B$650,"1")</f>
        <v>0</v>
      </c>
      <c r="V19" s="223">
        <f>SUMIFS($K$19:$K$2222,$G$19:$G$2222,"native broadleaf",$B$19:$B$2222,"1")</f>
        <v>0</v>
      </c>
      <c r="W19" s="224">
        <f>SUMIFS($K$19:$K$2222,$G$19:$G$2222,"Non-Native Broadleaf",$B$19:$B$2222,"1")</f>
        <v>0</v>
      </c>
      <c r="X19" s="224">
        <f>SUMIFS($K$19:$K$2222,$G$19:$G$2222,"Naturalised Broadleaf",$B$19:$B$2222,"1")</f>
        <v>0</v>
      </c>
      <c r="Y19" s="225">
        <f>SUMIFS($K$19:$K$2222,$G$19:$G$2222,"Native Conifer",$B$19:$B$2222,"1")</f>
        <v>0</v>
      </c>
      <c r="Z19" s="225">
        <f>SUMIFS($K$19:$K$2222,$G$19:$G$2222,"Non-Native Conifer",$B$19:$B$2222,"1")</f>
        <v>0</v>
      </c>
      <c r="AA19" s="225">
        <f>SUMIFS($K$19:$K$2222,$G$19:$G$2222,"Naturalised Conifer",$B$19:$B$2222,"1")</f>
        <v>0</v>
      </c>
      <c r="AB19" s="226">
        <f>SUMIFS($K$19:$K$2222,$G$19:$G$2222,"Native Woody Shrub",$B$19:$B$2222,"1")</f>
        <v>0</v>
      </c>
    </row>
    <row r="20" spans="2:28" ht="30" customHeight="1" x14ac:dyDescent="0.3">
      <c r="B20" s="217"/>
      <c r="C20" s="218"/>
      <c r="D20" s="218"/>
      <c r="E20" s="219" t="str">
        <f t="shared" ref="E20:E24" si="3">IF(SUM(C20-(C20*L20))=0,"",SUM(C20-(C20*L20)))</f>
        <v/>
      </c>
      <c r="F20" s="220"/>
      <c r="G20" s="274" t="str">
        <f>IFERROR(VLOOKUP(F20,'Data (hidden)'!N3:O148,2,FALSE),"")</f>
        <v/>
      </c>
      <c r="H20" s="266"/>
      <c r="I20" s="221"/>
      <c r="J20" s="254">
        <f t="shared" ref="J20:J83" si="4">H20*0.01</f>
        <v>0</v>
      </c>
      <c r="K20" s="254" t="e">
        <f t="shared" ref="K20:K83" si="5">E20*J20</f>
        <v>#VALUE!</v>
      </c>
      <c r="L20" s="254">
        <f t="shared" si="1"/>
        <v>0</v>
      </c>
      <c r="M20" s="255" t="str">
        <f t="shared" si="2"/>
        <v/>
      </c>
      <c r="N20" s="223" t="s">
        <v>378</v>
      </c>
      <c r="O20" s="223">
        <f>SUMIFS($J$19:$J$650,$G$19:$G$650,"native broadleaf",$B$19:$B$650,"2")</f>
        <v>0</v>
      </c>
      <c r="P20" s="224">
        <f>SUMIFS($J$19:$J$650,$G$19:$G$650,"Non-Native Broadleaf",$B$19:$B$650,"2")</f>
        <v>0</v>
      </c>
      <c r="Q20" s="224">
        <f>SUMIFS($J$19:$J$650,$G$19:$G$650,"Naturalised Broadleaf",$B$19:$B$650,"2")</f>
        <v>0</v>
      </c>
      <c r="R20" s="225">
        <f>SUMIFS($J$19:$J$650,$G$19:$G$650,"Native Conifer",$B$19:$B$650,"2")</f>
        <v>0</v>
      </c>
      <c r="S20" s="225">
        <f>SUMIFS($J$19:$J$650,$G$19:$G$650,"Non-Native Conifer",$B$19:$B$650,"2")</f>
        <v>0</v>
      </c>
      <c r="T20" s="225">
        <f>SUMIFS($J$19:$J$650,$G$19:$G$650,"Naturalised Conifer",$B$19:$B$650,"2")</f>
        <v>0</v>
      </c>
      <c r="U20" s="226">
        <f>SUMIFS($J$19:$J$650,$G$19:$G$650,"Native Woody Shrub",$B$19:$B$650,"2")</f>
        <v>0</v>
      </c>
      <c r="V20" s="223">
        <f>SUMIFS($K$19:$K$2222,$G$19:$G$2222,"native broadleaf",$B$19:$B$2222,"2")</f>
        <v>0</v>
      </c>
      <c r="W20" s="224">
        <f>SUMIFS($K$19:$K$2222,$G$19:$G$2222,"Non-Native Broadleaf",$B$19:$B$2222,"2")</f>
        <v>0</v>
      </c>
      <c r="X20" s="224">
        <f>SUMIFS($K$19:$K$2222,$G$19:$G$2222,"Naturalised Broadleaf",$B$19:$B$2222,"2")</f>
        <v>0</v>
      </c>
      <c r="Y20" s="225">
        <f>SUMIFS($K$19:$K$2222,$G$19:$G$2222,"Native Conifer",$B$19:$B$2222,"2")</f>
        <v>0</v>
      </c>
      <c r="Z20" s="225">
        <f>SUMIFS($K$19:$K$2222,$G$19:$G$2222,"Non-Native Conifer",$B$19:$B$2222,"2")</f>
        <v>0</v>
      </c>
      <c r="AA20" s="225">
        <f>SUMIFS($K$19:$K$2222,$G$19:$G$2222,"Naturalised Conifer",$B$19:$B$2222,"2")</f>
        <v>0</v>
      </c>
      <c r="AB20" s="226">
        <f>SUMIFS($K$19:$K$2222,$G$19:$G$2222,"Native Woody Shrub",$B$19:$B$2222,"2")</f>
        <v>0</v>
      </c>
    </row>
    <row r="21" spans="2:28" ht="30" customHeight="1" x14ac:dyDescent="0.3">
      <c r="B21" s="217"/>
      <c r="C21" s="218"/>
      <c r="D21" s="218"/>
      <c r="E21" s="219" t="str">
        <f t="shared" si="3"/>
        <v/>
      </c>
      <c r="F21" s="220"/>
      <c r="G21" s="274" t="str">
        <f>IFERROR(VLOOKUP(F21,'Data (hidden)'!N4:O149,2,FALSE),"")</f>
        <v/>
      </c>
      <c r="H21" s="266"/>
      <c r="I21" s="221"/>
      <c r="J21" s="254">
        <f t="shared" si="4"/>
        <v>0</v>
      </c>
      <c r="K21" s="254" t="e">
        <f t="shared" si="5"/>
        <v>#VALUE!</v>
      </c>
      <c r="L21" s="254">
        <f t="shared" si="1"/>
        <v>0</v>
      </c>
      <c r="M21" s="255" t="str">
        <f t="shared" si="2"/>
        <v/>
      </c>
      <c r="N21" s="223" t="s">
        <v>379</v>
      </c>
      <c r="O21" s="223">
        <f>SUMIFS($J$19:$J$650,$G$19:$G$650,"native broadleaf",$B$19:$B$650,"3")</f>
        <v>0</v>
      </c>
      <c r="P21" s="224">
        <f>SUMIFS($J$19:$J$650,$G$19:$G$650,"Non-Native Broadleaf",$B$19:$B$650,"3")</f>
        <v>0</v>
      </c>
      <c r="Q21" s="224">
        <f>SUMIFS($J$19:$J$650,$G$19:$G$650,"Naturalised Broadleaf",$B$19:$B$650,"3")</f>
        <v>0</v>
      </c>
      <c r="R21" s="225">
        <f>SUMIFS($J$19:$J$650,$G$19:$G$650,"Native Conifer",$B$19:$B$650,"3")</f>
        <v>0</v>
      </c>
      <c r="S21" s="225">
        <f>SUMIFS($J$19:$J$650,$G$19:$G$650,"Non-Native Conifer",$B$19:$B$650,"3")</f>
        <v>0</v>
      </c>
      <c r="T21" s="225">
        <f>SUMIFS($J$19:$J$650,$G$19:$G$650,"Naturalised Conifer",$B$19:$B$650,"3")</f>
        <v>0</v>
      </c>
      <c r="U21" s="226">
        <f>SUMIFS($J$19:$J$650,$G$19:$G$650,"Native Woody Shrub",$B$19:$B$650,"3")</f>
        <v>0</v>
      </c>
      <c r="V21" s="223">
        <f>SUMIFS($K$19:$K$2222,$G$19:$G$2222,"native broadleaf",$B$19:$B$2222,"3")</f>
        <v>0</v>
      </c>
      <c r="W21" s="224">
        <f>SUMIFS($K$19:$K$2222,$G$19:$G$2222,"Non-Native Broadleaf",$B$19:$B$2222,"3")</f>
        <v>0</v>
      </c>
      <c r="X21" s="224">
        <f>SUMIFS($K$19:$K$2222,$G$19:$G$2222,"Naturalised Broadleaf",$B$19:$B$2222,"3")</f>
        <v>0</v>
      </c>
      <c r="Y21" s="225">
        <f>SUMIFS($K$19:$K$2222,$G$19:$G$2222,"Native Conifer",$B$19:$B$2222,"3")</f>
        <v>0</v>
      </c>
      <c r="Z21" s="225">
        <f>SUMIFS($K$19:$K$2222,$G$19:$G$2222,"Non-Native Conifer",$B$19:$B$2222,"3")</f>
        <v>0</v>
      </c>
      <c r="AA21" s="225">
        <f>SUMIFS($K$19:$K$2222,$G$19:$G$2222,"Naturalised Conifer",$B$19:$B$2222,"3")</f>
        <v>0</v>
      </c>
      <c r="AB21" s="226">
        <f>SUMIFS($K$19:$K$2222,$G$19:$G$2222,"Native Woody Shrub",$B$19:$B$2222,"3")</f>
        <v>0</v>
      </c>
    </row>
    <row r="22" spans="2:28" ht="30" customHeight="1" x14ac:dyDescent="0.3">
      <c r="B22" s="217"/>
      <c r="C22" s="218"/>
      <c r="D22" s="218"/>
      <c r="E22" s="219" t="str">
        <f t="shared" si="3"/>
        <v/>
      </c>
      <c r="F22" s="220"/>
      <c r="G22" s="274" t="str">
        <f>IFERROR(VLOOKUP(F22,'Data (hidden)'!N5:O150,2,FALSE),"")</f>
        <v/>
      </c>
      <c r="H22" s="266"/>
      <c r="I22" s="221"/>
      <c r="J22" s="254">
        <f t="shared" si="4"/>
        <v>0</v>
      </c>
      <c r="K22" s="254" t="e">
        <f t="shared" si="5"/>
        <v>#VALUE!</v>
      </c>
      <c r="L22" s="254">
        <f t="shared" si="1"/>
        <v>0</v>
      </c>
      <c r="M22" s="255" t="str">
        <f t="shared" si="2"/>
        <v/>
      </c>
      <c r="N22" s="223" t="s">
        <v>380</v>
      </c>
      <c r="O22" s="223">
        <f>SUMIFS($J$19:$J$650,$G$19:$G$650,"native broadleaf",$B$19:$B$650,"4")</f>
        <v>0</v>
      </c>
      <c r="P22" s="224">
        <f>SUMIFS($J$19:$J$650,$G$19:$G$650,"Non-Native Broadleaf",$B$19:$B$650,"4")</f>
        <v>0</v>
      </c>
      <c r="Q22" s="224">
        <f>SUMIFS($J$19:$J$650,$G$19:$G$650,"Naturalised Broadleaf",$B$19:$B$650,"4")</f>
        <v>0</v>
      </c>
      <c r="R22" s="225">
        <f>SUMIFS($J$19:$J$650,$G$19:$G$650,"Native Conifer",$B$19:$B$650,"4")</f>
        <v>0</v>
      </c>
      <c r="S22" s="225">
        <f>SUMIFS($J$19:$J$650,$G$19:$G$650,"Non-Native Conifer",$B$19:$B$650,"4")</f>
        <v>0</v>
      </c>
      <c r="T22" s="225">
        <f>SUMIFS($J$19:$J$650,$G$19:$G$650,"Naturalised Conifer",$B$19:$B$650,"4")</f>
        <v>0</v>
      </c>
      <c r="U22" s="226">
        <f>SUMIFS($J$19:$J$650,$G$19:$G$650,"Native Woody Shrub",$B$19:$B$650,"4")</f>
        <v>0</v>
      </c>
      <c r="V22" s="223">
        <f>SUMIFS($K$19:$K$2222,$G$19:$G$2222,"native broadleaf",$B$19:$B$2222,"4")</f>
        <v>0</v>
      </c>
      <c r="W22" s="224">
        <f>SUMIFS($K$19:$K$2222,$G$19:$G$2222,"Non-Native Broadleaf",$B$19:$B$2222,"4")</f>
        <v>0</v>
      </c>
      <c r="X22" s="224">
        <f>SUMIFS($K$19:$K$2222,$G$19:$G$2222,"Naturalised Broadleaf",$B$19:$B$2222,"4")</f>
        <v>0</v>
      </c>
      <c r="Y22" s="225">
        <f>SUMIFS($K$19:$K$2222,$G$19:$G$2222,"Native Conifer",$B$19:$B$2222,"4")</f>
        <v>0</v>
      </c>
      <c r="Z22" s="225">
        <f>SUMIFS($K$19:$K$2222,$G$19:$G$2222,"Non-Native Conifer",$B$19:$B$2222,"4")</f>
        <v>0</v>
      </c>
      <c r="AA22" s="225">
        <f>SUMIFS($K$19:$K$2222,$G$19:$G$2222,"Naturalised Conifer",$B$19:$B$2222,"4")</f>
        <v>0</v>
      </c>
      <c r="AB22" s="226">
        <f>SUMIFS($K$19:$K$2222,$G$19:$G$2222,"Native Woody Shrub",$B$19:$B$2222,"4")</f>
        <v>0</v>
      </c>
    </row>
    <row r="23" spans="2:28" ht="30" customHeight="1" x14ac:dyDescent="0.3">
      <c r="B23" s="217"/>
      <c r="C23" s="218"/>
      <c r="D23" s="218"/>
      <c r="E23" s="219" t="str">
        <f t="shared" si="3"/>
        <v/>
      </c>
      <c r="F23" s="220"/>
      <c r="G23" s="274" t="str">
        <f>IFERROR(VLOOKUP(F23,'Data (hidden)'!N6:O151,2,FALSE),"")</f>
        <v/>
      </c>
      <c r="H23" s="266"/>
      <c r="I23" s="221"/>
      <c r="J23" s="254">
        <f t="shared" si="4"/>
        <v>0</v>
      </c>
      <c r="K23" s="254" t="e">
        <f t="shared" si="5"/>
        <v>#VALUE!</v>
      </c>
      <c r="L23" s="254">
        <f t="shared" si="1"/>
        <v>0</v>
      </c>
      <c r="M23" s="255" t="str">
        <f t="shared" si="2"/>
        <v/>
      </c>
      <c r="N23" s="223" t="s">
        <v>381</v>
      </c>
      <c r="O23" s="223">
        <f>SUMIFS($J$19:$J$650,$G$19:$G$650,"native broadleaf",$B$19:$B$650,"5")</f>
        <v>0</v>
      </c>
      <c r="P23" s="224">
        <f>SUMIFS($J$19:$J$650,$G$19:$G$650,"Non-Native Broadleaf",$B$19:$B$650,"5")</f>
        <v>0</v>
      </c>
      <c r="Q23" s="224">
        <f>SUMIFS($J$19:$J$650,$G$19:$G$650,"Naturalised Broadleaf",$B$19:$B$650,"5")</f>
        <v>0</v>
      </c>
      <c r="R23" s="225">
        <f>SUMIFS($J$19:$J$650,$G$19:$G$650,"Native Conifer",$B$19:$B$650,"5")</f>
        <v>0</v>
      </c>
      <c r="S23" s="225">
        <f>SUMIFS($J$19:$J$650,$G$19:$G$650,"Non-Native Conifer",$B$19:$B$650,"5")</f>
        <v>0</v>
      </c>
      <c r="T23" s="225">
        <f>SUMIFS($J$19:$J$650,$G$19:$G$650,"Naturalised Conifer",$B$19:$B$650,"5")</f>
        <v>0</v>
      </c>
      <c r="U23" s="226">
        <f>SUMIFS($J$19:$J$650,$G$19:$G$650,"Native Woody Shrub",$B$19:$B$650,"5")</f>
        <v>0</v>
      </c>
      <c r="V23" s="223">
        <f>SUMIFS($K$19:$K$2222,$G$19:$G$2222,"native broadleaf",$B$19:$B$2222,"5")</f>
        <v>0</v>
      </c>
      <c r="W23" s="224">
        <f>SUMIFS($K$19:$K$2222,$G$19:$G$2222,"Non-Native Broadleaf",$B$19:$B$2222,"5")</f>
        <v>0</v>
      </c>
      <c r="X23" s="224">
        <f>SUMIFS($K$19:$K$2222,$G$19:$G$2222,"Naturalised Broadleaf",$B$19:$B$2222,"5")</f>
        <v>0</v>
      </c>
      <c r="Y23" s="225">
        <f>SUMIFS($K$19:$K$2222,$G$19:$G$2222,"Native Conifer",$B$19:$B$2222,"5")</f>
        <v>0</v>
      </c>
      <c r="Z23" s="225">
        <f>SUMIFS($K$19:$K$2222,$G$19:$G$2222,"Non-Native Conifer",$B$19:$B$2222,"5")</f>
        <v>0</v>
      </c>
      <c r="AA23" s="225">
        <f>SUMIFS($K$19:$K$2222,$G$19:$G$2222,"Naturalised Conifer",$B$19:$B$2222,"5")</f>
        <v>0</v>
      </c>
      <c r="AB23" s="226">
        <f>SUMIFS($K$19:$K$2222,$G$19:$G$2222,"Native Woody Shrub",$B$19:$B$2222,"5")</f>
        <v>0</v>
      </c>
    </row>
    <row r="24" spans="2:28" ht="30" customHeight="1" x14ac:dyDescent="0.3">
      <c r="B24" s="217"/>
      <c r="C24" s="227"/>
      <c r="D24" s="227"/>
      <c r="E24" s="219" t="str">
        <f t="shared" si="3"/>
        <v/>
      </c>
      <c r="F24" s="220"/>
      <c r="G24" s="274" t="str">
        <f>IFERROR(VLOOKUP(F24,'Data (hidden)'!N7:O152,2,FALSE),"")</f>
        <v/>
      </c>
      <c r="H24" s="266"/>
      <c r="I24" s="221"/>
      <c r="J24" s="254">
        <f t="shared" si="4"/>
        <v>0</v>
      </c>
      <c r="K24" s="254" t="e">
        <f t="shared" si="5"/>
        <v>#VALUE!</v>
      </c>
      <c r="L24" s="254">
        <f t="shared" si="1"/>
        <v>0</v>
      </c>
      <c r="M24" s="255" t="str">
        <f t="shared" si="2"/>
        <v/>
      </c>
      <c r="N24" s="223" t="s">
        <v>382</v>
      </c>
      <c r="O24" s="223">
        <f>SUMIFS($J$19:$J$650,$G$19:$G$650,"native broadleaf",$B$19:$B$650,"6")</f>
        <v>0</v>
      </c>
      <c r="P24" s="224">
        <f>SUMIFS($J$19:$J$650,$G$19:$G$650,"Non-Native Broadleaf",$B$19:$B$650,"6")</f>
        <v>0</v>
      </c>
      <c r="Q24" s="224">
        <f>SUMIFS($J$19:$J$650,$G$19:$G$650,"Naturalised Broadleaf",$B$19:$B$650,"6")</f>
        <v>0</v>
      </c>
      <c r="R24" s="225">
        <f>SUMIFS($J$19:$J$650,$G$19:$G$650,"Native Conifer",$B$19:$B$650,"6")</f>
        <v>0</v>
      </c>
      <c r="S24" s="225">
        <f>SUMIFS($J$19:$J$650,$G$19:$G$650,"Non-Native Conifer",$B$19:$B$650,"6")</f>
        <v>0</v>
      </c>
      <c r="T24" s="225">
        <f>SUMIFS($J$19:$J$650,$G$19:$G$650,"Naturalised Conifer",$B$19:$B$650,"6")</f>
        <v>0</v>
      </c>
      <c r="U24" s="226">
        <f>SUMIFS($J$19:$J$650,$G$19:$G$650,"Native Woody Shrub",$B$19:$B$650,"6")</f>
        <v>0</v>
      </c>
      <c r="V24" s="223">
        <f>SUMIFS($K$19:$K$2222,$G$19:$G$2222,"native broadleaf",$B$19:$B$2222,"6")</f>
        <v>0</v>
      </c>
      <c r="W24" s="224">
        <f>SUMIFS($K$19:$K$2222,$G$19:$G$2222,"Non-Native Broadleaf",$B$19:$B$2222,"6")</f>
        <v>0</v>
      </c>
      <c r="X24" s="224">
        <f>SUMIFS($K$19:$K$2222,$G$19:$G$2222,"Naturalised Broadleaf",$B$19:$B$2222,"6")</f>
        <v>0</v>
      </c>
      <c r="Y24" s="225">
        <f>SUMIFS($K$19:$K$2222,$G$19:$G$2222,"Native Conifer",$B$19:$B$2222,"6")</f>
        <v>0</v>
      </c>
      <c r="Z24" s="225">
        <f>SUMIFS($K$19:$K$2222,$G$19:$G$2222,"Non-Native Conifer",$B$19:$B$2222,"6")</f>
        <v>0</v>
      </c>
      <c r="AA24" s="225">
        <f>SUMIFS($K$19:$K$2222,$G$19:$G$2222,"Naturalised Conifer",$B$19:$B$2222,"6")</f>
        <v>0</v>
      </c>
      <c r="AB24" s="226">
        <f>SUMIFS($K$19:$K$2222,$G$19:$G$2222,"Native Woody Shrub",$B$19:$B$2222,"6")</f>
        <v>0</v>
      </c>
    </row>
    <row r="25" spans="2:28" ht="30" customHeight="1" x14ac:dyDescent="0.3">
      <c r="B25" s="217"/>
      <c r="C25" s="227"/>
      <c r="D25" s="227"/>
      <c r="E25" s="219" t="str">
        <f t="shared" ref="E25:E88" si="6">IF(SUM(C25-(C25*L25))=0,"",SUM(C25-(C25*L25)))</f>
        <v/>
      </c>
      <c r="F25" s="220"/>
      <c r="G25" s="274" t="str">
        <f>IFERROR(VLOOKUP(F25,'Data (hidden)'!N8:O153,2,FALSE),"")</f>
        <v/>
      </c>
      <c r="H25" s="266"/>
      <c r="I25" s="221"/>
      <c r="J25" s="254">
        <f t="shared" si="4"/>
        <v>0</v>
      </c>
      <c r="K25" s="254" t="e">
        <f t="shared" si="5"/>
        <v>#VALUE!</v>
      </c>
      <c r="L25" s="254">
        <f t="shared" si="1"/>
        <v>0</v>
      </c>
      <c r="M25" s="255" t="str">
        <f t="shared" si="2"/>
        <v/>
      </c>
      <c r="N25" s="223" t="s">
        <v>383</v>
      </c>
      <c r="O25" s="223">
        <f>SUMIFS($J$19:$J$650,$G$19:$G$650,"native broadleaf",$B$19:$B$650,"7")</f>
        <v>0</v>
      </c>
      <c r="P25" s="224">
        <f>SUMIFS($J$19:$J$650,$G$19:$G$650,"Non-Native Broadleaf",$B$19:$B$650,"7")</f>
        <v>0</v>
      </c>
      <c r="Q25" s="224">
        <f>SUMIFS($J$19:$J$650,$G$19:$G$650,"Naturalised Broadleaf",$B$19:$B$650,"7")</f>
        <v>0</v>
      </c>
      <c r="R25" s="225">
        <f>SUMIFS($J$19:$J$650,$G$19:$G$650,"Native Conifer",$B$19:$B$650,"7")</f>
        <v>0</v>
      </c>
      <c r="S25" s="225">
        <f>SUMIFS($J$19:$J$650,$G$19:$G$650,"Non-Native Conifer",$B$19:$B$650,"7")</f>
        <v>0</v>
      </c>
      <c r="T25" s="225">
        <f>SUMIFS($J$19:$J$650,$G$19:$G$650,"Naturalised Conifer",$B$19:$B$650,"7")</f>
        <v>0</v>
      </c>
      <c r="U25" s="226">
        <f>SUMIFS($J$19:$J$650,$G$19:$G$650,"Native Woody Shrub",$B$19:$B$650,"7")</f>
        <v>0</v>
      </c>
      <c r="V25" s="223">
        <f>SUMIFS($K$19:$K$2222,$G$19:$G$2222,"native broadleaf",$B$19:$B$2222,"7")</f>
        <v>0</v>
      </c>
      <c r="W25" s="224">
        <f>SUMIFS($K$19:$K$2222,$G$19:$G$2222,"Non-Native Broadleaf",$B$19:$B$2222,"7")</f>
        <v>0</v>
      </c>
      <c r="X25" s="224">
        <f>SUMIFS($K$19:$K$2222,$G$19:$G$2222,"Naturalised Broadleaf",$B$19:$B$2222,"7")</f>
        <v>0</v>
      </c>
      <c r="Y25" s="225">
        <f>SUMIFS($K$19:$K$2222,$G$19:$G$2222,"Native Conifer",$B$19:$B$2222,"7")</f>
        <v>0</v>
      </c>
      <c r="Z25" s="225">
        <f>SUMIFS($K$19:$K$2222,$G$19:$G$2222,"Non-Native Conifer",$B$19:$B$2222,"7")</f>
        <v>0</v>
      </c>
      <c r="AA25" s="225">
        <f>SUMIFS($K$19:$K$2222,$G$19:$G$2222,"Naturalised Conifer",$B$19:$B$2222,"7")</f>
        <v>0</v>
      </c>
      <c r="AB25" s="226">
        <f>SUMIFS($K$19:$K$2222,$G$19:$G$2222,"Native Woody Shrub",$B$19:$B$2222,"7")</f>
        <v>0</v>
      </c>
    </row>
    <row r="26" spans="2:28" ht="30" customHeight="1" x14ac:dyDescent="0.3">
      <c r="B26" s="217"/>
      <c r="C26" s="227"/>
      <c r="D26" s="227"/>
      <c r="E26" s="219" t="str">
        <f>IF(SUM(C26-(C26*L26))=0,"",SUM(C26-(C26*L26)))</f>
        <v/>
      </c>
      <c r="F26" s="220"/>
      <c r="G26" s="274" t="str">
        <f>IFERROR(VLOOKUP(F26,'Data (hidden)'!N9:O154,2,FALSE),"")</f>
        <v/>
      </c>
      <c r="H26" s="266"/>
      <c r="I26" s="221"/>
      <c r="J26" s="254">
        <f t="shared" si="4"/>
        <v>0</v>
      </c>
      <c r="K26" s="254" t="e">
        <f t="shared" si="5"/>
        <v>#VALUE!</v>
      </c>
      <c r="L26" s="254">
        <f>D26*0.01</f>
        <v>0</v>
      </c>
      <c r="M26" s="255" t="str">
        <f t="shared" si="2"/>
        <v/>
      </c>
      <c r="N26" s="223" t="s">
        <v>384</v>
      </c>
      <c r="O26" s="223">
        <f>SUMIFS($J$19:$J$650,$G$19:$G$650,"native broadleaf",$B$19:$B$650,"8")</f>
        <v>0</v>
      </c>
      <c r="P26" s="224">
        <f>SUMIFS($J$19:$J$650,$G$19:$G$650,"Non-Native Broadleaf",$B$19:$B$650,"8")</f>
        <v>0</v>
      </c>
      <c r="Q26" s="224">
        <f>SUMIFS($J$19:$J$650,$G$19:$G$650,"Naturalised Broadleaf",$B$19:$B$650,"8")</f>
        <v>0</v>
      </c>
      <c r="R26" s="225">
        <f>SUMIFS($J$19:$J$650,$G$19:$G$650,"Native Conifer",$B$19:$B$650,"8")</f>
        <v>0</v>
      </c>
      <c r="S26" s="225">
        <f>SUMIFS($J$19:$J$650,$G$19:$G$650,"Non-Native Conifer",$B$19:$B$650,"8")</f>
        <v>0</v>
      </c>
      <c r="T26" s="225">
        <f>SUMIFS($J$19:$J$650,$G$19:$G$650,"Naturalised Conifer",$B$19:$B$650,"8")</f>
        <v>0</v>
      </c>
      <c r="U26" s="226">
        <f>SUMIFS($J$19:$J$650,$G$19:$G$650,"Native Woody Shrub",$B$19:$B$650,"8")</f>
        <v>0</v>
      </c>
      <c r="V26" s="223">
        <f>SUMIFS($K$19:$K$2222,$G$19:$G$2222,"native broadleaf",$B$19:$B$2222,"8")</f>
        <v>0</v>
      </c>
      <c r="W26" s="224">
        <f>SUMIFS($K$19:$K$2222,$G$19:$G$2222,"Non-Native Broadleaf",$B$19:$B$2222,"8")</f>
        <v>0</v>
      </c>
      <c r="X26" s="224">
        <f>SUMIFS($K$19:$K$2222,$G$19:$G$2222,"Naturalised Broadleaf",$B$19:$B$2222,"8")</f>
        <v>0</v>
      </c>
      <c r="Y26" s="225">
        <f>SUMIFS($K$19:$K$2222,$G$19:$G$2222,"Native Conifer",$B$19:$B$2222,"8")</f>
        <v>0</v>
      </c>
      <c r="Z26" s="225">
        <f>SUMIFS($K$19:$K$2222,$G$19:$G$2222,"Non-Native Conifer",$B$19:$B$2222,"8")</f>
        <v>0</v>
      </c>
      <c r="AA26" s="225">
        <f>SUMIFS($K$19:$K$2222,$G$19:$G$2222,"Naturalised Conifer",$B$19:$B$2222,"8")</f>
        <v>0</v>
      </c>
      <c r="AB26" s="226">
        <f>SUMIFS($K$19:$K$2222,$G$19:$G$2222,"Native Woody Shrub",$B$19:$B$2222,"8")</f>
        <v>0</v>
      </c>
    </row>
    <row r="27" spans="2:28" ht="30" customHeight="1" x14ac:dyDescent="0.3">
      <c r="B27" s="217"/>
      <c r="C27" s="227"/>
      <c r="D27" s="227"/>
      <c r="E27" s="219" t="str">
        <f>IF(SUM(C27-(C27*L27))=0,"",SUM(C27-(C27*L27)))</f>
        <v/>
      </c>
      <c r="F27" s="220"/>
      <c r="G27" s="274" t="str">
        <f>IFERROR(VLOOKUP(F27,'Data (hidden)'!N10:O155,2,FALSE),"")</f>
        <v/>
      </c>
      <c r="H27" s="266"/>
      <c r="I27" s="221"/>
      <c r="J27" s="254">
        <f t="shared" si="4"/>
        <v>0</v>
      </c>
      <c r="K27" s="254" t="e">
        <f t="shared" si="5"/>
        <v>#VALUE!</v>
      </c>
      <c r="L27" s="254">
        <f>D27*0.01</f>
        <v>0</v>
      </c>
      <c r="M27" s="255" t="str">
        <f t="shared" si="2"/>
        <v/>
      </c>
      <c r="N27" s="223" t="s">
        <v>385</v>
      </c>
      <c r="O27" s="223">
        <f>SUMIFS($J$19:$J$650,$G$19:$G$650,"native broadleaf",$B$19:$B$650,"9")</f>
        <v>0</v>
      </c>
      <c r="P27" s="224">
        <f>SUMIFS($J$19:$J$650,$G$19:$G$650,"Non-Native Broadleaf",$B$19:$B$650,"9")</f>
        <v>0</v>
      </c>
      <c r="Q27" s="224">
        <f>SUMIFS($J$19:$J$650,$G$19:$G$650,"Naturalised Broadleaf",$B$19:$B$650,"9")</f>
        <v>0</v>
      </c>
      <c r="R27" s="225">
        <f>SUMIFS($J$19:$J$650,$G$19:$G$650,"Native Conifer",$B$19:$B$650,"9")</f>
        <v>0</v>
      </c>
      <c r="S27" s="225">
        <f>SUMIFS($J$19:$J$650,$G$19:$G$650,"Non-Native Conifer",$B$19:$B$650,"9")</f>
        <v>0</v>
      </c>
      <c r="T27" s="225">
        <f>SUMIFS($J$19:$J$650,$G$19:$G$650,"Naturalised Conifer",$B$19:$B$650,"9")</f>
        <v>0</v>
      </c>
      <c r="U27" s="226">
        <f>SUMIFS($J$19:$J$650,$G$19:$G$650,"Native Woody Shrub",$B$19:$B$650,"9")</f>
        <v>0</v>
      </c>
      <c r="V27" s="223">
        <f>SUMIFS($K$19:$K$2222,$G$19:$G$2222,"native broadleaf",$B$19:$B$2222,"9")</f>
        <v>0</v>
      </c>
      <c r="W27" s="224">
        <f>SUMIFS($K$19:$K$2222,$G$19:$G$2222,"Non-Native Broadleaf",$B$19:$B$2222,"9")</f>
        <v>0</v>
      </c>
      <c r="X27" s="224">
        <f>SUMIFS($K$19:$K$2222,$G$19:$G$2222,"Naturalised Broadleaf",$B$19:$B$2222,"9")</f>
        <v>0</v>
      </c>
      <c r="Y27" s="225">
        <f>SUMIFS($K$19:$K$2222,$G$19:$G$2222,"Native Conifer",$B$19:$B$2222,"9")</f>
        <v>0</v>
      </c>
      <c r="Z27" s="225">
        <f>SUMIFS($K$19:$K$2222,$G$19:$G$2222,"Non-Native Conifer",$B$19:$B$2222,"9")</f>
        <v>0</v>
      </c>
      <c r="AA27" s="225">
        <f>SUMIFS($K$19:$K$2222,$G$19:$G$2222,"Naturalised Conifer",$B$19:$B$2222,"9")</f>
        <v>0</v>
      </c>
      <c r="AB27" s="226">
        <f>SUMIFS($K$19:$K$2222,$G$19:$G$2222,"Native Woody Shrub",$B$19:$B$2222,"9")</f>
        <v>0</v>
      </c>
    </row>
    <row r="28" spans="2:28" ht="30" customHeight="1" x14ac:dyDescent="0.3">
      <c r="B28" s="217"/>
      <c r="C28" s="227"/>
      <c r="D28" s="227"/>
      <c r="E28" s="219" t="str">
        <f>IF(SUM(C28-(C28*L28))=0,"",SUM(C28-(C28*L28)))</f>
        <v/>
      </c>
      <c r="F28" s="220"/>
      <c r="G28" s="274" t="str">
        <f>IFERROR(VLOOKUP(F28,'Data (hidden)'!N11:O156,2,FALSE),"")</f>
        <v/>
      </c>
      <c r="H28" s="266"/>
      <c r="I28" s="221"/>
      <c r="J28" s="254">
        <f t="shared" si="4"/>
        <v>0</v>
      </c>
      <c r="K28" s="254" t="e">
        <f t="shared" si="5"/>
        <v>#VALUE!</v>
      </c>
      <c r="L28" s="254">
        <f>D28*0.01</f>
        <v>0</v>
      </c>
      <c r="M28" s="255" t="str">
        <f t="shared" si="2"/>
        <v/>
      </c>
      <c r="N28" s="223" t="s">
        <v>386</v>
      </c>
      <c r="O28" s="223">
        <f>SUMIFS($J$19:$J$650,$G$19:$G$650,"native broadleaf",$B$19:$B$650,"10")</f>
        <v>0</v>
      </c>
      <c r="P28" s="224">
        <f>SUMIFS($J$19:$J$650,$G$19:$G$650,"Non-Native Broadleaf",$B$19:$B$650,"10")</f>
        <v>0</v>
      </c>
      <c r="Q28" s="224">
        <f>SUMIFS($J$19:$J$650,$G$19:$G$650,"Naturalised Broadleaf",$B$19:$B$650,"10")</f>
        <v>0</v>
      </c>
      <c r="R28" s="225">
        <f>SUMIFS($J$19:$J$650,$G$19:$G$650,"Native Conifer",$B$19:$B$650,"10")</f>
        <v>0</v>
      </c>
      <c r="S28" s="225">
        <f>SUMIFS($J$19:$J$650,$G$19:$G$650,"Non-Native Conifer",$B$19:$B$650,"10")</f>
        <v>0</v>
      </c>
      <c r="T28" s="225">
        <f>SUMIFS($J$19:$J$650,$G$19:$G$650,"Naturalised Conifer",$B$19:$B$650,"10")</f>
        <v>0</v>
      </c>
      <c r="U28" s="226">
        <f>SUMIFS($J$19:$J$650,$G$19:$G$650,"Native Woody Shrub",$B$19:$B$650,"10")</f>
        <v>0</v>
      </c>
      <c r="V28" s="223">
        <f>SUMIFS($K$19:$K$2222,$G$19:$G$2222,"native broadleaf",$B$19:$B$2222,"10")</f>
        <v>0</v>
      </c>
      <c r="W28" s="224">
        <f>SUMIFS($K$19:$K$2222,$G$19:$G$2222,"Non-Native Broadleaf",$B$19:$B$2222,"10")</f>
        <v>0</v>
      </c>
      <c r="X28" s="224">
        <f>SUMIFS($K$19:$K$2222,$G$19:$G$2222,"Naturalised Broadleaf",$B$19:$B$2222,"10")</f>
        <v>0</v>
      </c>
      <c r="Y28" s="225">
        <f>SUMIFS($K$19:$K$2222,$G$19:$G$2222,"Native Conifer",$B$19:$B$2222,"10")</f>
        <v>0</v>
      </c>
      <c r="Z28" s="225">
        <f>SUMIFS($K$19:$K$2222,$G$19:$G$2222,"Non-Native Conifer",$B$19:$B$2222,"10")</f>
        <v>0</v>
      </c>
      <c r="AA28" s="225">
        <f>SUMIFS($K$19:$K$2222,$G$19:$G$2222,"Naturalised Conifer",$B$19:$B$2222,"10")</f>
        <v>0</v>
      </c>
      <c r="AB28" s="226">
        <f>SUMIFS($K$19:$K$2222,$G$19:$G$2222,"Native Woody Shrub",$B$19:$B$2222,"10")</f>
        <v>0</v>
      </c>
    </row>
    <row r="29" spans="2:28" ht="30" customHeight="1" x14ac:dyDescent="0.3">
      <c r="B29" s="217"/>
      <c r="C29" s="227"/>
      <c r="D29" s="227"/>
      <c r="E29" s="219" t="str">
        <f>IF(SUM(C29-(C29*L29))=0,"",SUM(C29-(C29*L29)))</f>
        <v/>
      </c>
      <c r="F29" s="220"/>
      <c r="G29" s="274" t="str">
        <f>IFERROR(VLOOKUP(F29,'Data (hidden)'!N12:O157,2,FALSE),"")</f>
        <v/>
      </c>
      <c r="H29" s="266"/>
      <c r="I29" s="221"/>
      <c r="J29" s="254">
        <f t="shared" si="4"/>
        <v>0</v>
      </c>
      <c r="K29" s="254" t="e">
        <f t="shared" si="5"/>
        <v>#VALUE!</v>
      </c>
      <c r="L29" s="254">
        <f>D29*0.01</f>
        <v>0</v>
      </c>
      <c r="M29" s="255" t="str">
        <f t="shared" si="2"/>
        <v/>
      </c>
      <c r="N29" s="223" t="s">
        <v>387</v>
      </c>
      <c r="O29" s="223">
        <f>SUMIFS($J$19:$J$650,$G$19:$G$650,"native broadleaf",$B$19:$B$650,"11")</f>
        <v>0</v>
      </c>
      <c r="P29" s="224">
        <f>SUMIFS($J$19:$J$650,$G$19:$G$650,"Non-Native Broadleaf",$B$19:$B$650,"11")</f>
        <v>0</v>
      </c>
      <c r="Q29" s="224">
        <f>SUMIFS($J$19:$J$650,$G$19:$G$650,"Naturalised Broadleaf",$B$19:$B$650,"11")</f>
        <v>0</v>
      </c>
      <c r="R29" s="225">
        <f>SUMIFS($J$19:$J$650,$G$19:$G$650,"Native Conifer",$B$19:$B$650,"11")</f>
        <v>0</v>
      </c>
      <c r="S29" s="225">
        <f>SUMIFS($J$19:$J$650,$G$19:$G$650,"Non-Native Conifer",$B$19:$B$650,"11")</f>
        <v>0</v>
      </c>
      <c r="T29" s="225">
        <f>SUMIFS($J$19:$J$650,$G$19:$G$650,"Naturalised Conifer",$B$19:$B$650,"11")</f>
        <v>0</v>
      </c>
      <c r="U29" s="226">
        <f>SUMIFS($J$19:$J$650,$G$19:$G$650,"Native Woody Shrub",$B$19:$B$650,"11")</f>
        <v>0</v>
      </c>
      <c r="V29" s="223">
        <f>SUMIFS($K$19:$K$2222,$G$19:$G$2222,"native broadleaf",$B$19:$B$2222,"11")</f>
        <v>0</v>
      </c>
      <c r="W29" s="224">
        <f>SUMIFS($K$19:$K$2222,$G$19:$G$2222,"Non-Native Broadleaf",$B$19:$B$2222,"11")</f>
        <v>0</v>
      </c>
      <c r="X29" s="224">
        <f>SUMIFS($K$19:$K$2222,$G$19:$G$2222,"Naturalised Broadleaf",$B$19:$B$2222,"11")</f>
        <v>0</v>
      </c>
      <c r="Y29" s="225">
        <f>SUMIFS($K$19:$K$2222,$G$19:$G$2222,"Native Conifer",$B$19:$B$2222,"11")</f>
        <v>0</v>
      </c>
      <c r="Z29" s="225">
        <f>SUMIFS($K$19:$K$2222,$G$19:$G$2222,"Non-Native Conifer",$B$19:$B$2222,"11")</f>
        <v>0</v>
      </c>
      <c r="AA29" s="225">
        <f>SUMIFS($K$19:$K$2222,$G$19:$G$2222,"Naturalised Conifer",$B$19:$B$2222,"11")</f>
        <v>0</v>
      </c>
      <c r="AB29" s="226">
        <f>SUMIFS($K$19:$K$2222,$G$19:$G$2222,"Native Woody Shrub",$B$19:$B$2222,"11")</f>
        <v>0</v>
      </c>
    </row>
    <row r="30" spans="2:28" ht="30" customHeight="1" x14ac:dyDescent="0.3">
      <c r="B30" s="217"/>
      <c r="C30" s="227"/>
      <c r="D30" s="227"/>
      <c r="E30" s="219" t="str">
        <f>IF(SUM(C30-(C30*L30))=0,"",SUM(C30-(C30*L30)))</f>
        <v/>
      </c>
      <c r="F30" s="220"/>
      <c r="G30" s="274" t="str">
        <f>IFERROR(VLOOKUP(F30,'Data (hidden)'!N13:O158,2,FALSE),"")</f>
        <v/>
      </c>
      <c r="H30" s="266"/>
      <c r="I30" s="221"/>
      <c r="J30" s="254">
        <f t="shared" si="4"/>
        <v>0</v>
      </c>
      <c r="K30" s="254" t="e">
        <f t="shared" si="5"/>
        <v>#VALUE!</v>
      </c>
      <c r="L30" s="254">
        <f>D30*0.01</f>
        <v>0</v>
      </c>
      <c r="M30" s="255" t="str">
        <f t="shared" si="2"/>
        <v/>
      </c>
      <c r="N30" s="223" t="s">
        <v>388</v>
      </c>
      <c r="O30" s="223">
        <f>SUMIFS($J$19:$J$650,$G$19:$G$650,"native broadleaf",$B$19:$B$650,"12")</f>
        <v>0</v>
      </c>
      <c r="P30" s="224">
        <f>SUMIFS($J$19:$J$650,$G$19:$G$650,"Non-Native Broadleaf",$B$19:$B$650,"12")</f>
        <v>0</v>
      </c>
      <c r="Q30" s="224">
        <f>SUMIFS($J$19:$J$650,$G$19:$G$650,"Naturalised Broadleaf",$B$19:$B$650,"12")</f>
        <v>0</v>
      </c>
      <c r="R30" s="225">
        <f>SUMIFS($J$19:$J$650,$G$19:$G$650,"Native Conifer",$B$19:$B$650,"12")</f>
        <v>0</v>
      </c>
      <c r="S30" s="225">
        <f>SUMIFS($J$19:$J$650,$G$19:$G$650,"Non-Native Conifer",$B$19:$B$650,"12")</f>
        <v>0</v>
      </c>
      <c r="T30" s="225">
        <f>SUMIFS($J$19:$J$650,$G$19:$G$650,"Naturalised Conifer",$B$19:$B$650,"12")</f>
        <v>0</v>
      </c>
      <c r="U30" s="226">
        <f>SUMIFS($J$19:$J$650,$G$19:$G$650,"Native Woody Shrub",$B$19:$B$650,"12")</f>
        <v>0</v>
      </c>
      <c r="V30" s="223">
        <f>SUMIFS($K$19:$K$2222,$G$19:$G$2222,"native broadleaf",$B$19:$B$2222,"12")</f>
        <v>0</v>
      </c>
      <c r="W30" s="224">
        <f>SUMIFS($K$19:$K$2222,$G$19:$G$2222,"Non-Native Broadleaf",$B$19:$B$2222,"12")</f>
        <v>0</v>
      </c>
      <c r="X30" s="224">
        <f>SUMIFS($K$19:$K$2222,$G$19:$G$2222,"Naturalised Broadleaf",$B$19:$B$2222,"12")</f>
        <v>0</v>
      </c>
      <c r="Y30" s="225">
        <f>SUMIFS($K$19:$K$2222,$G$19:$G$2222,"Native Conifer",$B$19:$B$2222,"12")</f>
        <v>0</v>
      </c>
      <c r="Z30" s="225">
        <f>SUMIFS($K$19:$K$2222,$G$19:$G$2222,"Non-Native Conifer",$B$19:$B$2222,"12")</f>
        <v>0</v>
      </c>
      <c r="AA30" s="225">
        <f>SUMIFS($K$19:$K$2222,$G$19:$G$2222,"Naturalised Conifer",$B$19:$B$2222,"12")</f>
        <v>0</v>
      </c>
      <c r="AB30" s="226">
        <f>SUMIFS($K$19:$K$2222,$G$19:$G$2222,"Native Woody Shrub",$B$19:$B$2222,"12")</f>
        <v>0</v>
      </c>
    </row>
    <row r="31" spans="2:28" ht="30" customHeight="1" x14ac:dyDescent="0.3">
      <c r="B31" s="217"/>
      <c r="C31" s="227"/>
      <c r="D31" s="227"/>
      <c r="E31" s="219" t="str">
        <f t="shared" si="6"/>
        <v/>
      </c>
      <c r="F31" s="220"/>
      <c r="G31" s="274" t="str">
        <f>IFERROR(VLOOKUP(F31,'Data (hidden)'!N14:O159,2,FALSE),"")</f>
        <v/>
      </c>
      <c r="H31" s="266"/>
      <c r="I31" s="221"/>
      <c r="J31" s="254">
        <f t="shared" si="4"/>
        <v>0</v>
      </c>
      <c r="K31" s="254" t="e">
        <f t="shared" si="5"/>
        <v>#VALUE!</v>
      </c>
      <c r="L31" s="254">
        <f t="shared" si="1"/>
        <v>0</v>
      </c>
      <c r="M31" s="255" t="str">
        <f t="shared" si="2"/>
        <v/>
      </c>
      <c r="N31" s="223" t="s">
        <v>389</v>
      </c>
      <c r="O31" s="223">
        <f>SUMIFS($J$19:$J$650,$G$19:$G$650,"native broadleaf",$B$19:$B$650,"13")</f>
        <v>0</v>
      </c>
      <c r="P31" s="224">
        <f>SUMIFS($J$19:$J$650,$G$19:$G$650,"Non-Native Broadleaf",$B$19:$B$650,"13")</f>
        <v>0</v>
      </c>
      <c r="Q31" s="224">
        <f>SUMIFS($J$19:$J$650,$G$19:$G$650,"Naturalised Broadleaf",$B$19:$B$650,"13")</f>
        <v>0</v>
      </c>
      <c r="R31" s="225">
        <f>SUMIFS($J$19:$J$650,$G$19:$G$650,"Native Conifer",$B$19:$B$650,"13")</f>
        <v>0</v>
      </c>
      <c r="S31" s="225">
        <f>SUMIFS($J$19:$J$650,$G$19:$G$650,"Non-Native Conifer",$B$19:$B$650,"13")</f>
        <v>0</v>
      </c>
      <c r="T31" s="225">
        <f>SUMIFS($J$19:$J$650,$G$19:$G$650,"Naturalised Conifer",$B$19:$B$650,"13")</f>
        <v>0</v>
      </c>
      <c r="U31" s="226">
        <f>SUMIFS($J$19:$J$650,$G$19:$G$650,"Native Woody Shrub",$B$19:$B$650,"13")</f>
        <v>0</v>
      </c>
      <c r="V31" s="223">
        <f>SUMIFS($K$19:$K$2222,$G$19:$G$2222,"native broadleaf",$B$19:$B$2222,"13")</f>
        <v>0</v>
      </c>
      <c r="W31" s="224">
        <f>SUMIFS($K$19:$K$2222,$G$19:$G$2222,"Non-Native Broadleaf",$B$19:$B$2222,"13")</f>
        <v>0</v>
      </c>
      <c r="X31" s="224">
        <f>SUMIFS($K$19:$K$2222,$G$19:$G$2222,"Naturalised Broadleaf",$B$19:$B$2222,"13")</f>
        <v>0</v>
      </c>
      <c r="Y31" s="225">
        <f>SUMIFS($K$19:$K$2222,$G$19:$G$2222,"Native Conifer",$B$19:$B$2222,"13")</f>
        <v>0</v>
      </c>
      <c r="Z31" s="225">
        <f>SUMIFS($K$19:$K$2222,$G$19:$G$2222,"Non-Native Conifer",$B$19:$B$2222,"13")</f>
        <v>0</v>
      </c>
      <c r="AA31" s="225">
        <f>SUMIFS($K$19:$K$2222,$G$19:$G$2222,"Naturalised Conifer",$B$19:$B$2222,"13")</f>
        <v>0</v>
      </c>
      <c r="AB31" s="226">
        <f>SUMIFS($K$19:$K$2222,$G$19:$G$2222,"Native Woody Shrub",$B$19:$B$2222,"13")</f>
        <v>0</v>
      </c>
    </row>
    <row r="32" spans="2:28" ht="30" customHeight="1" x14ac:dyDescent="0.3">
      <c r="B32" s="217"/>
      <c r="C32" s="227"/>
      <c r="D32" s="227"/>
      <c r="E32" s="219" t="str">
        <f t="shared" si="6"/>
        <v/>
      </c>
      <c r="F32" s="220"/>
      <c r="G32" s="274" t="str">
        <f>IFERROR(VLOOKUP(F32,'Data (hidden)'!N15:O160,2,FALSE),"")</f>
        <v/>
      </c>
      <c r="H32" s="266"/>
      <c r="I32" s="221"/>
      <c r="J32" s="254">
        <f t="shared" si="4"/>
        <v>0</v>
      </c>
      <c r="K32" s="254" t="e">
        <f t="shared" si="5"/>
        <v>#VALUE!</v>
      </c>
      <c r="L32" s="254">
        <f t="shared" si="1"/>
        <v>0</v>
      </c>
      <c r="M32" s="255" t="str">
        <f t="shared" si="2"/>
        <v/>
      </c>
      <c r="N32" s="223" t="s">
        <v>390</v>
      </c>
      <c r="O32" s="223">
        <f>SUMIFS($J$19:$J$650,$G$19:$G$650,"native broadleaf",$B$19:$B$650,"14")</f>
        <v>0</v>
      </c>
      <c r="P32" s="224">
        <f>SUMIFS($J$19:$J$650,$G$19:$G$650,"Non-Native Broadleaf",$B$19:$B$650,"14")</f>
        <v>0</v>
      </c>
      <c r="Q32" s="224">
        <f>SUMIFS($J$19:$J$650,$G$19:$G$650,"Naturalised Broadleaf",$B$19:$B$650,"14")</f>
        <v>0</v>
      </c>
      <c r="R32" s="225">
        <f>SUMIFS($J$19:$J$650,$G$19:$G$650,"Native Conifer",$B$19:$B$650,"14")</f>
        <v>0</v>
      </c>
      <c r="S32" s="225">
        <f>SUMIFS($J$19:$J$650,$G$19:$G$650,"Non-Native Conifer",$B$19:$B$650,"14")</f>
        <v>0</v>
      </c>
      <c r="T32" s="225">
        <f>SUMIFS($J$19:$J$650,$G$19:$G$650,"Naturalised Conifer",$B$19:$B$650,"14")</f>
        <v>0</v>
      </c>
      <c r="U32" s="226">
        <f>SUMIFS($J$19:$J$650,$G$19:$G$650,"Native Woody Shrub",$B$19:$B$650,"14")</f>
        <v>0</v>
      </c>
      <c r="V32" s="223">
        <f>SUMIFS($K$19:$K$2222,$G$19:$G$2222,"native broadleaf",$B$19:$B$2222,"14")</f>
        <v>0</v>
      </c>
      <c r="W32" s="224">
        <f>SUMIFS($K$19:$K$2222,$G$19:$G$2222,"Non-Native Broadleaf",$B$19:$B$2222,"14")</f>
        <v>0</v>
      </c>
      <c r="X32" s="224">
        <f>SUMIFS($K$19:$K$2222,$G$19:$G$2222,"Naturalised Broadleaf",$B$19:$B$2222,"14")</f>
        <v>0</v>
      </c>
      <c r="Y32" s="225">
        <f>SUMIFS($K$19:$K$2222,$G$19:$G$2222,"Native Conifer",$B$19:$B$2222,"14")</f>
        <v>0</v>
      </c>
      <c r="Z32" s="225">
        <f>SUMIFS($K$19:$K$2222,$G$19:$G$2222,"Non-Native Conifer",$B$19:$B$2222,"14")</f>
        <v>0</v>
      </c>
      <c r="AA32" s="225">
        <f>SUMIFS($K$19:$K$2222,$G$19:$G$2222,"Naturalised Conifer",$B$19:$B$2222,"14")</f>
        <v>0</v>
      </c>
      <c r="AB32" s="226">
        <f>SUMIFS($K$19:$K$2222,$G$19:$G$2222,"Native Woody Shrub",$B$19:$B$2222,"14")</f>
        <v>0</v>
      </c>
    </row>
    <row r="33" spans="2:28" ht="30" customHeight="1" x14ac:dyDescent="0.3">
      <c r="B33" s="217"/>
      <c r="C33" s="227"/>
      <c r="D33" s="227"/>
      <c r="E33" s="219" t="str">
        <f t="shared" si="6"/>
        <v/>
      </c>
      <c r="F33" s="220"/>
      <c r="G33" s="274" t="str">
        <f>IFERROR(VLOOKUP(F33,'Data (hidden)'!N16:O161,2,FALSE),"")</f>
        <v/>
      </c>
      <c r="H33" s="266"/>
      <c r="I33" s="221"/>
      <c r="J33" s="254">
        <f t="shared" si="4"/>
        <v>0</v>
      </c>
      <c r="K33" s="254" t="e">
        <f t="shared" si="5"/>
        <v>#VALUE!</v>
      </c>
      <c r="L33" s="254">
        <f t="shared" si="1"/>
        <v>0</v>
      </c>
      <c r="M33" s="255" t="str">
        <f t="shared" si="2"/>
        <v/>
      </c>
      <c r="N33" s="223" t="s">
        <v>391</v>
      </c>
      <c r="O33" s="223">
        <f>SUMIFS($J$19:$J$650,$G$19:$G$650,"native broadleaf",$B$19:$B$650,"15")</f>
        <v>0</v>
      </c>
      <c r="P33" s="224">
        <f>SUMIFS($J$19:$J$650,$G$19:$G$650,"Non-Native Broadleaf",$B$19:$B$650,"15")</f>
        <v>0</v>
      </c>
      <c r="Q33" s="224">
        <f>SUMIFS($J$19:$J$650,$G$19:$G$650,"Naturalised Broadleaf",$B$19:$B$650,"15")</f>
        <v>0</v>
      </c>
      <c r="R33" s="225">
        <f>SUMIFS($J$19:$J$650,$G$19:$G$650,"Native Conifer",$B$19:$B$650,"15")</f>
        <v>0</v>
      </c>
      <c r="S33" s="225">
        <f>SUMIFS($J$19:$J$650,$G$19:$G$650,"Non-Native Conifer",$B$19:$B$650,"15")</f>
        <v>0</v>
      </c>
      <c r="T33" s="225">
        <f>SUMIFS($J$19:$J$650,$G$19:$G$650,"Naturalised Conifer",$B$19:$B$650,"15")</f>
        <v>0</v>
      </c>
      <c r="U33" s="226">
        <f>SUMIFS($J$19:$J$650,$G$19:$G$650,"Native Woody Shrub",$B$19:$B$650,"15")</f>
        <v>0</v>
      </c>
      <c r="V33" s="223">
        <f>SUMIFS($K$19:$K$2222,$G$19:$G$2222,"native broadleaf",$B$19:$B$2222,"15")</f>
        <v>0</v>
      </c>
      <c r="W33" s="224">
        <f>SUMIFS($K$19:$K$2222,$G$19:$G$2222,"Non-Native Broadleaf",$B$19:$B$2222,"15")</f>
        <v>0</v>
      </c>
      <c r="X33" s="224">
        <f>SUMIFS($K$19:$K$2222,$G$19:$G$2222,"Naturalised Broadleaf",$B$19:$B$2222,"15")</f>
        <v>0</v>
      </c>
      <c r="Y33" s="225">
        <f>SUMIFS($K$19:$K$2222,$G$19:$G$2222,"Native Conifer",$B$19:$B$2222,"15")</f>
        <v>0</v>
      </c>
      <c r="Z33" s="225">
        <f>SUMIFS($K$19:$K$2222,$G$19:$G$2222,"Non-Native Conifer",$B$19:$B$2222,"15")</f>
        <v>0</v>
      </c>
      <c r="AA33" s="225">
        <f>SUMIFS($K$19:$K$2222,$G$19:$G$2222,"Naturalised Conifer",$B$19:$B$2222,"15")</f>
        <v>0</v>
      </c>
      <c r="AB33" s="226">
        <f>SUMIFS($K$19:$K$2222,$G$19:$G$2222,"Native Woody Shrub",$B$19:$B$2222,"15")</f>
        <v>0</v>
      </c>
    </row>
    <row r="34" spans="2:28" ht="30" customHeight="1" x14ac:dyDescent="0.3">
      <c r="B34" s="217"/>
      <c r="C34" s="227"/>
      <c r="D34" s="227"/>
      <c r="E34" s="219" t="str">
        <f t="shared" si="6"/>
        <v/>
      </c>
      <c r="F34" s="220"/>
      <c r="G34" s="274" t="str">
        <f>IFERROR(VLOOKUP(F34,'Data (hidden)'!N17:O162,2,FALSE),"")</f>
        <v/>
      </c>
      <c r="H34" s="266"/>
      <c r="I34" s="221"/>
      <c r="J34" s="254">
        <f t="shared" si="4"/>
        <v>0</v>
      </c>
      <c r="K34" s="254" t="e">
        <f t="shared" si="5"/>
        <v>#VALUE!</v>
      </c>
      <c r="L34" s="254">
        <f t="shared" si="1"/>
        <v>0</v>
      </c>
      <c r="M34" s="255" t="str">
        <f t="shared" si="2"/>
        <v/>
      </c>
      <c r="N34" s="223" t="s">
        <v>392</v>
      </c>
      <c r="O34" s="223">
        <f>SUMIFS($J$19:$J$650,$G$19:$G$650,"native broadleaf",$B$19:$B$650,"16")</f>
        <v>0</v>
      </c>
      <c r="P34" s="224">
        <f>SUMIFS($J$19:$J$650,$G$19:$G$650,"Non-Native Broadleaf",$B$19:$B$650,"16")</f>
        <v>0</v>
      </c>
      <c r="Q34" s="224">
        <f>SUMIFS($J$19:$J$650,$G$19:$G$650,"Naturalised Broadleaf",$B$19:$B$650,"16")</f>
        <v>0</v>
      </c>
      <c r="R34" s="225">
        <f>SUMIFS($J$19:$J$650,$G$19:$G$650,"Native Conifer",$B$19:$B$650,"16")</f>
        <v>0</v>
      </c>
      <c r="S34" s="225">
        <f>SUMIFS($J$19:$J$650,$G$19:$G$650,"Non-Native Conifer",$B$19:$B$650,"16")</f>
        <v>0</v>
      </c>
      <c r="T34" s="225">
        <f>SUMIFS($J$19:$J$650,$G$19:$G$650,"Naturalised Conifer",$B$19:$B$650,"16")</f>
        <v>0</v>
      </c>
      <c r="U34" s="226">
        <f>SUMIFS($J$19:$J$650,$G$19:$G$650,"Native Woody Shrub",$B$19:$B$650,"16")</f>
        <v>0</v>
      </c>
      <c r="V34" s="223">
        <f>SUMIFS($K$19:$K$2222,$G$19:$G$2222,"native broadleaf",$B$19:$B$2222,"16")</f>
        <v>0</v>
      </c>
      <c r="W34" s="224">
        <f>SUMIFS($K$19:$K$2222,$G$19:$G$2222,"Non-Native Broadleaf",$B$19:$B$2222,"16")</f>
        <v>0</v>
      </c>
      <c r="X34" s="224">
        <f>SUMIFS($K$19:$K$2222,$G$19:$G$2222,"Naturalised Broadleaf",$B$19:$B$2222,"16")</f>
        <v>0</v>
      </c>
      <c r="Y34" s="225">
        <f>SUMIFS($K$19:$K$2222,$G$19:$G$2222,"Native Conifer",$B$19:$B$2222,"16")</f>
        <v>0</v>
      </c>
      <c r="Z34" s="225">
        <f>SUMIFS($K$19:$K$2222,$G$19:$G$2222,"Non-Native Conifer",$B$19:$B$2222,"16")</f>
        <v>0</v>
      </c>
      <c r="AA34" s="225">
        <f>SUMIFS($K$19:$K$2222,$G$19:$G$2222,"Naturalised Conifer",$B$19:$B$2222,"16")</f>
        <v>0</v>
      </c>
      <c r="AB34" s="226">
        <f>SUMIFS($K$19:$K$2222,$G$19:$G$2222,"Native Woody Shrub",$B$19:$B$2222,"16")</f>
        <v>0</v>
      </c>
    </row>
    <row r="35" spans="2:28" ht="30" customHeight="1" x14ac:dyDescent="0.3">
      <c r="B35" s="217"/>
      <c r="C35" s="227"/>
      <c r="D35" s="227"/>
      <c r="E35" s="219" t="str">
        <f t="shared" si="6"/>
        <v/>
      </c>
      <c r="F35" s="220"/>
      <c r="G35" s="274" t="str">
        <f>IFERROR(VLOOKUP(F35,'Data (hidden)'!N18:O163,2,FALSE),"")</f>
        <v/>
      </c>
      <c r="H35" s="266"/>
      <c r="I35" s="221"/>
      <c r="J35" s="254">
        <f t="shared" si="4"/>
        <v>0</v>
      </c>
      <c r="K35" s="254" t="e">
        <f t="shared" si="5"/>
        <v>#VALUE!</v>
      </c>
      <c r="L35" s="254">
        <f t="shared" si="1"/>
        <v>0</v>
      </c>
      <c r="M35" s="255" t="str">
        <f t="shared" si="2"/>
        <v/>
      </c>
      <c r="N35" s="223" t="s">
        <v>393</v>
      </c>
      <c r="O35" s="223">
        <f>SUMIFS($J$19:$J$650,$G$19:$G$650,"native broadleaf",$B$19:$B$650,"17")</f>
        <v>0</v>
      </c>
      <c r="P35" s="224">
        <f>SUMIFS($J$19:$J$650,$G$19:$G$650,"Non-Native Broadleaf",$B$19:$B$650,"17")</f>
        <v>0</v>
      </c>
      <c r="Q35" s="224">
        <f>SUMIFS($J$19:$J$650,$G$19:$G$650,"Naturalised Broadleaf",$B$19:$B$650,"17")</f>
        <v>0</v>
      </c>
      <c r="R35" s="225">
        <f>SUMIFS($J$19:$J$650,$G$19:$G$650,"Native Conifer",$B$19:$B$650,"17")</f>
        <v>0</v>
      </c>
      <c r="S35" s="225">
        <f>SUMIFS($J$19:$J$650,$G$19:$G$650,"Non-Native Conifer",$B$19:$B$650,"17")</f>
        <v>0</v>
      </c>
      <c r="T35" s="225">
        <f>SUMIFS($J$19:$J$650,$G$19:$G$650,"Naturalised Conifer",$B$19:$B$650,"17")</f>
        <v>0</v>
      </c>
      <c r="U35" s="226">
        <f>SUMIFS($J$19:$J$650,$G$19:$G$650,"Native Woody Shrub",$B$19:$B$650,"17")</f>
        <v>0</v>
      </c>
      <c r="V35" s="223">
        <f>SUMIFS($K$19:$K$2222,$G$19:$G$2222,"native broadleaf",$B$19:$B$2222,"17")</f>
        <v>0</v>
      </c>
      <c r="W35" s="224">
        <f>SUMIFS($K$19:$K$2222,$G$19:$G$2222,"Non-Native Broadleaf",$B$19:$B$2222,"17")</f>
        <v>0</v>
      </c>
      <c r="X35" s="224">
        <f>SUMIFS($K$19:$K$2222,$G$19:$G$2222,"Naturalised Broadleaf",$B$19:$B$2222,"17")</f>
        <v>0</v>
      </c>
      <c r="Y35" s="225">
        <f>SUMIFS($K$19:$K$2222,$G$19:$G$2222,"Native Conifer",$B$19:$B$2222,"17")</f>
        <v>0</v>
      </c>
      <c r="Z35" s="225">
        <f>SUMIFS($K$19:$K$2222,$G$19:$G$2222,"Non-Native Conifer",$B$19:$B$2222,"17")</f>
        <v>0</v>
      </c>
      <c r="AA35" s="225">
        <f>SUMIFS($K$19:$K$2222,$G$19:$G$2222,"Naturalised Conifer",$B$19:$B$2222,"17")</f>
        <v>0</v>
      </c>
      <c r="AB35" s="226">
        <f>SUMIFS($K$19:$K$2222,$G$19:$G$2222,"Native Woody Shrub",$B$19:$B$2222,"17")</f>
        <v>0</v>
      </c>
    </row>
    <row r="36" spans="2:28" ht="30" customHeight="1" x14ac:dyDescent="0.3">
      <c r="B36" s="217"/>
      <c r="C36" s="227"/>
      <c r="D36" s="227"/>
      <c r="E36" s="219" t="str">
        <f t="shared" si="6"/>
        <v/>
      </c>
      <c r="F36" s="220"/>
      <c r="G36" s="274" t="str">
        <f>IFERROR(VLOOKUP(F36,'Data (hidden)'!N19:O164,2,FALSE),"")</f>
        <v/>
      </c>
      <c r="H36" s="266"/>
      <c r="I36" s="221"/>
      <c r="J36" s="254">
        <f t="shared" si="4"/>
        <v>0</v>
      </c>
      <c r="K36" s="254" t="e">
        <f t="shared" si="5"/>
        <v>#VALUE!</v>
      </c>
      <c r="L36" s="254">
        <f t="shared" si="1"/>
        <v>0</v>
      </c>
      <c r="M36" s="255" t="str">
        <f t="shared" si="2"/>
        <v/>
      </c>
      <c r="N36" s="223" t="s">
        <v>394</v>
      </c>
      <c r="O36" s="223">
        <f>SUMIFS($J$19:$J$650,$G$19:$G$650,"native broadleaf",$B$19:$B$650,"18")</f>
        <v>0</v>
      </c>
      <c r="P36" s="224">
        <f>SUMIFS($J$19:$J$650,$G$19:$G$650,"Non-Native Broadleaf",$B$19:$B$650,"18")</f>
        <v>0</v>
      </c>
      <c r="Q36" s="224">
        <f>SUMIFS($J$19:$J$650,$G$19:$G$650,"Naturalised Broadleaf",$B$19:$B$650,"18")</f>
        <v>0</v>
      </c>
      <c r="R36" s="225">
        <f>SUMIFS($J$19:$J$650,$G$19:$G$650,"Native Conifer",$B$19:$B$650,"18")</f>
        <v>0</v>
      </c>
      <c r="S36" s="225">
        <f>SUMIFS($J$19:$J$650,$G$19:$G$650,"Non-Native Conifer",$B$19:$B$650,"18")</f>
        <v>0</v>
      </c>
      <c r="T36" s="225">
        <f>SUMIFS($J$19:$J$650,$G$19:$G$650,"Naturalised Conifer",$B$19:$B$650,"18")</f>
        <v>0</v>
      </c>
      <c r="U36" s="226">
        <f>SUMIFS($J$19:$J$650,$G$19:$G$650,"Native Woody Shrub",$B$19:$B$650,"18")</f>
        <v>0</v>
      </c>
      <c r="V36" s="223">
        <f>SUMIFS($K$19:$K$2222,$G$19:$G$2222,"native broadleaf",$B$19:$B$2222,"18")</f>
        <v>0</v>
      </c>
      <c r="W36" s="224">
        <f>SUMIFS($K$19:$K$2222,$G$19:$G$2222,"Non-Native Broadleaf",$B$19:$B$2222,"18")</f>
        <v>0</v>
      </c>
      <c r="X36" s="224">
        <f>SUMIFS($K$19:$K$2222,$G$19:$G$2222,"Naturalised Broadleaf",$B$19:$B$2222,"18")</f>
        <v>0</v>
      </c>
      <c r="Y36" s="225">
        <f>SUMIFS($K$19:$K$2222,$G$19:$G$2222,"Native Conifer",$B$19:$B$2222,"18")</f>
        <v>0</v>
      </c>
      <c r="Z36" s="225">
        <f>SUMIFS($K$19:$K$2222,$G$19:$G$2222,"Non-Native Conifer",$B$19:$B$2222,"18")</f>
        <v>0</v>
      </c>
      <c r="AA36" s="225">
        <f>SUMIFS($K$19:$K$2222,$G$19:$G$2222,"Naturalised Conifer",$B$19:$B$2222,"18")</f>
        <v>0</v>
      </c>
      <c r="AB36" s="226">
        <f>SUMIFS($K$19:$K$2222,$G$19:$G$2222,"Native Woody Shrub",$B$19:$B$2222,"18")</f>
        <v>0</v>
      </c>
    </row>
    <row r="37" spans="2:28" ht="30" customHeight="1" x14ac:dyDescent="0.3">
      <c r="B37" s="217"/>
      <c r="C37" s="227"/>
      <c r="D37" s="227"/>
      <c r="E37" s="219" t="str">
        <f t="shared" si="6"/>
        <v/>
      </c>
      <c r="F37" s="220"/>
      <c r="G37" s="274" t="str">
        <f>IFERROR(VLOOKUP(F37,'Data (hidden)'!N20:O165,2,FALSE),"")</f>
        <v/>
      </c>
      <c r="H37" s="266"/>
      <c r="I37" s="221"/>
      <c r="J37" s="254">
        <f t="shared" si="4"/>
        <v>0</v>
      </c>
      <c r="K37" s="254" t="e">
        <f t="shared" si="5"/>
        <v>#VALUE!</v>
      </c>
      <c r="L37" s="254">
        <f t="shared" si="1"/>
        <v>0</v>
      </c>
      <c r="M37" s="255" t="str">
        <f t="shared" si="2"/>
        <v/>
      </c>
      <c r="N37" s="223" t="s">
        <v>395</v>
      </c>
      <c r="O37" s="223">
        <f>SUMIFS($J$19:$J$650,$G$19:$G$650,"native broadleaf",$B$19:$B$650,"19")</f>
        <v>0</v>
      </c>
      <c r="P37" s="224">
        <f>SUMIFS($J$19:$J$650,$G$19:$G$650,"Non-Native Broadleaf",$B$19:$B$650,"19")</f>
        <v>0</v>
      </c>
      <c r="Q37" s="224">
        <f>SUMIFS($J$19:$J$650,$G$19:$G$650,"Naturalised Broadleaf",$B$19:$B$650,"19")</f>
        <v>0</v>
      </c>
      <c r="R37" s="225">
        <f>SUMIFS($J$19:$J$650,$G$19:$G$650,"Native Conifer",$B$19:$B$650,"19")</f>
        <v>0</v>
      </c>
      <c r="S37" s="225">
        <f>SUMIFS($J$19:$J$650,$G$19:$G$650,"Non-Native Conifer",$B$19:$B$650,"19")</f>
        <v>0</v>
      </c>
      <c r="T37" s="225">
        <f>SUMIFS($J$19:$J$650,$G$19:$G$650,"Naturalised Conifer",$B$19:$B$650,"19")</f>
        <v>0</v>
      </c>
      <c r="U37" s="226">
        <f>SUMIFS($J$19:$J$650,$G$19:$G$650,"Native Woody Shrub",$B$19:$B$650,"19")</f>
        <v>0</v>
      </c>
      <c r="V37" s="223">
        <f>SUMIFS($K$19:$K$2222,$G$19:$G$2222,"native broadleaf",$B$19:$B$2222,"19")</f>
        <v>0</v>
      </c>
      <c r="W37" s="224">
        <f>SUMIFS($K$19:$K$2222,$G$19:$G$2222,"Non-Native Broadleaf",$B$19:$B$2222,"19")</f>
        <v>0</v>
      </c>
      <c r="X37" s="224">
        <f>SUMIFS($K$19:$K$2222,$G$19:$G$2222,"Naturalised Broadleaf",$B$19:$B$2222,"19")</f>
        <v>0</v>
      </c>
      <c r="Y37" s="225">
        <f>SUMIFS($K$19:$K$2222,$G$19:$G$2222,"Native Conifer",$B$19:$B$2222,"19")</f>
        <v>0</v>
      </c>
      <c r="Z37" s="225">
        <f>SUMIFS($K$19:$K$2222,$G$19:$G$2222,"Non-Native Conifer",$B$19:$B$2222,"19")</f>
        <v>0</v>
      </c>
      <c r="AA37" s="225">
        <f>SUMIFS($K$19:$K$2222,$G$19:$G$2222,"Naturalised Conifer",$B$19:$B$2222,"19")</f>
        <v>0</v>
      </c>
      <c r="AB37" s="226">
        <f>SUMIFS($K$19:$K$2222,$G$19:$G$2222,"Native Woody Shrub",$B$19:$B$2222,"19")</f>
        <v>0</v>
      </c>
    </row>
    <row r="38" spans="2:28" ht="30" customHeight="1" x14ac:dyDescent="0.3">
      <c r="B38" s="217"/>
      <c r="C38" s="227"/>
      <c r="D38" s="227"/>
      <c r="E38" s="219" t="str">
        <f t="shared" si="6"/>
        <v/>
      </c>
      <c r="F38" s="220"/>
      <c r="G38" s="274" t="str">
        <f>IFERROR(VLOOKUP(F38,'Data (hidden)'!N21:O166,2,FALSE),"")</f>
        <v/>
      </c>
      <c r="H38" s="266"/>
      <c r="I38" s="221"/>
      <c r="J38" s="254">
        <f t="shared" si="4"/>
        <v>0</v>
      </c>
      <c r="K38" s="254" t="e">
        <f t="shared" si="5"/>
        <v>#VALUE!</v>
      </c>
      <c r="L38" s="254">
        <f t="shared" si="1"/>
        <v>0</v>
      </c>
      <c r="M38" s="255" t="str">
        <f t="shared" si="2"/>
        <v/>
      </c>
      <c r="N38" s="223" t="s">
        <v>396</v>
      </c>
      <c r="O38" s="223">
        <f>SUMIFS($J$19:$J$650,$G$19:$G$650,"native broadleaf",$B$19:$B$650,"20")</f>
        <v>0</v>
      </c>
      <c r="P38" s="224">
        <f>SUMIFS($J$19:$J$650,$G$19:$G$650,"Non-Native Broadleaf",$B$19:$B$650,"20")</f>
        <v>0</v>
      </c>
      <c r="Q38" s="224">
        <f>SUMIFS($J$19:$J$650,$G$19:$G$650,"Naturalised Broadleaf",$B$19:$B$650,"20")</f>
        <v>0</v>
      </c>
      <c r="R38" s="225">
        <f>SUMIFS($J$19:$J$650,$G$19:$G$650,"Native Conifer",$B$19:$B$650,"20")</f>
        <v>0</v>
      </c>
      <c r="S38" s="225">
        <f>SUMIFS($J$19:$J$650,$G$19:$G$650,"Non-Native Conifer",$B$19:$B$650,"20")</f>
        <v>0</v>
      </c>
      <c r="T38" s="225">
        <f>SUMIFS($J$19:$J$650,$G$19:$G$650,"Naturalised Conifer",$B$19:$B$650,"20")</f>
        <v>0</v>
      </c>
      <c r="U38" s="226">
        <f>SUMIFS($J$19:$J$650,$G$19:$G$650,"Native Woody Shrub",$B$19:$B$650,"20")</f>
        <v>0</v>
      </c>
      <c r="V38" s="223">
        <f>SUMIFS($K$19:$K$2222,$G$19:$G$2222,"native broadleaf",$B$19:$B$2222,"20")</f>
        <v>0</v>
      </c>
      <c r="W38" s="224">
        <f>SUMIFS($K$19:$K$2222,$G$19:$G$2222,"Non-Native Broadleaf",$B$19:$B$2222,"20")</f>
        <v>0</v>
      </c>
      <c r="X38" s="224">
        <f>SUMIFS($K$19:$K$2222,$G$19:$G$2222,"Naturalised Broadleaf",$B$19:$B$2222,"20")</f>
        <v>0</v>
      </c>
      <c r="Y38" s="225">
        <f>SUMIFS($K$19:$K$2222,$G$19:$G$2222,"Native Conifer",$B$19:$B$2222,"20")</f>
        <v>0</v>
      </c>
      <c r="Z38" s="225">
        <f>SUMIFS($K$19:$K$2222,$G$19:$G$2222,"Non-Native Conifer",$B$19:$B$2222,"20")</f>
        <v>0</v>
      </c>
      <c r="AA38" s="225">
        <f>SUMIFS($K$19:$K$2222,$G$19:$G$2222,"Naturalised Conifer",$B$19:$B$2222,"20")</f>
        <v>0</v>
      </c>
      <c r="AB38" s="226">
        <f>SUMIFS($K$19:$K$2222,$G$19:$G$2222,"Native Woody Shrub",$B$19:$B$2222,"20")</f>
        <v>0</v>
      </c>
    </row>
    <row r="39" spans="2:28" ht="30" customHeight="1" x14ac:dyDescent="0.3">
      <c r="B39" s="217"/>
      <c r="C39" s="227"/>
      <c r="D39" s="227"/>
      <c r="E39" s="219" t="str">
        <f t="shared" si="6"/>
        <v/>
      </c>
      <c r="F39" s="220"/>
      <c r="G39" s="274" t="str">
        <f>IFERROR(VLOOKUP(F39,'Data (hidden)'!N22:O167,2,FALSE),"")</f>
        <v/>
      </c>
      <c r="H39" s="266"/>
      <c r="I39" s="221"/>
      <c r="J39" s="254">
        <f t="shared" si="4"/>
        <v>0</v>
      </c>
      <c r="K39" s="254" t="e">
        <f t="shared" si="5"/>
        <v>#VALUE!</v>
      </c>
      <c r="L39" s="254">
        <f t="shared" si="1"/>
        <v>0</v>
      </c>
      <c r="M39" s="255" t="str">
        <f t="shared" si="2"/>
        <v/>
      </c>
      <c r="N39" s="223" t="s">
        <v>397</v>
      </c>
      <c r="O39" s="223">
        <f>SUMIFS($J$19:$J$650,$G$19:$G$650,"native broadleaf",$B$19:$B$650,"21")</f>
        <v>0</v>
      </c>
      <c r="P39" s="224">
        <f>SUMIFS($J$19:$J$650,$G$19:$G$650,"Non-Native Broadleaf",$B$19:$B$650,"21")</f>
        <v>0</v>
      </c>
      <c r="Q39" s="224">
        <f>SUMIFS($J$19:$J$650,$G$19:$G$650,"Naturalised Broadleaf",$B$19:$B$650,"21")</f>
        <v>0</v>
      </c>
      <c r="R39" s="225">
        <f>SUMIFS($J$19:$J$650,$G$19:$G$650,"Native Conifer",$B$19:$B$650,"21")</f>
        <v>0</v>
      </c>
      <c r="S39" s="225">
        <f>SUMIFS($J$19:$J$650,$G$19:$G$650,"Non-Native Conifer",$B$19:$B$650,"21")</f>
        <v>0</v>
      </c>
      <c r="T39" s="225">
        <f>SUMIFS($J$19:$J$650,$G$19:$G$650,"Naturalised Conifer",$B$19:$B$650,"21")</f>
        <v>0</v>
      </c>
      <c r="U39" s="226">
        <f>SUMIFS($J$19:$J$650,$G$19:$G$650,"Native Woody Shrub",$B$19:$B$650,"21")</f>
        <v>0</v>
      </c>
      <c r="V39" s="223">
        <f>SUMIFS($K$19:$K$2222,$G$19:$G$2222,"native broadleaf",$B$19:$B$2222,"21")</f>
        <v>0</v>
      </c>
      <c r="W39" s="224">
        <f>SUMIFS($K$19:$K$2222,$G$19:$G$2222,"Non-Native Broadleaf",$B$19:$B$2222,"21")</f>
        <v>0</v>
      </c>
      <c r="X39" s="224">
        <f>SUMIFS($K$19:$K$2222,$G$19:$G$2222,"Naturalised Broadleaf",$B$19:$B$2222,"21")</f>
        <v>0</v>
      </c>
      <c r="Y39" s="225">
        <f>SUMIFS($K$19:$K$2222,$G$19:$G$2222,"Native Conifer",$B$19:$B$2222,"21")</f>
        <v>0</v>
      </c>
      <c r="Z39" s="225">
        <f>SUMIFS($K$19:$K$2222,$G$19:$G$2222,"Non-Native Conifer",$B$19:$B$2222,"21")</f>
        <v>0</v>
      </c>
      <c r="AA39" s="225">
        <f>SUMIFS($K$19:$K$2222,$G$19:$G$2222,"Naturalised Conifer",$B$19:$B$2222,"21")</f>
        <v>0</v>
      </c>
      <c r="AB39" s="226">
        <f>SUMIFS($K$19:$K$2222,$G$19:$G$2222,"Native Woody Shrub",$B$19:$B$2222,"21")</f>
        <v>0</v>
      </c>
    </row>
    <row r="40" spans="2:28" ht="30" customHeight="1" x14ac:dyDescent="0.3">
      <c r="B40" s="217"/>
      <c r="C40" s="227"/>
      <c r="D40" s="227"/>
      <c r="E40" s="219" t="str">
        <f t="shared" si="6"/>
        <v/>
      </c>
      <c r="F40" s="228"/>
      <c r="G40" s="274" t="str">
        <f>IFERROR(VLOOKUP(F40,'Data (hidden)'!N23:O168,2,FALSE),"")</f>
        <v/>
      </c>
      <c r="H40" s="266"/>
      <c r="I40" s="221"/>
      <c r="J40" s="254">
        <f t="shared" si="4"/>
        <v>0</v>
      </c>
      <c r="K40" s="254" t="e">
        <f t="shared" si="5"/>
        <v>#VALUE!</v>
      </c>
      <c r="L40" s="254">
        <f t="shared" si="1"/>
        <v>0</v>
      </c>
      <c r="M40" s="255" t="str">
        <f t="shared" si="2"/>
        <v/>
      </c>
      <c r="N40" s="223" t="s">
        <v>398</v>
      </c>
      <c r="O40" s="223">
        <f>SUMIFS($J$19:$J$650,$G$19:$G$650,"native broadleaf",$B$19:$B$650,"22")</f>
        <v>0</v>
      </c>
      <c r="P40" s="224">
        <f>SUMIFS($J$19:$J$650,$G$19:$G$650,"Non-Native Broadleaf",$B$19:$B$650,"22")</f>
        <v>0</v>
      </c>
      <c r="Q40" s="224">
        <f>SUMIFS($J$19:$J$650,$G$19:$G$650,"Naturalised Broadleaf",$B$19:$B$650,"22")</f>
        <v>0</v>
      </c>
      <c r="R40" s="225">
        <f>SUMIFS($J$19:$J$650,$G$19:$G$650,"Native Conifer",$B$19:$B$650,"22")</f>
        <v>0</v>
      </c>
      <c r="S40" s="225">
        <f>SUMIFS($J$19:$J$650,$G$19:$G$650,"Non-Native Conifer",$B$19:$B$650,"22")</f>
        <v>0</v>
      </c>
      <c r="T40" s="225">
        <f>SUMIFS($J$19:$J$650,$G$19:$G$650,"Naturalised Conifer",$B$19:$B$650,"22")</f>
        <v>0</v>
      </c>
      <c r="U40" s="226">
        <f>SUMIFS($J$19:$J$650,$G$19:$G$650,"Native Woody Shrub",$B$19:$B$650,"22")</f>
        <v>0</v>
      </c>
      <c r="V40" s="223">
        <f>SUMIFS($K$19:$K$2222,$G$19:$G$2222,"native broadleaf",$B$19:$B$2222,"22")</f>
        <v>0</v>
      </c>
      <c r="W40" s="224">
        <f>SUMIFS($K$19:$K$2222,$G$19:$G$2222,"Non-Native Broadleaf",$B$19:$B$2222,"22")</f>
        <v>0</v>
      </c>
      <c r="X40" s="224">
        <f>SUMIFS($K$19:$K$2222,$G$19:$G$2222,"Naturalised Broadleaf",$B$19:$B$2222,"22")</f>
        <v>0</v>
      </c>
      <c r="Y40" s="225">
        <f>SUMIFS($K$19:$K$2222,$G$19:$G$2222,"Native Conifer",$B$19:$B$2222,"22")</f>
        <v>0</v>
      </c>
      <c r="Z40" s="225">
        <f>SUMIFS($K$19:$K$2222,$G$19:$G$2222,"Non-Native Conifer",$B$19:$B$2222,"22")</f>
        <v>0</v>
      </c>
      <c r="AA40" s="225">
        <f>SUMIFS($K$19:$K$2222,$G$19:$G$2222,"Naturalised Conifer",$B$19:$B$2222,"22")</f>
        <v>0</v>
      </c>
      <c r="AB40" s="226">
        <f>SUMIFS($K$19:$K$2222,$G$19:$G$2222,"Native Woody Shrub",$B$19:$B$2222,"22")</f>
        <v>0</v>
      </c>
    </row>
    <row r="41" spans="2:28" ht="30" customHeight="1" x14ac:dyDescent="0.3">
      <c r="B41" s="217"/>
      <c r="C41" s="227"/>
      <c r="D41" s="227"/>
      <c r="E41" s="219" t="str">
        <f t="shared" si="6"/>
        <v/>
      </c>
      <c r="F41" s="228"/>
      <c r="G41" s="274" t="str">
        <f>IFERROR(VLOOKUP(F41,'Data (hidden)'!N24:O169,2,FALSE),"")</f>
        <v/>
      </c>
      <c r="H41" s="266"/>
      <c r="I41" s="221"/>
      <c r="J41" s="254">
        <f t="shared" si="4"/>
        <v>0</v>
      </c>
      <c r="K41" s="254" t="e">
        <f t="shared" si="5"/>
        <v>#VALUE!</v>
      </c>
      <c r="L41" s="254">
        <f t="shared" si="1"/>
        <v>0</v>
      </c>
      <c r="M41" s="255" t="str">
        <f t="shared" si="2"/>
        <v/>
      </c>
      <c r="N41" s="223" t="s">
        <v>399</v>
      </c>
      <c r="O41" s="223">
        <f>SUMIFS($J$19:$J$650,$G$19:$G$650,"native broadleaf",$B$19:$B$650,"23")</f>
        <v>0</v>
      </c>
      <c r="P41" s="224">
        <f>SUMIFS($J$19:$J$650,$G$19:$G$650,"Non-Native Broadleaf",$B$19:$B$650,"23")</f>
        <v>0</v>
      </c>
      <c r="Q41" s="224">
        <f>SUMIFS($J$19:$J$650,$G$19:$G$650,"Naturalised Broadleaf",$B$19:$B$650,"23")</f>
        <v>0</v>
      </c>
      <c r="R41" s="225">
        <f>SUMIFS($J$19:$J$650,$G$19:$G$650,"Native Conifer",$B$19:$B$650,"23")</f>
        <v>0</v>
      </c>
      <c r="S41" s="225">
        <f>SUMIFS($J$19:$J$650,$G$19:$G$650,"Non-Native Conifer",$B$19:$B$650,"23")</f>
        <v>0</v>
      </c>
      <c r="T41" s="225">
        <f>SUMIFS($J$19:$J$650,$G$19:$G$650,"Naturalised Conifer",$B$19:$B$650,"23")</f>
        <v>0</v>
      </c>
      <c r="U41" s="226">
        <f>SUMIFS($J$19:$J$650,$G$19:$G$650,"Native Woody Shrub",$B$19:$B$650,"23")</f>
        <v>0</v>
      </c>
      <c r="V41" s="223">
        <f>SUMIFS($K$19:$K$2222,$G$19:$G$2222,"native broadleaf",$B$19:$B$2222,"23")</f>
        <v>0</v>
      </c>
      <c r="W41" s="224">
        <f>SUMIFS($K$19:$K$2222,$G$19:$G$2222,"Non-Native Broadleaf",$B$19:$B$2222,"23")</f>
        <v>0</v>
      </c>
      <c r="X41" s="224">
        <f>SUMIFS($K$19:$K$2222,$G$19:$G$2222,"Naturalised Broadleaf",$B$19:$B$2222,"23")</f>
        <v>0</v>
      </c>
      <c r="Y41" s="225">
        <f>SUMIFS($K$19:$K$2222,$G$19:$G$2222,"Native Conifer",$B$19:$B$2222,"23")</f>
        <v>0</v>
      </c>
      <c r="Z41" s="225">
        <f>SUMIFS($K$19:$K$2222,$G$19:$G$2222,"Non-Native Conifer",$B$19:$B$2222,"23")</f>
        <v>0</v>
      </c>
      <c r="AA41" s="225">
        <f>SUMIFS($K$19:$K$2222,$G$19:$G$2222,"Naturalised Conifer",$B$19:$B$2222,"23")</f>
        <v>0</v>
      </c>
      <c r="AB41" s="226">
        <f>SUMIFS($K$19:$K$2222,$G$19:$G$2222,"Native Woody Shrub",$B$19:$B$2222,"23")</f>
        <v>0</v>
      </c>
    </row>
    <row r="42" spans="2:28" ht="30" customHeight="1" x14ac:dyDescent="0.3">
      <c r="B42" s="217"/>
      <c r="C42" s="227"/>
      <c r="D42" s="227"/>
      <c r="E42" s="219" t="str">
        <f t="shared" si="6"/>
        <v/>
      </c>
      <c r="F42" s="228"/>
      <c r="G42" s="274" t="str">
        <f>IFERROR(VLOOKUP(F42,'Data (hidden)'!N25:O170,2,FALSE),"")</f>
        <v/>
      </c>
      <c r="H42" s="266"/>
      <c r="I42" s="221"/>
      <c r="J42" s="254">
        <f t="shared" si="4"/>
        <v>0</v>
      </c>
      <c r="K42" s="254" t="e">
        <f t="shared" si="5"/>
        <v>#VALUE!</v>
      </c>
      <c r="L42" s="254">
        <f t="shared" si="1"/>
        <v>0</v>
      </c>
      <c r="M42" s="255" t="str">
        <f t="shared" si="2"/>
        <v/>
      </c>
      <c r="N42" s="223" t="s">
        <v>400</v>
      </c>
      <c r="O42" s="223">
        <f>SUMIFS($J$19:$J$650,$G$19:$G$650,"native broadleaf",$B$19:$B$650,"24")</f>
        <v>0</v>
      </c>
      <c r="P42" s="224">
        <f>SUMIFS($J$19:$J$650,$G$19:$G$650,"Non-Native Broadleaf",$B$19:$B$650,"24")</f>
        <v>0</v>
      </c>
      <c r="Q42" s="224">
        <f>SUMIFS($J$19:$J$650,$G$19:$G$650,"Naturalised Broadleaf",$B$19:$B$650,"24")</f>
        <v>0</v>
      </c>
      <c r="R42" s="225">
        <f>SUMIFS($J$19:$J$650,$G$19:$G$650,"Native Conifer",$B$19:$B$650,"24")</f>
        <v>0</v>
      </c>
      <c r="S42" s="225">
        <f>SUMIFS($J$19:$J$650,$G$19:$G$650,"Non-Native Conifer",$B$19:$B$650,"24")</f>
        <v>0</v>
      </c>
      <c r="T42" s="225">
        <f>SUMIFS($J$19:$J$650,$G$19:$G$650,"Naturalised Conifer",$B$19:$B$650,"24")</f>
        <v>0</v>
      </c>
      <c r="U42" s="226">
        <f>SUMIFS($J$19:$J$650,$G$19:$G$650,"Native Woody Shrub",$B$19:$B$650,"24")</f>
        <v>0</v>
      </c>
      <c r="V42" s="223">
        <f>SUMIFS($K$19:$K$2222,$G$19:$G$2222,"native broadleaf",$B$19:$B$2222,"24")</f>
        <v>0</v>
      </c>
      <c r="W42" s="224">
        <f>SUMIFS($K$19:$K$2222,$G$19:$G$2222,"Non-Native Broadleaf",$B$19:$B$2222,"24")</f>
        <v>0</v>
      </c>
      <c r="X42" s="224">
        <f>SUMIFS($K$19:$K$2222,$G$19:$G$2222,"Naturalised Broadleaf",$B$19:$B$2222,"24")</f>
        <v>0</v>
      </c>
      <c r="Y42" s="225">
        <f>SUMIFS($K$19:$K$2222,$G$19:$G$2222,"Native Conifer",$B$19:$B$2222,"24")</f>
        <v>0</v>
      </c>
      <c r="Z42" s="225">
        <f>SUMIFS($K$19:$K$2222,$G$19:$G$2222,"Non-Native Conifer",$B$19:$B$2222,"24")</f>
        <v>0</v>
      </c>
      <c r="AA42" s="225">
        <f>SUMIFS($K$19:$K$2222,$G$19:$G$2222,"Naturalised Conifer",$B$19:$B$2222,"24")</f>
        <v>0</v>
      </c>
      <c r="AB42" s="226">
        <f>SUMIFS($K$19:$K$2222,$G$19:$G$2222,"Native Woody Shrub",$B$19:$B$2222,"24")</f>
        <v>0</v>
      </c>
    </row>
    <row r="43" spans="2:28" ht="30" customHeight="1" x14ac:dyDescent="0.3">
      <c r="B43" s="217"/>
      <c r="C43" s="227"/>
      <c r="D43" s="227"/>
      <c r="E43" s="219" t="str">
        <f t="shared" si="6"/>
        <v/>
      </c>
      <c r="F43" s="228"/>
      <c r="G43" s="274" t="str">
        <f>IFERROR(VLOOKUP(F43,'Data (hidden)'!N26:O171,2,FALSE),"")</f>
        <v/>
      </c>
      <c r="H43" s="266"/>
      <c r="I43" s="221"/>
      <c r="J43" s="254">
        <f t="shared" si="4"/>
        <v>0</v>
      </c>
      <c r="K43" s="254" t="e">
        <f t="shared" si="5"/>
        <v>#VALUE!</v>
      </c>
      <c r="L43" s="254">
        <f t="shared" si="1"/>
        <v>0</v>
      </c>
      <c r="M43" s="255" t="str">
        <f t="shared" si="2"/>
        <v/>
      </c>
      <c r="N43" s="223" t="s">
        <v>401</v>
      </c>
      <c r="O43" s="223">
        <f>SUMIFS($J$19:$J$650,$G$19:$G$650,"native broadleaf",$B$19:$B$650,"25")</f>
        <v>0</v>
      </c>
      <c r="P43" s="224">
        <f>SUMIFS($J$19:$J$650,$G$19:$G$650,"Non-Native Broadleaf",$B$19:$B$650,"25")</f>
        <v>0</v>
      </c>
      <c r="Q43" s="224">
        <f>SUMIFS($J$19:$J$650,$G$19:$G$650,"Naturalised Broadleaf",$B$19:$B$650,"25")</f>
        <v>0</v>
      </c>
      <c r="R43" s="225">
        <f>SUMIFS($J$19:$J$650,$G$19:$G$650,"Native Conifer",$B$19:$B$650,"25")</f>
        <v>0</v>
      </c>
      <c r="S43" s="225">
        <f>SUMIFS($J$19:$J$650,$G$19:$G$650,"Non-Native Conifer",$B$19:$B$650,"25")</f>
        <v>0</v>
      </c>
      <c r="T43" s="225">
        <f>SUMIFS($J$19:$J$650,$G$19:$G$650,"Naturalised Conifer",$B$19:$B$650,"25")</f>
        <v>0</v>
      </c>
      <c r="U43" s="226">
        <f>SUMIFS($J$19:$J$650,$G$19:$G$650,"Native Woody Shrub",$B$19:$B$650,"25")</f>
        <v>0</v>
      </c>
      <c r="V43" s="223">
        <f>SUMIFS($K$19:$K$2222,$G$19:$G$2222,"native broadleaf",$B$19:$B$2222,"25")</f>
        <v>0</v>
      </c>
      <c r="W43" s="224">
        <f>SUMIFS($K$19:$K$2222,$G$19:$G$2222,"Non-Native Broadleaf",$B$19:$B$2222,"25")</f>
        <v>0</v>
      </c>
      <c r="X43" s="224">
        <f>SUMIFS($K$19:$K$2222,$G$19:$G$2222,"Naturalised Broadleaf",$B$19:$B$2222,"25")</f>
        <v>0</v>
      </c>
      <c r="Y43" s="225">
        <f>SUMIFS($K$19:$K$2222,$G$19:$G$2222,"Native Conifer",$B$19:$B$2222,"25")</f>
        <v>0</v>
      </c>
      <c r="Z43" s="225">
        <f>SUMIFS($K$19:$K$2222,$G$19:$G$2222,"Non-Native Conifer",$B$19:$B$2222,"25")</f>
        <v>0</v>
      </c>
      <c r="AA43" s="225">
        <f>SUMIFS($K$19:$K$2222,$G$19:$G$2222,"Naturalised Conifer",$B$19:$B$2222,"25")</f>
        <v>0</v>
      </c>
      <c r="AB43" s="226">
        <f>SUMIFS($K$19:$K$2222,$G$19:$G$2222,"Native Woody Shrub",$B$19:$B$2222,"25")</f>
        <v>0</v>
      </c>
    </row>
    <row r="44" spans="2:28" ht="30" customHeight="1" x14ac:dyDescent="0.3">
      <c r="B44" s="217"/>
      <c r="C44" s="227"/>
      <c r="D44" s="227"/>
      <c r="E44" s="219" t="str">
        <f t="shared" si="6"/>
        <v/>
      </c>
      <c r="F44" s="220"/>
      <c r="G44" s="274" t="str">
        <f>IFERROR(VLOOKUP(F44,'Data (hidden)'!N27:O172,2,FALSE),"")</f>
        <v/>
      </c>
      <c r="H44" s="266"/>
      <c r="I44" s="221"/>
      <c r="J44" s="254">
        <f t="shared" si="4"/>
        <v>0</v>
      </c>
      <c r="K44" s="254" t="e">
        <f t="shared" si="5"/>
        <v>#VALUE!</v>
      </c>
      <c r="L44" s="254">
        <f t="shared" si="1"/>
        <v>0</v>
      </c>
      <c r="M44" s="255" t="str">
        <f t="shared" si="2"/>
        <v/>
      </c>
      <c r="N44" s="223" t="s">
        <v>402</v>
      </c>
      <c r="O44" s="223">
        <f>SUMIFS($J$19:$J$650,$G$19:$G$650,"native broadleaf",$B$19:$B$650,"26")</f>
        <v>0</v>
      </c>
      <c r="P44" s="224">
        <f>SUMIFS($J$19:$J$650,$G$19:$G$650,"Non-Native Broadleaf",$B$19:$B$650,"26")</f>
        <v>0</v>
      </c>
      <c r="Q44" s="224">
        <f>SUMIFS($J$19:$J$650,$G$19:$G$650,"Naturalised Broadleaf",$B$19:$B$650,"26")</f>
        <v>0</v>
      </c>
      <c r="R44" s="225">
        <f>SUMIFS($J$19:$J$650,$G$19:$G$650,"Native Conifer",$B$19:$B$650,"26")</f>
        <v>0</v>
      </c>
      <c r="S44" s="225">
        <f>SUMIFS($J$19:$J$650,$G$19:$G$650,"Non-Native Conifer",$B$19:$B$650,"26")</f>
        <v>0</v>
      </c>
      <c r="T44" s="225">
        <f>SUMIFS($J$19:$J$650,$G$19:$G$650,"Naturalised Conifer",$B$19:$B$650,"26")</f>
        <v>0</v>
      </c>
      <c r="U44" s="226">
        <f>SUMIFS($J$19:$J$650,$G$19:$G$650,"Native Woody Shrub",$B$19:$B$650,"26")</f>
        <v>0</v>
      </c>
      <c r="V44" s="223">
        <f>SUMIFS($K$19:$K$2222,$G$19:$G$2222,"native broadleaf",$B$19:$B$2222,"26")</f>
        <v>0</v>
      </c>
      <c r="W44" s="224">
        <f>SUMIFS($K$19:$K$2222,$G$19:$G$2222,"Non-Native Broadleaf",$B$19:$B$2222,"26")</f>
        <v>0</v>
      </c>
      <c r="X44" s="224">
        <f>SUMIFS($K$19:$K$2222,$G$19:$G$2222,"Naturalised Broadleaf",$B$19:$B$2222,"26")</f>
        <v>0</v>
      </c>
      <c r="Y44" s="225">
        <f>SUMIFS($K$19:$K$2222,$G$19:$G$2222,"Native Conifer",$B$19:$B$2222,"26")</f>
        <v>0</v>
      </c>
      <c r="Z44" s="225">
        <f>SUMIFS($K$19:$K$2222,$G$19:$G$2222,"Non-Native Conifer",$B$19:$B$2222,"26")</f>
        <v>0</v>
      </c>
      <c r="AA44" s="225">
        <f>SUMIFS($K$19:$K$2222,$G$19:$G$2222,"Naturalised Conifer",$B$19:$B$2222,"26")</f>
        <v>0</v>
      </c>
      <c r="AB44" s="226">
        <f>SUMIFS($K$19:$K$2222,$G$19:$G$2222,"Native Woody Shrub",$B$19:$B$2222,"26")</f>
        <v>0</v>
      </c>
    </row>
    <row r="45" spans="2:28" ht="30" customHeight="1" x14ac:dyDescent="0.3">
      <c r="B45" s="217"/>
      <c r="C45" s="227"/>
      <c r="D45" s="227"/>
      <c r="E45" s="219" t="str">
        <f t="shared" si="6"/>
        <v/>
      </c>
      <c r="F45" s="220"/>
      <c r="G45" s="274" t="str">
        <f>IFERROR(VLOOKUP(F45,'Data (hidden)'!N28:O173,2,FALSE),"")</f>
        <v/>
      </c>
      <c r="H45" s="266"/>
      <c r="I45" s="221"/>
      <c r="J45" s="254">
        <f t="shared" si="4"/>
        <v>0</v>
      </c>
      <c r="K45" s="254" t="e">
        <f t="shared" si="5"/>
        <v>#VALUE!</v>
      </c>
      <c r="L45" s="254">
        <f t="shared" si="1"/>
        <v>0</v>
      </c>
      <c r="M45" s="255" t="str">
        <f t="shared" si="2"/>
        <v/>
      </c>
      <c r="N45" s="223" t="s">
        <v>403</v>
      </c>
      <c r="O45" s="223">
        <f>SUMIFS($J$19:$J$650,$G$19:$G$650,"native broadleaf",$B$19:$B$650,"27")</f>
        <v>0</v>
      </c>
      <c r="P45" s="224">
        <f>SUMIFS($J$19:$J$650,$G$19:$G$650,"Non-Native Broadleaf",$B$19:$B$650,"27")</f>
        <v>0</v>
      </c>
      <c r="Q45" s="224">
        <f>SUMIFS($J$19:$J$650,$G$19:$G$650,"Naturalised Broadleaf",$B$19:$B$650,"27")</f>
        <v>0</v>
      </c>
      <c r="R45" s="225">
        <f>SUMIFS($J$19:$J$650,$G$19:$G$650,"Native Conifer",$B$19:$B$650,"27")</f>
        <v>0</v>
      </c>
      <c r="S45" s="225">
        <f>SUMIFS($J$19:$J$650,$G$19:$G$650,"Non-Native Conifer",$B$19:$B$650,"27")</f>
        <v>0</v>
      </c>
      <c r="T45" s="225">
        <f>SUMIFS($J$19:$J$650,$G$19:$G$650,"Naturalised Conifer",$B$19:$B$650,"27")</f>
        <v>0</v>
      </c>
      <c r="U45" s="226">
        <f>SUMIFS($J$19:$J$650,$G$19:$G$650,"Native Woody Shrub",$B$19:$B$650,"27")</f>
        <v>0</v>
      </c>
      <c r="V45" s="223">
        <f>SUMIFS($K$19:$K$2222,$G$19:$G$2222,"native broadleaf",$B$19:$B$2222,"27")</f>
        <v>0</v>
      </c>
      <c r="W45" s="224">
        <f>SUMIFS($K$19:$K$2222,$G$19:$G$2222,"Non-Native Broadleaf",$B$19:$B$2222,"27")</f>
        <v>0</v>
      </c>
      <c r="X45" s="224">
        <f>SUMIFS($K$19:$K$2222,$G$19:$G$2222,"Naturalised Broadleaf",$B$19:$B$2222,"27")</f>
        <v>0</v>
      </c>
      <c r="Y45" s="225">
        <f>SUMIFS($K$19:$K$2222,$G$19:$G$2222,"Native Conifer",$B$19:$B$2222,"27")</f>
        <v>0</v>
      </c>
      <c r="Z45" s="225">
        <f>SUMIFS($K$19:$K$2222,$G$19:$G$2222,"Non-Native Conifer",$B$19:$B$2222,"27")</f>
        <v>0</v>
      </c>
      <c r="AA45" s="225">
        <f>SUMIFS($K$19:$K$2222,$G$19:$G$2222,"Naturalised Conifer",$B$19:$B$2222,"27")</f>
        <v>0</v>
      </c>
      <c r="AB45" s="226">
        <f>SUMIFS($K$19:$K$2222,$G$19:$G$2222,"Native Woody Shrub",$B$19:$B$2222,"27")</f>
        <v>0</v>
      </c>
    </row>
    <row r="46" spans="2:28" ht="30" customHeight="1" x14ac:dyDescent="0.3">
      <c r="B46" s="217"/>
      <c r="C46" s="227"/>
      <c r="D46" s="227"/>
      <c r="E46" s="219" t="str">
        <f t="shared" si="6"/>
        <v/>
      </c>
      <c r="F46" s="220"/>
      <c r="G46" s="274" t="str">
        <f>IFERROR(VLOOKUP(F46,'Data (hidden)'!N29:O174,2,FALSE),"")</f>
        <v/>
      </c>
      <c r="H46" s="266"/>
      <c r="I46" s="221"/>
      <c r="J46" s="254">
        <f t="shared" si="4"/>
        <v>0</v>
      </c>
      <c r="K46" s="254" t="e">
        <f t="shared" si="5"/>
        <v>#VALUE!</v>
      </c>
      <c r="L46" s="254">
        <f t="shared" si="1"/>
        <v>0</v>
      </c>
      <c r="M46" s="255" t="str">
        <f t="shared" si="2"/>
        <v/>
      </c>
      <c r="N46" s="223" t="s">
        <v>404</v>
      </c>
      <c r="O46" s="223">
        <f>SUMIFS($J$19:$J$650,$G$19:$G$650,"native broadleaf",$B$19:$B$650,"28")</f>
        <v>0</v>
      </c>
      <c r="P46" s="224">
        <f>SUMIFS($J$19:$J$650,$G$19:$G$650,"Non-Native Broadleaf",$B$19:$B$650,"28")</f>
        <v>0</v>
      </c>
      <c r="Q46" s="224">
        <f>SUMIFS($J$19:$J$650,$G$19:$G$650,"Naturalised Broadleaf",$B$19:$B$650,"28")</f>
        <v>0</v>
      </c>
      <c r="R46" s="225">
        <f>SUMIFS($J$19:$J$650,$G$19:$G$650,"Native Conifer",$B$19:$B$650,"28")</f>
        <v>0</v>
      </c>
      <c r="S46" s="225">
        <f>SUMIFS($J$19:$J$650,$G$19:$G$650,"Non-Native Conifer",$B$19:$B$650,"28")</f>
        <v>0</v>
      </c>
      <c r="T46" s="225">
        <f>SUMIFS($J$19:$J$650,$G$19:$G$650,"Naturalised Conifer",$B$19:$B$650,"28")</f>
        <v>0</v>
      </c>
      <c r="U46" s="226">
        <f>SUMIFS($J$19:$J$650,$G$19:$G$650,"Native Woody Shrub",$B$19:$B$650,"28")</f>
        <v>0</v>
      </c>
      <c r="V46" s="223">
        <f>SUMIFS($K$19:$K$2222,$G$19:$G$2222,"native broadleaf",$B$19:$B$2222,"28")</f>
        <v>0</v>
      </c>
      <c r="W46" s="224">
        <f>SUMIFS($K$19:$K$2222,$G$19:$G$2222,"Non-Native Broadleaf",$B$19:$B$2222,"28")</f>
        <v>0</v>
      </c>
      <c r="X46" s="224">
        <f>SUMIFS($K$19:$K$2222,$G$19:$G$2222,"Naturalised Broadleaf",$B$19:$B$2222,"28")</f>
        <v>0</v>
      </c>
      <c r="Y46" s="225">
        <f>SUMIFS($K$19:$K$2222,$G$19:$G$2222,"Native Conifer",$B$19:$B$2222,"28")</f>
        <v>0</v>
      </c>
      <c r="Z46" s="225">
        <f>SUMIFS($K$19:$K$2222,$G$19:$G$2222,"Non-Native Conifer",$B$19:$B$2222,"28")</f>
        <v>0</v>
      </c>
      <c r="AA46" s="225">
        <f>SUMIFS($K$19:$K$2222,$G$19:$G$2222,"Naturalised Conifer",$B$19:$B$2222,"28")</f>
        <v>0</v>
      </c>
      <c r="AB46" s="226">
        <f>SUMIFS($K$19:$K$2222,$G$19:$G$2222,"Native Woody Shrub",$B$19:$B$2222,"28")</f>
        <v>0</v>
      </c>
    </row>
    <row r="47" spans="2:28" ht="30" customHeight="1" x14ac:dyDescent="0.3">
      <c r="B47" s="217"/>
      <c r="C47" s="227"/>
      <c r="D47" s="227"/>
      <c r="E47" s="219" t="str">
        <f t="shared" si="6"/>
        <v/>
      </c>
      <c r="F47" s="220"/>
      <c r="G47" s="274" t="str">
        <f>IFERROR(VLOOKUP(F47,'Data (hidden)'!N30:O175,2,FALSE),"")</f>
        <v/>
      </c>
      <c r="H47" s="266"/>
      <c r="I47" s="221"/>
      <c r="J47" s="254">
        <f t="shared" si="4"/>
        <v>0</v>
      </c>
      <c r="K47" s="254" t="e">
        <f t="shared" si="5"/>
        <v>#VALUE!</v>
      </c>
      <c r="L47" s="254">
        <f t="shared" si="1"/>
        <v>0</v>
      </c>
      <c r="M47" s="255" t="str">
        <f t="shared" si="2"/>
        <v/>
      </c>
      <c r="N47" s="223" t="s">
        <v>405</v>
      </c>
      <c r="O47" s="223">
        <f>SUMIFS($J$19:$J$650,$G$19:$G$650,"native broadleaf",$B$19:$B$650,"29")</f>
        <v>0</v>
      </c>
      <c r="P47" s="224">
        <f>SUMIFS($J$19:$J$650,$G$19:$G$650,"Non-Native Broadleaf",$B$19:$B$650,"29")</f>
        <v>0</v>
      </c>
      <c r="Q47" s="224">
        <f>SUMIFS($J$19:$J$650,$G$19:$G$650,"Naturalised Broadleaf",$B$19:$B$650,"29")</f>
        <v>0</v>
      </c>
      <c r="R47" s="225">
        <f>SUMIFS($J$19:$J$650,$G$19:$G$650,"Native Conifer",$B$19:$B$650,"29")</f>
        <v>0</v>
      </c>
      <c r="S47" s="225">
        <f>SUMIFS($J$19:$J$650,$G$19:$G$650,"Non-Native Conifer",$B$19:$B$650,"29")</f>
        <v>0</v>
      </c>
      <c r="T47" s="225">
        <f>SUMIFS($J$19:$J$650,$G$19:$G$650,"Naturalised Conifer",$B$19:$B$650,"29")</f>
        <v>0</v>
      </c>
      <c r="U47" s="226">
        <f>SUMIFS($J$19:$J$650,$G$19:$G$650,"Native Woody Shrub",$B$19:$B$650,"29")</f>
        <v>0</v>
      </c>
      <c r="V47" s="223">
        <f>SUMIFS($K$19:$K$2222,$G$19:$G$2222,"native broadleaf",$B$19:$B$2222,"29")</f>
        <v>0</v>
      </c>
      <c r="W47" s="224">
        <f>SUMIFS($K$19:$K$2222,$G$19:$G$2222,"Non-Native Broadleaf",$B$19:$B$2222,"29")</f>
        <v>0</v>
      </c>
      <c r="X47" s="224">
        <f>SUMIFS($K$19:$K$2222,$G$19:$G$2222,"Naturalised Broadleaf",$B$19:$B$2222,"29")</f>
        <v>0</v>
      </c>
      <c r="Y47" s="225">
        <f>SUMIFS($K$19:$K$2222,$G$19:$G$2222,"Native Conifer",$B$19:$B$2222,"29")</f>
        <v>0</v>
      </c>
      <c r="Z47" s="225">
        <f>SUMIFS($K$19:$K$2222,$G$19:$G$2222,"Non-Native Conifer",$B$19:$B$2222,"29")</f>
        <v>0</v>
      </c>
      <c r="AA47" s="225">
        <f>SUMIFS($K$19:$K$2222,$G$19:$G$2222,"Naturalised Conifer",$B$19:$B$2222,"29")</f>
        <v>0</v>
      </c>
      <c r="AB47" s="226">
        <f>SUMIFS($K$19:$K$2222,$G$19:$G$2222,"Native Woody Shrub",$B$19:$B$2222,"29")</f>
        <v>0</v>
      </c>
    </row>
    <row r="48" spans="2:28" ht="30" customHeight="1" x14ac:dyDescent="0.3">
      <c r="B48" s="217"/>
      <c r="C48" s="227"/>
      <c r="D48" s="227"/>
      <c r="E48" s="219" t="str">
        <f t="shared" si="6"/>
        <v/>
      </c>
      <c r="F48" s="220"/>
      <c r="G48" s="274" t="str">
        <f>IFERROR(VLOOKUP(F48,'Data (hidden)'!N31:O176,2,FALSE),"")</f>
        <v/>
      </c>
      <c r="H48" s="266"/>
      <c r="I48" s="221"/>
      <c r="J48" s="254">
        <f t="shared" si="4"/>
        <v>0</v>
      </c>
      <c r="K48" s="254" t="e">
        <f t="shared" si="5"/>
        <v>#VALUE!</v>
      </c>
      <c r="L48" s="254">
        <f t="shared" si="1"/>
        <v>0</v>
      </c>
      <c r="M48" s="255" t="str">
        <f t="shared" si="2"/>
        <v/>
      </c>
      <c r="N48" s="223" t="s">
        <v>406</v>
      </c>
      <c r="O48" s="223">
        <f>SUMIFS($J$19:$J$650,$G$19:$G$650,"native broadleaf",$B$19:$B$650,"30")</f>
        <v>0</v>
      </c>
      <c r="P48" s="224">
        <f>SUMIFS($J$19:$J$650,$G$19:$G$650,"Non-Native Broadleaf",$B$19:$B$650,"30")</f>
        <v>0</v>
      </c>
      <c r="Q48" s="224">
        <f>SUMIFS($J$19:$J$650,$G$19:$G$650,"Naturalised Broadleaf",$B$19:$B$650,"30")</f>
        <v>0</v>
      </c>
      <c r="R48" s="225">
        <f>SUMIFS($J$19:$J$650,$G$19:$G$650,"Native Conifer",$B$19:$B$650,"30")</f>
        <v>0</v>
      </c>
      <c r="S48" s="225">
        <f>SUMIFS($J$19:$J$650,$G$19:$G$650,"Non-Native Conifer",$B$19:$B$650,"30")</f>
        <v>0</v>
      </c>
      <c r="T48" s="225">
        <f>SUMIFS($J$19:$J$650,$G$19:$G$650,"Naturalised Conifer",$B$19:$B$650,"30")</f>
        <v>0</v>
      </c>
      <c r="U48" s="226">
        <f>SUMIFS($J$19:$J$650,$G$19:$G$650,"Native Woody Shrub",$B$19:$B$650,"30")</f>
        <v>0</v>
      </c>
      <c r="V48" s="223">
        <f>SUMIFS($K$19:$K$2222,$G$19:$G$2222,"native broadleaf",$B$19:$B$2222,"30")</f>
        <v>0</v>
      </c>
      <c r="W48" s="224">
        <f>SUMIFS($K$19:$K$2222,$G$19:$G$2222,"Non-Native Broadleaf",$B$19:$B$2222,"30")</f>
        <v>0</v>
      </c>
      <c r="X48" s="224">
        <f>SUMIFS($K$19:$K$2222,$G$19:$G$2222,"Naturalised Broadleaf",$B$19:$B$2222,"30")</f>
        <v>0</v>
      </c>
      <c r="Y48" s="225">
        <f>SUMIFS($K$19:$K$2222,$G$19:$G$2222,"Native Conifer",$B$19:$B$2222,"30")</f>
        <v>0</v>
      </c>
      <c r="Z48" s="225">
        <f>SUMIFS($K$19:$K$2222,$G$19:$G$2222,"Non-Native Conifer",$B$19:$B$2222,"30")</f>
        <v>0</v>
      </c>
      <c r="AA48" s="225">
        <f>SUMIFS($K$19:$K$2222,$G$19:$G$2222,"Naturalised Conifer",$B$19:$B$2222,"30")</f>
        <v>0</v>
      </c>
      <c r="AB48" s="226">
        <f>SUMIFS($K$19:$K$2222,$G$19:$G$2222,"Native Woody Shrub",$B$19:$B$2222,"30")</f>
        <v>0</v>
      </c>
    </row>
    <row r="49" spans="2:28" ht="30" customHeight="1" x14ac:dyDescent="0.3">
      <c r="B49" s="217"/>
      <c r="C49" s="227"/>
      <c r="D49" s="227"/>
      <c r="E49" s="219" t="str">
        <f t="shared" si="6"/>
        <v/>
      </c>
      <c r="F49" s="220"/>
      <c r="G49" s="274" t="str">
        <f>IFERROR(VLOOKUP(F49,'Data (hidden)'!N32:O177,2,FALSE),"")</f>
        <v/>
      </c>
      <c r="H49" s="266"/>
      <c r="I49" s="221"/>
      <c r="J49" s="254">
        <f t="shared" si="4"/>
        <v>0</v>
      </c>
      <c r="K49" s="254" t="e">
        <f t="shared" si="5"/>
        <v>#VALUE!</v>
      </c>
      <c r="L49" s="254">
        <f t="shared" si="1"/>
        <v>0</v>
      </c>
      <c r="M49" s="255" t="str">
        <f t="shared" si="2"/>
        <v/>
      </c>
      <c r="N49" s="223" t="s">
        <v>407</v>
      </c>
      <c r="O49" s="223">
        <f>SUMIFS($J$19:$J$650,$G$19:$G$650,"native broadleaf",$B$19:$B$650,"31")</f>
        <v>0</v>
      </c>
      <c r="P49" s="224">
        <f>SUMIFS($J$19:$J$650,$G$19:$G$650,"Non-Native Broadleaf",$B$19:$B$650,"31")</f>
        <v>0</v>
      </c>
      <c r="Q49" s="224">
        <f>SUMIFS($J$19:$J$650,$G$19:$G$650,"Naturalised Broadleaf",$B$19:$B$650,"31")</f>
        <v>0</v>
      </c>
      <c r="R49" s="225">
        <f>SUMIFS($J$19:$J$650,$G$19:$G$650,"Native Conifer",$B$19:$B$650,"31")</f>
        <v>0</v>
      </c>
      <c r="S49" s="225">
        <f>SUMIFS($J$19:$J$650,$G$19:$G$650,"Non-Native Conifer",$B$19:$B$650,"31")</f>
        <v>0</v>
      </c>
      <c r="T49" s="225">
        <f>SUMIFS($J$19:$J$650,$G$19:$G$650,"Naturalised Conifer",$B$19:$B$650,"31")</f>
        <v>0</v>
      </c>
      <c r="U49" s="226">
        <f>SUMIFS($J$19:$J$650,$G$19:$G$650,"Native Woody Shrub",$B$19:$B$650,"31")</f>
        <v>0</v>
      </c>
      <c r="V49" s="223">
        <f>SUMIFS($K$19:$K$2222,$G$19:$G$2222,"native broadleaf",$B$19:$B$2222,"31")</f>
        <v>0</v>
      </c>
      <c r="W49" s="224">
        <f>SUMIFS($K$19:$K$2222,$G$19:$G$2222,"Non-Native Broadleaf",$B$19:$B$2222,"31")</f>
        <v>0</v>
      </c>
      <c r="X49" s="224">
        <f>SUMIFS($K$19:$K$2222,$G$19:$G$2222,"Naturalised Broadleaf",$B$19:$B$2222,"31")</f>
        <v>0</v>
      </c>
      <c r="Y49" s="225">
        <f>SUMIFS($K$19:$K$2222,$G$19:$G$2222,"Native Conifer",$B$19:$B$2222,"31")</f>
        <v>0</v>
      </c>
      <c r="Z49" s="225">
        <f>SUMIFS($K$19:$K$2222,$G$19:$G$2222,"Non-Native Conifer",$B$19:$B$2222,"31")</f>
        <v>0</v>
      </c>
      <c r="AA49" s="225">
        <f>SUMIFS($K$19:$K$2222,$G$19:$G$2222,"Naturalised Conifer",$B$19:$B$2222,"31")</f>
        <v>0</v>
      </c>
      <c r="AB49" s="226">
        <f>SUMIFS($K$19:$K$2222,$G$19:$G$2222,"Native Woody Shrub",$B$19:$B$2222,"31")</f>
        <v>0</v>
      </c>
    </row>
    <row r="50" spans="2:28" ht="30" customHeight="1" x14ac:dyDescent="0.3">
      <c r="B50" s="217"/>
      <c r="C50" s="227"/>
      <c r="D50" s="227"/>
      <c r="E50" s="219" t="str">
        <f t="shared" si="6"/>
        <v/>
      </c>
      <c r="F50" s="220"/>
      <c r="G50" s="274" t="str">
        <f>IFERROR(VLOOKUP(F50,'Data (hidden)'!N33:O178,2,FALSE),"")</f>
        <v/>
      </c>
      <c r="H50" s="266"/>
      <c r="I50" s="221"/>
      <c r="J50" s="254">
        <f t="shared" si="4"/>
        <v>0</v>
      </c>
      <c r="K50" s="254" t="e">
        <f t="shared" si="5"/>
        <v>#VALUE!</v>
      </c>
      <c r="L50" s="254">
        <f t="shared" si="1"/>
        <v>0</v>
      </c>
      <c r="M50" s="255" t="str">
        <f t="shared" si="2"/>
        <v/>
      </c>
      <c r="N50" s="223" t="s">
        <v>408</v>
      </c>
      <c r="O50" s="223">
        <f>SUMIFS($J$19:$J$650,$G$19:$G$650,"native broadleaf",$B$19:$B$650,"32")</f>
        <v>0</v>
      </c>
      <c r="P50" s="224">
        <f>SUMIFS($J$19:$J$650,$G$19:$G$650,"Non-Native Broadleaf",$B$19:$B$650,"32")</f>
        <v>0</v>
      </c>
      <c r="Q50" s="224">
        <f>SUMIFS($J$19:$J$650,$G$19:$G$650,"Naturalised Broadleaf",$B$19:$B$650,"32")</f>
        <v>0</v>
      </c>
      <c r="R50" s="225">
        <f>SUMIFS($J$19:$J$650,$G$19:$G$650,"Native Conifer",$B$19:$B$650,"32")</f>
        <v>0</v>
      </c>
      <c r="S50" s="225">
        <f>SUMIFS($J$19:$J$650,$G$19:$G$650,"Non-Native Conifer",$B$19:$B$650,"32")</f>
        <v>0</v>
      </c>
      <c r="T50" s="225">
        <f>SUMIFS($J$19:$J$650,$G$19:$G$650,"Naturalised Conifer",$B$19:$B$650,"32")</f>
        <v>0</v>
      </c>
      <c r="U50" s="226">
        <f>SUMIFS($J$19:$J$650,$G$19:$G$650,"Native Woody Shrub",$B$19:$B$650,"32")</f>
        <v>0</v>
      </c>
      <c r="V50" s="223">
        <f>SUMIFS($K$19:$K$2222,$G$19:$G$2222,"native broadleaf",$B$19:$B$2222,"32")</f>
        <v>0</v>
      </c>
      <c r="W50" s="224">
        <f>SUMIFS($K$19:$K$2222,$G$19:$G$2222,"Non-Native Broadleaf",$B$19:$B$2222,"32")</f>
        <v>0</v>
      </c>
      <c r="X50" s="224">
        <f>SUMIFS($K$19:$K$2222,$G$19:$G$2222,"Naturalised Broadleaf",$B$19:$B$2222,"32")</f>
        <v>0</v>
      </c>
      <c r="Y50" s="225">
        <f>SUMIFS($K$19:$K$2222,$G$19:$G$2222,"Native Conifer",$B$19:$B$2222,"32")</f>
        <v>0</v>
      </c>
      <c r="Z50" s="225">
        <f>SUMIFS($K$19:$K$2222,$G$19:$G$2222,"Non-Native Conifer",$B$19:$B$2222,"32")</f>
        <v>0</v>
      </c>
      <c r="AA50" s="225">
        <f>SUMIFS($K$19:$K$2222,$G$19:$G$2222,"Naturalised Conifer",$B$19:$B$2222,"32")</f>
        <v>0</v>
      </c>
      <c r="AB50" s="226">
        <f>SUMIFS($K$19:$K$2222,$G$19:$G$2222,"Native Woody Shrub",$B$19:$B$2222,"32")</f>
        <v>0</v>
      </c>
    </row>
    <row r="51" spans="2:28" ht="30" customHeight="1" x14ac:dyDescent="0.3">
      <c r="B51" s="217"/>
      <c r="C51" s="227"/>
      <c r="D51" s="227"/>
      <c r="E51" s="219" t="str">
        <f t="shared" si="6"/>
        <v/>
      </c>
      <c r="F51" s="220"/>
      <c r="G51" s="274" t="str">
        <f>IFERROR(VLOOKUP(F51,'Data (hidden)'!N34:O179,2,FALSE),"")</f>
        <v/>
      </c>
      <c r="H51" s="266"/>
      <c r="I51" s="221"/>
      <c r="J51" s="254">
        <f t="shared" si="4"/>
        <v>0</v>
      </c>
      <c r="K51" s="254" t="e">
        <f t="shared" si="5"/>
        <v>#VALUE!</v>
      </c>
      <c r="L51" s="254">
        <f t="shared" si="1"/>
        <v>0</v>
      </c>
      <c r="M51" s="255" t="str">
        <f t="shared" si="2"/>
        <v/>
      </c>
      <c r="N51" s="223" t="s">
        <v>409</v>
      </c>
      <c r="O51" s="223">
        <f>SUMIFS($J$19:$J$650,$G$19:$G$650,"native broadleaf",$B$19:$B$650,"33")</f>
        <v>0</v>
      </c>
      <c r="P51" s="224">
        <f>SUMIFS($J$19:$J$650,$G$19:$G$650,"Non-Native Broadleaf",$B$19:$B$650,"33")</f>
        <v>0</v>
      </c>
      <c r="Q51" s="224">
        <f>SUMIFS($J$19:$J$650,$G$19:$G$650,"Naturalised Broadleaf",$B$19:$B$650,"33")</f>
        <v>0</v>
      </c>
      <c r="R51" s="225">
        <f>SUMIFS($J$19:$J$650,$G$19:$G$650,"Native Conifer",$B$19:$B$650,"33")</f>
        <v>0</v>
      </c>
      <c r="S51" s="225">
        <f>SUMIFS($J$19:$J$650,$G$19:$G$650,"Non-Native Conifer",$B$19:$B$650,"33")</f>
        <v>0</v>
      </c>
      <c r="T51" s="225">
        <f>SUMIFS($J$19:$J$650,$G$19:$G$650,"Naturalised Conifer",$B$19:$B$650,"33")</f>
        <v>0</v>
      </c>
      <c r="U51" s="226">
        <f>SUMIFS($J$19:$J$650,$G$19:$G$650,"Native Woody Shrub",$B$19:$B$650,"33")</f>
        <v>0</v>
      </c>
      <c r="V51" s="223">
        <f>SUMIFS($K$19:$K$2222,$G$19:$G$2222,"native broadleaf",$B$19:$B$2222,"33")</f>
        <v>0</v>
      </c>
      <c r="W51" s="224">
        <f>SUMIFS($K$19:$K$2222,$G$19:$G$2222,"Non-Native Broadleaf",$B$19:$B$2222,"33")</f>
        <v>0</v>
      </c>
      <c r="X51" s="224">
        <f>SUMIFS($K$19:$K$2222,$G$19:$G$2222,"Naturalised Broadleaf",$B$19:$B$2222,"33")</f>
        <v>0</v>
      </c>
      <c r="Y51" s="225">
        <f>SUMIFS($K$19:$K$2222,$G$19:$G$2222,"Native Conifer",$B$19:$B$2222,"33")</f>
        <v>0</v>
      </c>
      <c r="Z51" s="225">
        <f>SUMIFS($K$19:$K$2222,$G$19:$G$2222,"Non-Native Conifer",$B$19:$B$2222,"33")</f>
        <v>0</v>
      </c>
      <c r="AA51" s="225">
        <f>SUMIFS($K$19:$K$2222,$G$19:$G$2222,"Naturalised Conifer",$B$19:$B$2222,"33")</f>
        <v>0</v>
      </c>
      <c r="AB51" s="226">
        <f>SUMIFS($K$19:$K$2222,$G$19:$G$2222,"Native Woody Shrub",$B$19:$B$2222,"33")</f>
        <v>0</v>
      </c>
    </row>
    <row r="52" spans="2:28" ht="30" customHeight="1" x14ac:dyDescent="0.3">
      <c r="B52" s="217"/>
      <c r="C52" s="227"/>
      <c r="D52" s="227"/>
      <c r="E52" s="219" t="str">
        <f t="shared" si="6"/>
        <v/>
      </c>
      <c r="F52" s="220"/>
      <c r="G52" s="274" t="str">
        <f>IFERROR(VLOOKUP(F52,'Data (hidden)'!N35:O180,2,FALSE),"")</f>
        <v/>
      </c>
      <c r="H52" s="266"/>
      <c r="I52" s="221"/>
      <c r="J52" s="254">
        <f t="shared" si="4"/>
        <v>0</v>
      </c>
      <c r="K52" s="254" t="e">
        <f t="shared" si="5"/>
        <v>#VALUE!</v>
      </c>
      <c r="L52" s="254">
        <f t="shared" si="1"/>
        <v>0</v>
      </c>
      <c r="M52" s="255" t="str">
        <f t="shared" si="2"/>
        <v/>
      </c>
      <c r="N52" s="223" t="s">
        <v>410</v>
      </c>
      <c r="O52" s="223">
        <f>SUMIFS($J$19:$J$650,$G$19:$G$650,"native broadleaf",$B$19:$B$650,"34")</f>
        <v>0</v>
      </c>
      <c r="P52" s="224">
        <f>SUMIFS($J$19:$J$650,$G$19:$G$650,"Non-Native Broadleaf",$B$19:$B$650,"34")</f>
        <v>0</v>
      </c>
      <c r="Q52" s="224">
        <f>SUMIFS($J$19:$J$650,$G$19:$G$650,"Naturalised Broadleaf",$B$19:$B$650,"34")</f>
        <v>0</v>
      </c>
      <c r="R52" s="225">
        <f>SUMIFS($J$19:$J$650,$G$19:$G$650,"Native Conifer",$B$19:$B$650,"34")</f>
        <v>0</v>
      </c>
      <c r="S52" s="225">
        <f>SUMIFS($J$19:$J$650,$G$19:$G$650,"Non-Native Conifer",$B$19:$B$650,"34")</f>
        <v>0</v>
      </c>
      <c r="T52" s="225">
        <f>SUMIFS($J$19:$J$650,$G$19:$G$650,"Naturalised Conifer",$B$19:$B$650,"34")</f>
        <v>0</v>
      </c>
      <c r="U52" s="226">
        <f>SUMIFS($J$19:$J$650,$G$19:$G$650,"Native Woody Shrub",$B$19:$B$650,"34")</f>
        <v>0</v>
      </c>
      <c r="V52" s="223">
        <f>SUMIFS($K$19:$K$2222,$G$19:$G$2222,"native broadleaf",$B$19:$B$2222,"34")</f>
        <v>0</v>
      </c>
      <c r="W52" s="224">
        <f>SUMIFS($K$19:$K$2222,$G$19:$G$2222,"Non-Native Broadleaf",$B$19:$B$2222,"34")</f>
        <v>0</v>
      </c>
      <c r="X52" s="224">
        <f>SUMIFS($K$19:$K$2222,$G$19:$G$2222,"Naturalised Broadleaf",$B$19:$B$2222,"34")</f>
        <v>0</v>
      </c>
      <c r="Y52" s="225">
        <f>SUMIFS($K$19:$K$2222,$G$19:$G$2222,"Native Conifer",$B$19:$B$2222,"34")</f>
        <v>0</v>
      </c>
      <c r="Z52" s="225">
        <f>SUMIFS($K$19:$K$2222,$G$19:$G$2222,"Non-Native Conifer",$B$19:$B$2222,"34")</f>
        <v>0</v>
      </c>
      <c r="AA52" s="225">
        <f>SUMIFS($K$19:$K$2222,$G$19:$G$2222,"Naturalised Conifer",$B$19:$B$2222,"34")</f>
        <v>0</v>
      </c>
      <c r="AB52" s="226">
        <f>SUMIFS($K$19:$K$2222,$G$19:$G$2222,"Native Woody Shrub",$B$19:$B$2222,"34")</f>
        <v>0</v>
      </c>
    </row>
    <row r="53" spans="2:28" ht="30" customHeight="1" x14ac:dyDescent="0.3">
      <c r="B53" s="217"/>
      <c r="C53" s="227"/>
      <c r="D53" s="227"/>
      <c r="E53" s="219" t="str">
        <f t="shared" si="6"/>
        <v/>
      </c>
      <c r="F53" s="220"/>
      <c r="G53" s="274" t="str">
        <f>IFERROR(VLOOKUP(F53,'Data (hidden)'!N36:O181,2,FALSE),"")</f>
        <v/>
      </c>
      <c r="H53" s="266"/>
      <c r="I53" s="221"/>
      <c r="J53" s="254">
        <f t="shared" si="4"/>
        <v>0</v>
      </c>
      <c r="K53" s="254" t="e">
        <f t="shared" si="5"/>
        <v>#VALUE!</v>
      </c>
      <c r="L53" s="254">
        <f t="shared" si="1"/>
        <v>0</v>
      </c>
      <c r="M53" s="255" t="str">
        <f t="shared" si="2"/>
        <v/>
      </c>
      <c r="N53" s="223" t="s">
        <v>411</v>
      </c>
      <c r="O53" s="223">
        <f>SUMIFS($J$19:$J$650,$G$19:$G$650,"native broadleaf",$B$19:$B$650,"35")</f>
        <v>0</v>
      </c>
      <c r="P53" s="224">
        <f>SUMIFS($J$19:$J$650,$G$19:$G$650,"Non-Native Broadleaf",$B$19:$B$650,"35")</f>
        <v>0</v>
      </c>
      <c r="Q53" s="224">
        <f>SUMIFS($J$19:$J$650,$G$19:$G$650,"Naturalised Broadleaf",$B$19:$B$650,"35")</f>
        <v>0</v>
      </c>
      <c r="R53" s="225">
        <f>SUMIFS($J$19:$J$650,$G$19:$G$650,"Native Conifer",$B$19:$B$650,"35")</f>
        <v>0</v>
      </c>
      <c r="S53" s="225">
        <f>SUMIFS($J$19:$J$650,$G$19:$G$650,"Non-Native Conifer",$B$19:$B$650,"35")</f>
        <v>0</v>
      </c>
      <c r="T53" s="225">
        <f>SUMIFS($J$19:$J$650,$G$19:$G$650,"Naturalised Conifer",$B$19:$B$650,"35")</f>
        <v>0</v>
      </c>
      <c r="U53" s="226">
        <f>SUMIFS($J$19:$J$650,$G$19:$G$650,"Native Woody Shrub",$B$19:$B$650,"35")</f>
        <v>0</v>
      </c>
      <c r="V53" s="223">
        <f>SUMIFS($K$19:$K$2222,$G$19:$G$2222,"native broadleaf",$B$19:$B$2222,"35")</f>
        <v>0</v>
      </c>
      <c r="W53" s="224">
        <f>SUMIFS($K$19:$K$2222,$G$19:$G$2222,"Non-Native Broadleaf",$B$19:$B$2222,"35")</f>
        <v>0</v>
      </c>
      <c r="X53" s="224">
        <f>SUMIFS($K$19:$K$2222,$G$19:$G$2222,"Naturalised Broadleaf",$B$19:$B$2222,"35")</f>
        <v>0</v>
      </c>
      <c r="Y53" s="225">
        <f>SUMIFS($K$19:$K$2222,$G$19:$G$2222,"Native Conifer",$B$19:$B$2222,"35")</f>
        <v>0</v>
      </c>
      <c r="Z53" s="225">
        <f>SUMIFS($K$19:$K$2222,$G$19:$G$2222,"Non-Native Conifer",$B$19:$B$2222,"35")</f>
        <v>0</v>
      </c>
      <c r="AA53" s="225">
        <f>SUMIFS($K$19:$K$2222,$G$19:$G$2222,"Naturalised Conifer",$B$19:$B$2222,"35")</f>
        <v>0</v>
      </c>
      <c r="AB53" s="226">
        <f>SUMIFS($K$19:$K$2222,$G$19:$G$2222,"Native Woody Shrub",$B$19:$B$2222,"35")</f>
        <v>0</v>
      </c>
    </row>
    <row r="54" spans="2:28" ht="30" customHeight="1" x14ac:dyDescent="0.3">
      <c r="B54" s="217"/>
      <c r="C54" s="227"/>
      <c r="D54" s="227"/>
      <c r="E54" s="219" t="str">
        <f t="shared" si="6"/>
        <v/>
      </c>
      <c r="F54" s="220"/>
      <c r="G54" s="274" t="str">
        <f>IFERROR(VLOOKUP(F54,'Data (hidden)'!N37:O182,2,FALSE),"")</f>
        <v/>
      </c>
      <c r="H54" s="266"/>
      <c r="I54" s="221"/>
      <c r="J54" s="254">
        <f t="shared" si="4"/>
        <v>0</v>
      </c>
      <c r="K54" s="254" t="e">
        <f t="shared" si="5"/>
        <v>#VALUE!</v>
      </c>
      <c r="L54" s="254">
        <f t="shared" si="1"/>
        <v>0</v>
      </c>
      <c r="M54" s="255" t="str">
        <f t="shared" si="2"/>
        <v/>
      </c>
      <c r="N54" s="223" t="s">
        <v>412</v>
      </c>
      <c r="O54" s="223">
        <f>SUMIFS($J$19:$J$650,$G$19:$G$650,"native broadleaf",$B$19:$B$650,"36")</f>
        <v>0</v>
      </c>
      <c r="P54" s="224">
        <f>SUMIFS($J$19:$J$650,$G$19:$G$650,"Non-Native Broadleaf",$B$19:$B$650,"36")</f>
        <v>0</v>
      </c>
      <c r="Q54" s="224">
        <f>SUMIFS($J$19:$J$650,$G$19:$G$650,"Naturalised Broadleaf",$B$19:$B$650,"36")</f>
        <v>0</v>
      </c>
      <c r="R54" s="225">
        <f>SUMIFS($J$19:$J$650,$G$19:$G$650,"Native Conifer",$B$19:$B$650,"36")</f>
        <v>0</v>
      </c>
      <c r="S54" s="225">
        <f>SUMIFS($J$19:$J$650,$G$19:$G$650,"Non-Native Conifer",$B$19:$B$650,"36")</f>
        <v>0</v>
      </c>
      <c r="T54" s="225">
        <f>SUMIFS($J$19:$J$650,$G$19:$G$650,"Naturalised Conifer",$B$19:$B$650,"36")</f>
        <v>0</v>
      </c>
      <c r="U54" s="226">
        <f>SUMIFS($J$19:$J$650,$G$19:$G$650,"Native Woody Shrub",$B$19:$B$650,"36")</f>
        <v>0</v>
      </c>
      <c r="V54" s="223">
        <f>SUMIFS($K$19:$K$2222,$G$19:$G$2222,"native broadleaf",$B$19:$B$2222,"36")</f>
        <v>0</v>
      </c>
      <c r="W54" s="224">
        <f>SUMIFS($K$19:$K$2222,$G$19:$G$2222,"Non-Native Broadleaf",$B$19:$B$2222,"36")</f>
        <v>0</v>
      </c>
      <c r="X54" s="224">
        <f>SUMIFS($K$19:$K$2222,$G$19:$G$2222,"Naturalised Broadleaf",$B$19:$B$2222,"36")</f>
        <v>0</v>
      </c>
      <c r="Y54" s="225">
        <f>SUMIFS($K$19:$K$2222,$G$19:$G$2222,"Native Conifer",$B$19:$B$2222,"36")</f>
        <v>0</v>
      </c>
      <c r="Z54" s="225">
        <f>SUMIFS($K$19:$K$2222,$G$19:$G$2222,"Non-Native Conifer",$B$19:$B$2222,"36")</f>
        <v>0</v>
      </c>
      <c r="AA54" s="225">
        <f>SUMIFS($K$19:$K$2222,$G$19:$G$2222,"Naturalised Conifer",$B$19:$B$2222,"36")</f>
        <v>0</v>
      </c>
      <c r="AB54" s="226">
        <f>SUMIFS($K$19:$K$2222,$G$19:$G$2222,"Native Woody Shrub",$B$19:$B$2222,"36")</f>
        <v>0</v>
      </c>
    </row>
    <row r="55" spans="2:28" ht="30" customHeight="1" x14ac:dyDescent="0.3">
      <c r="B55" s="217"/>
      <c r="C55" s="227"/>
      <c r="D55" s="227"/>
      <c r="E55" s="219" t="str">
        <f t="shared" si="6"/>
        <v/>
      </c>
      <c r="F55" s="220"/>
      <c r="G55" s="274" t="str">
        <f>IFERROR(VLOOKUP(F55,'Data (hidden)'!N38:O183,2,FALSE),"")</f>
        <v/>
      </c>
      <c r="H55" s="266"/>
      <c r="I55" s="221"/>
      <c r="J55" s="254">
        <f t="shared" si="4"/>
        <v>0</v>
      </c>
      <c r="K55" s="254" t="e">
        <f t="shared" si="5"/>
        <v>#VALUE!</v>
      </c>
      <c r="L55" s="254">
        <f t="shared" si="1"/>
        <v>0</v>
      </c>
      <c r="M55" s="255" t="str">
        <f t="shared" si="2"/>
        <v/>
      </c>
      <c r="N55" s="223" t="s">
        <v>413</v>
      </c>
      <c r="O55" s="223">
        <f>SUMIFS($J$19:$J$650,$G$19:$G$650,"native broadleaf",$B$19:$B$650,"37")</f>
        <v>0</v>
      </c>
      <c r="P55" s="224">
        <f>SUMIFS($J$19:$J$650,$G$19:$G$650,"Non-Native Broadleaf",$B$19:$B$650,"37")</f>
        <v>0</v>
      </c>
      <c r="Q55" s="224">
        <f>SUMIFS($J$19:$J$650,$G$19:$G$650,"Naturalised Broadleaf",$B$19:$B$650,"37")</f>
        <v>0</v>
      </c>
      <c r="R55" s="225">
        <f>SUMIFS($J$19:$J$650,$G$19:$G$650,"Native Conifer",$B$19:$B$650,"37")</f>
        <v>0</v>
      </c>
      <c r="S55" s="225">
        <f>SUMIFS($J$19:$J$650,$G$19:$G$650,"Non-Native Conifer",$B$19:$B$650,"37")</f>
        <v>0</v>
      </c>
      <c r="T55" s="225">
        <f>SUMIFS($J$19:$J$650,$G$19:$G$650,"Naturalised Conifer",$B$19:$B$650,"37")</f>
        <v>0</v>
      </c>
      <c r="U55" s="226">
        <f>SUMIFS($J$19:$J$650,$G$19:$G$650,"Native Woody Shrub",$B$19:$B$650,"37")</f>
        <v>0</v>
      </c>
      <c r="V55" s="223">
        <f>SUMIFS($K$19:$K$2222,$G$19:$G$2222,"native broadleaf",$B$19:$B$2222,"37")</f>
        <v>0</v>
      </c>
      <c r="W55" s="224">
        <f>SUMIFS($K$19:$K$2222,$G$19:$G$2222,"Non-Native Broadleaf",$B$19:$B$2222,"37")</f>
        <v>0</v>
      </c>
      <c r="X55" s="224">
        <f>SUMIFS($K$19:$K$2222,$G$19:$G$2222,"Naturalised Broadleaf",$B$19:$B$2222,"37")</f>
        <v>0</v>
      </c>
      <c r="Y55" s="225">
        <f>SUMIFS($K$19:$K$2222,$G$19:$G$2222,"Native Conifer",$B$19:$B$2222,"37")</f>
        <v>0</v>
      </c>
      <c r="Z55" s="225">
        <f>SUMIFS($K$19:$K$2222,$G$19:$G$2222,"Non-Native Conifer",$B$19:$B$2222,"37")</f>
        <v>0</v>
      </c>
      <c r="AA55" s="225">
        <f>SUMIFS($K$19:$K$2222,$G$19:$G$2222,"Naturalised Conifer",$B$19:$B$2222,"37")</f>
        <v>0</v>
      </c>
      <c r="AB55" s="226">
        <f>SUMIFS($K$19:$K$2222,$G$19:$G$2222,"Native Woody Shrub",$B$19:$B$2222,"37")</f>
        <v>0</v>
      </c>
    </row>
    <row r="56" spans="2:28" ht="30" customHeight="1" x14ac:dyDescent="0.3">
      <c r="B56" s="217"/>
      <c r="C56" s="227"/>
      <c r="D56" s="227"/>
      <c r="E56" s="219" t="str">
        <f t="shared" si="6"/>
        <v/>
      </c>
      <c r="F56" s="220"/>
      <c r="G56" s="274" t="str">
        <f>IFERROR(VLOOKUP(F56,'Data (hidden)'!N39:O184,2,FALSE),"")</f>
        <v/>
      </c>
      <c r="H56" s="266"/>
      <c r="I56" s="221"/>
      <c r="J56" s="254">
        <f t="shared" si="4"/>
        <v>0</v>
      </c>
      <c r="K56" s="254" t="e">
        <f t="shared" si="5"/>
        <v>#VALUE!</v>
      </c>
      <c r="L56" s="254">
        <f t="shared" si="1"/>
        <v>0</v>
      </c>
      <c r="M56" s="255" t="str">
        <f t="shared" si="2"/>
        <v/>
      </c>
      <c r="N56" s="223" t="s">
        <v>414</v>
      </c>
      <c r="O56" s="223">
        <f>SUMIFS($J$19:$J$650,$G$19:$G$650,"native broadleaf",$B$19:$B$650,"38")</f>
        <v>0</v>
      </c>
      <c r="P56" s="224">
        <f>SUMIFS($J$19:$J$650,$G$19:$G$650,"Non-Native Broadleaf",$B$19:$B$650,"38")</f>
        <v>0</v>
      </c>
      <c r="Q56" s="224">
        <f>SUMIFS($J$19:$J$650,$G$19:$G$650,"Naturalised Broadleaf",$B$19:$B$650,"38")</f>
        <v>0</v>
      </c>
      <c r="R56" s="225">
        <f>SUMIFS($J$19:$J$650,$G$19:$G$650,"Native Conifer",$B$19:$B$650,"38")</f>
        <v>0</v>
      </c>
      <c r="S56" s="225">
        <f>SUMIFS($J$19:$J$650,$G$19:$G$650,"Non-Native Conifer",$B$19:$B$650,"38")</f>
        <v>0</v>
      </c>
      <c r="T56" s="225">
        <f>SUMIFS($J$19:$J$650,$G$19:$G$650,"Naturalised Conifer",$B$19:$B$650,"38")</f>
        <v>0</v>
      </c>
      <c r="U56" s="226">
        <f>SUMIFS($J$19:$J$650,$G$19:$G$650,"Native Woody Shrub",$B$19:$B$650,"38")</f>
        <v>0</v>
      </c>
      <c r="V56" s="223">
        <f>SUMIFS($K$19:$K$2222,$G$19:$G$2222,"native broadleaf",$B$19:$B$2222,"38")</f>
        <v>0</v>
      </c>
      <c r="W56" s="224">
        <f>SUMIFS($K$19:$K$2222,$G$19:$G$2222,"Non-Native Broadleaf",$B$19:$B$2222,"38")</f>
        <v>0</v>
      </c>
      <c r="X56" s="224">
        <f>SUMIFS($K$19:$K$2222,$G$19:$G$2222,"Naturalised Broadleaf",$B$19:$B$2222,"38")</f>
        <v>0</v>
      </c>
      <c r="Y56" s="225">
        <f>SUMIFS($K$19:$K$2222,$G$19:$G$2222,"Native Conifer",$B$19:$B$2222,"38")</f>
        <v>0</v>
      </c>
      <c r="Z56" s="225">
        <f>SUMIFS($K$19:$K$2222,$G$19:$G$2222,"Non-Native Conifer",$B$19:$B$2222,"38")</f>
        <v>0</v>
      </c>
      <c r="AA56" s="225">
        <f>SUMIFS($K$19:$K$2222,$G$19:$G$2222,"Naturalised Conifer",$B$19:$B$2222,"38")</f>
        <v>0</v>
      </c>
      <c r="AB56" s="226">
        <f>SUMIFS($K$19:$K$2222,$G$19:$G$2222,"Native Woody Shrub",$B$19:$B$2222,"38")</f>
        <v>0</v>
      </c>
    </row>
    <row r="57" spans="2:28" ht="30" customHeight="1" x14ac:dyDescent="0.3">
      <c r="B57" s="217"/>
      <c r="C57" s="227"/>
      <c r="D57" s="227"/>
      <c r="E57" s="219" t="str">
        <f t="shared" si="6"/>
        <v/>
      </c>
      <c r="F57" s="220"/>
      <c r="G57" s="274" t="str">
        <f>IFERROR(VLOOKUP(F57,'Data (hidden)'!N40:O185,2,FALSE),"")</f>
        <v/>
      </c>
      <c r="H57" s="266"/>
      <c r="I57" s="221"/>
      <c r="J57" s="254">
        <f t="shared" si="4"/>
        <v>0</v>
      </c>
      <c r="K57" s="254" t="e">
        <f t="shared" si="5"/>
        <v>#VALUE!</v>
      </c>
      <c r="L57" s="254">
        <f t="shared" si="1"/>
        <v>0</v>
      </c>
      <c r="M57" s="255" t="str">
        <f t="shared" si="2"/>
        <v/>
      </c>
      <c r="N57" s="223" t="s">
        <v>415</v>
      </c>
      <c r="O57" s="223">
        <f>SUMIFS($J$19:$J$650,$G$19:$G$650,"native broadleaf",$B$19:$B$650,"39")</f>
        <v>0</v>
      </c>
      <c r="P57" s="224">
        <f>SUMIFS($J$19:$J$650,$G$19:$G$650,"Non-Native Broadleaf",$B$19:$B$650,"39")</f>
        <v>0</v>
      </c>
      <c r="Q57" s="224">
        <f>SUMIFS($J$19:$J$650,$G$19:$G$650,"Naturalised Broadleaf",$B$19:$B$650,"39")</f>
        <v>0</v>
      </c>
      <c r="R57" s="225">
        <f>SUMIFS($J$19:$J$650,$G$19:$G$650,"Native Conifer",$B$19:$B$650,"39")</f>
        <v>0</v>
      </c>
      <c r="S57" s="225">
        <f>SUMIFS($J$19:$J$650,$G$19:$G$650,"Non-Native Conifer",$B$19:$B$650,"39")</f>
        <v>0</v>
      </c>
      <c r="T57" s="225">
        <f>SUMIFS($J$19:$J$650,$G$19:$G$650,"Naturalised Conifer",$B$19:$B$650,"39")</f>
        <v>0</v>
      </c>
      <c r="U57" s="226">
        <f>SUMIFS($J$19:$J$650,$G$19:$G$650,"Native Woody Shrub",$B$19:$B$650,"39")</f>
        <v>0</v>
      </c>
      <c r="V57" s="223">
        <f>SUMIFS($K$19:$K$2222,$G$19:$G$2222,"native broadleaf",$B$19:$B$2222,"39")</f>
        <v>0</v>
      </c>
      <c r="W57" s="224">
        <f>SUMIFS($K$19:$K$2222,$G$19:$G$2222,"Non-Native Broadleaf",$B$19:$B$2222,"39")</f>
        <v>0</v>
      </c>
      <c r="X57" s="224">
        <f>SUMIFS($K$19:$K$2222,$G$19:$G$2222,"Naturalised Broadleaf",$B$19:$B$2222,"39")</f>
        <v>0</v>
      </c>
      <c r="Y57" s="225">
        <f>SUMIFS($K$19:$K$2222,$G$19:$G$2222,"Native Conifer",$B$19:$B$2222,"39")</f>
        <v>0</v>
      </c>
      <c r="Z57" s="225">
        <f>SUMIFS($K$19:$K$2222,$G$19:$G$2222,"Non-Native Conifer",$B$19:$B$2222,"39")</f>
        <v>0</v>
      </c>
      <c r="AA57" s="225">
        <f>SUMIFS($K$19:$K$2222,$G$19:$G$2222,"Naturalised Conifer",$B$19:$B$2222,"39")</f>
        <v>0</v>
      </c>
      <c r="AB57" s="226">
        <f>SUMIFS($K$19:$K$2222,$G$19:$G$2222,"Native Woody Shrub",$B$19:$B$2222,"39")</f>
        <v>0</v>
      </c>
    </row>
    <row r="58" spans="2:28" ht="30" customHeight="1" x14ac:dyDescent="0.3">
      <c r="B58" s="217"/>
      <c r="C58" s="227"/>
      <c r="D58" s="227"/>
      <c r="E58" s="219" t="str">
        <f t="shared" si="6"/>
        <v/>
      </c>
      <c r="F58" s="220"/>
      <c r="G58" s="274" t="str">
        <f>IFERROR(VLOOKUP(F58,'Data (hidden)'!N41:O186,2,FALSE),"")</f>
        <v/>
      </c>
      <c r="H58" s="266"/>
      <c r="I58" s="221"/>
      <c r="J58" s="254">
        <f t="shared" si="4"/>
        <v>0</v>
      </c>
      <c r="K58" s="254" t="e">
        <f t="shared" si="5"/>
        <v>#VALUE!</v>
      </c>
      <c r="L58" s="254">
        <f t="shared" si="1"/>
        <v>0</v>
      </c>
      <c r="M58" s="255" t="str">
        <f t="shared" si="2"/>
        <v/>
      </c>
      <c r="N58" s="223" t="s">
        <v>416</v>
      </c>
      <c r="O58" s="223">
        <f t="shared" ref="O58:O89" si="7">SUMIFS($J$19:$J$650,$G$19:$G$650,"native broadleaf",$B$19:$B$650,"40")</f>
        <v>0</v>
      </c>
      <c r="P58" s="224">
        <f t="shared" ref="P58:P89" si="8">SUMIFS($J$19:$J$650,$G$19:$G$650,"Non-Native Broadleaf",$B$19:$B$650,"40")</f>
        <v>0</v>
      </c>
      <c r="Q58" s="224">
        <f t="shared" ref="Q58:Q89" si="9">SUMIFS($J$19:$J$650,$G$19:$G$650,"Naturalised Broadleaf",$B$19:$B$650,"40")</f>
        <v>0</v>
      </c>
      <c r="R58" s="225">
        <f t="shared" ref="R58:R89" si="10">SUMIFS($J$19:$J$650,$G$19:$G$650,"Native Conifer",$B$19:$B$650,"40")</f>
        <v>0</v>
      </c>
      <c r="S58" s="225">
        <f t="shared" ref="S58:S89" si="11">SUMIFS($J$19:$J$650,$G$19:$G$650,"Non-Native Conifer",$B$19:$B$650,"40")</f>
        <v>0</v>
      </c>
      <c r="T58" s="225">
        <f t="shared" ref="T58:T89" si="12">SUMIFS($J$19:$J$650,$G$19:$G$650,"Naturalised Conifer",$B$19:$B$650,"40")</f>
        <v>0</v>
      </c>
      <c r="U58" s="226">
        <f>SUMIFS($J$19:$J$650,$G$19:$G$650,"Native Woody Shrub",$B$19:$B$650,"40")</f>
        <v>0</v>
      </c>
      <c r="V58" s="223">
        <f>SUMIFS($K$19:$K$2222,$G$19:$G$2222,"native broadleaf",$B$19:$B$2222,"40")</f>
        <v>0</v>
      </c>
      <c r="W58" s="224">
        <f>SUMIFS($K$19:$K$2222,$G$19:$G$2222,"Non-Native Broadleaf",$B$19:$B$2222,"40")</f>
        <v>0</v>
      </c>
      <c r="X58" s="224">
        <f>SUMIFS($K$19:$K$2222,$G$19:$G$2222,"Naturalised Broadleaf",$B$19:$B$2222,"40")</f>
        <v>0</v>
      </c>
      <c r="Y58" s="225">
        <f>SUMIFS($K$19:$K$2222,$G$19:$G$2222,"Native Conifer",$B$19:$B$2222,"40")</f>
        <v>0</v>
      </c>
      <c r="Z58" s="225">
        <f>SUMIFS($K$19:$K$2222,$G$19:$G$2222,"Non-Native Conifer",$B$19:$B$2222,"40")</f>
        <v>0</v>
      </c>
      <c r="AA58" s="225">
        <f>SUMIFS($K$19:$K$2222,$G$19:$G$2222,"Naturalised Conifer",$B$19:$B$2222,"40")</f>
        <v>0</v>
      </c>
      <c r="AB58" s="226">
        <f>SUMIFS($K$19:$K$2222,$G$19:$G$2222,"Native Woody Shrub",$B$19:$B$2222,"40")</f>
        <v>0</v>
      </c>
    </row>
    <row r="59" spans="2:28" ht="30" customHeight="1" x14ac:dyDescent="0.3">
      <c r="B59" s="217"/>
      <c r="C59" s="227"/>
      <c r="D59" s="227"/>
      <c r="E59" s="219" t="str">
        <f t="shared" si="6"/>
        <v/>
      </c>
      <c r="F59" s="220"/>
      <c r="G59" s="274" t="str">
        <f>IFERROR(VLOOKUP(F59,'Data (hidden)'!N42:O187,2,FALSE),"")</f>
        <v/>
      </c>
      <c r="H59" s="266"/>
      <c r="I59" s="221"/>
      <c r="J59" s="254">
        <f t="shared" si="4"/>
        <v>0</v>
      </c>
      <c r="K59" s="254" t="e">
        <f t="shared" si="5"/>
        <v>#VALUE!</v>
      </c>
      <c r="L59" s="254">
        <f t="shared" si="1"/>
        <v>0</v>
      </c>
      <c r="M59" s="255" t="str">
        <f t="shared" si="2"/>
        <v/>
      </c>
      <c r="N59" s="306" t="s">
        <v>417</v>
      </c>
      <c r="O59" s="306">
        <f t="shared" si="7"/>
        <v>0</v>
      </c>
      <c r="P59" s="307">
        <f t="shared" si="8"/>
        <v>0</v>
      </c>
      <c r="Q59" s="307">
        <f t="shared" si="9"/>
        <v>0</v>
      </c>
      <c r="R59" s="308">
        <f t="shared" si="10"/>
        <v>0</v>
      </c>
      <c r="S59" s="308">
        <f t="shared" si="11"/>
        <v>0</v>
      </c>
      <c r="T59" s="308">
        <f t="shared" si="12"/>
        <v>0</v>
      </c>
      <c r="U59" s="232"/>
      <c r="V59" s="233"/>
      <c r="W59" s="230"/>
      <c r="X59" s="234"/>
      <c r="Y59" s="235"/>
      <c r="Z59" s="231"/>
      <c r="AA59" s="231"/>
      <c r="AB59" s="236"/>
    </row>
    <row r="60" spans="2:28" ht="30" customHeight="1" x14ac:dyDescent="0.3">
      <c r="B60" s="217"/>
      <c r="C60" s="227"/>
      <c r="D60" s="227"/>
      <c r="E60" s="219" t="str">
        <f t="shared" si="6"/>
        <v/>
      </c>
      <c r="F60" s="220"/>
      <c r="G60" s="274" t="str">
        <f>IFERROR(VLOOKUP(F60,'Data (hidden)'!N43:O188,2,FALSE),"")</f>
        <v/>
      </c>
      <c r="H60" s="266"/>
      <c r="I60" s="221"/>
      <c r="J60" s="254">
        <f t="shared" si="4"/>
        <v>0</v>
      </c>
      <c r="K60" s="254" t="e">
        <f t="shared" si="5"/>
        <v>#VALUE!</v>
      </c>
      <c r="L60" s="254">
        <f t="shared" si="1"/>
        <v>0</v>
      </c>
      <c r="M60" s="255" t="str">
        <f t="shared" si="2"/>
        <v/>
      </c>
      <c r="N60" s="306" t="s">
        <v>418</v>
      </c>
      <c r="O60" s="306">
        <f t="shared" si="7"/>
        <v>0</v>
      </c>
      <c r="P60" s="307">
        <f t="shared" si="8"/>
        <v>0</v>
      </c>
      <c r="Q60" s="307">
        <f t="shared" si="9"/>
        <v>0</v>
      </c>
      <c r="R60" s="308">
        <f t="shared" si="10"/>
        <v>0</v>
      </c>
      <c r="S60" s="308">
        <f t="shared" si="11"/>
        <v>0</v>
      </c>
      <c r="T60" s="308">
        <f t="shared" si="12"/>
        <v>0</v>
      </c>
      <c r="U60" s="232"/>
      <c r="V60" s="233"/>
      <c r="W60" s="230"/>
      <c r="X60" s="234"/>
      <c r="Y60" s="235"/>
      <c r="Z60" s="231"/>
      <c r="AA60" s="231"/>
      <c r="AB60" s="236"/>
    </row>
    <row r="61" spans="2:28" ht="30" customHeight="1" x14ac:dyDescent="0.3">
      <c r="B61" s="217"/>
      <c r="C61" s="227"/>
      <c r="D61" s="227"/>
      <c r="E61" s="219" t="str">
        <f t="shared" si="6"/>
        <v/>
      </c>
      <c r="F61" s="220"/>
      <c r="G61" s="274" t="str">
        <f>IFERROR(VLOOKUP(F61,'Data (hidden)'!N44:O189,2,FALSE),"")</f>
        <v/>
      </c>
      <c r="H61" s="266"/>
      <c r="I61" s="221"/>
      <c r="J61" s="254">
        <f t="shared" si="4"/>
        <v>0</v>
      </c>
      <c r="K61" s="254" t="e">
        <f t="shared" si="5"/>
        <v>#VALUE!</v>
      </c>
      <c r="L61" s="254">
        <f t="shared" si="1"/>
        <v>0</v>
      </c>
      <c r="M61" s="255" t="str">
        <f t="shared" si="2"/>
        <v/>
      </c>
      <c r="N61" s="306" t="s">
        <v>419</v>
      </c>
      <c r="O61" s="306">
        <f t="shared" si="7"/>
        <v>0</v>
      </c>
      <c r="P61" s="307">
        <f t="shared" si="8"/>
        <v>0</v>
      </c>
      <c r="Q61" s="307">
        <f t="shared" si="9"/>
        <v>0</v>
      </c>
      <c r="R61" s="308">
        <f t="shared" si="10"/>
        <v>0</v>
      </c>
      <c r="S61" s="308">
        <f t="shared" si="11"/>
        <v>0</v>
      </c>
      <c r="T61" s="308">
        <f t="shared" si="12"/>
        <v>0</v>
      </c>
      <c r="U61" s="232"/>
      <c r="V61" s="233"/>
      <c r="W61" s="230"/>
      <c r="X61" s="234"/>
      <c r="Y61" s="235"/>
      <c r="Z61" s="231"/>
      <c r="AA61" s="231"/>
      <c r="AB61" s="236"/>
    </row>
    <row r="62" spans="2:28" ht="30" customHeight="1" x14ac:dyDescent="0.3">
      <c r="B62" s="217"/>
      <c r="C62" s="227"/>
      <c r="D62" s="227"/>
      <c r="E62" s="219" t="str">
        <f t="shared" si="6"/>
        <v/>
      </c>
      <c r="F62" s="220"/>
      <c r="G62" s="274" t="str">
        <f>IFERROR(VLOOKUP(F62,'Data (hidden)'!N45:O190,2,FALSE),"")</f>
        <v/>
      </c>
      <c r="H62" s="266"/>
      <c r="I62" s="221"/>
      <c r="J62" s="254">
        <f t="shared" si="4"/>
        <v>0</v>
      </c>
      <c r="K62" s="254" t="e">
        <f t="shared" si="5"/>
        <v>#VALUE!</v>
      </c>
      <c r="L62" s="254">
        <f t="shared" si="1"/>
        <v>0</v>
      </c>
      <c r="M62" s="255" t="str">
        <f t="shared" si="2"/>
        <v/>
      </c>
      <c r="N62" s="306" t="s">
        <v>420</v>
      </c>
      <c r="O62" s="306">
        <f t="shared" si="7"/>
        <v>0</v>
      </c>
      <c r="P62" s="307">
        <f t="shared" si="8"/>
        <v>0</v>
      </c>
      <c r="Q62" s="307">
        <f t="shared" si="9"/>
        <v>0</v>
      </c>
      <c r="R62" s="308">
        <f t="shared" si="10"/>
        <v>0</v>
      </c>
      <c r="S62" s="308">
        <f t="shared" si="11"/>
        <v>0</v>
      </c>
      <c r="T62" s="308">
        <f t="shared" si="12"/>
        <v>0</v>
      </c>
      <c r="U62" s="232"/>
      <c r="V62" s="233"/>
      <c r="W62" s="230"/>
      <c r="X62" s="234"/>
      <c r="Y62" s="235"/>
      <c r="Z62" s="231"/>
      <c r="AA62" s="231"/>
      <c r="AB62" s="236"/>
    </row>
    <row r="63" spans="2:28" ht="30" customHeight="1" x14ac:dyDescent="0.3">
      <c r="B63" s="217"/>
      <c r="C63" s="227"/>
      <c r="D63" s="227"/>
      <c r="E63" s="219" t="str">
        <f t="shared" si="6"/>
        <v/>
      </c>
      <c r="F63" s="220"/>
      <c r="G63" s="274" t="str">
        <f>IFERROR(VLOOKUP(F63,'Data (hidden)'!N46:O191,2,FALSE),"")</f>
        <v/>
      </c>
      <c r="H63" s="266"/>
      <c r="I63" s="221"/>
      <c r="J63" s="254">
        <f t="shared" si="4"/>
        <v>0</v>
      </c>
      <c r="K63" s="254" t="e">
        <f t="shared" si="5"/>
        <v>#VALUE!</v>
      </c>
      <c r="L63" s="254">
        <f t="shared" si="1"/>
        <v>0</v>
      </c>
      <c r="M63" s="255" t="str">
        <f t="shared" si="2"/>
        <v/>
      </c>
      <c r="N63" s="306" t="s">
        <v>421</v>
      </c>
      <c r="O63" s="306">
        <f t="shared" si="7"/>
        <v>0</v>
      </c>
      <c r="P63" s="307">
        <f t="shared" si="8"/>
        <v>0</v>
      </c>
      <c r="Q63" s="307">
        <f t="shared" si="9"/>
        <v>0</v>
      </c>
      <c r="R63" s="308">
        <f t="shared" si="10"/>
        <v>0</v>
      </c>
      <c r="S63" s="308">
        <f t="shared" si="11"/>
        <v>0</v>
      </c>
      <c r="T63" s="308">
        <f t="shared" si="12"/>
        <v>0</v>
      </c>
      <c r="U63" s="232"/>
      <c r="V63" s="233"/>
      <c r="W63" s="230"/>
      <c r="X63" s="234"/>
      <c r="Y63" s="235"/>
      <c r="Z63" s="231"/>
      <c r="AA63" s="231"/>
      <c r="AB63" s="236"/>
    </row>
    <row r="64" spans="2:28" ht="30" customHeight="1" x14ac:dyDescent="0.3">
      <c r="B64" s="217"/>
      <c r="C64" s="227"/>
      <c r="D64" s="227"/>
      <c r="E64" s="219" t="str">
        <f t="shared" si="6"/>
        <v/>
      </c>
      <c r="F64" s="220"/>
      <c r="G64" s="274" t="str">
        <f>IFERROR(VLOOKUP(F64,'Data (hidden)'!N47:O192,2,FALSE),"")</f>
        <v/>
      </c>
      <c r="H64" s="266"/>
      <c r="I64" s="221"/>
      <c r="J64" s="254">
        <f t="shared" si="4"/>
        <v>0</v>
      </c>
      <c r="K64" s="254" t="e">
        <f t="shared" si="5"/>
        <v>#VALUE!</v>
      </c>
      <c r="L64" s="254">
        <f t="shared" si="1"/>
        <v>0</v>
      </c>
      <c r="M64" s="255" t="str">
        <f t="shared" si="2"/>
        <v/>
      </c>
      <c r="N64" s="306" t="s">
        <v>422</v>
      </c>
      <c r="O64" s="306">
        <f t="shared" si="7"/>
        <v>0</v>
      </c>
      <c r="P64" s="307">
        <f t="shared" si="8"/>
        <v>0</v>
      </c>
      <c r="Q64" s="307">
        <f t="shared" si="9"/>
        <v>0</v>
      </c>
      <c r="R64" s="308">
        <f t="shared" si="10"/>
        <v>0</v>
      </c>
      <c r="S64" s="308">
        <f t="shared" si="11"/>
        <v>0</v>
      </c>
      <c r="T64" s="308">
        <f t="shared" si="12"/>
        <v>0</v>
      </c>
      <c r="U64" s="232"/>
      <c r="V64" s="233"/>
      <c r="W64" s="230"/>
      <c r="X64" s="234"/>
      <c r="Y64" s="235"/>
      <c r="Z64" s="231"/>
      <c r="AA64" s="231"/>
      <c r="AB64" s="236"/>
    </row>
    <row r="65" spans="2:28" ht="30" customHeight="1" x14ac:dyDescent="0.3">
      <c r="B65" s="217"/>
      <c r="C65" s="227"/>
      <c r="D65" s="227"/>
      <c r="E65" s="219" t="str">
        <f t="shared" si="6"/>
        <v/>
      </c>
      <c r="F65" s="220"/>
      <c r="G65" s="274" t="str">
        <f>IFERROR(VLOOKUP(F65,'Data (hidden)'!N48:O193,2,FALSE),"")</f>
        <v/>
      </c>
      <c r="H65" s="266"/>
      <c r="I65" s="221"/>
      <c r="J65" s="254">
        <f t="shared" si="4"/>
        <v>0</v>
      </c>
      <c r="K65" s="254" t="e">
        <f t="shared" si="5"/>
        <v>#VALUE!</v>
      </c>
      <c r="L65" s="254">
        <f t="shared" si="1"/>
        <v>0</v>
      </c>
      <c r="M65" s="255" t="str">
        <f t="shared" si="2"/>
        <v/>
      </c>
      <c r="N65" s="306" t="s">
        <v>423</v>
      </c>
      <c r="O65" s="306">
        <f t="shared" si="7"/>
        <v>0</v>
      </c>
      <c r="P65" s="307">
        <f t="shared" si="8"/>
        <v>0</v>
      </c>
      <c r="Q65" s="307">
        <f t="shared" si="9"/>
        <v>0</v>
      </c>
      <c r="R65" s="308">
        <f t="shared" si="10"/>
        <v>0</v>
      </c>
      <c r="S65" s="308">
        <f t="shared" si="11"/>
        <v>0</v>
      </c>
      <c r="T65" s="308">
        <f t="shared" si="12"/>
        <v>0</v>
      </c>
      <c r="U65" s="232"/>
      <c r="V65" s="233"/>
      <c r="W65" s="230"/>
      <c r="X65" s="234"/>
      <c r="Y65" s="235"/>
      <c r="Z65" s="231"/>
      <c r="AA65" s="231"/>
      <c r="AB65" s="236"/>
    </row>
    <row r="66" spans="2:28" ht="30" customHeight="1" x14ac:dyDescent="0.3">
      <c r="B66" s="217"/>
      <c r="C66" s="227"/>
      <c r="D66" s="227"/>
      <c r="E66" s="219" t="str">
        <f t="shared" si="6"/>
        <v/>
      </c>
      <c r="F66" s="220"/>
      <c r="G66" s="274" t="str">
        <f>IFERROR(VLOOKUP(F66,'Data (hidden)'!N49:O194,2,FALSE),"")</f>
        <v/>
      </c>
      <c r="H66" s="266"/>
      <c r="I66" s="221"/>
      <c r="J66" s="254">
        <f t="shared" si="4"/>
        <v>0</v>
      </c>
      <c r="K66" s="254" t="e">
        <f t="shared" si="5"/>
        <v>#VALUE!</v>
      </c>
      <c r="L66" s="254">
        <f t="shared" si="1"/>
        <v>0</v>
      </c>
      <c r="M66" s="255" t="str">
        <f t="shared" si="2"/>
        <v/>
      </c>
      <c r="N66" s="306" t="s">
        <v>424</v>
      </c>
      <c r="O66" s="306">
        <f t="shared" si="7"/>
        <v>0</v>
      </c>
      <c r="P66" s="307">
        <f t="shared" si="8"/>
        <v>0</v>
      </c>
      <c r="Q66" s="307">
        <f t="shared" si="9"/>
        <v>0</v>
      </c>
      <c r="R66" s="308">
        <f t="shared" si="10"/>
        <v>0</v>
      </c>
      <c r="S66" s="308">
        <f t="shared" si="11"/>
        <v>0</v>
      </c>
      <c r="T66" s="308">
        <f t="shared" si="12"/>
        <v>0</v>
      </c>
      <c r="U66" s="232"/>
      <c r="V66" s="233"/>
      <c r="W66" s="230"/>
      <c r="X66" s="234"/>
      <c r="Y66" s="235"/>
      <c r="Z66" s="231"/>
      <c r="AA66" s="231"/>
      <c r="AB66" s="236"/>
    </row>
    <row r="67" spans="2:28" ht="30" customHeight="1" x14ac:dyDescent="0.3">
      <c r="B67" s="217"/>
      <c r="C67" s="227"/>
      <c r="D67" s="227"/>
      <c r="E67" s="219" t="str">
        <f t="shared" si="6"/>
        <v/>
      </c>
      <c r="F67" s="220"/>
      <c r="G67" s="274" t="str">
        <f>IFERROR(VLOOKUP(F67,'Data (hidden)'!N50:O195,2,FALSE),"")</f>
        <v/>
      </c>
      <c r="H67" s="266"/>
      <c r="I67" s="221"/>
      <c r="J67" s="254">
        <f t="shared" si="4"/>
        <v>0</v>
      </c>
      <c r="K67" s="254" t="e">
        <f t="shared" si="5"/>
        <v>#VALUE!</v>
      </c>
      <c r="L67" s="254">
        <f t="shared" si="1"/>
        <v>0</v>
      </c>
      <c r="M67" s="255" t="str">
        <f t="shared" si="2"/>
        <v/>
      </c>
      <c r="N67" s="306" t="s">
        <v>425</v>
      </c>
      <c r="O67" s="306">
        <f t="shared" si="7"/>
        <v>0</v>
      </c>
      <c r="P67" s="307">
        <f t="shared" si="8"/>
        <v>0</v>
      </c>
      <c r="Q67" s="307">
        <f t="shared" si="9"/>
        <v>0</v>
      </c>
      <c r="R67" s="308">
        <f t="shared" si="10"/>
        <v>0</v>
      </c>
      <c r="S67" s="308">
        <f t="shared" si="11"/>
        <v>0</v>
      </c>
      <c r="T67" s="308">
        <f t="shared" si="12"/>
        <v>0</v>
      </c>
      <c r="U67" s="232"/>
      <c r="V67" s="233"/>
      <c r="W67" s="230"/>
      <c r="X67" s="234"/>
      <c r="Y67" s="235"/>
      <c r="Z67" s="231"/>
      <c r="AA67" s="231"/>
      <c r="AB67" s="236"/>
    </row>
    <row r="68" spans="2:28" ht="30" customHeight="1" x14ac:dyDescent="0.3">
      <c r="B68" s="217"/>
      <c r="C68" s="227"/>
      <c r="D68" s="227"/>
      <c r="E68" s="219" t="str">
        <f t="shared" si="6"/>
        <v/>
      </c>
      <c r="F68" s="220"/>
      <c r="G68" s="274" t="str">
        <f>IFERROR(VLOOKUP(F68,'Data (hidden)'!N51:O196,2,FALSE),"")</f>
        <v/>
      </c>
      <c r="H68" s="266"/>
      <c r="I68" s="221"/>
      <c r="J68" s="254">
        <f t="shared" si="4"/>
        <v>0</v>
      </c>
      <c r="K68" s="254" t="e">
        <f t="shared" si="5"/>
        <v>#VALUE!</v>
      </c>
      <c r="L68" s="254">
        <f t="shared" si="1"/>
        <v>0</v>
      </c>
      <c r="M68" s="255" t="str">
        <f t="shared" si="2"/>
        <v/>
      </c>
      <c r="N68" s="306" t="s">
        <v>426</v>
      </c>
      <c r="O68" s="306">
        <f t="shared" si="7"/>
        <v>0</v>
      </c>
      <c r="P68" s="307">
        <f t="shared" si="8"/>
        <v>0</v>
      </c>
      <c r="Q68" s="307">
        <f t="shared" si="9"/>
        <v>0</v>
      </c>
      <c r="R68" s="308">
        <f t="shared" si="10"/>
        <v>0</v>
      </c>
      <c r="S68" s="308">
        <f t="shared" si="11"/>
        <v>0</v>
      </c>
      <c r="T68" s="308">
        <f t="shared" si="12"/>
        <v>0</v>
      </c>
      <c r="U68" s="232"/>
      <c r="V68" s="233"/>
      <c r="W68" s="230"/>
      <c r="X68" s="234"/>
      <c r="Y68" s="235"/>
      <c r="Z68" s="231"/>
      <c r="AA68" s="231"/>
      <c r="AB68" s="236"/>
    </row>
    <row r="69" spans="2:28" ht="30" customHeight="1" x14ac:dyDescent="0.3">
      <c r="B69" s="217"/>
      <c r="C69" s="227"/>
      <c r="D69" s="227"/>
      <c r="E69" s="219" t="str">
        <f t="shared" si="6"/>
        <v/>
      </c>
      <c r="F69" s="220"/>
      <c r="G69" s="274" t="str">
        <f>IFERROR(VLOOKUP(F69,'Data (hidden)'!N52:O197,2,FALSE),"")</f>
        <v/>
      </c>
      <c r="H69" s="266"/>
      <c r="I69" s="221"/>
      <c r="J69" s="254">
        <f t="shared" si="4"/>
        <v>0</v>
      </c>
      <c r="K69" s="254" t="e">
        <f t="shared" si="5"/>
        <v>#VALUE!</v>
      </c>
      <c r="L69" s="254">
        <f t="shared" si="1"/>
        <v>0</v>
      </c>
      <c r="M69" s="255" t="str">
        <f t="shared" si="2"/>
        <v/>
      </c>
      <c r="N69" s="306" t="s">
        <v>427</v>
      </c>
      <c r="O69" s="306">
        <f t="shared" si="7"/>
        <v>0</v>
      </c>
      <c r="P69" s="307">
        <f t="shared" si="8"/>
        <v>0</v>
      </c>
      <c r="Q69" s="307">
        <f t="shared" si="9"/>
        <v>0</v>
      </c>
      <c r="R69" s="308">
        <f t="shared" si="10"/>
        <v>0</v>
      </c>
      <c r="S69" s="308">
        <f t="shared" si="11"/>
        <v>0</v>
      </c>
      <c r="T69" s="308">
        <f t="shared" si="12"/>
        <v>0</v>
      </c>
      <c r="U69" s="232"/>
      <c r="V69" s="233"/>
      <c r="W69" s="230"/>
      <c r="X69" s="234"/>
      <c r="Y69" s="235"/>
      <c r="Z69" s="231"/>
      <c r="AA69" s="231"/>
      <c r="AB69" s="236"/>
    </row>
    <row r="70" spans="2:28" ht="30" customHeight="1" x14ac:dyDescent="0.3">
      <c r="B70" s="217"/>
      <c r="C70" s="227"/>
      <c r="D70" s="227"/>
      <c r="E70" s="219" t="str">
        <f t="shared" si="6"/>
        <v/>
      </c>
      <c r="F70" s="220"/>
      <c r="G70" s="274" t="str">
        <f>IFERROR(VLOOKUP(F70,'Data (hidden)'!N53:O198,2,FALSE),"")</f>
        <v/>
      </c>
      <c r="H70" s="266"/>
      <c r="I70" s="221"/>
      <c r="J70" s="254">
        <f t="shared" si="4"/>
        <v>0</v>
      </c>
      <c r="K70" s="254" t="e">
        <f t="shared" si="5"/>
        <v>#VALUE!</v>
      </c>
      <c r="L70" s="254">
        <f t="shared" si="1"/>
        <v>0</v>
      </c>
      <c r="M70" s="255" t="str">
        <f t="shared" si="2"/>
        <v/>
      </c>
      <c r="N70" s="306" t="s">
        <v>428</v>
      </c>
      <c r="O70" s="306">
        <f t="shared" si="7"/>
        <v>0</v>
      </c>
      <c r="P70" s="307">
        <f t="shared" si="8"/>
        <v>0</v>
      </c>
      <c r="Q70" s="307">
        <f t="shared" si="9"/>
        <v>0</v>
      </c>
      <c r="R70" s="308">
        <f t="shared" si="10"/>
        <v>0</v>
      </c>
      <c r="S70" s="308">
        <f t="shared" si="11"/>
        <v>0</v>
      </c>
      <c r="T70" s="308">
        <f t="shared" si="12"/>
        <v>0</v>
      </c>
      <c r="U70" s="232"/>
      <c r="V70" s="233"/>
      <c r="W70" s="230"/>
      <c r="X70" s="234"/>
      <c r="Y70" s="235"/>
      <c r="Z70" s="231"/>
      <c r="AA70" s="231"/>
      <c r="AB70" s="236"/>
    </row>
    <row r="71" spans="2:28" ht="30" customHeight="1" x14ac:dyDescent="0.3">
      <c r="B71" s="217"/>
      <c r="C71" s="227"/>
      <c r="D71" s="227"/>
      <c r="E71" s="219" t="str">
        <f t="shared" si="6"/>
        <v/>
      </c>
      <c r="F71" s="220"/>
      <c r="G71" s="274" t="str">
        <f>IFERROR(VLOOKUP(F71,'Data (hidden)'!N54:O199,2,FALSE),"")</f>
        <v/>
      </c>
      <c r="H71" s="266"/>
      <c r="I71" s="221"/>
      <c r="J71" s="254">
        <f t="shared" si="4"/>
        <v>0</v>
      </c>
      <c r="K71" s="254" t="e">
        <f t="shared" si="5"/>
        <v>#VALUE!</v>
      </c>
      <c r="L71" s="254">
        <f t="shared" si="1"/>
        <v>0</v>
      </c>
      <c r="M71" s="255" t="str">
        <f t="shared" si="2"/>
        <v/>
      </c>
      <c r="N71" s="306" t="s">
        <v>429</v>
      </c>
      <c r="O71" s="306">
        <f t="shared" si="7"/>
        <v>0</v>
      </c>
      <c r="P71" s="307">
        <f t="shared" si="8"/>
        <v>0</v>
      </c>
      <c r="Q71" s="307">
        <f t="shared" si="9"/>
        <v>0</v>
      </c>
      <c r="R71" s="308">
        <f t="shared" si="10"/>
        <v>0</v>
      </c>
      <c r="S71" s="308">
        <f t="shared" si="11"/>
        <v>0</v>
      </c>
      <c r="T71" s="308">
        <f t="shared" si="12"/>
        <v>0</v>
      </c>
      <c r="U71" s="232"/>
      <c r="V71" s="233"/>
      <c r="W71" s="230"/>
      <c r="X71" s="234"/>
      <c r="Y71" s="235"/>
      <c r="Z71" s="231"/>
      <c r="AA71" s="231"/>
      <c r="AB71" s="236"/>
    </row>
    <row r="72" spans="2:28" ht="30" customHeight="1" x14ac:dyDescent="0.3">
      <c r="B72" s="217"/>
      <c r="C72" s="227"/>
      <c r="D72" s="227"/>
      <c r="E72" s="219" t="str">
        <f t="shared" si="6"/>
        <v/>
      </c>
      <c r="F72" s="220"/>
      <c r="G72" s="274" t="str">
        <f>IFERROR(VLOOKUP(F72,'Data (hidden)'!N55:O200,2,FALSE),"")</f>
        <v/>
      </c>
      <c r="H72" s="266"/>
      <c r="I72" s="221"/>
      <c r="J72" s="254">
        <f t="shared" si="4"/>
        <v>0</v>
      </c>
      <c r="K72" s="254" t="e">
        <f t="shared" si="5"/>
        <v>#VALUE!</v>
      </c>
      <c r="L72" s="254">
        <f t="shared" si="1"/>
        <v>0</v>
      </c>
      <c r="M72" s="255" t="str">
        <f t="shared" si="2"/>
        <v/>
      </c>
      <c r="N72" s="306" t="s">
        <v>430</v>
      </c>
      <c r="O72" s="306">
        <f t="shared" si="7"/>
        <v>0</v>
      </c>
      <c r="P72" s="307">
        <f t="shared" si="8"/>
        <v>0</v>
      </c>
      <c r="Q72" s="307">
        <f t="shared" si="9"/>
        <v>0</v>
      </c>
      <c r="R72" s="308">
        <f t="shared" si="10"/>
        <v>0</v>
      </c>
      <c r="S72" s="308">
        <f t="shared" si="11"/>
        <v>0</v>
      </c>
      <c r="T72" s="308">
        <f t="shared" si="12"/>
        <v>0</v>
      </c>
      <c r="U72" s="232"/>
      <c r="V72" s="233"/>
      <c r="W72" s="230"/>
      <c r="X72" s="234"/>
      <c r="Y72" s="235"/>
      <c r="Z72" s="231"/>
      <c r="AA72" s="231"/>
      <c r="AB72" s="236"/>
    </row>
    <row r="73" spans="2:28" ht="30" customHeight="1" x14ac:dyDescent="0.3">
      <c r="B73" s="217"/>
      <c r="C73" s="227"/>
      <c r="D73" s="227"/>
      <c r="E73" s="219" t="str">
        <f t="shared" si="6"/>
        <v/>
      </c>
      <c r="F73" s="220"/>
      <c r="G73" s="274" t="str">
        <f>IFERROR(VLOOKUP(F73,'Data (hidden)'!N56:O201,2,FALSE),"")</f>
        <v/>
      </c>
      <c r="H73" s="266"/>
      <c r="I73" s="221"/>
      <c r="J73" s="254">
        <f t="shared" si="4"/>
        <v>0</v>
      </c>
      <c r="K73" s="254" t="e">
        <f t="shared" si="5"/>
        <v>#VALUE!</v>
      </c>
      <c r="L73" s="254">
        <f t="shared" si="1"/>
        <v>0</v>
      </c>
      <c r="M73" s="255" t="str">
        <f t="shared" si="2"/>
        <v/>
      </c>
      <c r="N73" s="306" t="s">
        <v>431</v>
      </c>
      <c r="O73" s="306">
        <f t="shared" si="7"/>
        <v>0</v>
      </c>
      <c r="P73" s="307">
        <f t="shared" si="8"/>
        <v>0</v>
      </c>
      <c r="Q73" s="307">
        <f t="shared" si="9"/>
        <v>0</v>
      </c>
      <c r="R73" s="308">
        <f t="shared" si="10"/>
        <v>0</v>
      </c>
      <c r="S73" s="308">
        <f t="shared" si="11"/>
        <v>0</v>
      </c>
      <c r="T73" s="308">
        <f t="shared" si="12"/>
        <v>0</v>
      </c>
      <c r="U73" s="232"/>
      <c r="V73" s="233"/>
      <c r="W73" s="230"/>
      <c r="X73" s="234"/>
      <c r="Y73" s="235"/>
      <c r="Z73" s="231"/>
      <c r="AA73" s="231"/>
      <c r="AB73" s="236"/>
    </row>
    <row r="74" spans="2:28" ht="30" customHeight="1" x14ac:dyDescent="0.3">
      <c r="B74" s="217"/>
      <c r="C74" s="227"/>
      <c r="D74" s="227"/>
      <c r="E74" s="219" t="str">
        <f t="shared" si="6"/>
        <v/>
      </c>
      <c r="F74" s="220"/>
      <c r="G74" s="274" t="str">
        <f>IFERROR(VLOOKUP(F74,'Data (hidden)'!N57:O202,2,FALSE),"")</f>
        <v/>
      </c>
      <c r="H74" s="266"/>
      <c r="I74" s="221"/>
      <c r="J74" s="254">
        <f t="shared" si="4"/>
        <v>0</v>
      </c>
      <c r="K74" s="254" t="e">
        <f t="shared" si="5"/>
        <v>#VALUE!</v>
      </c>
      <c r="L74" s="254">
        <f t="shared" si="1"/>
        <v>0</v>
      </c>
      <c r="M74" s="255" t="str">
        <f t="shared" si="2"/>
        <v/>
      </c>
      <c r="N74" s="306" t="s">
        <v>432</v>
      </c>
      <c r="O74" s="306">
        <f t="shared" si="7"/>
        <v>0</v>
      </c>
      <c r="P74" s="307">
        <f t="shared" si="8"/>
        <v>0</v>
      </c>
      <c r="Q74" s="307">
        <f t="shared" si="9"/>
        <v>0</v>
      </c>
      <c r="R74" s="308">
        <f t="shared" si="10"/>
        <v>0</v>
      </c>
      <c r="S74" s="308">
        <f t="shared" si="11"/>
        <v>0</v>
      </c>
      <c r="T74" s="308">
        <f t="shared" si="12"/>
        <v>0</v>
      </c>
      <c r="U74" s="232"/>
      <c r="V74" s="233"/>
      <c r="W74" s="230"/>
      <c r="X74" s="234"/>
      <c r="Y74" s="235"/>
      <c r="Z74" s="231"/>
      <c r="AA74" s="231"/>
      <c r="AB74" s="236"/>
    </row>
    <row r="75" spans="2:28" ht="30" customHeight="1" x14ac:dyDescent="0.3">
      <c r="B75" s="217"/>
      <c r="C75" s="227"/>
      <c r="D75" s="227"/>
      <c r="E75" s="219" t="str">
        <f t="shared" si="6"/>
        <v/>
      </c>
      <c r="F75" s="220"/>
      <c r="G75" s="274" t="str">
        <f>IFERROR(VLOOKUP(F75,'Data (hidden)'!N58:O203,2,FALSE),"")</f>
        <v/>
      </c>
      <c r="H75" s="266"/>
      <c r="I75" s="221"/>
      <c r="J75" s="254">
        <f t="shared" si="4"/>
        <v>0</v>
      </c>
      <c r="K75" s="254" t="e">
        <f t="shared" si="5"/>
        <v>#VALUE!</v>
      </c>
      <c r="L75" s="254">
        <f t="shared" si="1"/>
        <v>0</v>
      </c>
      <c r="M75" s="255" t="str">
        <f t="shared" si="2"/>
        <v/>
      </c>
      <c r="N75" s="306" t="s">
        <v>433</v>
      </c>
      <c r="O75" s="306">
        <f t="shared" si="7"/>
        <v>0</v>
      </c>
      <c r="P75" s="307">
        <f t="shared" si="8"/>
        <v>0</v>
      </c>
      <c r="Q75" s="307">
        <f t="shared" si="9"/>
        <v>0</v>
      </c>
      <c r="R75" s="308">
        <f t="shared" si="10"/>
        <v>0</v>
      </c>
      <c r="S75" s="308">
        <f t="shared" si="11"/>
        <v>0</v>
      </c>
      <c r="T75" s="308">
        <f t="shared" si="12"/>
        <v>0</v>
      </c>
      <c r="U75" s="232"/>
      <c r="V75" s="233"/>
      <c r="W75" s="230"/>
      <c r="X75" s="234"/>
      <c r="Y75" s="235"/>
      <c r="Z75" s="231"/>
      <c r="AA75" s="231"/>
      <c r="AB75" s="236"/>
    </row>
    <row r="76" spans="2:28" ht="30" customHeight="1" x14ac:dyDescent="0.3">
      <c r="B76" s="217"/>
      <c r="C76" s="227"/>
      <c r="D76" s="227"/>
      <c r="E76" s="219" t="str">
        <f t="shared" si="6"/>
        <v/>
      </c>
      <c r="F76" s="220"/>
      <c r="G76" s="274" t="str">
        <f>IFERROR(VLOOKUP(F76,'Data (hidden)'!N59:O204,2,FALSE),"")</f>
        <v/>
      </c>
      <c r="H76" s="266"/>
      <c r="I76" s="221"/>
      <c r="J76" s="254">
        <f t="shared" si="4"/>
        <v>0</v>
      </c>
      <c r="K76" s="254" t="e">
        <f t="shared" si="5"/>
        <v>#VALUE!</v>
      </c>
      <c r="L76" s="254">
        <f t="shared" si="1"/>
        <v>0</v>
      </c>
      <c r="M76" s="255" t="str">
        <f t="shared" si="2"/>
        <v/>
      </c>
      <c r="N76" s="306" t="s">
        <v>434</v>
      </c>
      <c r="O76" s="306">
        <f t="shared" si="7"/>
        <v>0</v>
      </c>
      <c r="P76" s="307">
        <f t="shared" si="8"/>
        <v>0</v>
      </c>
      <c r="Q76" s="307">
        <f t="shared" si="9"/>
        <v>0</v>
      </c>
      <c r="R76" s="308">
        <f t="shared" si="10"/>
        <v>0</v>
      </c>
      <c r="S76" s="308">
        <f t="shared" si="11"/>
        <v>0</v>
      </c>
      <c r="T76" s="308">
        <f t="shared" si="12"/>
        <v>0</v>
      </c>
      <c r="U76" s="232"/>
      <c r="V76" s="233"/>
      <c r="W76" s="230"/>
      <c r="X76" s="234"/>
      <c r="Y76" s="235"/>
      <c r="Z76" s="231"/>
      <c r="AA76" s="231"/>
      <c r="AB76" s="236"/>
    </row>
    <row r="77" spans="2:28" ht="30" customHeight="1" x14ac:dyDescent="0.3">
      <c r="B77" s="217"/>
      <c r="C77" s="227"/>
      <c r="D77" s="227"/>
      <c r="E77" s="219" t="str">
        <f t="shared" si="6"/>
        <v/>
      </c>
      <c r="F77" s="220"/>
      <c r="G77" s="274" t="str">
        <f>IFERROR(VLOOKUP(F77,'Data (hidden)'!N60:O205,2,FALSE),"")</f>
        <v/>
      </c>
      <c r="H77" s="266"/>
      <c r="I77" s="221"/>
      <c r="J77" s="254">
        <f t="shared" si="4"/>
        <v>0</v>
      </c>
      <c r="K77" s="254" t="e">
        <f t="shared" si="5"/>
        <v>#VALUE!</v>
      </c>
      <c r="L77" s="254">
        <f t="shared" si="1"/>
        <v>0</v>
      </c>
      <c r="M77" s="255" t="str">
        <f t="shared" si="2"/>
        <v/>
      </c>
      <c r="N77" s="306" t="s">
        <v>435</v>
      </c>
      <c r="O77" s="306">
        <f t="shared" si="7"/>
        <v>0</v>
      </c>
      <c r="P77" s="307">
        <f t="shared" si="8"/>
        <v>0</v>
      </c>
      <c r="Q77" s="307">
        <f t="shared" si="9"/>
        <v>0</v>
      </c>
      <c r="R77" s="308">
        <f t="shared" si="10"/>
        <v>0</v>
      </c>
      <c r="S77" s="308">
        <f t="shared" si="11"/>
        <v>0</v>
      </c>
      <c r="T77" s="308">
        <f t="shared" si="12"/>
        <v>0</v>
      </c>
      <c r="U77" s="232"/>
      <c r="V77" s="233"/>
      <c r="W77" s="230"/>
      <c r="X77" s="234"/>
      <c r="Y77" s="235"/>
      <c r="Z77" s="231"/>
      <c r="AA77" s="231"/>
      <c r="AB77" s="236"/>
    </row>
    <row r="78" spans="2:28" ht="30" customHeight="1" x14ac:dyDescent="0.3">
      <c r="B78" s="217"/>
      <c r="C78" s="227"/>
      <c r="D78" s="227"/>
      <c r="E78" s="219" t="str">
        <f t="shared" si="6"/>
        <v/>
      </c>
      <c r="F78" s="220"/>
      <c r="G78" s="274" t="str">
        <f>IFERROR(VLOOKUP(F78,'Data (hidden)'!N61:O206,2,FALSE),"")</f>
        <v/>
      </c>
      <c r="H78" s="266"/>
      <c r="I78" s="221"/>
      <c r="J78" s="254">
        <f t="shared" si="4"/>
        <v>0</v>
      </c>
      <c r="K78" s="254" t="e">
        <f t="shared" si="5"/>
        <v>#VALUE!</v>
      </c>
      <c r="L78" s="254">
        <f t="shared" si="1"/>
        <v>0</v>
      </c>
      <c r="M78" s="255" t="str">
        <f t="shared" si="2"/>
        <v/>
      </c>
      <c r="N78" s="306" t="s">
        <v>436</v>
      </c>
      <c r="O78" s="306">
        <f t="shared" si="7"/>
        <v>0</v>
      </c>
      <c r="P78" s="307">
        <f t="shared" si="8"/>
        <v>0</v>
      </c>
      <c r="Q78" s="307">
        <f t="shared" si="9"/>
        <v>0</v>
      </c>
      <c r="R78" s="308">
        <f t="shared" si="10"/>
        <v>0</v>
      </c>
      <c r="S78" s="308">
        <f t="shared" si="11"/>
        <v>0</v>
      </c>
      <c r="T78" s="308">
        <f t="shared" si="12"/>
        <v>0</v>
      </c>
      <c r="U78" s="232"/>
      <c r="V78" s="233"/>
      <c r="W78" s="230"/>
      <c r="X78" s="234"/>
      <c r="Y78" s="235"/>
      <c r="Z78" s="231"/>
      <c r="AA78" s="231"/>
      <c r="AB78" s="236"/>
    </row>
    <row r="79" spans="2:28" ht="30" customHeight="1" x14ac:dyDescent="0.3">
      <c r="B79" s="217"/>
      <c r="C79" s="227"/>
      <c r="D79" s="227"/>
      <c r="E79" s="219" t="str">
        <f t="shared" si="6"/>
        <v/>
      </c>
      <c r="F79" s="220"/>
      <c r="G79" s="274" t="str">
        <f>IFERROR(VLOOKUP(F79,'Data (hidden)'!N62:O207,2,FALSE),"")</f>
        <v/>
      </c>
      <c r="H79" s="266"/>
      <c r="I79" s="221"/>
      <c r="J79" s="254">
        <f t="shared" si="4"/>
        <v>0</v>
      </c>
      <c r="K79" s="254" t="e">
        <f t="shared" si="5"/>
        <v>#VALUE!</v>
      </c>
      <c r="L79" s="254">
        <f t="shared" si="1"/>
        <v>0</v>
      </c>
      <c r="M79" s="255" t="str">
        <f t="shared" si="2"/>
        <v/>
      </c>
      <c r="N79" s="306" t="s">
        <v>437</v>
      </c>
      <c r="O79" s="306">
        <f t="shared" si="7"/>
        <v>0</v>
      </c>
      <c r="P79" s="307">
        <f t="shared" si="8"/>
        <v>0</v>
      </c>
      <c r="Q79" s="307">
        <f t="shared" si="9"/>
        <v>0</v>
      </c>
      <c r="R79" s="308">
        <f t="shared" si="10"/>
        <v>0</v>
      </c>
      <c r="S79" s="308">
        <f t="shared" si="11"/>
        <v>0</v>
      </c>
      <c r="T79" s="308">
        <f t="shared" si="12"/>
        <v>0</v>
      </c>
      <c r="U79" s="232"/>
      <c r="V79" s="233"/>
      <c r="W79" s="230"/>
      <c r="X79" s="234"/>
      <c r="Y79" s="235"/>
      <c r="Z79" s="231"/>
      <c r="AA79" s="231"/>
      <c r="AB79" s="236"/>
    </row>
    <row r="80" spans="2:28" ht="30" customHeight="1" x14ac:dyDescent="0.3">
      <c r="B80" s="217"/>
      <c r="C80" s="227"/>
      <c r="D80" s="227"/>
      <c r="E80" s="219" t="str">
        <f t="shared" si="6"/>
        <v/>
      </c>
      <c r="F80" s="220"/>
      <c r="G80" s="274" t="str">
        <f>IFERROR(VLOOKUP(F80,'Data (hidden)'!N63:O208,2,FALSE),"")</f>
        <v/>
      </c>
      <c r="H80" s="266"/>
      <c r="I80" s="221"/>
      <c r="J80" s="254">
        <f t="shared" si="4"/>
        <v>0</v>
      </c>
      <c r="K80" s="254" t="e">
        <f t="shared" si="5"/>
        <v>#VALUE!</v>
      </c>
      <c r="L80" s="254">
        <f t="shared" si="1"/>
        <v>0</v>
      </c>
      <c r="M80" s="255" t="str">
        <f t="shared" si="2"/>
        <v/>
      </c>
      <c r="N80" s="306" t="s">
        <v>438</v>
      </c>
      <c r="O80" s="306">
        <f t="shared" si="7"/>
        <v>0</v>
      </c>
      <c r="P80" s="307">
        <f t="shared" si="8"/>
        <v>0</v>
      </c>
      <c r="Q80" s="307">
        <f t="shared" si="9"/>
        <v>0</v>
      </c>
      <c r="R80" s="308">
        <f t="shared" si="10"/>
        <v>0</v>
      </c>
      <c r="S80" s="308">
        <f t="shared" si="11"/>
        <v>0</v>
      </c>
      <c r="T80" s="308">
        <f t="shared" si="12"/>
        <v>0</v>
      </c>
      <c r="U80" s="232"/>
      <c r="V80" s="233"/>
      <c r="W80" s="230"/>
      <c r="X80" s="234"/>
      <c r="Y80" s="235"/>
      <c r="Z80" s="231"/>
      <c r="AA80" s="231"/>
      <c r="AB80" s="236"/>
    </row>
    <row r="81" spans="2:28" ht="30" customHeight="1" x14ac:dyDescent="0.3">
      <c r="B81" s="217"/>
      <c r="C81" s="227"/>
      <c r="D81" s="227"/>
      <c r="E81" s="219" t="str">
        <f t="shared" si="6"/>
        <v/>
      </c>
      <c r="F81" s="220"/>
      <c r="G81" s="274" t="str">
        <f>IFERROR(VLOOKUP(F81,'Data (hidden)'!N64:O209,2,FALSE),"")</f>
        <v/>
      </c>
      <c r="H81" s="266"/>
      <c r="I81" s="221"/>
      <c r="J81" s="254">
        <f t="shared" si="4"/>
        <v>0</v>
      </c>
      <c r="K81" s="254" t="e">
        <f t="shared" si="5"/>
        <v>#VALUE!</v>
      </c>
      <c r="L81" s="254">
        <f t="shared" si="1"/>
        <v>0</v>
      </c>
      <c r="M81" s="255" t="str">
        <f t="shared" si="2"/>
        <v/>
      </c>
      <c r="N81" s="306" t="s">
        <v>439</v>
      </c>
      <c r="O81" s="306">
        <f t="shared" si="7"/>
        <v>0</v>
      </c>
      <c r="P81" s="307">
        <f t="shared" si="8"/>
        <v>0</v>
      </c>
      <c r="Q81" s="307">
        <f t="shared" si="9"/>
        <v>0</v>
      </c>
      <c r="R81" s="308">
        <f t="shared" si="10"/>
        <v>0</v>
      </c>
      <c r="S81" s="308">
        <f t="shared" si="11"/>
        <v>0</v>
      </c>
      <c r="T81" s="308">
        <f t="shared" si="12"/>
        <v>0</v>
      </c>
      <c r="U81" s="232"/>
      <c r="V81" s="233"/>
      <c r="W81" s="230"/>
      <c r="X81" s="234"/>
      <c r="Y81" s="235"/>
      <c r="Z81" s="231"/>
      <c r="AA81" s="231"/>
      <c r="AB81" s="236"/>
    </row>
    <row r="82" spans="2:28" ht="30" customHeight="1" x14ac:dyDescent="0.3">
      <c r="B82" s="217"/>
      <c r="C82" s="227"/>
      <c r="D82" s="227"/>
      <c r="E82" s="219" t="str">
        <f t="shared" si="6"/>
        <v/>
      </c>
      <c r="F82" s="220"/>
      <c r="G82" s="274" t="str">
        <f>IFERROR(VLOOKUP(F82,'Data (hidden)'!N65:O210,2,FALSE),"")</f>
        <v/>
      </c>
      <c r="H82" s="266"/>
      <c r="I82" s="221"/>
      <c r="J82" s="254">
        <f t="shared" si="4"/>
        <v>0</v>
      </c>
      <c r="K82" s="254" t="e">
        <f t="shared" si="5"/>
        <v>#VALUE!</v>
      </c>
      <c r="L82" s="254">
        <f t="shared" si="1"/>
        <v>0</v>
      </c>
      <c r="M82" s="255" t="str">
        <f t="shared" si="2"/>
        <v/>
      </c>
      <c r="N82" s="306" t="s">
        <v>440</v>
      </c>
      <c r="O82" s="306">
        <f t="shared" si="7"/>
        <v>0</v>
      </c>
      <c r="P82" s="307">
        <f t="shared" si="8"/>
        <v>0</v>
      </c>
      <c r="Q82" s="307">
        <f t="shared" si="9"/>
        <v>0</v>
      </c>
      <c r="R82" s="308">
        <f t="shared" si="10"/>
        <v>0</v>
      </c>
      <c r="S82" s="308">
        <f t="shared" si="11"/>
        <v>0</v>
      </c>
      <c r="T82" s="308">
        <f t="shared" si="12"/>
        <v>0</v>
      </c>
      <c r="U82" s="232"/>
      <c r="V82" s="233"/>
      <c r="W82" s="230"/>
      <c r="X82" s="234"/>
      <c r="Y82" s="235"/>
      <c r="Z82" s="231"/>
      <c r="AA82" s="231"/>
      <c r="AB82" s="236"/>
    </row>
    <row r="83" spans="2:28" ht="30" customHeight="1" x14ac:dyDescent="0.3">
      <c r="B83" s="217"/>
      <c r="C83" s="227"/>
      <c r="D83" s="227"/>
      <c r="E83" s="219" t="str">
        <f t="shared" si="6"/>
        <v/>
      </c>
      <c r="F83" s="220"/>
      <c r="G83" s="274" t="str">
        <f>IFERROR(VLOOKUP(F83,'Data (hidden)'!N66:O211,2,FALSE),"")</f>
        <v/>
      </c>
      <c r="H83" s="266"/>
      <c r="I83" s="221"/>
      <c r="J83" s="254">
        <f t="shared" si="4"/>
        <v>0</v>
      </c>
      <c r="K83" s="254" t="e">
        <f t="shared" si="5"/>
        <v>#VALUE!</v>
      </c>
      <c r="L83" s="254">
        <f t="shared" ref="L83:L146" si="13">D83*0.01</f>
        <v>0</v>
      </c>
      <c r="M83" s="255" t="str">
        <f t="shared" ref="M83:AB146" si="14">IFERROR(K83*I83,"")</f>
        <v/>
      </c>
      <c r="N83" s="306" t="s">
        <v>441</v>
      </c>
      <c r="O83" s="306">
        <f t="shared" si="7"/>
        <v>0</v>
      </c>
      <c r="P83" s="307">
        <f t="shared" si="8"/>
        <v>0</v>
      </c>
      <c r="Q83" s="307">
        <f t="shared" si="9"/>
        <v>0</v>
      </c>
      <c r="R83" s="308">
        <f t="shared" si="10"/>
        <v>0</v>
      </c>
      <c r="S83" s="308">
        <f t="shared" si="11"/>
        <v>0</v>
      </c>
      <c r="T83" s="308">
        <f t="shared" si="12"/>
        <v>0</v>
      </c>
      <c r="U83" s="232"/>
      <c r="V83" s="233"/>
      <c r="W83" s="230"/>
      <c r="X83" s="234"/>
      <c r="Y83" s="235"/>
      <c r="Z83" s="231"/>
      <c r="AA83" s="231"/>
      <c r="AB83" s="236"/>
    </row>
    <row r="84" spans="2:28" ht="30" customHeight="1" x14ac:dyDescent="0.3">
      <c r="B84" s="217"/>
      <c r="C84" s="227"/>
      <c r="D84" s="227"/>
      <c r="E84" s="219" t="str">
        <f t="shared" si="6"/>
        <v/>
      </c>
      <c r="F84" s="220"/>
      <c r="G84" s="274" t="str">
        <f>IFERROR(VLOOKUP(F84,'Data (hidden)'!N67:O212,2,FALSE),"")</f>
        <v/>
      </c>
      <c r="H84" s="266"/>
      <c r="I84" s="221"/>
      <c r="J84" s="254">
        <f t="shared" ref="J84:J147" si="15">H84*0.01</f>
        <v>0</v>
      </c>
      <c r="K84" s="254" t="e">
        <f t="shared" ref="K84:K147" si="16">E84*J84</f>
        <v>#VALUE!</v>
      </c>
      <c r="L84" s="254">
        <f t="shared" si="13"/>
        <v>0</v>
      </c>
      <c r="M84" s="255" t="str">
        <f t="shared" si="14"/>
        <v/>
      </c>
      <c r="N84" s="306" t="s">
        <v>442</v>
      </c>
      <c r="O84" s="306">
        <f t="shared" si="7"/>
        <v>0</v>
      </c>
      <c r="P84" s="307">
        <f t="shared" si="8"/>
        <v>0</v>
      </c>
      <c r="Q84" s="307">
        <f t="shared" si="9"/>
        <v>0</v>
      </c>
      <c r="R84" s="308">
        <f t="shared" si="10"/>
        <v>0</v>
      </c>
      <c r="S84" s="308">
        <f t="shared" si="11"/>
        <v>0</v>
      </c>
      <c r="T84" s="308">
        <f t="shared" si="12"/>
        <v>0</v>
      </c>
      <c r="U84" s="232"/>
      <c r="V84" s="233"/>
      <c r="W84" s="230"/>
      <c r="X84" s="234"/>
      <c r="Y84" s="235"/>
      <c r="Z84" s="231"/>
      <c r="AA84" s="231"/>
      <c r="AB84" s="236"/>
    </row>
    <row r="85" spans="2:28" ht="30" customHeight="1" x14ac:dyDescent="0.3">
      <c r="B85" s="217"/>
      <c r="C85" s="227"/>
      <c r="D85" s="227"/>
      <c r="E85" s="219" t="str">
        <f t="shared" si="6"/>
        <v/>
      </c>
      <c r="F85" s="220"/>
      <c r="G85" s="274" t="str">
        <f>IFERROR(VLOOKUP(F85,'Data (hidden)'!N68:O213,2,FALSE),"")</f>
        <v/>
      </c>
      <c r="H85" s="266"/>
      <c r="I85" s="221"/>
      <c r="J85" s="254">
        <f t="shared" si="15"/>
        <v>0</v>
      </c>
      <c r="K85" s="254" t="e">
        <f t="shared" si="16"/>
        <v>#VALUE!</v>
      </c>
      <c r="L85" s="254">
        <f t="shared" si="13"/>
        <v>0</v>
      </c>
      <c r="M85" s="255" t="str">
        <f t="shared" si="14"/>
        <v/>
      </c>
      <c r="N85" s="306" t="s">
        <v>443</v>
      </c>
      <c r="O85" s="306">
        <f t="shared" si="7"/>
        <v>0</v>
      </c>
      <c r="P85" s="307">
        <f t="shared" si="8"/>
        <v>0</v>
      </c>
      <c r="Q85" s="307">
        <f t="shared" si="9"/>
        <v>0</v>
      </c>
      <c r="R85" s="308">
        <f t="shared" si="10"/>
        <v>0</v>
      </c>
      <c r="S85" s="308">
        <f t="shared" si="11"/>
        <v>0</v>
      </c>
      <c r="T85" s="308">
        <f t="shared" si="12"/>
        <v>0</v>
      </c>
      <c r="U85" s="232"/>
      <c r="V85" s="233"/>
      <c r="W85" s="230"/>
      <c r="X85" s="234"/>
      <c r="Y85" s="235"/>
      <c r="Z85" s="231"/>
      <c r="AA85" s="231"/>
      <c r="AB85" s="236"/>
    </row>
    <row r="86" spans="2:28" ht="30" customHeight="1" x14ac:dyDescent="0.3">
      <c r="B86" s="217"/>
      <c r="C86" s="227"/>
      <c r="D86" s="227"/>
      <c r="E86" s="219" t="str">
        <f t="shared" si="6"/>
        <v/>
      </c>
      <c r="F86" s="220"/>
      <c r="G86" s="274" t="str">
        <f>IFERROR(VLOOKUP(F86,'Data (hidden)'!N69:O214,2,FALSE),"")</f>
        <v/>
      </c>
      <c r="H86" s="266"/>
      <c r="I86" s="221"/>
      <c r="J86" s="254">
        <f t="shared" si="15"/>
        <v>0</v>
      </c>
      <c r="K86" s="254" t="e">
        <f t="shared" si="16"/>
        <v>#VALUE!</v>
      </c>
      <c r="L86" s="254">
        <f t="shared" si="13"/>
        <v>0</v>
      </c>
      <c r="M86" s="255" t="str">
        <f t="shared" si="14"/>
        <v/>
      </c>
      <c r="N86" s="306" t="s">
        <v>444</v>
      </c>
      <c r="O86" s="306">
        <f t="shared" si="7"/>
        <v>0</v>
      </c>
      <c r="P86" s="307">
        <f t="shared" si="8"/>
        <v>0</v>
      </c>
      <c r="Q86" s="307">
        <f t="shared" si="9"/>
        <v>0</v>
      </c>
      <c r="R86" s="308">
        <f t="shared" si="10"/>
        <v>0</v>
      </c>
      <c r="S86" s="308">
        <f t="shared" si="11"/>
        <v>0</v>
      </c>
      <c r="T86" s="308">
        <f t="shared" si="12"/>
        <v>0</v>
      </c>
      <c r="U86" s="232"/>
      <c r="V86" s="233"/>
      <c r="W86" s="230"/>
      <c r="X86" s="234"/>
      <c r="Y86" s="235"/>
      <c r="Z86" s="231"/>
      <c r="AA86" s="231"/>
      <c r="AB86" s="236"/>
    </row>
    <row r="87" spans="2:28" ht="30" customHeight="1" x14ac:dyDescent="0.3">
      <c r="B87" s="217"/>
      <c r="C87" s="227"/>
      <c r="D87" s="227"/>
      <c r="E87" s="219" t="str">
        <f t="shared" si="6"/>
        <v/>
      </c>
      <c r="F87" s="220"/>
      <c r="G87" s="274" t="str">
        <f>IFERROR(VLOOKUP(F87,'Data (hidden)'!N70:O215,2,FALSE),"")</f>
        <v/>
      </c>
      <c r="H87" s="266"/>
      <c r="I87" s="221"/>
      <c r="J87" s="254">
        <f t="shared" si="15"/>
        <v>0</v>
      </c>
      <c r="K87" s="254" t="e">
        <f t="shared" si="16"/>
        <v>#VALUE!</v>
      </c>
      <c r="L87" s="254">
        <f t="shared" si="13"/>
        <v>0</v>
      </c>
      <c r="M87" s="255" t="str">
        <f t="shared" si="14"/>
        <v/>
      </c>
      <c r="N87" s="306" t="s">
        <v>445</v>
      </c>
      <c r="O87" s="306">
        <f t="shared" si="7"/>
        <v>0</v>
      </c>
      <c r="P87" s="307">
        <f t="shared" si="8"/>
        <v>0</v>
      </c>
      <c r="Q87" s="307">
        <f t="shared" si="9"/>
        <v>0</v>
      </c>
      <c r="R87" s="308">
        <f t="shared" si="10"/>
        <v>0</v>
      </c>
      <c r="S87" s="308">
        <f t="shared" si="11"/>
        <v>0</v>
      </c>
      <c r="T87" s="308">
        <f t="shared" si="12"/>
        <v>0</v>
      </c>
      <c r="U87" s="232"/>
      <c r="V87" s="233"/>
      <c r="W87" s="230"/>
      <c r="X87" s="234"/>
      <c r="Y87" s="235"/>
      <c r="Z87" s="231"/>
      <c r="AA87" s="231"/>
      <c r="AB87" s="236"/>
    </row>
    <row r="88" spans="2:28" ht="30" customHeight="1" x14ac:dyDescent="0.3">
      <c r="B88" s="217"/>
      <c r="C88" s="227"/>
      <c r="D88" s="227"/>
      <c r="E88" s="219" t="str">
        <f t="shared" si="6"/>
        <v/>
      </c>
      <c r="F88" s="220"/>
      <c r="G88" s="274" t="str">
        <f>IFERROR(VLOOKUP(F88,'Data (hidden)'!N71:O216,2,FALSE),"")</f>
        <v/>
      </c>
      <c r="H88" s="266"/>
      <c r="I88" s="221"/>
      <c r="J88" s="254">
        <f t="shared" si="15"/>
        <v>0</v>
      </c>
      <c r="K88" s="254" t="e">
        <f t="shared" si="16"/>
        <v>#VALUE!</v>
      </c>
      <c r="L88" s="254">
        <f t="shared" si="13"/>
        <v>0</v>
      </c>
      <c r="M88" s="255" t="str">
        <f t="shared" si="14"/>
        <v/>
      </c>
      <c r="N88" s="306" t="s">
        <v>446</v>
      </c>
      <c r="O88" s="306">
        <f t="shared" si="7"/>
        <v>0</v>
      </c>
      <c r="P88" s="307">
        <f t="shared" si="8"/>
        <v>0</v>
      </c>
      <c r="Q88" s="307">
        <f t="shared" si="9"/>
        <v>0</v>
      </c>
      <c r="R88" s="308">
        <f t="shared" si="10"/>
        <v>0</v>
      </c>
      <c r="S88" s="308">
        <f t="shared" si="11"/>
        <v>0</v>
      </c>
      <c r="T88" s="308">
        <f t="shared" si="12"/>
        <v>0</v>
      </c>
      <c r="U88" s="232"/>
      <c r="V88" s="233"/>
      <c r="W88" s="230"/>
      <c r="X88" s="234"/>
      <c r="Y88" s="235"/>
      <c r="Z88" s="231"/>
      <c r="AA88" s="231"/>
      <c r="AB88" s="236"/>
    </row>
    <row r="89" spans="2:28" ht="30" customHeight="1" x14ac:dyDescent="0.3">
      <c r="B89" s="217"/>
      <c r="C89" s="227"/>
      <c r="D89" s="227"/>
      <c r="E89" s="219" t="str">
        <f t="shared" ref="E89:E115" si="17">IF(SUM(C89-(C89*L89))=0,"",SUM(C89-(C89*L89)))</f>
        <v/>
      </c>
      <c r="F89" s="220"/>
      <c r="G89" s="274" t="str">
        <f>IFERROR(VLOOKUP(F89,'Data (hidden)'!N72:O217,2,FALSE),"")</f>
        <v/>
      </c>
      <c r="H89" s="266"/>
      <c r="I89" s="221"/>
      <c r="J89" s="254">
        <f t="shared" si="15"/>
        <v>0</v>
      </c>
      <c r="K89" s="254" t="e">
        <f t="shared" si="16"/>
        <v>#VALUE!</v>
      </c>
      <c r="L89" s="254">
        <f t="shared" si="13"/>
        <v>0</v>
      </c>
      <c r="M89" s="255" t="str">
        <f t="shared" si="14"/>
        <v/>
      </c>
      <c r="N89" s="306" t="s">
        <v>447</v>
      </c>
      <c r="O89" s="306">
        <f t="shared" si="7"/>
        <v>0</v>
      </c>
      <c r="P89" s="307">
        <f t="shared" si="8"/>
        <v>0</v>
      </c>
      <c r="Q89" s="307">
        <f t="shared" si="9"/>
        <v>0</v>
      </c>
      <c r="R89" s="308">
        <f t="shared" si="10"/>
        <v>0</v>
      </c>
      <c r="S89" s="308">
        <f t="shared" si="11"/>
        <v>0</v>
      </c>
      <c r="T89" s="308">
        <f t="shared" si="12"/>
        <v>0</v>
      </c>
      <c r="U89" s="232"/>
      <c r="V89" s="233"/>
      <c r="W89" s="230"/>
      <c r="X89" s="234"/>
      <c r="Y89" s="235"/>
      <c r="Z89" s="231"/>
      <c r="AA89" s="231"/>
      <c r="AB89" s="236"/>
    </row>
    <row r="90" spans="2:28" ht="30" customHeight="1" x14ac:dyDescent="0.3">
      <c r="B90" s="217"/>
      <c r="C90" s="227"/>
      <c r="D90" s="227"/>
      <c r="E90" s="219" t="str">
        <f t="shared" si="17"/>
        <v/>
      </c>
      <c r="F90" s="220"/>
      <c r="G90" s="274" t="str">
        <f>IFERROR(VLOOKUP(F90,'Data (hidden)'!N73:O218,2,FALSE),"")</f>
        <v/>
      </c>
      <c r="H90" s="266"/>
      <c r="I90" s="221"/>
      <c r="J90" s="254">
        <f t="shared" si="15"/>
        <v>0</v>
      </c>
      <c r="K90" s="254" t="e">
        <f t="shared" si="16"/>
        <v>#VALUE!</v>
      </c>
      <c r="L90" s="254">
        <f t="shared" si="13"/>
        <v>0</v>
      </c>
      <c r="M90" s="255" t="str">
        <f t="shared" si="14"/>
        <v/>
      </c>
      <c r="N90" s="306" t="s">
        <v>448</v>
      </c>
      <c r="O90" s="306">
        <f t="shared" ref="O90:O121" si="18">SUMIFS($J$19:$J$650,$G$19:$G$650,"native broadleaf",$B$19:$B$650,"40")</f>
        <v>0</v>
      </c>
      <c r="P90" s="307">
        <f t="shared" ref="P90:P121" si="19">SUMIFS($J$19:$J$650,$G$19:$G$650,"Non-Native Broadleaf",$B$19:$B$650,"40")</f>
        <v>0</v>
      </c>
      <c r="Q90" s="307">
        <f t="shared" ref="Q90:Q121" si="20">SUMIFS($J$19:$J$650,$G$19:$G$650,"Naturalised Broadleaf",$B$19:$B$650,"40")</f>
        <v>0</v>
      </c>
      <c r="R90" s="308">
        <f t="shared" ref="R90:R121" si="21">SUMIFS($J$19:$J$650,$G$19:$G$650,"Native Conifer",$B$19:$B$650,"40")</f>
        <v>0</v>
      </c>
      <c r="S90" s="308">
        <f t="shared" ref="S90:S121" si="22">SUMIFS($J$19:$J$650,$G$19:$G$650,"Non-Native Conifer",$B$19:$B$650,"40")</f>
        <v>0</v>
      </c>
      <c r="T90" s="308">
        <f t="shared" ref="T90:T121" si="23">SUMIFS($J$19:$J$650,$G$19:$G$650,"Naturalised Conifer",$B$19:$B$650,"40")</f>
        <v>0</v>
      </c>
      <c r="U90" s="232"/>
      <c r="V90" s="233"/>
      <c r="W90" s="230"/>
      <c r="X90" s="234"/>
      <c r="Y90" s="235"/>
      <c r="Z90" s="231"/>
      <c r="AA90" s="231"/>
      <c r="AB90" s="236"/>
    </row>
    <row r="91" spans="2:28" ht="30" customHeight="1" x14ac:dyDescent="0.3">
      <c r="B91" s="217"/>
      <c r="C91" s="227"/>
      <c r="D91" s="227"/>
      <c r="E91" s="219" t="str">
        <f t="shared" si="17"/>
        <v/>
      </c>
      <c r="F91" s="220"/>
      <c r="G91" s="274" t="str">
        <f>IFERROR(VLOOKUP(F91,'Data (hidden)'!N74:O219,2,FALSE),"")</f>
        <v/>
      </c>
      <c r="H91" s="266"/>
      <c r="I91" s="221"/>
      <c r="J91" s="254">
        <f t="shared" si="15"/>
        <v>0</v>
      </c>
      <c r="K91" s="254" t="e">
        <f t="shared" si="16"/>
        <v>#VALUE!</v>
      </c>
      <c r="L91" s="254">
        <f t="shared" si="13"/>
        <v>0</v>
      </c>
      <c r="M91" s="255" t="str">
        <f t="shared" si="14"/>
        <v/>
      </c>
      <c r="N91" s="306" t="s">
        <v>449</v>
      </c>
      <c r="O91" s="306">
        <f t="shared" si="18"/>
        <v>0</v>
      </c>
      <c r="P91" s="307">
        <f t="shared" si="19"/>
        <v>0</v>
      </c>
      <c r="Q91" s="307">
        <f t="shared" si="20"/>
        <v>0</v>
      </c>
      <c r="R91" s="308">
        <f t="shared" si="21"/>
        <v>0</v>
      </c>
      <c r="S91" s="308">
        <f t="shared" si="22"/>
        <v>0</v>
      </c>
      <c r="T91" s="308">
        <f t="shared" si="23"/>
        <v>0</v>
      </c>
      <c r="U91" s="232"/>
      <c r="V91" s="233"/>
      <c r="W91" s="230"/>
      <c r="X91" s="234"/>
      <c r="Y91" s="235"/>
      <c r="Z91" s="231"/>
      <c r="AA91" s="231"/>
      <c r="AB91" s="236"/>
    </row>
    <row r="92" spans="2:28" ht="30" customHeight="1" x14ac:dyDescent="0.3">
      <c r="B92" s="217"/>
      <c r="C92" s="227"/>
      <c r="D92" s="227"/>
      <c r="E92" s="219" t="str">
        <f t="shared" si="17"/>
        <v/>
      </c>
      <c r="F92" s="220"/>
      <c r="G92" s="274" t="str">
        <f>IFERROR(VLOOKUP(F92,'Data (hidden)'!N75:O220,2,FALSE),"")</f>
        <v/>
      </c>
      <c r="H92" s="266"/>
      <c r="I92" s="221"/>
      <c r="J92" s="254">
        <f t="shared" si="15"/>
        <v>0</v>
      </c>
      <c r="K92" s="254" t="e">
        <f t="shared" si="16"/>
        <v>#VALUE!</v>
      </c>
      <c r="L92" s="254">
        <f t="shared" si="13"/>
        <v>0</v>
      </c>
      <c r="M92" s="255" t="str">
        <f t="shared" si="14"/>
        <v/>
      </c>
      <c r="N92" s="306" t="s">
        <v>450</v>
      </c>
      <c r="O92" s="306">
        <f t="shared" si="18"/>
        <v>0</v>
      </c>
      <c r="P92" s="307">
        <f t="shared" si="19"/>
        <v>0</v>
      </c>
      <c r="Q92" s="307">
        <f t="shared" si="20"/>
        <v>0</v>
      </c>
      <c r="R92" s="308">
        <f t="shared" si="21"/>
        <v>0</v>
      </c>
      <c r="S92" s="308">
        <f t="shared" si="22"/>
        <v>0</v>
      </c>
      <c r="T92" s="308">
        <f t="shared" si="23"/>
        <v>0</v>
      </c>
      <c r="U92" s="232"/>
      <c r="V92" s="233"/>
      <c r="W92" s="230"/>
      <c r="X92" s="234"/>
      <c r="Y92" s="235"/>
      <c r="Z92" s="231"/>
      <c r="AA92" s="231"/>
      <c r="AB92" s="236"/>
    </row>
    <row r="93" spans="2:28" ht="30" customHeight="1" x14ac:dyDescent="0.3">
      <c r="B93" s="217"/>
      <c r="C93" s="227"/>
      <c r="D93" s="227"/>
      <c r="E93" s="219" t="str">
        <f t="shared" si="17"/>
        <v/>
      </c>
      <c r="F93" s="220"/>
      <c r="G93" s="274" t="str">
        <f>IFERROR(VLOOKUP(F93,'Data (hidden)'!N76:O221,2,FALSE),"")</f>
        <v/>
      </c>
      <c r="H93" s="266"/>
      <c r="I93" s="221"/>
      <c r="J93" s="254">
        <f t="shared" si="15"/>
        <v>0</v>
      </c>
      <c r="K93" s="254" t="e">
        <f t="shared" si="16"/>
        <v>#VALUE!</v>
      </c>
      <c r="L93" s="254">
        <f t="shared" si="13"/>
        <v>0</v>
      </c>
      <c r="M93" s="255" t="str">
        <f t="shared" si="14"/>
        <v/>
      </c>
      <c r="N93" s="306" t="s">
        <v>451</v>
      </c>
      <c r="O93" s="306">
        <f t="shared" si="18"/>
        <v>0</v>
      </c>
      <c r="P93" s="307">
        <f t="shared" si="19"/>
        <v>0</v>
      </c>
      <c r="Q93" s="307">
        <f t="shared" si="20"/>
        <v>0</v>
      </c>
      <c r="R93" s="308">
        <f t="shared" si="21"/>
        <v>0</v>
      </c>
      <c r="S93" s="308">
        <f t="shared" si="22"/>
        <v>0</v>
      </c>
      <c r="T93" s="308">
        <f t="shared" si="23"/>
        <v>0</v>
      </c>
      <c r="U93" s="232"/>
      <c r="V93" s="233"/>
      <c r="W93" s="230"/>
      <c r="X93" s="234"/>
      <c r="Y93" s="235"/>
      <c r="Z93" s="231"/>
      <c r="AA93" s="231"/>
      <c r="AB93" s="236"/>
    </row>
    <row r="94" spans="2:28" ht="30" customHeight="1" x14ac:dyDescent="0.3">
      <c r="B94" s="217"/>
      <c r="C94" s="227"/>
      <c r="D94" s="227"/>
      <c r="E94" s="219" t="str">
        <f t="shared" si="17"/>
        <v/>
      </c>
      <c r="F94" s="220"/>
      <c r="G94" s="274" t="str">
        <f>IFERROR(VLOOKUP(F94,'Data (hidden)'!N77:O222,2,FALSE),"")</f>
        <v/>
      </c>
      <c r="H94" s="266"/>
      <c r="I94" s="221"/>
      <c r="J94" s="254">
        <f t="shared" si="15"/>
        <v>0</v>
      </c>
      <c r="K94" s="254" t="e">
        <f t="shared" si="16"/>
        <v>#VALUE!</v>
      </c>
      <c r="L94" s="254">
        <f t="shared" si="13"/>
        <v>0</v>
      </c>
      <c r="M94" s="255" t="str">
        <f t="shared" si="14"/>
        <v/>
      </c>
      <c r="N94" s="306" t="s">
        <v>452</v>
      </c>
      <c r="O94" s="306">
        <f t="shared" si="18"/>
        <v>0</v>
      </c>
      <c r="P94" s="307">
        <f t="shared" si="19"/>
        <v>0</v>
      </c>
      <c r="Q94" s="307">
        <f t="shared" si="20"/>
        <v>0</v>
      </c>
      <c r="R94" s="308">
        <f t="shared" si="21"/>
        <v>0</v>
      </c>
      <c r="S94" s="308">
        <f t="shared" si="22"/>
        <v>0</v>
      </c>
      <c r="T94" s="308">
        <f t="shared" si="23"/>
        <v>0</v>
      </c>
      <c r="U94" s="232"/>
      <c r="V94" s="233"/>
      <c r="W94" s="230"/>
      <c r="X94" s="234"/>
      <c r="Y94" s="235"/>
      <c r="Z94" s="231"/>
      <c r="AA94" s="231"/>
      <c r="AB94" s="236"/>
    </row>
    <row r="95" spans="2:28" ht="30" customHeight="1" x14ac:dyDescent="0.3">
      <c r="B95" s="217"/>
      <c r="C95" s="227"/>
      <c r="D95" s="227"/>
      <c r="E95" s="219" t="str">
        <f t="shared" si="17"/>
        <v/>
      </c>
      <c r="F95" s="220"/>
      <c r="G95" s="274" t="str">
        <f>IFERROR(VLOOKUP(F95,'Data (hidden)'!N78:O223,2,FALSE),"")</f>
        <v/>
      </c>
      <c r="H95" s="266"/>
      <c r="I95" s="221"/>
      <c r="J95" s="254">
        <f t="shared" si="15"/>
        <v>0</v>
      </c>
      <c r="K95" s="254" t="e">
        <f t="shared" si="16"/>
        <v>#VALUE!</v>
      </c>
      <c r="L95" s="254">
        <f t="shared" si="13"/>
        <v>0</v>
      </c>
      <c r="M95" s="255" t="str">
        <f t="shared" si="14"/>
        <v/>
      </c>
      <c r="N95" s="306" t="s">
        <v>453</v>
      </c>
      <c r="O95" s="306">
        <f t="shared" si="18"/>
        <v>0</v>
      </c>
      <c r="P95" s="307">
        <f t="shared" si="19"/>
        <v>0</v>
      </c>
      <c r="Q95" s="307">
        <f t="shared" si="20"/>
        <v>0</v>
      </c>
      <c r="R95" s="308">
        <f t="shared" si="21"/>
        <v>0</v>
      </c>
      <c r="S95" s="308">
        <f t="shared" si="22"/>
        <v>0</v>
      </c>
      <c r="T95" s="308">
        <f t="shared" si="23"/>
        <v>0</v>
      </c>
      <c r="U95" s="232"/>
      <c r="V95" s="233"/>
      <c r="W95" s="230"/>
      <c r="X95" s="234"/>
      <c r="Y95" s="235"/>
      <c r="Z95" s="231"/>
      <c r="AA95" s="231"/>
      <c r="AB95" s="236"/>
    </row>
    <row r="96" spans="2:28" ht="30" customHeight="1" x14ac:dyDescent="0.3">
      <c r="B96" s="217"/>
      <c r="C96" s="227"/>
      <c r="D96" s="227"/>
      <c r="E96" s="219" t="str">
        <f t="shared" si="17"/>
        <v/>
      </c>
      <c r="F96" s="220"/>
      <c r="G96" s="274" t="str">
        <f>IFERROR(VLOOKUP(F96,'Data (hidden)'!N79:O224,2,FALSE),"")</f>
        <v/>
      </c>
      <c r="H96" s="266"/>
      <c r="I96" s="221"/>
      <c r="J96" s="254">
        <f t="shared" si="15"/>
        <v>0</v>
      </c>
      <c r="K96" s="254" t="e">
        <f t="shared" si="16"/>
        <v>#VALUE!</v>
      </c>
      <c r="L96" s="254">
        <f t="shared" si="13"/>
        <v>0</v>
      </c>
      <c r="M96" s="255" t="str">
        <f t="shared" si="14"/>
        <v/>
      </c>
      <c r="N96" s="306" t="s">
        <v>454</v>
      </c>
      <c r="O96" s="306">
        <f t="shared" si="18"/>
        <v>0</v>
      </c>
      <c r="P96" s="307">
        <f t="shared" si="19"/>
        <v>0</v>
      </c>
      <c r="Q96" s="307">
        <f t="shared" si="20"/>
        <v>0</v>
      </c>
      <c r="R96" s="308">
        <f t="shared" si="21"/>
        <v>0</v>
      </c>
      <c r="S96" s="308">
        <f t="shared" si="22"/>
        <v>0</v>
      </c>
      <c r="T96" s="308">
        <f t="shared" si="23"/>
        <v>0</v>
      </c>
      <c r="U96" s="232"/>
      <c r="V96" s="233"/>
      <c r="W96" s="230"/>
      <c r="X96" s="234"/>
      <c r="Y96" s="235"/>
      <c r="Z96" s="231"/>
      <c r="AA96" s="231"/>
      <c r="AB96" s="236"/>
    </row>
    <row r="97" spans="2:28" ht="30" customHeight="1" x14ac:dyDescent="0.3">
      <c r="B97" s="217"/>
      <c r="C97" s="227"/>
      <c r="D97" s="227"/>
      <c r="E97" s="219" t="str">
        <f t="shared" si="17"/>
        <v/>
      </c>
      <c r="F97" s="220"/>
      <c r="G97" s="274" t="str">
        <f>IFERROR(VLOOKUP(F97,'Data (hidden)'!N80:O225,2,FALSE),"")</f>
        <v/>
      </c>
      <c r="H97" s="266"/>
      <c r="I97" s="221"/>
      <c r="J97" s="254">
        <f t="shared" si="15"/>
        <v>0</v>
      </c>
      <c r="K97" s="254" t="e">
        <f t="shared" si="16"/>
        <v>#VALUE!</v>
      </c>
      <c r="L97" s="254">
        <f t="shared" si="13"/>
        <v>0</v>
      </c>
      <c r="M97" s="255" t="str">
        <f t="shared" si="14"/>
        <v/>
      </c>
      <c r="N97" s="306" t="s">
        <v>455</v>
      </c>
      <c r="O97" s="306">
        <f t="shared" si="18"/>
        <v>0</v>
      </c>
      <c r="P97" s="307">
        <f t="shared" si="19"/>
        <v>0</v>
      </c>
      <c r="Q97" s="307">
        <f t="shared" si="20"/>
        <v>0</v>
      </c>
      <c r="R97" s="308">
        <f t="shared" si="21"/>
        <v>0</v>
      </c>
      <c r="S97" s="308">
        <f t="shared" si="22"/>
        <v>0</v>
      </c>
      <c r="T97" s="308">
        <f t="shared" si="23"/>
        <v>0</v>
      </c>
      <c r="U97" s="232"/>
      <c r="V97" s="233"/>
      <c r="W97" s="230"/>
      <c r="X97" s="234"/>
      <c r="Y97" s="235"/>
      <c r="Z97" s="231"/>
      <c r="AA97" s="231"/>
      <c r="AB97" s="236"/>
    </row>
    <row r="98" spans="2:28" ht="30" customHeight="1" x14ac:dyDescent="0.3">
      <c r="B98" s="217"/>
      <c r="C98" s="227"/>
      <c r="D98" s="227"/>
      <c r="E98" s="219" t="str">
        <f t="shared" si="17"/>
        <v/>
      </c>
      <c r="F98" s="220"/>
      <c r="G98" s="274" t="str">
        <f>IFERROR(VLOOKUP(F98,'Data (hidden)'!N81:O226,2,FALSE),"")</f>
        <v/>
      </c>
      <c r="H98" s="266"/>
      <c r="I98" s="221"/>
      <c r="J98" s="254">
        <f t="shared" si="15"/>
        <v>0</v>
      </c>
      <c r="K98" s="254" t="e">
        <f t="shared" si="16"/>
        <v>#VALUE!</v>
      </c>
      <c r="L98" s="254">
        <f t="shared" si="13"/>
        <v>0</v>
      </c>
      <c r="M98" s="255" t="str">
        <f t="shared" si="14"/>
        <v/>
      </c>
      <c r="N98" s="306" t="s">
        <v>456</v>
      </c>
      <c r="O98" s="306">
        <f t="shared" si="18"/>
        <v>0</v>
      </c>
      <c r="P98" s="307">
        <f t="shared" si="19"/>
        <v>0</v>
      </c>
      <c r="Q98" s="307">
        <f t="shared" si="20"/>
        <v>0</v>
      </c>
      <c r="R98" s="308">
        <f t="shared" si="21"/>
        <v>0</v>
      </c>
      <c r="S98" s="308">
        <f t="shared" si="22"/>
        <v>0</v>
      </c>
      <c r="T98" s="308">
        <f t="shared" si="23"/>
        <v>0</v>
      </c>
      <c r="U98" s="232"/>
      <c r="V98" s="233"/>
      <c r="W98" s="230"/>
      <c r="X98" s="234"/>
      <c r="Y98" s="235"/>
      <c r="Z98" s="231"/>
      <c r="AA98" s="231"/>
      <c r="AB98" s="236"/>
    </row>
    <row r="99" spans="2:28" ht="30" customHeight="1" x14ac:dyDescent="0.3">
      <c r="B99" s="217"/>
      <c r="C99" s="227"/>
      <c r="D99" s="227"/>
      <c r="E99" s="219" t="str">
        <f t="shared" si="17"/>
        <v/>
      </c>
      <c r="F99" s="220"/>
      <c r="G99" s="274" t="str">
        <f>IFERROR(VLOOKUP(F99,'Data (hidden)'!N82:O227,2,FALSE),"")</f>
        <v/>
      </c>
      <c r="H99" s="266"/>
      <c r="I99" s="221"/>
      <c r="J99" s="254">
        <f t="shared" si="15"/>
        <v>0</v>
      </c>
      <c r="K99" s="254" t="e">
        <f t="shared" si="16"/>
        <v>#VALUE!</v>
      </c>
      <c r="L99" s="254">
        <f t="shared" si="13"/>
        <v>0</v>
      </c>
      <c r="M99" s="255" t="str">
        <f t="shared" si="14"/>
        <v/>
      </c>
      <c r="N99" s="306" t="s">
        <v>457</v>
      </c>
      <c r="O99" s="306">
        <f t="shared" si="18"/>
        <v>0</v>
      </c>
      <c r="P99" s="307">
        <f t="shared" si="19"/>
        <v>0</v>
      </c>
      <c r="Q99" s="307">
        <f t="shared" si="20"/>
        <v>0</v>
      </c>
      <c r="R99" s="308">
        <f t="shared" si="21"/>
        <v>0</v>
      </c>
      <c r="S99" s="308">
        <f t="shared" si="22"/>
        <v>0</v>
      </c>
      <c r="T99" s="308">
        <f t="shared" si="23"/>
        <v>0</v>
      </c>
      <c r="U99" s="232"/>
      <c r="V99" s="233"/>
      <c r="W99" s="230"/>
      <c r="X99" s="234"/>
      <c r="Y99" s="235"/>
      <c r="Z99" s="231"/>
      <c r="AA99" s="231"/>
      <c r="AB99" s="236"/>
    </row>
    <row r="100" spans="2:28" ht="30" customHeight="1" x14ac:dyDescent="0.3">
      <c r="B100" s="217"/>
      <c r="C100" s="227"/>
      <c r="D100" s="227"/>
      <c r="E100" s="219" t="str">
        <f t="shared" si="17"/>
        <v/>
      </c>
      <c r="F100" s="220"/>
      <c r="G100" s="274" t="str">
        <f>IFERROR(VLOOKUP(F100,'Data (hidden)'!N83:O228,2,FALSE),"")</f>
        <v/>
      </c>
      <c r="H100" s="266"/>
      <c r="I100" s="221"/>
      <c r="J100" s="254">
        <f t="shared" si="15"/>
        <v>0</v>
      </c>
      <c r="K100" s="254" t="e">
        <f t="shared" si="16"/>
        <v>#VALUE!</v>
      </c>
      <c r="L100" s="254">
        <f t="shared" si="13"/>
        <v>0</v>
      </c>
      <c r="M100" s="255" t="str">
        <f t="shared" si="14"/>
        <v/>
      </c>
      <c r="N100" s="306" t="s">
        <v>458</v>
      </c>
      <c r="O100" s="306">
        <f t="shared" si="18"/>
        <v>0</v>
      </c>
      <c r="P100" s="307">
        <f t="shared" si="19"/>
        <v>0</v>
      </c>
      <c r="Q100" s="307">
        <f t="shared" si="20"/>
        <v>0</v>
      </c>
      <c r="R100" s="308">
        <f t="shared" si="21"/>
        <v>0</v>
      </c>
      <c r="S100" s="308">
        <f t="shared" si="22"/>
        <v>0</v>
      </c>
      <c r="T100" s="308">
        <f t="shared" si="23"/>
        <v>0</v>
      </c>
      <c r="U100" s="232"/>
      <c r="V100" s="233"/>
      <c r="W100" s="230"/>
      <c r="X100" s="234"/>
      <c r="Y100" s="235"/>
      <c r="Z100" s="231"/>
      <c r="AA100" s="231"/>
      <c r="AB100" s="236"/>
    </row>
    <row r="101" spans="2:28" ht="30" customHeight="1" x14ac:dyDescent="0.3">
      <c r="B101" s="217"/>
      <c r="C101" s="227"/>
      <c r="D101" s="227"/>
      <c r="E101" s="219" t="str">
        <f t="shared" si="17"/>
        <v/>
      </c>
      <c r="F101" s="220"/>
      <c r="G101" s="274" t="str">
        <f>IFERROR(VLOOKUP(F101,'Data (hidden)'!N84:O229,2,FALSE),"")</f>
        <v/>
      </c>
      <c r="H101" s="266"/>
      <c r="I101" s="221"/>
      <c r="J101" s="254">
        <f t="shared" si="15"/>
        <v>0</v>
      </c>
      <c r="K101" s="254" t="e">
        <f t="shared" si="16"/>
        <v>#VALUE!</v>
      </c>
      <c r="L101" s="254">
        <f t="shared" si="13"/>
        <v>0</v>
      </c>
      <c r="M101" s="255" t="str">
        <f t="shared" si="14"/>
        <v/>
      </c>
      <c r="N101" s="306" t="s">
        <v>459</v>
      </c>
      <c r="O101" s="306">
        <f t="shared" si="18"/>
        <v>0</v>
      </c>
      <c r="P101" s="307">
        <f t="shared" si="19"/>
        <v>0</v>
      </c>
      <c r="Q101" s="307">
        <f t="shared" si="20"/>
        <v>0</v>
      </c>
      <c r="R101" s="308">
        <f t="shared" si="21"/>
        <v>0</v>
      </c>
      <c r="S101" s="308">
        <f t="shared" si="22"/>
        <v>0</v>
      </c>
      <c r="T101" s="308">
        <f t="shared" si="23"/>
        <v>0</v>
      </c>
      <c r="U101" s="232"/>
      <c r="V101" s="233"/>
      <c r="W101" s="230"/>
      <c r="X101" s="234"/>
      <c r="Y101" s="235"/>
      <c r="Z101" s="231"/>
      <c r="AA101" s="231"/>
      <c r="AB101" s="236"/>
    </row>
    <row r="102" spans="2:28" ht="30" customHeight="1" x14ac:dyDescent="0.3">
      <c r="B102" s="217"/>
      <c r="C102" s="227"/>
      <c r="D102" s="227"/>
      <c r="E102" s="219" t="str">
        <f t="shared" si="17"/>
        <v/>
      </c>
      <c r="F102" s="220"/>
      <c r="G102" s="274" t="str">
        <f>IFERROR(VLOOKUP(F102,'Data (hidden)'!N85:O230,2,FALSE),"")</f>
        <v/>
      </c>
      <c r="H102" s="266"/>
      <c r="I102" s="221"/>
      <c r="J102" s="254">
        <f t="shared" si="15"/>
        <v>0</v>
      </c>
      <c r="K102" s="254" t="e">
        <f t="shared" si="16"/>
        <v>#VALUE!</v>
      </c>
      <c r="L102" s="254">
        <f t="shared" si="13"/>
        <v>0</v>
      </c>
      <c r="M102" s="255" t="str">
        <f t="shared" si="14"/>
        <v/>
      </c>
      <c r="N102" s="306" t="s">
        <v>460</v>
      </c>
      <c r="O102" s="306">
        <f t="shared" si="18"/>
        <v>0</v>
      </c>
      <c r="P102" s="307">
        <f t="shared" si="19"/>
        <v>0</v>
      </c>
      <c r="Q102" s="307">
        <f t="shared" si="20"/>
        <v>0</v>
      </c>
      <c r="R102" s="308">
        <f t="shared" si="21"/>
        <v>0</v>
      </c>
      <c r="S102" s="308">
        <f t="shared" si="22"/>
        <v>0</v>
      </c>
      <c r="T102" s="308">
        <f t="shared" si="23"/>
        <v>0</v>
      </c>
      <c r="U102" s="232"/>
      <c r="V102" s="233"/>
      <c r="W102" s="230"/>
      <c r="X102" s="234"/>
      <c r="Y102" s="235"/>
      <c r="Z102" s="231"/>
      <c r="AA102" s="231"/>
      <c r="AB102" s="236"/>
    </row>
    <row r="103" spans="2:28" ht="30" customHeight="1" x14ac:dyDescent="0.3">
      <c r="B103" s="217"/>
      <c r="C103" s="227"/>
      <c r="D103" s="227"/>
      <c r="E103" s="219" t="str">
        <f t="shared" si="17"/>
        <v/>
      </c>
      <c r="F103" s="220"/>
      <c r="G103" s="274" t="str">
        <f>IFERROR(VLOOKUP(F103,'Data (hidden)'!N86:O231,2,FALSE),"")</f>
        <v/>
      </c>
      <c r="H103" s="266"/>
      <c r="I103" s="221"/>
      <c r="J103" s="254">
        <f t="shared" si="15"/>
        <v>0</v>
      </c>
      <c r="K103" s="254" t="e">
        <f t="shared" si="16"/>
        <v>#VALUE!</v>
      </c>
      <c r="L103" s="254">
        <f t="shared" si="13"/>
        <v>0</v>
      </c>
      <c r="M103" s="255" t="str">
        <f t="shared" si="14"/>
        <v/>
      </c>
      <c r="N103" s="306" t="s">
        <v>461</v>
      </c>
      <c r="O103" s="306">
        <f t="shared" si="18"/>
        <v>0</v>
      </c>
      <c r="P103" s="307">
        <f t="shared" si="19"/>
        <v>0</v>
      </c>
      <c r="Q103" s="307">
        <f t="shared" si="20"/>
        <v>0</v>
      </c>
      <c r="R103" s="308">
        <f t="shared" si="21"/>
        <v>0</v>
      </c>
      <c r="S103" s="308">
        <f t="shared" si="22"/>
        <v>0</v>
      </c>
      <c r="T103" s="308">
        <f t="shared" si="23"/>
        <v>0</v>
      </c>
      <c r="U103" s="232"/>
      <c r="V103" s="233"/>
      <c r="W103" s="230"/>
      <c r="X103" s="234"/>
      <c r="Y103" s="235"/>
      <c r="Z103" s="231"/>
      <c r="AA103" s="231"/>
      <c r="AB103" s="236"/>
    </row>
    <row r="104" spans="2:28" ht="30" customHeight="1" x14ac:dyDescent="0.3">
      <c r="B104" s="217"/>
      <c r="C104" s="227"/>
      <c r="D104" s="227"/>
      <c r="E104" s="219" t="str">
        <f t="shared" si="17"/>
        <v/>
      </c>
      <c r="F104" s="220"/>
      <c r="G104" s="274" t="str">
        <f>IFERROR(VLOOKUP(F104,'Data (hidden)'!N87:O232,2,FALSE),"")</f>
        <v/>
      </c>
      <c r="H104" s="266"/>
      <c r="I104" s="221"/>
      <c r="J104" s="254">
        <f t="shared" si="15"/>
        <v>0</v>
      </c>
      <c r="K104" s="254" t="e">
        <f t="shared" si="16"/>
        <v>#VALUE!</v>
      </c>
      <c r="L104" s="254">
        <f t="shared" si="13"/>
        <v>0</v>
      </c>
      <c r="M104" s="255" t="str">
        <f t="shared" si="14"/>
        <v/>
      </c>
      <c r="N104" s="306" t="s">
        <v>462</v>
      </c>
      <c r="O104" s="306">
        <f t="shared" si="18"/>
        <v>0</v>
      </c>
      <c r="P104" s="307">
        <f t="shared" si="19"/>
        <v>0</v>
      </c>
      <c r="Q104" s="307">
        <f t="shared" si="20"/>
        <v>0</v>
      </c>
      <c r="R104" s="308">
        <f t="shared" si="21"/>
        <v>0</v>
      </c>
      <c r="S104" s="308">
        <f t="shared" si="22"/>
        <v>0</v>
      </c>
      <c r="T104" s="308">
        <f t="shared" si="23"/>
        <v>0</v>
      </c>
      <c r="U104" s="232"/>
      <c r="V104" s="233"/>
      <c r="W104" s="230"/>
      <c r="X104" s="234"/>
      <c r="Y104" s="235"/>
      <c r="Z104" s="231"/>
      <c r="AA104" s="231"/>
      <c r="AB104" s="236"/>
    </row>
    <row r="105" spans="2:28" ht="30" customHeight="1" x14ac:dyDescent="0.3">
      <c r="B105" s="217"/>
      <c r="C105" s="227"/>
      <c r="D105" s="227"/>
      <c r="E105" s="219" t="str">
        <f t="shared" si="17"/>
        <v/>
      </c>
      <c r="F105" s="220"/>
      <c r="G105" s="274" t="str">
        <f>IFERROR(VLOOKUP(F105,'Data (hidden)'!N88:O233,2,FALSE),"")</f>
        <v/>
      </c>
      <c r="H105" s="266"/>
      <c r="I105" s="221"/>
      <c r="J105" s="254">
        <f t="shared" si="15"/>
        <v>0</v>
      </c>
      <c r="K105" s="254" t="e">
        <f t="shared" si="16"/>
        <v>#VALUE!</v>
      </c>
      <c r="L105" s="254">
        <f t="shared" si="13"/>
        <v>0</v>
      </c>
      <c r="M105" s="255" t="str">
        <f t="shared" si="14"/>
        <v/>
      </c>
      <c r="N105" s="306" t="s">
        <v>463</v>
      </c>
      <c r="O105" s="306">
        <f t="shared" si="18"/>
        <v>0</v>
      </c>
      <c r="P105" s="307">
        <f t="shared" si="19"/>
        <v>0</v>
      </c>
      <c r="Q105" s="307">
        <f t="shared" si="20"/>
        <v>0</v>
      </c>
      <c r="R105" s="308">
        <f t="shared" si="21"/>
        <v>0</v>
      </c>
      <c r="S105" s="308">
        <f t="shared" si="22"/>
        <v>0</v>
      </c>
      <c r="T105" s="308">
        <f t="shared" si="23"/>
        <v>0</v>
      </c>
      <c r="U105" s="232"/>
      <c r="V105" s="233"/>
      <c r="W105" s="230"/>
      <c r="X105" s="234"/>
      <c r="Y105" s="235"/>
      <c r="Z105" s="231"/>
      <c r="AA105" s="231"/>
      <c r="AB105" s="236"/>
    </row>
    <row r="106" spans="2:28" ht="30" customHeight="1" x14ac:dyDescent="0.3">
      <c r="B106" s="217"/>
      <c r="C106" s="227"/>
      <c r="D106" s="227"/>
      <c r="E106" s="219" t="str">
        <f t="shared" si="17"/>
        <v/>
      </c>
      <c r="F106" s="220"/>
      <c r="G106" s="274" t="str">
        <f>IFERROR(VLOOKUP(F106,'Data (hidden)'!N89:O234,2,FALSE),"")</f>
        <v/>
      </c>
      <c r="H106" s="266"/>
      <c r="I106" s="221"/>
      <c r="J106" s="254">
        <f t="shared" si="15"/>
        <v>0</v>
      </c>
      <c r="K106" s="254" t="e">
        <f t="shared" si="16"/>
        <v>#VALUE!</v>
      </c>
      <c r="L106" s="254">
        <f t="shared" si="13"/>
        <v>0</v>
      </c>
      <c r="M106" s="255" t="str">
        <f t="shared" si="14"/>
        <v/>
      </c>
      <c r="N106" s="306" t="s">
        <v>464</v>
      </c>
      <c r="O106" s="306">
        <f t="shared" si="18"/>
        <v>0</v>
      </c>
      <c r="P106" s="307">
        <f t="shared" si="19"/>
        <v>0</v>
      </c>
      <c r="Q106" s="307">
        <f t="shared" si="20"/>
        <v>0</v>
      </c>
      <c r="R106" s="308">
        <f t="shared" si="21"/>
        <v>0</v>
      </c>
      <c r="S106" s="308">
        <f t="shared" si="22"/>
        <v>0</v>
      </c>
      <c r="T106" s="308">
        <f t="shared" si="23"/>
        <v>0</v>
      </c>
      <c r="U106" s="232"/>
      <c r="V106" s="233"/>
      <c r="W106" s="230"/>
      <c r="X106" s="234"/>
      <c r="Y106" s="235"/>
      <c r="Z106" s="231"/>
      <c r="AA106" s="231"/>
      <c r="AB106" s="236"/>
    </row>
    <row r="107" spans="2:28" ht="30" customHeight="1" x14ac:dyDescent="0.3">
      <c r="B107" s="217"/>
      <c r="C107" s="227"/>
      <c r="D107" s="227"/>
      <c r="E107" s="219" t="str">
        <f t="shared" si="17"/>
        <v/>
      </c>
      <c r="F107" s="220"/>
      <c r="G107" s="274" t="str">
        <f>IFERROR(VLOOKUP(F107,'Data (hidden)'!N90:O235,2,FALSE),"")</f>
        <v/>
      </c>
      <c r="H107" s="266"/>
      <c r="I107" s="221"/>
      <c r="J107" s="254">
        <f t="shared" si="15"/>
        <v>0</v>
      </c>
      <c r="K107" s="254" t="e">
        <f t="shared" si="16"/>
        <v>#VALUE!</v>
      </c>
      <c r="L107" s="254">
        <f t="shared" si="13"/>
        <v>0</v>
      </c>
      <c r="M107" s="255" t="str">
        <f t="shared" si="14"/>
        <v/>
      </c>
      <c r="N107" s="306" t="s">
        <v>465</v>
      </c>
      <c r="O107" s="306">
        <f t="shared" si="18"/>
        <v>0</v>
      </c>
      <c r="P107" s="307">
        <f t="shared" si="19"/>
        <v>0</v>
      </c>
      <c r="Q107" s="307">
        <f t="shared" si="20"/>
        <v>0</v>
      </c>
      <c r="R107" s="308">
        <f t="shared" si="21"/>
        <v>0</v>
      </c>
      <c r="S107" s="308">
        <f t="shared" si="22"/>
        <v>0</v>
      </c>
      <c r="T107" s="308">
        <f t="shared" si="23"/>
        <v>0</v>
      </c>
      <c r="U107" s="232"/>
      <c r="V107" s="233"/>
      <c r="W107" s="230"/>
      <c r="X107" s="234"/>
      <c r="Y107" s="235"/>
      <c r="Z107" s="231"/>
      <c r="AA107" s="231"/>
      <c r="AB107" s="236"/>
    </row>
    <row r="108" spans="2:28" ht="30" customHeight="1" x14ac:dyDescent="0.3">
      <c r="B108" s="217"/>
      <c r="C108" s="227"/>
      <c r="D108" s="227"/>
      <c r="E108" s="219" t="str">
        <f t="shared" si="17"/>
        <v/>
      </c>
      <c r="F108" s="220"/>
      <c r="G108" s="274" t="str">
        <f>IFERROR(VLOOKUP(F108,'Data (hidden)'!N91:O236,2,FALSE),"")</f>
        <v/>
      </c>
      <c r="H108" s="266"/>
      <c r="I108" s="221"/>
      <c r="J108" s="254">
        <f t="shared" si="15"/>
        <v>0</v>
      </c>
      <c r="K108" s="254" t="e">
        <f t="shared" si="16"/>
        <v>#VALUE!</v>
      </c>
      <c r="L108" s="254">
        <f t="shared" si="13"/>
        <v>0</v>
      </c>
      <c r="M108" s="255" t="str">
        <f t="shared" si="14"/>
        <v/>
      </c>
      <c r="N108" s="306" t="s">
        <v>466</v>
      </c>
      <c r="O108" s="306">
        <f t="shared" si="18"/>
        <v>0</v>
      </c>
      <c r="P108" s="307">
        <f t="shared" si="19"/>
        <v>0</v>
      </c>
      <c r="Q108" s="307">
        <f t="shared" si="20"/>
        <v>0</v>
      </c>
      <c r="R108" s="308">
        <f t="shared" si="21"/>
        <v>0</v>
      </c>
      <c r="S108" s="308">
        <f t="shared" si="22"/>
        <v>0</v>
      </c>
      <c r="T108" s="308">
        <f t="shared" si="23"/>
        <v>0</v>
      </c>
      <c r="U108" s="232"/>
      <c r="V108" s="233"/>
      <c r="W108" s="230"/>
      <c r="X108" s="234"/>
      <c r="Y108" s="235"/>
      <c r="Z108" s="231"/>
      <c r="AA108" s="231"/>
      <c r="AB108" s="236"/>
    </row>
    <row r="109" spans="2:28" ht="30" customHeight="1" x14ac:dyDescent="0.3">
      <c r="B109" s="217"/>
      <c r="C109" s="227"/>
      <c r="D109" s="227"/>
      <c r="E109" s="219" t="str">
        <f t="shared" si="17"/>
        <v/>
      </c>
      <c r="F109" s="220"/>
      <c r="G109" s="274" t="str">
        <f>IFERROR(VLOOKUP(F109,'Data (hidden)'!N92:O237,2,FALSE),"")</f>
        <v/>
      </c>
      <c r="H109" s="266"/>
      <c r="I109" s="221"/>
      <c r="J109" s="254">
        <f t="shared" si="15"/>
        <v>0</v>
      </c>
      <c r="K109" s="254" t="e">
        <f t="shared" si="16"/>
        <v>#VALUE!</v>
      </c>
      <c r="L109" s="254">
        <f t="shared" si="13"/>
        <v>0</v>
      </c>
      <c r="M109" s="255" t="str">
        <f t="shared" si="14"/>
        <v/>
      </c>
      <c r="N109" s="306" t="s">
        <v>467</v>
      </c>
      <c r="O109" s="306">
        <f t="shared" si="18"/>
        <v>0</v>
      </c>
      <c r="P109" s="307">
        <f t="shared" si="19"/>
        <v>0</v>
      </c>
      <c r="Q109" s="307">
        <f t="shared" si="20"/>
        <v>0</v>
      </c>
      <c r="R109" s="308">
        <f t="shared" si="21"/>
        <v>0</v>
      </c>
      <c r="S109" s="308">
        <f t="shared" si="22"/>
        <v>0</v>
      </c>
      <c r="T109" s="308">
        <f t="shared" si="23"/>
        <v>0</v>
      </c>
      <c r="U109" s="232"/>
      <c r="V109" s="233"/>
      <c r="W109" s="230"/>
      <c r="X109" s="234"/>
      <c r="Y109" s="235"/>
      <c r="Z109" s="231"/>
      <c r="AA109" s="231"/>
      <c r="AB109" s="236"/>
    </row>
    <row r="110" spans="2:28" ht="30" customHeight="1" x14ac:dyDescent="0.3">
      <c r="B110" s="217"/>
      <c r="C110" s="227"/>
      <c r="D110" s="227"/>
      <c r="E110" s="219" t="str">
        <f t="shared" si="17"/>
        <v/>
      </c>
      <c r="F110" s="220"/>
      <c r="G110" s="274" t="str">
        <f>IFERROR(VLOOKUP(F110,'Data (hidden)'!N93:O238,2,FALSE),"")</f>
        <v/>
      </c>
      <c r="H110" s="266"/>
      <c r="I110" s="221"/>
      <c r="J110" s="254">
        <f t="shared" si="15"/>
        <v>0</v>
      </c>
      <c r="K110" s="254" t="e">
        <f t="shared" si="16"/>
        <v>#VALUE!</v>
      </c>
      <c r="L110" s="254">
        <f t="shared" si="13"/>
        <v>0</v>
      </c>
      <c r="M110" s="255" t="str">
        <f t="shared" si="14"/>
        <v/>
      </c>
      <c r="N110" s="306" t="s">
        <v>468</v>
      </c>
      <c r="O110" s="306">
        <f t="shared" si="18"/>
        <v>0</v>
      </c>
      <c r="P110" s="307">
        <f t="shared" si="19"/>
        <v>0</v>
      </c>
      <c r="Q110" s="307">
        <f t="shared" si="20"/>
        <v>0</v>
      </c>
      <c r="R110" s="308">
        <f t="shared" si="21"/>
        <v>0</v>
      </c>
      <c r="S110" s="308">
        <f t="shared" si="22"/>
        <v>0</v>
      </c>
      <c r="T110" s="308">
        <f t="shared" si="23"/>
        <v>0</v>
      </c>
      <c r="U110" s="232"/>
      <c r="V110" s="233"/>
      <c r="W110" s="230"/>
      <c r="X110" s="234"/>
      <c r="Y110" s="235"/>
      <c r="Z110" s="231"/>
      <c r="AA110" s="231"/>
      <c r="AB110" s="236"/>
    </row>
    <row r="111" spans="2:28" ht="30" customHeight="1" x14ac:dyDescent="0.3">
      <c r="B111" s="217"/>
      <c r="C111" s="227"/>
      <c r="D111" s="227"/>
      <c r="E111" s="219" t="str">
        <f t="shared" si="17"/>
        <v/>
      </c>
      <c r="F111" s="220"/>
      <c r="G111" s="274" t="str">
        <f>IFERROR(VLOOKUP(F111,'Data (hidden)'!N94:O239,2,FALSE),"")</f>
        <v/>
      </c>
      <c r="H111" s="266"/>
      <c r="I111" s="221"/>
      <c r="J111" s="254">
        <f t="shared" si="15"/>
        <v>0</v>
      </c>
      <c r="K111" s="254" t="e">
        <f t="shared" si="16"/>
        <v>#VALUE!</v>
      </c>
      <c r="L111" s="254">
        <f t="shared" si="13"/>
        <v>0</v>
      </c>
      <c r="M111" s="255" t="str">
        <f t="shared" si="14"/>
        <v/>
      </c>
      <c r="N111" s="306" t="s">
        <v>469</v>
      </c>
      <c r="O111" s="306">
        <f t="shared" si="18"/>
        <v>0</v>
      </c>
      <c r="P111" s="307">
        <f t="shared" si="19"/>
        <v>0</v>
      </c>
      <c r="Q111" s="307">
        <f t="shared" si="20"/>
        <v>0</v>
      </c>
      <c r="R111" s="308">
        <f t="shared" si="21"/>
        <v>0</v>
      </c>
      <c r="S111" s="308">
        <f t="shared" si="22"/>
        <v>0</v>
      </c>
      <c r="T111" s="308">
        <f t="shared" si="23"/>
        <v>0</v>
      </c>
      <c r="U111" s="232"/>
      <c r="V111" s="233"/>
      <c r="W111" s="230"/>
      <c r="X111" s="234"/>
      <c r="Y111" s="235"/>
      <c r="Z111" s="231"/>
      <c r="AA111" s="231"/>
      <c r="AB111" s="236"/>
    </row>
    <row r="112" spans="2:28" ht="30" customHeight="1" x14ac:dyDescent="0.3">
      <c r="B112" s="217"/>
      <c r="C112" s="227"/>
      <c r="D112" s="227"/>
      <c r="E112" s="219" t="str">
        <f t="shared" si="17"/>
        <v/>
      </c>
      <c r="F112" s="220"/>
      <c r="G112" s="274" t="str">
        <f>IFERROR(VLOOKUP(F112,'Data (hidden)'!N95:O240,2,FALSE),"")</f>
        <v/>
      </c>
      <c r="H112" s="266"/>
      <c r="I112" s="221"/>
      <c r="J112" s="254">
        <f t="shared" si="15"/>
        <v>0</v>
      </c>
      <c r="K112" s="254" t="e">
        <f t="shared" si="16"/>
        <v>#VALUE!</v>
      </c>
      <c r="L112" s="254">
        <f t="shared" si="13"/>
        <v>0</v>
      </c>
      <c r="M112" s="255" t="str">
        <f t="shared" si="14"/>
        <v/>
      </c>
      <c r="N112" s="306" t="s">
        <v>470</v>
      </c>
      <c r="O112" s="306">
        <f t="shared" si="18"/>
        <v>0</v>
      </c>
      <c r="P112" s="307">
        <f t="shared" si="19"/>
        <v>0</v>
      </c>
      <c r="Q112" s="307">
        <f t="shared" si="20"/>
        <v>0</v>
      </c>
      <c r="R112" s="308">
        <f t="shared" si="21"/>
        <v>0</v>
      </c>
      <c r="S112" s="308">
        <f t="shared" si="22"/>
        <v>0</v>
      </c>
      <c r="T112" s="308">
        <f t="shared" si="23"/>
        <v>0</v>
      </c>
      <c r="U112" s="232"/>
      <c r="V112" s="233"/>
      <c r="W112" s="230"/>
      <c r="X112" s="234"/>
      <c r="Y112" s="235"/>
      <c r="Z112" s="231"/>
      <c r="AA112" s="231"/>
      <c r="AB112" s="236"/>
    </row>
    <row r="113" spans="2:16382" ht="30" customHeight="1" x14ac:dyDescent="0.3">
      <c r="B113" s="217"/>
      <c r="C113" s="227"/>
      <c r="D113" s="227"/>
      <c r="E113" s="219" t="str">
        <f t="shared" si="17"/>
        <v/>
      </c>
      <c r="F113" s="220"/>
      <c r="G113" s="274" t="str">
        <f>IFERROR(VLOOKUP(F113,'Data (hidden)'!N96:O241,2,FALSE),"")</f>
        <v/>
      </c>
      <c r="H113" s="266"/>
      <c r="I113" s="221"/>
      <c r="J113" s="254">
        <f t="shared" si="15"/>
        <v>0</v>
      </c>
      <c r="K113" s="254" t="e">
        <f t="shared" si="16"/>
        <v>#VALUE!</v>
      </c>
      <c r="L113" s="254">
        <f t="shared" si="13"/>
        <v>0</v>
      </c>
      <c r="M113" s="255" t="str">
        <f t="shared" si="14"/>
        <v/>
      </c>
      <c r="N113" s="306" t="s">
        <v>471</v>
      </c>
      <c r="O113" s="306">
        <f t="shared" si="18"/>
        <v>0</v>
      </c>
      <c r="P113" s="307">
        <f t="shared" si="19"/>
        <v>0</v>
      </c>
      <c r="Q113" s="307">
        <f t="shared" si="20"/>
        <v>0</v>
      </c>
      <c r="R113" s="308">
        <f t="shared" si="21"/>
        <v>0</v>
      </c>
      <c r="S113" s="308">
        <f t="shared" si="22"/>
        <v>0</v>
      </c>
      <c r="T113" s="308">
        <f t="shared" si="23"/>
        <v>0</v>
      </c>
      <c r="U113" s="232"/>
      <c r="V113" s="233"/>
      <c r="W113" s="230"/>
      <c r="X113" s="234"/>
      <c r="Y113" s="235"/>
      <c r="Z113" s="231"/>
      <c r="AA113" s="231"/>
      <c r="AB113" s="236"/>
    </row>
    <row r="114" spans="2:16382" ht="30" customHeight="1" x14ac:dyDescent="0.3">
      <c r="B114" s="217"/>
      <c r="C114" s="227"/>
      <c r="D114" s="227"/>
      <c r="E114" s="219" t="str">
        <f t="shared" si="17"/>
        <v/>
      </c>
      <c r="F114" s="220"/>
      <c r="G114" s="274" t="str">
        <f>IFERROR(VLOOKUP(F114,'Data (hidden)'!N97:O242,2,FALSE),"")</f>
        <v/>
      </c>
      <c r="H114" s="266"/>
      <c r="I114" s="221"/>
      <c r="J114" s="254">
        <f t="shared" si="15"/>
        <v>0</v>
      </c>
      <c r="K114" s="254" t="e">
        <f t="shared" si="16"/>
        <v>#VALUE!</v>
      </c>
      <c r="L114" s="254">
        <f t="shared" si="13"/>
        <v>0</v>
      </c>
      <c r="M114" s="255" t="str">
        <f t="shared" si="14"/>
        <v/>
      </c>
      <c r="N114" s="306" t="s">
        <v>472</v>
      </c>
      <c r="O114" s="306">
        <f t="shared" si="18"/>
        <v>0</v>
      </c>
      <c r="P114" s="307">
        <f t="shared" si="19"/>
        <v>0</v>
      </c>
      <c r="Q114" s="307">
        <f t="shared" si="20"/>
        <v>0</v>
      </c>
      <c r="R114" s="308">
        <f t="shared" si="21"/>
        <v>0</v>
      </c>
      <c r="S114" s="308">
        <f t="shared" si="22"/>
        <v>0</v>
      </c>
      <c r="T114" s="308">
        <f t="shared" si="23"/>
        <v>0</v>
      </c>
      <c r="U114" s="232"/>
      <c r="V114" s="233"/>
      <c r="W114" s="230"/>
      <c r="X114" s="234"/>
      <c r="Y114" s="235"/>
      <c r="Z114" s="231"/>
      <c r="AA114" s="231"/>
      <c r="AB114" s="236"/>
    </row>
    <row r="115" spans="2:16382" ht="30" customHeight="1" x14ac:dyDescent="0.3">
      <c r="B115" s="217"/>
      <c r="C115" s="227"/>
      <c r="D115" s="227"/>
      <c r="E115" s="219" t="str">
        <f t="shared" si="17"/>
        <v/>
      </c>
      <c r="F115" s="220"/>
      <c r="G115" s="274" t="str">
        <f>IFERROR(VLOOKUP(F115,'Data (hidden)'!N98:O243,2,FALSE),"")</f>
        <v/>
      </c>
      <c r="H115" s="266"/>
      <c r="I115" s="221"/>
      <c r="J115" s="254">
        <f t="shared" si="15"/>
        <v>0</v>
      </c>
      <c r="K115" s="254" t="e">
        <f t="shared" si="16"/>
        <v>#VALUE!</v>
      </c>
      <c r="L115" s="254">
        <f t="shared" si="13"/>
        <v>0</v>
      </c>
      <c r="M115" s="255" t="str">
        <f t="shared" si="14"/>
        <v/>
      </c>
      <c r="N115" s="306" t="s">
        <v>473</v>
      </c>
      <c r="O115" s="306">
        <f t="shared" si="18"/>
        <v>0</v>
      </c>
      <c r="P115" s="307">
        <f t="shared" si="19"/>
        <v>0</v>
      </c>
      <c r="Q115" s="307">
        <f t="shared" si="20"/>
        <v>0</v>
      </c>
      <c r="R115" s="308">
        <f t="shared" si="21"/>
        <v>0</v>
      </c>
      <c r="S115" s="308">
        <f t="shared" si="22"/>
        <v>0</v>
      </c>
      <c r="T115" s="308">
        <f t="shared" si="23"/>
        <v>0</v>
      </c>
      <c r="U115" s="232"/>
      <c r="V115" s="233"/>
      <c r="W115" s="230"/>
      <c r="X115" s="234"/>
      <c r="Y115" s="235"/>
      <c r="Z115" s="231"/>
      <c r="AA115" s="231"/>
      <c r="AB115" s="236"/>
    </row>
    <row r="116" spans="2:16382" ht="30" customHeight="1" x14ac:dyDescent="0.3">
      <c r="B116" s="217"/>
      <c r="C116" s="227"/>
      <c r="D116" s="227"/>
      <c r="E116" s="219" t="str">
        <f t="shared" ref="E116:E179" si="24">IF(SUM(C116-(C116*L116))=0,"",SUM(C116-(C116*L116)))</f>
        <v/>
      </c>
      <c r="F116" s="220"/>
      <c r="G116" s="274" t="str">
        <f>IFERROR(VLOOKUP(F116,'Data (hidden)'!N99:O244,2,FALSE),"")</f>
        <v/>
      </c>
      <c r="H116" s="266"/>
      <c r="I116" s="221"/>
      <c r="J116" s="254">
        <f t="shared" si="15"/>
        <v>0</v>
      </c>
      <c r="K116" s="254" t="e">
        <f t="shared" si="16"/>
        <v>#VALUE!</v>
      </c>
      <c r="L116" s="254">
        <f t="shared" si="13"/>
        <v>0</v>
      </c>
      <c r="M116" s="255" t="str">
        <f t="shared" si="14"/>
        <v/>
      </c>
      <c r="N116" s="306" t="s">
        <v>474</v>
      </c>
      <c r="O116" s="306">
        <f t="shared" si="18"/>
        <v>0</v>
      </c>
      <c r="P116" s="307">
        <f t="shared" si="19"/>
        <v>0</v>
      </c>
      <c r="Q116" s="307">
        <f t="shared" si="20"/>
        <v>0</v>
      </c>
      <c r="R116" s="308">
        <f t="shared" si="21"/>
        <v>0</v>
      </c>
      <c r="S116" s="308">
        <f t="shared" si="22"/>
        <v>0</v>
      </c>
      <c r="T116" s="308">
        <f t="shared" si="23"/>
        <v>0</v>
      </c>
      <c r="U116" s="232"/>
      <c r="V116" s="233"/>
      <c r="W116" s="230"/>
      <c r="X116" s="234"/>
      <c r="Y116" s="235"/>
      <c r="Z116" s="231"/>
      <c r="AA116" s="231"/>
      <c r="AB116" s="236"/>
    </row>
    <row r="117" spans="2:16382" ht="30" customHeight="1" x14ac:dyDescent="0.3">
      <c r="B117" s="217"/>
      <c r="C117" s="227"/>
      <c r="D117" s="227"/>
      <c r="E117" s="219" t="str">
        <f t="shared" si="24"/>
        <v/>
      </c>
      <c r="F117" s="220"/>
      <c r="G117" s="274" t="str">
        <f>IFERROR(VLOOKUP(F117,'Data (hidden)'!N100:O245,2,FALSE),"")</f>
        <v/>
      </c>
      <c r="H117" s="266"/>
      <c r="I117" s="221"/>
      <c r="J117" s="254">
        <f t="shared" si="15"/>
        <v>0</v>
      </c>
      <c r="K117" s="254" t="e">
        <f t="shared" si="16"/>
        <v>#VALUE!</v>
      </c>
      <c r="L117" s="254">
        <f t="shared" si="13"/>
        <v>0</v>
      </c>
      <c r="M117" s="255" t="str">
        <f t="shared" si="14"/>
        <v/>
      </c>
      <c r="N117" s="306" t="s">
        <v>475</v>
      </c>
      <c r="O117" s="306">
        <f t="shared" si="18"/>
        <v>0</v>
      </c>
      <c r="P117" s="307">
        <f t="shared" si="19"/>
        <v>0</v>
      </c>
      <c r="Q117" s="307">
        <f t="shared" si="20"/>
        <v>0</v>
      </c>
      <c r="R117" s="308">
        <f t="shared" si="21"/>
        <v>0</v>
      </c>
      <c r="S117" s="308">
        <f t="shared" si="22"/>
        <v>0</v>
      </c>
      <c r="T117" s="308">
        <f t="shared" si="23"/>
        <v>0</v>
      </c>
      <c r="U117" s="232"/>
      <c r="V117" s="233"/>
      <c r="W117" s="230"/>
      <c r="X117" s="234"/>
      <c r="Y117" s="235"/>
      <c r="Z117" s="231"/>
      <c r="AA117" s="231"/>
      <c r="AB117" s="236"/>
    </row>
    <row r="118" spans="2:16382" ht="30" customHeight="1" x14ac:dyDescent="0.3">
      <c r="B118" s="217"/>
      <c r="C118" s="227"/>
      <c r="D118" s="227"/>
      <c r="E118" s="219" t="str">
        <f t="shared" si="24"/>
        <v/>
      </c>
      <c r="F118" s="220"/>
      <c r="G118" s="274" t="str">
        <f>IFERROR(VLOOKUP(F118,'Data (hidden)'!N101:O246,2,FALSE),"")</f>
        <v/>
      </c>
      <c r="H118" s="266"/>
      <c r="I118" s="221"/>
      <c r="J118" s="254">
        <f t="shared" si="15"/>
        <v>0</v>
      </c>
      <c r="K118" s="254" t="e">
        <f t="shared" si="16"/>
        <v>#VALUE!</v>
      </c>
      <c r="L118" s="254">
        <f t="shared" si="13"/>
        <v>0</v>
      </c>
      <c r="M118" s="255" t="str">
        <f t="shared" si="14"/>
        <v/>
      </c>
      <c r="N118" s="306" t="s">
        <v>476</v>
      </c>
      <c r="O118" s="306">
        <f t="shared" si="18"/>
        <v>0</v>
      </c>
      <c r="P118" s="307">
        <f t="shared" si="19"/>
        <v>0</v>
      </c>
      <c r="Q118" s="307">
        <f t="shared" si="20"/>
        <v>0</v>
      </c>
      <c r="R118" s="308">
        <f t="shared" si="21"/>
        <v>0</v>
      </c>
      <c r="S118" s="308">
        <f t="shared" si="22"/>
        <v>0</v>
      </c>
      <c r="T118" s="308">
        <f t="shared" si="23"/>
        <v>0</v>
      </c>
      <c r="U118" s="232"/>
      <c r="V118" s="233"/>
      <c r="W118" s="230"/>
      <c r="X118" s="234"/>
      <c r="Y118" s="235"/>
      <c r="Z118" s="231"/>
      <c r="AA118" s="231"/>
      <c r="AB118" s="236"/>
    </row>
    <row r="119" spans="2:16382" ht="30" customHeight="1" x14ac:dyDescent="0.3">
      <c r="B119" s="217"/>
      <c r="C119" s="227"/>
      <c r="D119" s="227"/>
      <c r="E119" s="219" t="str">
        <f t="shared" si="24"/>
        <v/>
      </c>
      <c r="F119" s="220"/>
      <c r="G119" s="274" t="str">
        <f>IFERROR(VLOOKUP(F119,'Data (hidden)'!N102:O247,2,FALSE),"")</f>
        <v/>
      </c>
      <c r="H119" s="266"/>
      <c r="I119" s="221"/>
      <c r="J119" s="254">
        <f t="shared" si="15"/>
        <v>0</v>
      </c>
      <c r="K119" s="254" t="e">
        <f t="shared" si="16"/>
        <v>#VALUE!</v>
      </c>
      <c r="L119" s="254">
        <f t="shared" si="13"/>
        <v>0</v>
      </c>
      <c r="M119" s="255" t="str">
        <f t="shared" si="14"/>
        <v/>
      </c>
      <c r="N119" s="306" t="s">
        <v>477</v>
      </c>
      <c r="O119" s="306">
        <f t="shared" si="18"/>
        <v>0</v>
      </c>
      <c r="P119" s="307">
        <f t="shared" si="19"/>
        <v>0</v>
      </c>
      <c r="Q119" s="307">
        <f t="shared" si="20"/>
        <v>0</v>
      </c>
      <c r="R119" s="308">
        <f t="shared" si="21"/>
        <v>0</v>
      </c>
      <c r="S119" s="308">
        <f t="shared" si="22"/>
        <v>0</v>
      </c>
      <c r="T119" s="308">
        <f t="shared" si="23"/>
        <v>0</v>
      </c>
      <c r="U119" s="232"/>
      <c r="V119" s="233"/>
      <c r="W119" s="230"/>
      <c r="X119" s="234"/>
      <c r="Y119" s="235"/>
      <c r="Z119" s="231"/>
      <c r="AA119" s="231"/>
      <c r="AB119" s="236"/>
    </row>
    <row r="120" spans="2:16382" ht="30" customHeight="1" x14ac:dyDescent="0.3">
      <c r="B120" s="217"/>
      <c r="C120" s="227"/>
      <c r="D120" s="227"/>
      <c r="E120" s="219" t="str">
        <f t="shared" si="24"/>
        <v/>
      </c>
      <c r="F120" s="220"/>
      <c r="G120" s="274" t="str">
        <f>IFERROR(VLOOKUP(F120,'Data (hidden)'!N103:O248,2,FALSE),"")</f>
        <v/>
      </c>
      <c r="H120" s="266"/>
      <c r="I120" s="221"/>
      <c r="J120" s="254">
        <f t="shared" si="15"/>
        <v>0</v>
      </c>
      <c r="K120" s="254" t="e">
        <f t="shared" si="16"/>
        <v>#VALUE!</v>
      </c>
      <c r="L120" s="254">
        <f t="shared" si="13"/>
        <v>0</v>
      </c>
      <c r="M120" s="255" t="str">
        <f t="shared" si="14"/>
        <v/>
      </c>
      <c r="N120" s="306" t="s">
        <v>478</v>
      </c>
      <c r="O120" s="306">
        <f t="shared" si="18"/>
        <v>0</v>
      </c>
      <c r="P120" s="307">
        <f t="shared" si="19"/>
        <v>0</v>
      </c>
      <c r="Q120" s="307">
        <f t="shared" si="20"/>
        <v>0</v>
      </c>
      <c r="R120" s="308">
        <f t="shared" si="21"/>
        <v>0</v>
      </c>
      <c r="S120" s="308">
        <f t="shared" si="22"/>
        <v>0</v>
      </c>
      <c r="T120" s="308">
        <f t="shared" si="23"/>
        <v>0</v>
      </c>
      <c r="U120" s="232"/>
      <c r="V120" s="233"/>
      <c r="W120" s="230"/>
      <c r="X120" s="234"/>
      <c r="Y120" s="235"/>
      <c r="Z120" s="231"/>
      <c r="AA120" s="231"/>
      <c r="AB120" s="236"/>
    </row>
    <row r="121" spans="2:16382" ht="30" customHeight="1" x14ac:dyDescent="0.3">
      <c r="B121" s="217"/>
      <c r="C121" s="227"/>
      <c r="D121" s="227"/>
      <c r="E121" s="219" t="str">
        <f t="shared" si="24"/>
        <v/>
      </c>
      <c r="F121" s="220"/>
      <c r="G121" s="274" t="str">
        <f>IFERROR(VLOOKUP(F121,'Data (hidden)'!N104:O249,2,FALSE),"")</f>
        <v/>
      </c>
      <c r="H121" s="266"/>
      <c r="I121" s="221"/>
      <c r="J121" s="254">
        <f t="shared" si="15"/>
        <v>0</v>
      </c>
      <c r="K121" s="254" t="e">
        <f t="shared" si="16"/>
        <v>#VALUE!</v>
      </c>
      <c r="L121" s="254">
        <f t="shared" si="13"/>
        <v>0</v>
      </c>
      <c r="M121" s="255" t="str">
        <f t="shared" si="14"/>
        <v/>
      </c>
      <c r="N121" s="306" t="s">
        <v>479</v>
      </c>
      <c r="O121" s="306">
        <f t="shared" si="18"/>
        <v>0</v>
      </c>
      <c r="P121" s="307">
        <f t="shared" si="19"/>
        <v>0</v>
      </c>
      <c r="Q121" s="307">
        <f t="shared" si="20"/>
        <v>0</v>
      </c>
      <c r="R121" s="308">
        <f t="shared" si="21"/>
        <v>0</v>
      </c>
      <c r="S121" s="308">
        <f t="shared" si="22"/>
        <v>0</v>
      </c>
      <c r="T121" s="308">
        <f t="shared" si="23"/>
        <v>0</v>
      </c>
      <c r="U121" s="232"/>
      <c r="V121" s="233"/>
      <c r="W121" s="230"/>
      <c r="X121" s="234"/>
      <c r="Y121" s="235"/>
      <c r="Z121" s="231"/>
      <c r="AA121" s="231"/>
      <c r="AB121" s="236"/>
    </row>
    <row r="122" spans="2:16382" ht="30" customHeight="1" x14ac:dyDescent="0.3">
      <c r="B122" s="217"/>
      <c r="C122" s="227"/>
      <c r="D122" s="227"/>
      <c r="E122" s="219" t="str">
        <f t="shared" si="24"/>
        <v/>
      </c>
      <c r="F122" s="220"/>
      <c r="G122" s="274" t="str">
        <f>IFERROR(VLOOKUP(F122,'Data (hidden)'!N105:O250,2,FALSE),"")</f>
        <v/>
      </c>
      <c r="H122" s="266"/>
      <c r="I122" s="221"/>
      <c r="J122" s="254">
        <f t="shared" si="15"/>
        <v>0</v>
      </c>
      <c r="K122" s="254" t="e">
        <f t="shared" si="16"/>
        <v>#VALUE!</v>
      </c>
      <c r="L122" s="254">
        <f t="shared" si="13"/>
        <v>0</v>
      </c>
      <c r="M122" s="255" t="str">
        <f t="shared" si="14"/>
        <v/>
      </c>
      <c r="N122" s="306" t="s">
        <v>480</v>
      </c>
      <c r="O122" s="306">
        <f t="shared" ref="O122:O127" si="25">SUMIFS($J$19:$J$650,$G$19:$G$650,"native broadleaf",$B$19:$B$650,"40")</f>
        <v>0</v>
      </c>
      <c r="P122" s="307">
        <f t="shared" ref="P122:P127" si="26">SUMIFS($J$19:$J$650,$G$19:$G$650,"Non-Native Broadleaf",$B$19:$B$650,"40")</f>
        <v>0</v>
      </c>
      <c r="Q122" s="307">
        <f t="shared" ref="Q122:Q127" si="27">SUMIFS($J$19:$J$650,$G$19:$G$650,"Naturalised Broadleaf",$B$19:$B$650,"40")</f>
        <v>0</v>
      </c>
      <c r="R122" s="308">
        <f t="shared" ref="R122:R127" si="28">SUMIFS($J$19:$J$650,$G$19:$G$650,"Native Conifer",$B$19:$B$650,"40")</f>
        <v>0</v>
      </c>
      <c r="S122" s="308">
        <f t="shared" ref="S122:S127" si="29">SUMIFS($J$19:$J$650,$G$19:$G$650,"Non-Native Conifer",$B$19:$B$650,"40")</f>
        <v>0</v>
      </c>
      <c r="T122" s="308">
        <f t="shared" ref="T122:T127" si="30">SUMIFS($J$19:$J$650,$G$19:$G$650,"Naturalised Conifer",$B$19:$B$650,"40")</f>
        <v>0</v>
      </c>
      <c r="U122" s="232"/>
      <c r="V122" s="233"/>
      <c r="W122" s="230"/>
      <c r="X122" s="234"/>
      <c r="Y122" s="235"/>
      <c r="Z122" s="231"/>
      <c r="AA122" s="231"/>
      <c r="AB122" s="236"/>
    </row>
    <row r="123" spans="2:16382" ht="30" customHeight="1" x14ac:dyDescent="0.3">
      <c r="B123" s="217"/>
      <c r="C123" s="227"/>
      <c r="D123" s="227"/>
      <c r="E123" s="219" t="str">
        <f t="shared" si="24"/>
        <v/>
      </c>
      <c r="F123" s="220"/>
      <c r="G123" s="274" t="str">
        <f>IFERROR(VLOOKUP(F123,'Data (hidden)'!N106:O251,2,FALSE),"")</f>
        <v/>
      </c>
      <c r="H123" s="266"/>
      <c r="I123" s="221"/>
      <c r="J123" s="254">
        <f t="shared" si="15"/>
        <v>0</v>
      </c>
      <c r="K123" s="254" t="e">
        <f t="shared" si="16"/>
        <v>#VALUE!</v>
      </c>
      <c r="L123" s="254">
        <f t="shared" si="13"/>
        <v>0</v>
      </c>
      <c r="M123" s="255" t="str">
        <f t="shared" si="14"/>
        <v/>
      </c>
      <c r="N123" s="306" t="s">
        <v>481</v>
      </c>
      <c r="O123" s="306">
        <f t="shared" si="25"/>
        <v>0</v>
      </c>
      <c r="P123" s="307">
        <f t="shared" si="26"/>
        <v>0</v>
      </c>
      <c r="Q123" s="307">
        <f t="shared" si="27"/>
        <v>0</v>
      </c>
      <c r="R123" s="308">
        <f t="shared" si="28"/>
        <v>0</v>
      </c>
      <c r="S123" s="308">
        <f t="shared" si="29"/>
        <v>0</v>
      </c>
      <c r="T123" s="308">
        <f t="shared" si="30"/>
        <v>0</v>
      </c>
      <c r="U123" s="232"/>
      <c r="V123" s="233"/>
      <c r="W123" s="230"/>
      <c r="X123" s="234"/>
      <c r="Y123" s="235"/>
      <c r="Z123" s="231"/>
      <c r="AA123" s="231"/>
      <c r="AB123" s="236"/>
    </row>
    <row r="124" spans="2:16382" ht="30" customHeight="1" x14ac:dyDescent="0.3">
      <c r="B124" s="217"/>
      <c r="C124" s="227"/>
      <c r="D124" s="227"/>
      <c r="E124" s="219" t="str">
        <f t="shared" si="24"/>
        <v/>
      </c>
      <c r="F124" s="220"/>
      <c r="G124" s="274" t="str">
        <f>IFERROR(VLOOKUP(F124,'Data (hidden)'!N107:O252,2,FALSE),"")</f>
        <v/>
      </c>
      <c r="H124" s="266"/>
      <c r="I124" s="221"/>
      <c r="J124" s="254">
        <f t="shared" si="15"/>
        <v>0</v>
      </c>
      <c r="K124" s="254" t="e">
        <f t="shared" si="16"/>
        <v>#VALUE!</v>
      </c>
      <c r="L124" s="254">
        <f t="shared" si="13"/>
        <v>0</v>
      </c>
      <c r="M124" s="255" t="str">
        <f t="shared" si="14"/>
        <v/>
      </c>
      <c r="N124" s="306" t="s">
        <v>482</v>
      </c>
      <c r="O124" s="306">
        <f t="shared" si="25"/>
        <v>0</v>
      </c>
      <c r="P124" s="307">
        <f t="shared" si="26"/>
        <v>0</v>
      </c>
      <c r="Q124" s="307">
        <f t="shared" si="27"/>
        <v>0</v>
      </c>
      <c r="R124" s="308">
        <f t="shared" si="28"/>
        <v>0</v>
      </c>
      <c r="S124" s="308">
        <f t="shared" si="29"/>
        <v>0</v>
      </c>
      <c r="T124" s="308">
        <f t="shared" si="30"/>
        <v>0</v>
      </c>
      <c r="U124" s="232"/>
      <c r="V124" s="233"/>
      <c r="W124" s="230"/>
      <c r="X124" s="234"/>
      <c r="Y124" s="235"/>
      <c r="Z124" s="231"/>
      <c r="AA124" s="231"/>
      <c r="AB124" s="236"/>
    </row>
    <row r="125" spans="2:16382" ht="30" customHeight="1" x14ac:dyDescent="0.3">
      <c r="B125" s="217"/>
      <c r="C125" s="227"/>
      <c r="D125" s="227"/>
      <c r="E125" s="219" t="str">
        <f t="shared" si="24"/>
        <v/>
      </c>
      <c r="F125" s="220"/>
      <c r="G125" s="274" t="str">
        <f>IFERROR(VLOOKUP(F125,'Data (hidden)'!N108:O253,2,FALSE),"")</f>
        <v/>
      </c>
      <c r="H125" s="266"/>
      <c r="I125" s="221"/>
      <c r="J125" s="254">
        <f t="shared" si="15"/>
        <v>0</v>
      </c>
      <c r="K125" s="254" t="e">
        <f t="shared" si="16"/>
        <v>#VALUE!</v>
      </c>
      <c r="L125" s="254">
        <f t="shared" si="13"/>
        <v>0</v>
      </c>
      <c r="M125" s="255" t="str">
        <f t="shared" si="14"/>
        <v/>
      </c>
      <c r="N125" s="306" t="s">
        <v>483</v>
      </c>
      <c r="O125" s="306">
        <f t="shared" si="25"/>
        <v>0</v>
      </c>
      <c r="P125" s="307">
        <f t="shared" si="26"/>
        <v>0</v>
      </c>
      <c r="Q125" s="307">
        <f t="shared" si="27"/>
        <v>0</v>
      </c>
      <c r="R125" s="308">
        <f t="shared" si="28"/>
        <v>0</v>
      </c>
      <c r="S125" s="308">
        <f t="shared" si="29"/>
        <v>0</v>
      </c>
      <c r="T125" s="308">
        <f t="shared" si="30"/>
        <v>0</v>
      </c>
      <c r="U125" s="232"/>
      <c r="V125" s="233"/>
      <c r="W125" s="230"/>
      <c r="X125" s="234"/>
      <c r="Y125" s="235"/>
      <c r="Z125" s="231"/>
      <c r="AA125" s="231"/>
      <c r="AB125" s="236"/>
    </row>
    <row r="126" spans="2:16382" ht="30" customHeight="1" x14ac:dyDescent="0.3">
      <c r="B126" s="217"/>
      <c r="C126" s="227"/>
      <c r="D126" s="227"/>
      <c r="E126" s="219" t="str">
        <f t="shared" si="24"/>
        <v/>
      </c>
      <c r="F126" s="220"/>
      <c r="G126" s="274" t="str">
        <f>IFERROR(VLOOKUP(F126,'Data (hidden)'!N109:O254,2,FALSE),"")</f>
        <v/>
      </c>
      <c r="H126" s="266"/>
      <c r="I126" s="221"/>
      <c r="J126" s="254">
        <f t="shared" si="15"/>
        <v>0</v>
      </c>
      <c r="K126" s="254" t="e">
        <f t="shared" si="16"/>
        <v>#VALUE!</v>
      </c>
      <c r="L126" s="254">
        <f t="shared" si="13"/>
        <v>0</v>
      </c>
      <c r="M126" s="255" t="str">
        <f t="shared" si="14"/>
        <v/>
      </c>
      <c r="N126" s="306" t="s">
        <v>484</v>
      </c>
      <c r="O126" s="306">
        <f t="shared" si="25"/>
        <v>0</v>
      </c>
      <c r="P126" s="307">
        <f t="shared" si="26"/>
        <v>0</v>
      </c>
      <c r="Q126" s="307">
        <f t="shared" si="27"/>
        <v>0</v>
      </c>
      <c r="R126" s="308">
        <f t="shared" si="28"/>
        <v>0</v>
      </c>
      <c r="S126" s="308">
        <f t="shared" si="29"/>
        <v>0</v>
      </c>
      <c r="T126" s="308">
        <f t="shared" si="30"/>
        <v>0</v>
      </c>
      <c r="U126" s="232"/>
      <c r="V126" s="233"/>
      <c r="W126" s="230"/>
      <c r="X126" s="234"/>
      <c r="Y126" s="235"/>
      <c r="Z126" s="231"/>
      <c r="AA126" s="231"/>
      <c r="AB126" s="236"/>
    </row>
    <row r="127" spans="2:16382" ht="30" customHeight="1" x14ac:dyDescent="0.3">
      <c r="B127" s="217"/>
      <c r="C127" s="227"/>
      <c r="D127" s="227"/>
      <c r="E127" s="219" t="str">
        <f t="shared" si="24"/>
        <v/>
      </c>
      <c r="F127" s="220"/>
      <c r="G127" s="274" t="str">
        <f>IFERROR(VLOOKUP(F127,'Data (hidden)'!N110:O255,2,FALSE),"")</f>
        <v/>
      </c>
      <c r="H127" s="266"/>
      <c r="I127" s="221"/>
      <c r="J127" s="254">
        <f t="shared" si="15"/>
        <v>0</v>
      </c>
      <c r="K127" s="254" t="e">
        <f t="shared" si="16"/>
        <v>#VALUE!</v>
      </c>
      <c r="L127" s="254">
        <f t="shared" si="13"/>
        <v>0</v>
      </c>
      <c r="M127" s="255" t="str">
        <f t="shared" si="14"/>
        <v/>
      </c>
      <c r="N127" s="306" t="s">
        <v>485</v>
      </c>
      <c r="O127" s="306">
        <f t="shared" si="25"/>
        <v>0</v>
      </c>
      <c r="P127" s="307">
        <f t="shared" si="26"/>
        <v>0</v>
      </c>
      <c r="Q127" s="307">
        <f t="shared" si="27"/>
        <v>0</v>
      </c>
      <c r="R127" s="308">
        <f t="shared" si="28"/>
        <v>0</v>
      </c>
      <c r="S127" s="308">
        <f t="shared" si="29"/>
        <v>0</v>
      </c>
      <c r="T127" s="308">
        <f t="shared" si="30"/>
        <v>0</v>
      </c>
      <c r="U127" s="229">
        <f t="shared" si="14"/>
        <v>0</v>
      </c>
      <c r="V127" s="229">
        <f t="shared" si="14"/>
        <v>0</v>
      </c>
      <c r="W127" s="229">
        <f t="shared" si="14"/>
        <v>0</v>
      </c>
      <c r="X127" s="229">
        <f t="shared" si="14"/>
        <v>0</v>
      </c>
      <c r="Y127" s="229">
        <f t="shared" si="14"/>
        <v>0</v>
      </c>
      <c r="Z127" s="229">
        <f t="shared" si="14"/>
        <v>0</v>
      </c>
      <c r="AA127" s="229">
        <f t="shared" si="14"/>
        <v>0</v>
      </c>
      <c r="AB127" s="229">
        <f t="shared" si="14"/>
        <v>0</v>
      </c>
      <c r="AC127" s="229">
        <f t="shared" ref="AC127:CN127" si="31">IFERROR(AA127*Y127,"")</f>
        <v>0</v>
      </c>
      <c r="AD127" s="229">
        <f t="shared" si="31"/>
        <v>0</v>
      </c>
      <c r="AE127" s="229">
        <f t="shared" si="31"/>
        <v>0</v>
      </c>
      <c r="AF127" s="229">
        <f t="shared" si="31"/>
        <v>0</v>
      </c>
      <c r="AG127" s="229">
        <f t="shared" si="31"/>
        <v>0</v>
      </c>
      <c r="AH127" s="229">
        <f t="shared" si="31"/>
        <v>0</v>
      </c>
      <c r="AI127" s="229">
        <f t="shared" si="31"/>
        <v>0</v>
      </c>
      <c r="AJ127" s="229">
        <f t="shared" si="31"/>
        <v>0</v>
      </c>
      <c r="AK127" s="229">
        <f t="shared" si="31"/>
        <v>0</v>
      </c>
      <c r="AL127" s="229">
        <f t="shared" si="31"/>
        <v>0</v>
      </c>
      <c r="AM127" s="229">
        <f t="shared" si="31"/>
        <v>0</v>
      </c>
      <c r="AN127" s="229">
        <f t="shared" si="31"/>
        <v>0</v>
      </c>
      <c r="AO127" s="229">
        <f t="shared" si="31"/>
        <v>0</v>
      </c>
      <c r="AP127" s="229">
        <f t="shared" si="31"/>
        <v>0</v>
      </c>
      <c r="AQ127" s="229">
        <f t="shared" si="31"/>
        <v>0</v>
      </c>
      <c r="AR127" s="229">
        <f t="shared" si="31"/>
        <v>0</v>
      </c>
      <c r="AS127" s="229">
        <f t="shared" si="31"/>
        <v>0</v>
      </c>
      <c r="AT127" s="229">
        <f t="shared" si="31"/>
        <v>0</v>
      </c>
      <c r="AU127" s="229">
        <f t="shared" si="31"/>
        <v>0</v>
      </c>
      <c r="AV127" s="229">
        <f t="shared" si="31"/>
        <v>0</v>
      </c>
      <c r="AW127" s="229">
        <f t="shared" si="31"/>
        <v>0</v>
      </c>
      <c r="AX127" s="229">
        <f t="shared" si="31"/>
        <v>0</v>
      </c>
      <c r="AY127" s="229">
        <f t="shared" si="31"/>
        <v>0</v>
      </c>
      <c r="AZ127" s="229">
        <f t="shared" si="31"/>
        <v>0</v>
      </c>
      <c r="BA127" s="229">
        <f t="shared" si="31"/>
        <v>0</v>
      </c>
      <c r="BB127" s="229">
        <f t="shared" si="31"/>
        <v>0</v>
      </c>
      <c r="BC127" s="229">
        <f t="shared" si="31"/>
        <v>0</v>
      </c>
      <c r="BD127" s="229">
        <f t="shared" si="31"/>
        <v>0</v>
      </c>
      <c r="BE127" s="229">
        <f t="shared" si="31"/>
        <v>0</v>
      </c>
      <c r="BF127" s="229">
        <f t="shared" si="31"/>
        <v>0</v>
      </c>
      <c r="BG127" s="229">
        <f t="shared" si="31"/>
        <v>0</v>
      </c>
      <c r="BH127" s="229">
        <f t="shared" si="31"/>
        <v>0</v>
      </c>
      <c r="BI127" s="229">
        <f t="shared" si="31"/>
        <v>0</v>
      </c>
      <c r="BJ127" s="229">
        <f t="shared" si="31"/>
        <v>0</v>
      </c>
      <c r="BK127" s="229">
        <f t="shared" si="31"/>
        <v>0</v>
      </c>
      <c r="BL127" s="229">
        <f t="shared" si="31"/>
        <v>0</v>
      </c>
      <c r="BM127" s="229">
        <f t="shared" si="31"/>
        <v>0</v>
      </c>
      <c r="BN127" s="229">
        <f t="shared" si="31"/>
        <v>0</v>
      </c>
      <c r="BO127" s="229">
        <f t="shared" si="31"/>
        <v>0</v>
      </c>
      <c r="BP127" s="229">
        <f t="shared" si="31"/>
        <v>0</v>
      </c>
      <c r="BQ127" s="229">
        <f t="shared" si="31"/>
        <v>0</v>
      </c>
      <c r="BR127" s="229">
        <f t="shared" si="31"/>
        <v>0</v>
      </c>
      <c r="BS127" s="229">
        <f t="shared" si="31"/>
        <v>0</v>
      </c>
      <c r="BT127" s="229">
        <f t="shared" si="31"/>
        <v>0</v>
      </c>
      <c r="BU127" s="229">
        <f t="shared" si="31"/>
        <v>0</v>
      </c>
      <c r="BV127" s="229">
        <f t="shared" si="31"/>
        <v>0</v>
      </c>
      <c r="BW127" s="229">
        <f t="shared" si="31"/>
        <v>0</v>
      </c>
      <c r="BX127" s="229">
        <f t="shared" si="31"/>
        <v>0</v>
      </c>
      <c r="BY127" s="229">
        <f t="shared" si="31"/>
        <v>0</v>
      </c>
      <c r="BZ127" s="229">
        <f t="shared" si="31"/>
        <v>0</v>
      </c>
      <c r="CA127" s="229">
        <f t="shared" si="31"/>
        <v>0</v>
      </c>
      <c r="CB127" s="229">
        <f t="shared" si="31"/>
        <v>0</v>
      </c>
      <c r="CC127" s="229">
        <f t="shared" si="31"/>
        <v>0</v>
      </c>
      <c r="CD127" s="229">
        <f t="shared" si="31"/>
        <v>0</v>
      </c>
      <c r="CE127" s="229">
        <f t="shared" si="31"/>
        <v>0</v>
      </c>
      <c r="CF127" s="229">
        <f t="shared" si="31"/>
        <v>0</v>
      </c>
      <c r="CG127" s="229">
        <f t="shared" si="31"/>
        <v>0</v>
      </c>
      <c r="CH127" s="229">
        <f t="shared" si="31"/>
        <v>0</v>
      </c>
      <c r="CI127" s="229">
        <f t="shared" si="31"/>
        <v>0</v>
      </c>
      <c r="CJ127" s="229">
        <f t="shared" si="31"/>
        <v>0</v>
      </c>
      <c r="CK127" s="229">
        <f t="shared" si="31"/>
        <v>0</v>
      </c>
      <c r="CL127" s="229">
        <f t="shared" si="31"/>
        <v>0</v>
      </c>
      <c r="CM127" s="229">
        <f t="shared" si="31"/>
        <v>0</v>
      </c>
      <c r="CN127" s="229">
        <f t="shared" si="31"/>
        <v>0</v>
      </c>
      <c r="CO127" s="229">
        <f t="shared" ref="CO127:EZ127" si="32">IFERROR(CM127*CK127,"")</f>
        <v>0</v>
      </c>
      <c r="CP127" s="229">
        <f t="shared" si="32"/>
        <v>0</v>
      </c>
      <c r="CQ127" s="229">
        <f t="shared" si="32"/>
        <v>0</v>
      </c>
      <c r="CR127" s="229">
        <f t="shared" si="32"/>
        <v>0</v>
      </c>
      <c r="CS127" s="229">
        <f t="shared" si="32"/>
        <v>0</v>
      </c>
      <c r="CT127" s="229">
        <f t="shared" si="32"/>
        <v>0</v>
      </c>
      <c r="CU127" s="229">
        <f t="shared" si="32"/>
        <v>0</v>
      </c>
      <c r="CV127" s="229">
        <f t="shared" si="32"/>
        <v>0</v>
      </c>
      <c r="CW127" s="229">
        <f t="shared" si="32"/>
        <v>0</v>
      </c>
      <c r="CX127" s="229">
        <f t="shared" si="32"/>
        <v>0</v>
      </c>
      <c r="CY127" s="229">
        <f t="shared" si="32"/>
        <v>0</v>
      </c>
      <c r="CZ127" s="229">
        <f t="shared" si="32"/>
        <v>0</v>
      </c>
      <c r="DA127" s="229">
        <f t="shared" si="32"/>
        <v>0</v>
      </c>
      <c r="DB127" s="229">
        <f t="shared" si="32"/>
        <v>0</v>
      </c>
      <c r="DC127" s="229">
        <f t="shared" si="32"/>
        <v>0</v>
      </c>
      <c r="DD127" s="229">
        <f t="shared" si="32"/>
        <v>0</v>
      </c>
      <c r="DE127" s="229">
        <f t="shared" si="32"/>
        <v>0</v>
      </c>
      <c r="DF127" s="229">
        <f t="shared" si="32"/>
        <v>0</v>
      </c>
      <c r="DG127" s="229">
        <f t="shared" si="32"/>
        <v>0</v>
      </c>
      <c r="DH127" s="229">
        <f t="shared" si="32"/>
        <v>0</v>
      </c>
      <c r="DI127" s="229">
        <f t="shared" si="32"/>
        <v>0</v>
      </c>
      <c r="DJ127" s="229">
        <f t="shared" si="32"/>
        <v>0</v>
      </c>
      <c r="DK127" s="229">
        <f t="shared" si="32"/>
        <v>0</v>
      </c>
      <c r="DL127" s="229">
        <f t="shared" si="32"/>
        <v>0</v>
      </c>
      <c r="DM127" s="229">
        <f t="shared" si="32"/>
        <v>0</v>
      </c>
      <c r="DN127" s="229">
        <f t="shared" si="32"/>
        <v>0</v>
      </c>
      <c r="DO127" s="229">
        <f t="shared" si="32"/>
        <v>0</v>
      </c>
      <c r="DP127" s="229">
        <f t="shared" si="32"/>
        <v>0</v>
      </c>
      <c r="DQ127" s="229">
        <f t="shared" si="32"/>
        <v>0</v>
      </c>
      <c r="DR127" s="229">
        <f t="shared" si="32"/>
        <v>0</v>
      </c>
      <c r="DS127" s="229">
        <f t="shared" si="32"/>
        <v>0</v>
      </c>
      <c r="DT127" s="229">
        <f t="shared" si="32"/>
        <v>0</v>
      </c>
      <c r="DU127" s="229">
        <f t="shared" si="32"/>
        <v>0</v>
      </c>
      <c r="DV127" s="229">
        <f t="shared" si="32"/>
        <v>0</v>
      </c>
      <c r="DW127" s="229">
        <f t="shared" si="32"/>
        <v>0</v>
      </c>
      <c r="DX127" s="229">
        <f t="shared" si="32"/>
        <v>0</v>
      </c>
      <c r="DY127" s="229">
        <f t="shared" si="32"/>
        <v>0</v>
      </c>
      <c r="DZ127" s="229">
        <f t="shared" si="32"/>
        <v>0</v>
      </c>
      <c r="EA127" s="229">
        <f t="shared" si="32"/>
        <v>0</v>
      </c>
      <c r="EB127" s="229">
        <f t="shared" si="32"/>
        <v>0</v>
      </c>
      <c r="EC127" s="229">
        <f t="shared" si="32"/>
        <v>0</v>
      </c>
      <c r="ED127" s="229">
        <f t="shared" si="32"/>
        <v>0</v>
      </c>
      <c r="EE127" s="229">
        <f t="shared" si="32"/>
        <v>0</v>
      </c>
      <c r="EF127" s="229">
        <f t="shared" si="32"/>
        <v>0</v>
      </c>
      <c r="EG127" s="229">
        <f t="shared" si="32"/>
        <v>0</v>
      </c>
      <c r="EH127" s="229">
        <f t="shared" si="32"/>
        <v>0</v>
      </c>
      <c r="EI127" s="229">
        <f t="shared" si="32"/>
        <v>0</v>
      </c>
      <c r="EJ127" s="229">
        <f t="shared" si="32"/>
        <v>0</v>
      </c>
      <c r="EK127" s="229">
        <f t="shared" si="32"/>
        <v>0</v>
      </c>
      <c r="EL127" s="229">
        <f t="shared" si="32"/>
        <v>0</v>
      </c>
      <c r="EM127" s="229">
        <f t="shared" si="32"/>
        <v>0</v>
      </c>
      <c r="EN127" s="229">
        <f t="shared" si="32"/>
        <v>0</v>
      </c>
      <c r="EO127" s="229">
        <f t="shared" si="32"/>
        <v>0</v>
      </c>
      <c r="EP127" s="229">
        <f t="shared" si="32"/>
        <v>0</v>
      </c>
      <c r="EQ127" s="229">
        <f t="shared" si="32"/>
        <v>0</v>
      </c>
      <c r="ER127" s="229">
        <f t="shared" si="32"/>
        <v>0</v>
      </c>
      <c r="ES127" s="229">
        <f t="shared" si="32"/>
        <v>0</v>
      </c>
      <c r="ET127" s="229">
        <f t="shared" si="32"/>
        <v>0</v>
      </c>
      <c r="EU127" s="229">
        <f t="shared" si="32"/>
        <v>0</v>
      </c>
      <c r="EV127" s="229">
        <f t="shared" si="32"/>
        <v>0</v>
      </c>
      <c r="EW127" s="229">
        <f t="shared" si="32"/>
        <v>0</v>
      </c>
      <c r="EX127" s="229">
        <f t="shared" si="32"/>
        <v>0</v>
      </c>
      <c r="EY127" s="229">
        <f t="shared" si="32"/>
        <v>0</v>
      </c>
      <c r="EZ127" s="229">
        <f t="shared" si="32"/>
        <v>0</v>
      </c>
      <c r="FA127" s="229">
        <f t="shared" ref="FA127:HL127" si="33">IFERROR(EY127*EW127,"")</f>
        <v>0</v>
      </c>
      <c r="FB127" s="229">
        <f t="shared" si="33"/>
        <v>0</v>
      </c>
      <c r="FC127" s="229">
        <f t="shared" si="33"/>
        <v>0</v>
      </c>
      <c r="FD127" s="229">
        <f t="shared" si="33"/>
        <v>0</v>
      </c>
      <c r="FE127" s="229">
        <f t="shared" si="33"/>
        <v>0</v>
      </c>
      <c r="FF127" s="229">
        <f t="shared" si="33"/>
        <v>0</v>
      </c>
      <c r="FG127" s="229">
        <f t="shared" si="33"/>
        <v>0</v>
      </c>
      <c r="FH127" s="229">
        <f t="shared" si="33"/>
        <v>0</v>
      </c>
      <c r="FI127" s="229">
        <f t="shared" si="33"/>
        <v>0</v>
      </c>
      <c r="FJ127" s="229">
        <f t="shared" si="33"/>
        <v>0</v>
      </c>
      <c r="FK127" s="229">
        <f t="shared" si="33"/>
        <v>0</v>
      </c>
      <c r="FL127" s="229">
        <f t="shared" si="33"/>
        <v>0</v>
      </c>
      <c r="FM127" s="229">
        <f t="shared" si="33"/>
        <v>0</v>
      </c>
      <c r="FN127" s="229">
        <f t="shared" si="33"/>
        <v>0</v>
      </c>
      <c r="FO127" s="229">
        <f t="shared" si="33"/>
        <v>0</v>
      </c>
      <c r="FP127" s="229">
        <f t="shared" si="33"/>
        <v>0</v>
      </c>
      <c r="FQ127" s="229">
        <f t="shared" si="33"/>
        <v>0</v>
      </c>
      <c r="FR127" s="229">
        <f t="shared" si="33"/>
        <v>0</v>
      </c>
      <c r="FS127" s="229">
        <f t="shared" si="33"/>
        <v>0</v>
      </c>
      <c r="FT127" s="229">
        <f t="shared" si="33"/>
        <v>0</v>
      </c>
      <c r="FU127" s="229">
        <f t="shared" si="33"/>
        <v>0</v>
      </c>
      <c r="FV127" s="229">
        <f t="shared" si="33"/>
        <v>0</v>
      </c>
      <c r="FW127" s="229">
        <f t="shared" si="33"/>
        <v>0</v>
      </c>
      <c r="FX127" s="229">
        <f t="shared" si="33"/>
        <v>0</v>
      </c>
      <c r="FY127" s="229">
        <f t="shared" si="33"/>
        <v>0</v>
      </c>
      <c r="FZ127" s="229">
        <f t="shared" si="33"/>
        <v>0</v>
      </c>
      <c r="GA127" s="229">
        <f t="shared" si="33"/>
        <v>0</v>
      </c>
      <c r="GB127" s="229">
        <f t="shared" si="33"/>
        <v>0</v>
      </c>
      <c r="GC127" s="229">
        <f t="shared" si="33"/>
        <v>0</v>
      </c>
      <c r="GD127" s="229">
        <f t="shared" si="33"/>
        <v>0</v>
      </c>
      <c r="GE127" s="229">
        <f t="shared" si="33"/>
        <v>0</v>
      </c>
      <c r="GF127" s="229">
        <f t="shared" si="33"/>
        <v>0</v>
      </c>
      <c r="GG127" s="229">
        <f t="shared" si="33"/>
        <v>0</v>
      </c>
      <c r="GH127" s="229">
        <f t="shared" si="33"/>
        <v>0</v>
      </c>
      <c r="GI127" s="229">
        <f t="shared" si="33"/>
        <v>0</v>
      </c>
      <c r="GJ127" s="229">
        <f t="shared" si="33"/>
        <v>0</v>
      </c>
      <c r="GK127" s="229">
        <f t="shared" si="33"/>
        <v>0</v>
      </c>
      <c r="GL127" s="229">
        <f t="shared" si="33"/>
        <v>0</v>
      </c>
      <c r="GM127" s="229">
        <f t="shared" si="33"/>
        <v>0</v>
      </c>
      <c r="GN127" s="229">
        <f t="shared" si="33"/>
        <v>0</v>
      </c>
      <c r="GO127" s="229">
        <f t="shared" si="33"/>
        <v>0</v>
      </c>
      <c r="GP127" s="229">
        <f t="shared" si="33"/>
        <v>0</v>
      </c>
      <c r="GQ127" s="229">
        <f t="shared" si="33"/>
        <v>0</v>
      </c>
      <c r="GR127" s="229">
        <f t="shared" si="33"/>
        <v>0</v>
      </c>
      <c r="GS127" s="229">
        <f t="shared" si="33"/>
        <v>0</v>
      </c>
      <c r="GT127" s="229">
        <f t="shared" si="33"/>
        <v>0</v>
      </c>
      <c r="GU127" s="229">
        <f t="shared" si="33"/>
        <v>0</v>
      </c>
      <c r="GV127" s="229">
        <f t="shared" si="33"/>
        <v>0</v>
      </c>
      <c r="GW127" s="229">
        <f t="shared" si="33"/>
        <v>0</v>
      </c>
      <c r="GX127" s="229">
        <f t="shared" si="33"/>
        <v>0</v>
      </c>
      <c r="GY127" s="229">
        <f t="shared" si="33"/>
        <v>0</v>
      </c>
      <c r="GZ127" s="229">
        <f t="shared" si="33"/>
        <v>0</v>
      </c>
      <c r="HA127" s="229">
        <f t="shared" si="33"/>
        <v>0</v>
      </c>
      <c r="HB127" s="229">
        <f t="shared" si="33"/>
        <v>0</v>
      </c>
      <c r="HC127" s="229">
        <f t="shared" si="33"/>
        <v>0</v>
      </c>
      <c r="HD127" s="229">
        <f t="shared" si="33"/>
        <v>0</v>
      </c>
      <c r="HE127" s="229">
        <f t="shared" si="33"/>
        <v>0</v>
      </c>
      <c r="HF127" s="229">
        <f t="shared" si="33"/>
        <v>0</v>
      </c>
      <c r="HG127" s="229">
        <f t="shared" si="33"/>
        <v>0</v>
      </c>
      <c r="HH127" s="229">
        <f t="shared" si="33"/>
        <v>0</v>
      </c>
      <c r="HI127" s="229">
        <f t="shared" si="33"/>
        <v>0</v>
      </c>
      <c r="HJ127" s="229">
        <f t="shared" si="33"/>
        <v>0</v>
      </c>
      <c r="HK127" s="229">
        <f t="shared" si="33"/>
        <v>0</v>
      </c>
      <c r="HL127" s="229">
        <f t="shared" si="33"/>
        <v>0</v>
      </c>
      <c r="HM127" s="229">
        <f t="shared" ref="HM127:JX127" si="34">IFERROR(HK127*HI127,"")</f>
        <v>0</v>
      </c>
      <c r="HN127" s="229">
        <f t="shared" si="34"/>
        <v>0</v>
      </c>
      <c r="HO127" s="229">
        <f t="shared" si="34"/>
        <v>0</v>
      </c>
      <c r="HP127" s="229">
        <f t="shared" si="34"/>
        <v>0</v>
      </c>
      <c r="HQ127" s="229">
        <f t="shared" si="34"/>
        <v>0</v>
      </c>
      <c r="HR127" s="229">
        <f t="shared" si="34"/>
        <v>0</v>
      </c>
      <c r="HS127" s="229">
        <f t="shared" si="34"/>
        <v>0</v>
      </c>
      <c r="HT127" s="229">
        <f t="shared" si="34"/>
        <v>0</v>
      </c>
      <c r="HU127" s="229">
        <f t="shared" si="34"/>
        <v>0</v>
      </c>
      <c r="HV127" s="229">
        <f t="shared" si="34"/>
        <v>0</v>
      </c>
      <c r="HW127" s="229">
        <f t="shared" si="34"/>
        <v>0</v>
      </c>
      <c r="HX127" s="229">
        <f t="shared" si="34"/>
        <v>0</v>
      </c>
      <c r="HY127" s="229">
        <f t="shared" si="34"/>
        <v>0</v>
      </c>
      <c r="HZ127" s="229">
        <f t="shared" si="34"/>
        <v>0</v>
      </c>
      <c r="IA127" s="229">
        <f t="shared" si="34"/>
        <v>0</v>
      </c>
      <c r="IB127" s="229">
        <f t="shared" si="34"/>
        <v>0</v>
      </c>
      <c r="IC127" s="229">
        <f t="shared" si="34"/>
        <v>0</v>
      </c>
      <c r="ID127" s="229">
        <f t="shared" si="34"/>
        <v>0</v>
      </c>
      <c r="IE127" s="229">
        <f t="shared" si="34"/>
        <v>0</v>
      </c>
      <c r="IF127" s="229">
        <f t="shared" si="34"/>
        <v>0</v>
      </c>
      <c r="IG127" s="229">
        <f t="shared" si="34"/>
        <v>0</v>
      </c>
      <c r="IH127" s="229">
        <f t="shared" si="34"/>
        <v>0</v>
      </c>
      <c r="II127" s="229">
        <f t="shared" si="34"/>
        <v>0</v>
      </c>
      <c r="IJ127" s="229">
        <f t="shared" si="34"/>
        <v>0</v>
      </c>
      <c r="IK127" s="229">
        <f t="shared" si="34"/>
        <v>0</v>
      </c>
      <c r="IL127" s="229">
        <f t="shared" si="34"/>
        <v>0</v>
      </c>
      <c r="IM127" s="229">
        <f t="shared" si="34"/>
        <v>0</v>
      </c>
      <c r="IN127" s="229">
        <f t="shared" si="34"/>
        <v>0</v>
      </c>
      <c r="IO127" s="229">
        <f t="shared" si="34"/>
        <v>0</v>
      </c>
      <c r="IP127" s="229">
        <f t="shared" si="34"/>
        <v>0</v>
      </c>
      <c r="IQ127" s="229">
        <f t="shared" si="34"/>
        <v>0</v>
      </c>
      <c r="IR127" s="229">
        <f t="shared" si="34"/>
        <v>0</v>
      </c>
      <c r="IS127" s="229">
        <f t="shared" si="34"/>
        <v>0</v>
      </c>
      <c r="IT127" s="229">
        <f t="shared" si="34"/>
        <v>0</v>
      </c>
      <c r="IU127" s="229">
        <f t="shared" si="34"/>
        <v>0</v>
      </c>
      <c r="IV127" s="229">
        <f t="shared" si="34"/>
        <v>0</v>
      </c>
      <c r="IW127" s="229">
        <f t="shared" si="34"/>
        <v>0</v>
      </c>
      <c r="IX127" s="229">
        <f t="shared" si="34"/>
        <v>0</v>
      </c>
      <c r="IY127" s="229">
        <f t="shared" si="34"/>
        <v>0</v>
      </c>
      <c r="IZ127" s="229">
        <f t="shared" si="34"/>
        <v>0</v>
      </c>
      <c r="JA127" s="229">
        <f t="shared" si="34"/>
        <v>0</v>
      </c>
      <c r="JB127" s="229">
        <f t="shared" si="34"/>
        <v>0</v>
      </c>
      <c r="JC127" s="229">
        <f t="shared" si="34"/>
        <v>0</v>
      </c>
      <c r="JD127" s="229">
        <f t="shared" si="34"/>
        <v>0</v>
      </c>
      <c r="JE127" s="229">
        <f t="shared" si="34"/>
        <v>0</v>
      </c>
      <c r="JF127" s="229">
        <f t="shared" si="34"/>
        <v>0</v>
      </c>
      <c r="JG127" s="229">
        <f t="shared" si="34"/>
        <v>0</v>
      </c>
      <c r="JH127" s="229">
        <f t="shared" si="34"/>
        <v>0</v>
      </c>
      <c r="JI127" s="229">
        <f t="shared" si="34"/>
        <v>0</v>
      </c>
      <c r="JJ127" s="229">
        <f t="shared" si="34"/>
        <v>0</v>
      </c>
      <c r="JK127" s="229">
        <f t="shared" si="34"/>
        <v>0</v>
      </c>
      <c r="JL127" s="229">
        <f t="shared" si="34"/>
        <v>0</v>
      </c>
      <c r="JM127" s="229">
        <f t="shared" si="34"/>
        <v>0</v>
      </c>
      <c r="JN127" s="229">
        <f t="shared" si="34"/>
        <v>0</v>
      </c>
      <c r="JO127" s="229">
        <f t="shared" si="34"/>
        <v>0</v>
      </c>
      <c r="JP127" s="229">
        <f t="shared" si="34"/>
        <v>0</v>
      </c>
      <c r="JQ127" s="229">
        <f t="shared" si="34"/>
        <v>0</v>
      </c>
      <c r="JR127" s="229">
        <f t="shared" si="34"/>
        <v>0</v>
      </c>
      <c r="JS127" s="229">
        <f t="shared" si="34"/>
        <v>0</v>
      </c>
      <c r="JT127" s="229">
        <f t="shared" si="34"/>
        <v>0</v>
      </c>
      <c r="JU127" s="229">
        <f t="shared" si="34"/>
        <v>0</v>
      </c>
      <c r="JV127" s="229">
        <f t="shared" si="34"/>
        <v>0</v>
      </c>
      <c r="JW127" s="229">
        <f t="shared" si="34"/>
        <v>0</v>
      </c>
      <c r="JX127" s="229">
        <f t="shared" si="34"/>
        <v>0</v>
      </c>
      <c r="JY127" s="229">
        <f t="shared" ref="JY127:MJ127" si="35">IFERROR(JW127*JU127,"")</f>
        <v>0</v>
      </c>
      <c r="JZ127" s="229">
        <f t="shared" si="35"/>
        <v>0</v>
      </c>
      <c r="KA127" s="229">
        <f t="shared" si="35"/>
        <v>0</v>
      </c>
      <c r="KB127" s="229">
        <f t="shared" si="35"/>
        <v>0</v>
      </c>
      <c r="KC127" s="229">
        <f t="shared" si="35"/>
        <v>0</v>
      </c>
      <c r="KD127" s="229">
        <f t="shared" si="35"/>
        <v>0</v>
      </c>
      <c r="KE127" s="229">
        <f t="shared" si="35"/>
        <v>0</v>
      </c>
      <c r="KF127" s="229">
        <f t="shared" si="35"/>
        <v>0</v>
      </c>
      <c r="KG127" s="229">
        <f t="shared" si="35"/>
        <v>0</v>
      </c>
      <c r="KH127" s="229">
        <f t="shared" si="35"/>
        <v>0</v>
      </c>
      <c r="KI127" s="229">
        <f t="shared" si="35"/>
        <v>0</v>
      </c>
      <c r="KJ127" s="229">
        <f t="shared" si="35"/>
        <v>0</v>
      </c>
      <c r="KK127" s="229">
        <f t="shared" si="35"/>
        <v>0</v>
      </c>
      <c r="KL127" s="229">
        <f t="shared" si="35"/>
        <v>0</v>
      </c>
      <c r="KM127" s="229">
        <f t="shared" si="35"/>
        <v>0</v>
      </c>
      <c r="KN127" s="229">
        <f t="shared" si="35"/>
        <v>0</v>
      </c>
      <c r="KO127" s="229">
        <f t="shared" si="35"/>
        <v>0</v>
      </c>
      <c r="KP127" s="229">
        <f t="shared" si="35"/>
        <v>0</v>
      </c>
      <c r="KQ127" s="229">
        <f t="shared" si="35"/>
        <v>0</v>
      </c>
      <c r="KR127" s="229">
        <f t="shared" si="35"/>
        <v>0</v>
      </c>
      <c r="KS127" s="229">
        <f t="shared" si="35"/>
        <v>0</v>
      </c>
      <c r="KT127" s="229">
        <f t="shared" si="35"/>
        <v>0</v>
      </c>
      <c r="KU127" s="229">
        <f t="shared" si="35"/>
        <v>0</v>
      </c>
      <c r="KV127" s="229">
        <f t="shared" si="35"/>
        <v>0</v>
      </c>
      <c r="KW127" s="229">
        <f t="shared" si="35"/>
        <v>0</v>
      </c>
      <c r="KX127" s="229">
        <f t="shared" si="35"/>
        <v>0</v>
      </c>
      <c r="KY127" s="229">
        <f t="shared" si="35"/>
        <v>0</v>
      </c>
      <c r="KZ127" s="229">
        <f t="shared" si="35"/>
        <v>0</v>
      </c>
      <c r="LA127" s="229">
        <f t="shared" si="35"/>
        <v>0</v>
      </c>
      <c r="LB127" s="229">
        <f t="shared" si="35"/>
        <v>0</v>
      </c>
      <c r="LC127" s="229">
        <f t="shared" si="35"/>
        <v>0</v>
      </c>
      <c r="LD127" s="229">
        <f t="shared" si="35"/>
        <v>0</v>
      </c>
      <c r="LE127" s="229">
        <f t="shared" si="35"/>
        <v>0</v>
      </c>
      <c r="LF127" s="229">
        <f t="shared" si="35"/>
        <v>0</v>
      </c>
      <c r="LG127" s="229">
        <f t="shared" si="35"/>
        <v>0</v>
      </c>
      <c r="LH127" s="229">
        <f t="shared" si="35"/>
        <v>0</v>
      </c>
      <c r="LI127" s="229">
        <f t="shared" si="35"/>
        <v>0</v>
      </c>
      <c r="LJ127" s="229">
        <f t="shared" si="35"/>
        <v>0</v>
      </c>
      <c r="LK127" s="229">
        <f t="shared" si="35"/>
        <v>0</v>
      </c>
      <c r="LL127" s="229">
        <f t="shared" si="35"/>
        <v>0</v>
      </c>
      <c r="LM127" s="229">
        <f t="shared" si="35"/>
        <v>0</v>
      </c>
      <c r="LN127" s="229">
        <f t="shared" si="35"/>
        <v>0</v>
      </c>
      <c r="LO127" s="229">
        <f t="shared" si="35"/>
        <v>0</v>
      </c>
      <c r="LP127" s="229">
        <f t="shared" si="35"/>
        <v>0</v>
      </c>
      <c r="LQ127" s="229">
        <f t="shared" si="35"/>
        <v>0</v>
      </c>
      <c r="LR127" s="229">
        <f t="shared" si="35"/>
        <v>0</v>
      </c>
      <c r="LS127" s="229">
        <f t="shared" si="35"/>
        <v>0</v>
      </c>
      <c r="LT127" s="229">
        <f t="shared" si="35"/>
        <v>0</v>
      </c>
      <c r="LU127" s="229">
        <f t="shared" si="35"/>
        <v>0</v>
      </c>
      <c r="LV127" s="229">
        <f t="shared" si="35"/>
        <v>0</v>
      </c>
      <c r="LW127" s="229">
        <f t="shared" si="35"/>
        <v>0</v>
      </c>
      <c r="LX127" s="229">
        <f t="shared" si="35"/>
        <v>0</v>
      </c>
      <c r="LY127" s="229">
        <f t="shared" si="35"/>
        <v>0</v>
      </c>
      <c r="LZ127" s="229">
        <f t="shared" si="35"/>
        <v>0</v>
      </c>
      <c r="MA127" s="229">
        <f t="shared" si="35"/>
        <v>0</v>
      </c>
      <c r="MB127" s="229">
        <f t="shared" si="35"/>
        <v>0</v>
      </c>
      <c r="MC127" s="229">
        <f t="shared" si="35"/>
        <v>0</v>
      </c>
      <c r="MD127" s="229">
        <f t="shared" si="35"/>
        <v>0</v>
      </c>
      <c r="ME127" s="229">
        <f t="shared" si="35"/>
        <v>0</v>
      </c>
      <c r="MF127" s="229">
        <f t="shared" si="35"/>
        <v>0</v>
      </c>
      <c r="MG127" s="229">
        <f t="shared" si="35"/>
        <v>0</v>
      </c>
      <c r="MH127" s="229">
        <f t="shared" si="35"/>
        <v>0</v>
      </c>
      <c r="MI127" s="229">
        <f t="shared" si="35"/>
        <v>0</v>
      </c>
      <c r="MJ127" s="229">
        <f t="shared" si="35"/>
        <v>0</v>
      </c>
      <c r="MK127" s="229">
        <f t="shared" ref="MK127:OV127" si="36">IFERROR(MI127*MG127,"")</f>
        <v>0</v>
      </c>
      <c r="ML127" s="229">
        <f t="shared" si="36"/>
        <v>0</v>
      </c>
      <c r="MM127" s="229">
        <f t="shared" si="36"/>
        <v>0</v>
      </c>
      <c r="MN127" s="229">
        <f t="shared" si="36"/>
        <v>0</v>
      </c>
      <c r="MO127" s="229">
        <f t="shared" si="36"/>
        <v>0</v>
      </c>
      <c r="MP127" s="229">
        <f t="shared" si="36"/>
        <v>0</v>
      </c>
      <c r="MQ127" s="229">
        <f t="shared" si="36"/>
        <v>0</v>
      </c>
      <c r="MR127" s="229">
        <f t="shared" si="36"/>
        <v>0</v>
      </c>
      <c r="MS127" s="229">
        <f t="shared" si="36"/>
        <v>0</v>
      </c>
      <c r="MT127" s="229">
        <f t="shared" si="36"/>
        <v>0</v>
      </c>
      <c r="MU127" s="229">
        <f t="shared" si="36"/>
        <v>0</v>
      </c>
      <c r="MV127" s="229">
        <f t="shared" si="36"/>
        <v>0</v>
      </c>
      <c r="MW127" s="229">
        <f t="shared" si="36"/>
        <v>0</v>
      </c>
      <c r="MX127" s="229">
        <f t="shared" si="36"/>
        <v>0</v>
      </c>
      <c r="MY127" s="229">
        <f t="shared" si="36"/>
        <v>0</v>
      </c>
      <c r="MZ127" s="229">
        <f t="shared" si="36"/>
        <v>0</v>
      </c>
      <c r="NA127" s="229">
        <f t="shared" si="36"/>
        <v>0</v>
      </c>
      <c r="NB127" s="229">
        <f t="shared" si="36"/>
        <v>0</v>
      </c>
      <c r="NC127" s="229">
        <f t="shared" si="36"/>
        <v>0</v>
      </c>
      <c r="ND127" s="229">
        <f t="shared" si="36"/>
        <v>0</v>
      </c>
      <c r="NE127" s="229">
        <f t="shared" si="36"/>
        <v>0</v>
      </c>
      <c r="NF127" s="229">
        <f t="shared" si="36"/>
        <v>0</v>
      </c>
      <c r="NG127" s="229">
        <f t="shared" si="36"/>
        <v>0</v>
      </c>
      <c r="NH127" s="229">
        <f t="shared" si="36"/>
        <v>0</v>
      </c>
      <c r="NI127" s="229">
        <f t="shared" si="36"/>
        <v>0</v>
      </c>
      <c r="NJ127" s="229">
        <f t="shared" si="36"/>
        <v>0</v>
      </c>
      <c r="NK127" s="229">
        <f t="shared" si="36"/>
        <v>0</v>
      </c>
      <c r="NL127" s="229">
        <f t="shared" si="36"/>
        <v>0</v>
      </c>
      <c r="NM127" s="229">
        <f t="shared" si="36"/>
        <v>0</v>
      </c>
      <c r="NN127" s="229">
        <f t="shared" si="36"/>
        <v>0</v>
      </c>
      <c r="NO127" s="229">
        <f t="shared" si="36"/>
        <v>0</v>
      </c>
      <c r="NP127" s="229">
        <f t="shared" si="36"/>
        <v>0</v>
      </c>
      <c r="NQ127" s="229">
        <f t="shared" si="36"/>
        <v>0</v>
      </c>
      <c r="NR127" s="229">
        <f t="shared" si="36"/>
        <v>0</v>
      </c>
      <c r="NS127" s="229">
        <f t="shared" si="36"/>
        <v>0</v>
      </c>
      <c r="NT127" s="229">
        <f t="shared" si="36"/>
        <v>0</v>
      </c>
      <c r="NU127" s="229">
        <f t="shared" si="36"/>
        <v>0</v>
      </c>
      <c r="NV127" s="229">
        <f t="shared" si="36"/>
        <v>0</v>
      </c>
      <c r="NW127" s="229">
        <f t="shared" si="36"/>
        <v>0</v>
      </c>
      <c r="NX127" s="229">
        <f t="shared" si="36"/>
        <v>0</v>
      </c>
      <c r="NY127" s="229">
        <f t="shared" si="36"/>
        <v>0</v>
      </c>
      <c r="NZ127" s="229">
        <f t="shared" si="36"/>
        <v>0</v>
      </c>
      <c r="OA127" s="229">
        <f t="shared" si="36"/>
        <v>0</v>
      </c>
      <c r="OB127" s="229">
        <f t="shared" si="36"/>
        <v>0</v>
      </c>
      <c r="OC127" s="229">
        <f t="shared" si="36"/>
        <v>0</v>
      </c>
      <c r="OD127" s="229">
        <f t="shared" si="36"/>
        <v>0</v>
      </c>
      <c r="OE127" s="229">
        <f t="shared" si="36"/>
        <v>0</v>
      </c>
      <c r="OF127" s="229">
        <f t="shared" si="36"/>
        <v>0</v>
      </c>
      <c r="OG127" s="229">
        <f t="shared" si="36"/>
        <v>0</v>
      </c>
      <c r="OH127" s="229">
        <f t="shared" si="36"/>
        <v>0</v>
      </c>
      <c r="OI127" s="229">
        <f t="shared" si="36"/>
        <v>0</v>
      </c>
      <c r="OJ127" s="229">
        <f t="shared" si="36"/>
        <v>0</v>
      </c>
      <c r="OK127" s="229">
        <f t="shared" si="36"/>
        <v>0</v>
      </c>
      <c r="OL127" s="229">
        <f t="shared" si="36"/>
        <v>0</v>
      </c>
      <c r="OM127" s="229">
        <f t="shared" si="36"/>
        <v>0</v>
      </c>
      <c r="ON127" s="229">
        <f t="shared" si="36"/>
        <v>0</v>
      </c>
      <c r="OO127" s="229">
        <f t="shared" si="36"/>
        <v>0</v>
      </c>
      <c r="OP127" s="229">
        <f t="shared" si="36"/>
        <v>0</v>
      </c>
      <c r="OQ127" s="229">
        <f t="shared" si="36"/>
        <v>0</v>
      </c>
      <c r="OR127" s="229">
        <f t="shared" si="36"/>
        <v>0</v>
      </c>
      <c r="OS127" s="229">
        <f t="shared" si="36"/>
        <v>0</v>
      </c>
      <c r="OT127" s="229">
        <f t="shared" si="36"/>
        <v>0</v>
      </c>
      <c r="OU127" s="229">
        <f t="shared" si="36"/>
        <v>0</v>
      </c>
      <c r="OV127" s="229">
        <f t="shared" si="36"/>
        <v>0</v>
      </c>
      <c r="OW127" s="229">
        <f t="shared" ref="OW127:RH127" si="37">IFERROR(OU127*OS127,"")</f>
        <v>0</v>
      </c>
      <c r="OX127" s="229">
        <f t="shared" si="37"/>
        <v>0</v>
      </c>
      <c r="OY127" s="229">
        <f t="shared" si="37"/>
        <v>0</v>
      </c>
      <c r="OZ127" s="229">
        <f t="shared" si="37"/>
        <v>0</v>
      </c>
      <c r="PA127" s="229">
        <f t="shared" si="37"/>
        <v>0</v>
      </c>
      <c r="PB127" s="229">
        <f t="shared" si="37"/>
        <v>0</v>
      </c>
      <c r="PC127" s="229">
        <f t="shared" si="37"/>
        <v>0</v>
      </c>
      <c r="PD127" s="229">
        <f t="shared" si="37"/>
        <v>0</v>
      </c>
      <c r="PE127" s="229">
        <f t="shared" si="37"/>
        <v>0</v>
      </c>
      <c r="PF127" s="229">
        <f t="shared" si="37"/>
        <v>0</v>
      </c>
      <c r="PG127" s="229">
        <f t="shared" si="37"/>
        <v>0</v>
      </c>
      <c r="PH127" s="229">
        <f t="shared" si="37"/>
        <v>0</v>
      </c>
      <c r="PI127" s="229">
        <f t="shared" si="37"/>
        <v>0</v>
      </c>
      <c r="PJ127" s="229">
        <f t="shared" si="37"/>
        <v>0</v>
      </c>
      <c r="PK127" s="229">
        <f t="shared" si="37"/>
        <v>0</v>
      </c>
      <c r="PL127" s="229">
        <f t="shared" si="37"/>
        <v>0</v>
      </c>
      <c r="PM127" s="229">
        <f t="shared" si="37"/>
        <v>0</v>
      </c>
      <c r="PN127" s="229">
        <f t="shared" si="37"/>
        <v>0</v>
      </c>
      <c r="PO127" s="229">
        <f t="shared" si="37"/>
        <v>0</v>
      </c>
      <c r="PP127" s="229">
        <f t="shared" si="37"/>
        <v>0</v>
      </c>
      <c r="PQ127" s="229">
        <f t="shared" si="37"/>
        <v>0</v>
      </c>
      <c r="PR127" s="229">
        <f t="shared" si="37"/>
        <v>0</v>
      </c>
      <c r="PS127" s="229">
        <f t="shared" si="37"/>
        <v>0</v>
      </c>
      <c r="PT127" s="229">
        <f t="shared" si="37"/>
        <v>0</v>
      </c>
      <c r="PU127" s="229">
        <f t="shared" si="37"/>
        <v>0</v>
      </c>
      <c r="PV127" s="229">
        <f t="shared" si="37"/>
        <v>0</v>
      </c>
      <c r="PW127" s="229">
        <f t="shared" si="37"/>
        <v>0</v>
      </c>
      <c r="PX127" s="229">
        <f t="shared" si="37"/>
        <v>0</v>
      </c>
      <c r="PY127" s="229">
        <f t="shared" si="37"/>
        <v>0</v>
      </c>
      <c r="PZ127" s="229">
        <f t="shared" si="37"/>
        <v>0</v>
      </c>
      <c r="QA127" s="229">
        <f t="shared" si="37"/>
        <v>0</v>
      </c>
      <c r="QB127" s="229">
        <f t="shared" si="37"/>
        <v>0</v>
      </c>
      <c r="QC127" s="229">
        <f t="shared" si="37"/>
        <v>0</v>
      </c>
      <c r="QD127" s="229">
        <f t="shared" si="37"/>
        <v>0</v>
      </c>
      <c r="QE127" s="229">
        <f t="shared" si="37"/>
        <v>0</v>
      </c>
      <c r="QF127" s="229">
        <f t="shared" si="37"/>
        <v>0</v>
      </c>
      <c r="QG127" s="229">
        <f t="shared" si="37"/>
        <v>0</v>
      </c>
      <c r="QH127" s="229">
        <f t="shared" si="37"/>
        <v>0</v>
      </c>
      <c r="QI127" s="229">
        <f t="shared" si="37"/>
        <v>0</v>
      </c>
      <c r="QJ127" s="229">
        <f t="shared" si="37"/>
        <v>0</v>
      </c>
      <c r="QK127" s="229">
        <f t="shared" si="37"/>
        <v>0</v>
      </c>
      <c r="QL127" s="229">
        <f t="shared" si="37"/>
        <v>0</v>
      </c>
      <c r="QM127" s="229">
        <f t="shared" si="37"/>
        <v>0</v>
      </c>
      <c r="QN127" s="229">
        <f t="shared" si="37"/>
        <v>0</v>
      </c>
      <c r="QO127" s="229">
        <f t="shared" si="37"/>
        <v>0</v>
      </c>
      <c r="QP127" s="229">
        <f t="shared" si="37"/>
        <v>0</v>
      </c>
      <c r="QQ127" s="229">
        <f t="shared" si="37"/>
        <v>0</v>
      </c>
      <c r="QR127" s="229">
        <f t="shared" si="37"/>
        <v>0</v>
      </c>
      <c r="QS127" s="229">
        <f t="shared" si="37"/>
        <v>0</v>
      </c>
      <c r="QT127" s="229">
        <f t="shared" si="37"/>
        <v>0</v>
      </c>
      <c r="QU127" s="229">
        <f t="shared" si="37"/>
        <v>0</v>
      </c>
      <c r="QV127" s="229">
        <f t="shared" si="37"/>
        <v>0</v>
      </c>
      <c r="QW127" s="229">
        <f t="shared" si="37"/>
        <v>0</v>
      </c>
      <c r="QX127" s="229">
        <f t="shared" si="37"/>
        <v>0</v>
      </c>
      <c r="QY127" s="229">
        <f t="shared" si="37"/>
        <v>0</v>
      </c>
      <c r="QZ127" s="229">
        <f t="shared" si="37"/>
        <v>0</v>
      </c>
      <c r="RA127" s="229">
        <f t="shared" si="37"/>
        <v>0</v>
      </c>
      <c r="RB127" s="229">
        <f t="shared" si="37"/>
        <v>0</v>
      </c>
      <c r="RC127" s="229">
        <f t="shared" si="37"/>
        <v>0</v>
      </c>
      <c r="RD127" s="229">
        <f t="shared" si="37"/>
        <v>0</v>
      </c>
      <c r="RE127" s="229">
        <f t="shared" si="37"/>
        <v>0</v>
      </c>
      <c r="RF127" s="229">
        <f t="shared" si="37"/>
        <v>0</v>
      </c>
      <c r="RG127" s="229">
        <f t="shared" si="37"/>
        <v>0</v>
      </c>
      <c r="RH127" s="229">
        <f t="shared" si="37"/>
        <v>0</v>
      </c>
      <c r="RI127" s="229">
        <f t="shared" ref="RI127:TT127" si="38">IFERROR(RG127*RE127,"")</f>
        <v>0</v>
      </c>
      <c r="RJ127" s="229">
        <f t="shared" si="38"/>
        <v>0</v>
      </c>
      <c r="RK127" s="229">
        <f t="shared" si="38"/>
        <v>0</v>
      </c>
      <c r="RL127" s="229">
        <f t="shared" si="38"/>
        <v>0</v>
      </c>
      <c r="RM127" s="229">
        <f t="shared" si="38"/>
        <v>0</v>
      </c>
      <c r="RN127" s="229">
        <f t="shared" si="38"/>
        <v>0</v>
      </c>
      <c r="RO127" s="229">
        <f t="shared" si="38"/>
        <v>0</v>
      </c>
      <c r="RP127" s="229">
        <f t="shared" si="38"/>
        <v>0</v>
      </c>
      <c r="RQ127" s="229">
        <f t="shared" si="38"/>
        <v>0</v>
      </c>
      <c r="RR127" s="229">
        <f t="shared" si="38"/>
        <v>0</v>
      </c>
      <c r="RS127" s="229">
        <f t="shared" si="38"/>
        <v>0</v>
      </c>
      <c r="RT127" s="229">
        <f t="shared" si="38"/>
        <v>0</v>
      </c>
      <c r="RU127" s="229">
        <f t="shared" si="38"/>
        <v>0</v>
      </c>
      <c r="RV127" s="229">
        <f t="shared" si="38"/>
        <v>0</v>
      </c>
      <c r="RW127" s="229">
        <f t="shared" si="38"/>
        <v>0</v>
      </c>
      <c r="RX127" s="229">
        <f t="shared" si="38"/>
        <v>0</v>
      </c>
      <c r="RY127" s="229">
        <f t="shared" si="38"/>
        <v>0</v>
      </c>
      <c r="RZ127" s="229">
        <f t="shared" si="38"/>
        <v>0</v>
      </c>
      <c r="SA127" s="229">
        <f t="shared" si="38"/>
        <v>0</v>
      </c>
      <c r="SB127" s="229">
        <f t="shared" si="38"/>
        <v>0</v>
      </c>
      <c r="SC127" s="229">
        <f t="shared" si="38"/>
        <v>0</v>
      </c>
      <c r="SD127" s="229">
        <f t="shared" si="38"/>
        <v>0</v>
      </c>
      <c r="SE127" s="229">
        <f t="shared" si="38"/>
        <v>0</v>
      </c>
      <c r="SF127" s="229">
        <f t="shared" si="38"/>
        <v>0</v>
      </c>
      <c r="SG127" s="229">
        <f t="shared" si="38"/>
        <v>0</v>
      </c>
      <c r="SH127" s="229">
        <f t="shared" si="38"/>
        <v>0</v>
      </c>
      <c r="SI127" s="229">
        <f t="shared" si="38"/>
        <v>0</v>
      </c>
      <c r="SJ127" s="229">
        <f t="shared" si="38"/>
        <v>0</v>
      </c>
      <c r="SK127" s="229">
        <f t="shared" si="38"/>
        <v>0</v>
      </c>
      <c r="SL127" s="229">
        <f t="shared" si="38"/>
        <v>0</v>
      </c>
      <c r="SM127" s="229">
        <f t="shared" si="38"/>
        <v>0</v>
      </c>
      <c r="SN127" s="229">
        <f t="shared" si="38"/>
        <v>0</v>
      </c>
      <c r="SO127" s="229">
        <f t="shared" si="38"/>
        <v>0</v>
      </c>
      <c r="SP127" s="229">
        <f t="shared" si="38"/>
        <v>0</v>
      </c>
      <c r="SQ127" s="229">
        <f t="shared" si="38"/>
        <v>0</v>
      </c>
      <c r="SR127" s="229">
        <f t="shared" si="38"/>
        <v>0</v>
      </c>
      <c r="SS127" s="229">
        <f t="shared" si="38"/>
        <v>0</v>
      </c>
      <c r="ST127" s="229">
        <f t="shared" si="38"/>
        <v>0</v>
      </c>
      <c r="SU127" s="229">
        <f t="shared" si="38"/>
        <v>0</v>
      </c>
      <c r="SV127" s="229">
        <f t="shared" si="38"/>
        <v>0</v>
      </c>
      <c r="SW127" s="229">
        <f t="shared" si="38"/>
        <v>0</v>
      </c>
      <c r="SX127" s="229">
        <f t="shared" si="38"/>
        <v>0</v>
      </c>
      <c r="SY127" s="229">
        <f t="shared" si="38"/>
        <v>0</v>
      </c>
      <c r="SZ127" s="229">
        <f t="shared" si="38"/>
        <v>0</v>
      </c>
      <c r="TA127" s="229">
        <f t="shared" si="38"/>
        <v>0</v>
      </c>
      <c r="TB127" s="229">
        <f t="shared" si="38"/>
        <v>0</v>
      </c>
      <c r="TC127" s="229">
        <f t="shared" si="38"/>
        <v>0</v>
      </c>
      <c r="TD127" s="229">
        <f t="shared" si="38"/>
        <v>0</v>
      </c>
      <c r="TE127" s="229">
        <f t="shared" si="38"/>
        <v>0</v>
      </c>
      <c r="TF127" s="229">
        <f t="shared" si="38"/>
        <v>0</v>
      </c>
      <c r="TG127" s="229">
        <f t="shared" si="38"/>
        <v>0</v>
      </c>
      <c r="TH127" s="229">
        <f t="shared" si="38"/>
        <v>0</v>
      </c>
      <c r="TI127" s="229">
        <f t="shared" si="38"/>
        <v>0</v>
      </c>
      <c r="TJ127" s="229">
        <f t="shared" si="38"/>
        <v>0</v>
      </c>
      <c r="TK127" s="229">
        <f t="shared" si="38"/>
        <v>0</v>
      </c>
      <c r="TL127" s="229">
        <f t="shared" si="38"/>
        <v>0</v>
      </c>
      <c r="TM127" s="229">
        <f t="shared" si="38"/>
        <v>0</v>
      </c>
      <c r="TN127" s="229">
        <f t="shared" si="38"/>
        <v>0</v>
      </c>
      <c r="TO127" s="229">
        <f t="shared" si="38"/>
        <v>0</v>
      </c>
      <c r="TP127" s="229">
        <f t="shared" si="38"/>
        <v>0</v>
      </c>
      <c r="TQ127" s="229">
        <f t="shared" si="38"/>
        <v>0</v>
      </c>
      <c r="TR127" s="229">
        <f t="shared" si="38"/>
        <v>0</v>
      </c>
      <c r="TS127" s="229">
        <f t="shared" si="38"/>
        <v>0</v>
      </c>
      <c r="TT127" s="229">
        <f t="shared" si="38"/>
        <v>0</v>
      </c>
      <c r="TU127" s="229">
        <f t="shared" ref="TU127:WF127" si="39">IFERROR(TS127*TQ127,"")</f>
        <v>0</v>
      </c>
      <c r="TV127" s="229">
        <f t="shared" si="39"/>
        <v>0</v>
      </c>
      <c r="TW127" s="229">
        <f t="shared" si="39"/>
        <v>0</v>
      </c>
      <c r="TX127" s="229">
        <f t="shared" si="39"/>
        <v>0</v>
      </c>
      <c r="TY127" s="229">
        <f t="shared" si="39"/>
        <v>0</v>
      </c>
      <c r="TZ127" s="229">
        <f t="shared" si="39"/>
        <v>0</v>
      </c>
      <c r="UA127" s="229">
        <f t="shared" si="39"/>
        <v>0</v>
      </c>
      <c r="UB127" s="229">
        <f t="shared" si="39"/>
        <v>0</v>
      </c>
      <c r="UC127" s="229">
        <f t="shared" si="39"/>
        <v>0</v>
      </c>
      <c r="UD127" s="229">
        <f t="shared" si="39"/>
        <v>0</v>
      </c>
      <c r="UE127" s="229">
        <f t="shared" si="39"/>
        <v>0</v>
      </c>
      <c r="UF127" s="229">
        <f t="shared" si="39"/>
        <v>0</v>
      </c>
      <c r="UG127" s="229">
        <f t="shared" si="39"/>
        <v>0</v>
      </c>
      <c r="UH127" s="229">
        <f t="shared" si="39"/>
        <v>0</v>
      </c>
      <c r="UI127" s="229">
        <f t="shared" si="39"/>
        <v>0</v>
      </c>
      <c r="UJ127" s="229">
        <f t="shared" si="39"/>
        <v>0</v>
      </c>
      <c r="UK127" s="229">
        <f t="shared" si="39"/>
        <v>0</v>
      </c>
      <c r="UL127" s="229">
        <f t="shared" si="39"/>
        <v>0</v>
      </c>
      <c r="UM127" s="229">
        <f t="shared" si="39"/>
        <v>0</v>
      </c>
      <c r="UN127" s="229">
        <f t="shared" si="39"/>
        <v>0</v>
      </c>
      <c r="UO127" s="229">
        <f t="shared" si="39"/>
        <v>0</v>
      </c>
      <c r="UP127" s="229">
        <f t="shared" si="39"/>
        <v>0</v>
      </c>
      <c r="UQ127" s="229">
        <f t="shared" si="39"/>
        <v>0</v>
      </c>
      <c r="UR127" s="229">
        <f t="shared" si="39"/>
        <v>0</v>
      </c>
      <c r="US127" s="229">
        <f t="shared" si="39"/>
        <v>0</v>
      </c>
      <c r="UT127" s="229">
        <f t="shared" si="39"/>
        <v>0</v>
      </c>
      <c r="UU127" s="229">
        <f t="shared" si="39"/>
        <v>0</v>
      </c>
      <c r="UV127" s="229">
        <f t="shared" si="39"/>
        <v>0</v>
      </c>
      <c r="UW127" s="229">
        <f t="shared" si="39"/>
        <v>0</v>
      </c>
      <c r="UX127" s="229">
        <f t="shared" si="39"/>
        <v>0</v>
      </c>
      <c r="UY127" s="229">
        <f t="shared" si="39"/>
        <v>0</v>
      </c>
      <c r="UZ127" s="229">
        <f t="shared" si="39"/>
        <v>0</v>
      </c>
      <c r="VA127" s="229">
        <f t="shared" si="39"/>
        <v>0</v>
      </c>
      <c r="VB127" s="229">
        <f t="shared" si="39"/>
        <v>0</v>
      </c>
      <c r="VC127" s="229">
        <f t="shared" si="39"/>
        <v>0</v>
      </c>
      <c r="VD127" s="229">
        <f t="shared" si="39"/>
        <v>0</v>
      </c>
      <c r="VE127" s="229">
        <f t="shared" si="39"/>
        <v>0</v>
      </c>
      <c r="VF127" s="229">
        <f t="shared" si="39"/>
        <v>0</v>
      </c>
      <c r="VG127" s="229">
        <f t="shared" si="39"/>
        <v>0</v>
      </c>
      <c r="VH127" s="229">
        <f t="shared" si="39"/>
        <v>0</v>
      </c>
      <c r="VI127" s="229">
        <f t="shared" si="39"/>
        <v>0</v>
      </c>
      <c r="VJ127" s="229">
        <f t="shared" si="39"/>
        <v>0</v>
      </c>
      <c r="VK127" s="229">
        <f t="shared" si="39"/>
        <v>0</v>
      </c>
      <c r="VL127" s="229">
        <f t="shared" si="39"/>
        <v>0</v>
      </c>
      <c r="VM127" s="229">
        <f t="shared" si="39"/>
        <v>0</v>
      </c>
      <c r="VN127" s="229">
        <f t="shared" si="39"/>
        <v>0</v>
      </c>
      <c r="VO127" s="229">
        <f t="shared" si="39"/>
        <v>0</v>
      </c>
      <c r="VP127" s="229">
        <f t="shared" si="39"/>
        <v>0</v>
      </c>
      <c r="VQ127" s="229">
        <f t="shared" si="39"/>
        <v>0</v>
      </c>
      <c r="VR127" s="229">
        <f t="shared" si="39"/>
        <v>0</v>
      </c>
      <c r="VS127" s="229">
        <f t="shared" si="39"/>
        <v>0</v>
      </c>
      <c r="VT127" s="229">
        <f t="shared" si="39"/>
        <v>0</v>
      </c>
      <c r="VU127" s="229">
        <f t="shared" si="39"/>
        <v>0</v>
      </c>
      <c r="VV127" s="229">
        <f t="shared" si="39"/>
        <v>0</v>
      </c>
      <c r="VW127" s="229">
        <f t="shared" si="39"/>
        <v>0</v>
      </c>
      <c r="VX127" s="229">
        <f t="shared" si="39"/>
        <v>0</v>
      </c>
      <c r="VY127" s="229">
        <f t="shared" si="39"/>
        <v>0</v>
      </c>
      <c r="VZ127" s="229">
        <f t="shared" si="39"/>
        <v>0</v>
      </c>
      <c r="WA127" s="229">
        <f t="shared" si="39"/>
        <v>0</v>
      </c>
      <c r="WB127" s="229">
        <f t="shared" si="39"/>
        <v>0</v>
      </c>
      <c r="WC127" s="229">
        <f t="shared" si="39"/>
        <v>0</v>
      </c>
      <c r="WD127" s="229">
        <f t="shared" si="39"/>
        <v>0</v>
      </c>
      <c r="WE127" s="229">
        <f t="shared" si="39"/>
        <v>0</v>
      </c>
      <c r="WF127" s="229">
        <f t="shared" si="39"/>
        <v>0</v>
      </c>
      <c r="WG127" s="229">
        <f t="shared" ref="WG127:YR127" si="40">IFERROR(WE127*WC127,"")</f>
        <v>0</v>
      </c>
      <c r="WH127" s="229">
        <f t="shared" si="40"/>
        <v>0</v>
      </c>
      <c r="WI127" s="229">
        <f t="shared" si="40"/>
        <v>0</v>
      </c>
      <c r="WJ127" s="229">
        <f t="shared" si="40"/>
        <v>0</v>
      </c>
      <c r="WK127" s="229">
        <f t="shared" si="40"/>
        <v>0</v>
      </c>
      <c r="WL127" s="229">
        <f t="shared" si="40"/>
        <v>0</v>
      </c>
      <c r="WM127" s="229">
        <f t="shared" si="40"/>
        <v>0</v>
      </c>
      <c r="WN127" s="229">
        <f t="shared" si="40"/>
        <v>0</v>
      </c>
      <c r="WO127" s="229">
        <f t="shared" si="40"/>
        <v>0</v>
      </c>
      <c r="WP127" s="229">
        <f t="shared" si="40"/>
        <v>0</v>
      </c>
      <c r="WQ127" s="229">
        <f t="shared" si="40"/>
        <v>0</v>
      </c>
      <c r="WR127" s="229">
        <f t="shared" si="40"/>
        <v>0</v>
      </c>
      <c r="WS127" s="229">
        <f t="shared" si="40"/>
        <v>0</v>
      </c>
      <c r="WT127" s="229">
        <f t="shared" si="40"/>
        <v>0</v>
      </c>
      <c r="WU127" s="229">
        <f t="shared" si="40"/>
        <v>0</v>
      </c>
      <c r="WV127" s="229">
        <f t="shared" si="40"/>
        <v>0</v>
      </c>
      <c r="WW127" s="229">
        <f t="shared" si="40"/>
        <v>0</v>
      </c>
      <c r="WX127" s="229">
        <f t="shared" si="40"/>
        <v>0</v>
      </c>
      <c r="WY127" s="229">
        <f t="shared" si="40"/>
        <v>0</v>
      </c>
      <c r="WZ127" s="229">
        <f t="shared" si="40"/>
        <v>0</v>
      </c>
      <c r="XA127" s="229">
        <f t="shared" si="40"/>
        <v>0</v>
      </c>
      <c r="XB127" s="229">
        <f t="shared" si="40"/>
        <v>0</v>
      </c>
      <c r="XC127" s="229">
        <f t="shared" si="40"/>
        <v>0</v>
      </c>
      <c r="XD127" s="229">
        <f t="shared" si="40"/>
        <v>0</v>
      </c>
      <c r="XE127" s="229">
        <f t="shared" si="40"/>
        <v>0</v>
      </c>
      <c r="XF127" s="229">
        <f t="shared" si="40"/>
        <v>0</v>
      </c>
      <c r="XG127" s="229">
        <f t="shared" si="40"/>
        <v>0</v>
      </c>
      <c r="XH127" s="229">
        <f t="shared" si="40"/>
        <v>0</v>
      </c>
      <c r="XI127" s="229">
        <f t="shared" si="40"/>
        <v>0</v>
      </c>
      <c r="XJ127" s="229">
        <f t="shared" si="40"/>
        <v>0</v>
      </c>
      <c r="XK127" s="229">
        <f t="shared" si="40"/>
        <v>0</v>
      </c>
      <c r="XL127" s="229">
        <f t="shared" si="40"/>
        <v>0</v>
      </c>
      <c r="XM127" s="229">
        <f t="shared" si="40"/>
        <v>0</v>
      </c>
      <c r="XN127" s="229">
        <f t="shared" si="40"/>
        <v>0</v>
      </c>
      <c r="XO127" s="229">
        <f t="shared" si="40"/>
        <v>0</v>
      </c>
      <c r="XP127" s="229">
        <f t="shared" si="40"/>
        <v>0</v>
      </c>
      <c r="XQ127" s="229">
        <f t="shared" si="40"/>
        <v>0</v>
      </c>
      <c r="XR127" s="229">
        <f t="shared" si="40"/>
        <v>0</v>
      </c>
      <c r="XS127" s="229">
        <f t="shared" si="40"/>
        <v>0</v>
      </c>
      <c r="XT127" s="229">
        <f t="shared" si="40"/>
        <v>0</v>
      </c>
      <c r="XU127" s="229">
        <f t="shared" si="40"/>
        <v>0</v>
      </c>
      <c r="XV127" s="229">
        <f t="shared" si="40"/>
        <v>0</v>
      </c>
      <c r="XW127" s="229">
        <f t="shared" si="40"/>
        <v>0</v>
      </c>
      <c r="XX127" s="229">
        <f t="shared" si="40"/>
        <v>0</v>
      </c>
      <c r="XY127" s="229">
        <f t="shared" si="40"/>
        <v>0</v>
      </c>
      <c r="XZ127" s="229">
        <f t="shared" si="40"/>
        <v>0</v>
      </c>
      <c r="YA127" s="229">
        <f t="shared" si="40"/>
        <v>0</v>
      </c>
      <c r="YB127" s="229">
        <f t="shared" si="40"/>
        <v>0</v>
      </c>
      <c r="YC127" s="229">
        <f t="shared" si="40"/>
        <v>0</v>
      </c>
      <c r="YD127" s="229">
        <f t="shared" si="40"/>
        <v>0</v>
      </c>
      <c r="YE127" s="229">
        <f t="shared" si="40"/>
        <v>0</v>
      </c>
      <c r="YF127" s="229">
        <f t="shared" si="40"/>
        <v>0</v>
      </c>
      <c r="YG127" s="229">
        <f t="shared" si="40"/>
        <v>0</v>
      </c>
      <c r="YH127" s="229">
        <f t="shared" si="40"/>
        <v>0</v>
      </c>
      <c r="YI127" s="229">
        <f t="shared" si="40"/>
        <v>0</v>
      </c>
      <c r="YJ127" s="229">
        <f t="shared" si="40"/>
        <v>0</v>
      </c>
      <c r="YK127" s="229">
        <f t="shared" si="40"/>
        <v>0</v>
      </c>
      <c r="YL127" s="229">
        <f t="shared" si="40"/>
        <v>0</v>
      </c>
      <c r="YM127" s="229">
        <f t="shared" si="40"/>
        <v>0</v>
      </c>
      <c r="YN127" s="229">
        <f t="shared" si="40"/>
        <v>0</v>
      </c>
      <c r="YO127" s="229">
        <f t="shared" si="40"/>
        <v>0</v>
      </c>
      <c r="YP127" s="229">
        <f t="shared" si="40"/>
        <v>0</v>
      </c>
      <c r="YQ127" s="229">
        <f t="shared" si="40"/>
        <v>0</v>
      </c>
      <c r="YR127" s="229">
        <f t="shared" si="40"/>
        <v>0</v>
      </c>
      <c r="YS127" s="229">
        <f t="shared" ref="YS127:ABD127" si="41">IFERROR(YQ127*YO127,"")</f>
        <v>0</v>
      </c>
      <c r="YT127" s="229">
        <f t="shared" si="41"/>
        <v>0</v>
      </c>
      <c r="YU127" s="229">
        <f t="shared" si="41"/>
        <v>0</v>
      </c>
      <c r="YV127" s="229">
        <f t="shared" si="41"/>
        <v>0</v>
      </c>
      <c r="YW127" s="229">
        <f t="shared" si="41"/>
        <v>0</v>
      </c>
      <c r="YX127" s="229">
        <f t="shared" si="41"/>
        <v>0</v>
      </c>
      <c r="YY127" s="229">
        <f t="shared" si="41"/>
        <v>0</v>
      </c>
      <c r="YZ127" s="229">
        <f t="shared" si="41"/>
        <v>0</v>
      </c>
      <c r="ZA127" s="229">
        <f t="shared" si="41"/>
        <v>0</v>
      </c>
      <c r="ZB127" s="229">
        <f t="shared" si="41"/>
        <v>0</v>
      </c>
      <c r="ZC127" s="229">
        <f t="shared" si="41"/>
        <v>0</v>
      </c>
      <c r="ZD127" s="229">
        <f t="shared" si="41"/>
        <v>0</v>
      </c>
      <c r="ZE127" s="229">
        <f t="shared" si="41"/>
        <v>0</v>
      </c>
      <c r="ZF127" s="229">
        <f t="shared" si="41"/>
        <v>0</v>
      </c>
      <c r="ZG127" s="229">
        <f t="shared" si="41"/>
        <v>0</v>
      </c>
      <c r="ZH127" s="229">
        <f t="shared" si="41"/>
        <v>0</v>
      </c>
      <c r="ZI127" s="229">
        <f t="shared" si="41"/>
        <v>0</v>
      </c>
      <c r="ZJ127" s="229">
        <f t="shared" si="41"/>
        <v>0</v>
      </c>
      <c r="ZK127" s="229">
        <f t="shared" si="41"/>
        <v>0</v>
      </c>
      <c r="ZL127" s="229">
        <f t="shared" si="41"/>
        <v>0</v>
      </c>
      <c r="ZM127" s="229">
        <f t="shared" si="41"/>
        <v>0</v>
      </c>
      <c r="ZN127" s="229">
        <f t="shared" si="41"/>
        <v>0</v>
      </c>
      <c r="ZO127" s="229">
        <f t="shared" si="41"/>
        <v>0</v>
      </c>
      <c r="ZP127" s="229">
        <f t="shared" si="41"/>
        <v>0</v>
      </c>
      <c r="ZQ127" s="229">
        <f t="shared" si="41"/>
        <v>0</v>
      </c>
      <c r="ZR127" s="229">
        <f t="shared" si="41"/>
        <v>0</v>
      </c>
      <c r="ZS127" s="229">
        <f t="shared" si="41"/>
        <v>0</v>
      </c>
      <c r="ZT127" s="229">
        <f t="shared" si="41"/>
        <v>0</v>
      </c>
      <c r="ZU127" s="229">
        <f t="shared" si="41"/>
        <v>0</v>
      </c>
      <c r="ZV127" s="229">
        <f t="shared" si="41"/>
        <v>0</v>
      </c>
      <c r="ZW127" s="229">
        <f t="shared" si="41"/>
        <v>0</v>
      </c>
      <c r="ZX127" s="229">
        <f t="shared" si="41"/>
        <v>0</v>
      </c>
      <c r="ZY127" s="229">
        <f t="shared" si="41"/>
        <v>0</v>
      </c>
      <c r="ZZ127" s="229">
        <f t="shared" si="41"/>
        <v>0</v>
      </c>
      <c r="AAA127" s="229">
        <f t="shared" si="41"/>
        <v>0</v>
      </c>
      <c r="AAB127" s="229">
        <f t="shared" si="41"/>
        <v>0</v>
      </c>
      <c r="AAC127" s="229">
        <f t="shared" si="41"/>
        <v>0</v>
      </c>
      <c r="AAD127" s="229">
        <f t="shared" si="41"/>
        <v>0</v>
      </c>
      <c r="AAE127" s="229">
        <f t="shared" si="41"/>
        <v>0</v>
      </c>
      <c r="AAF127" s="229">
        <f t="shared" si="41"/>
        <v>0</v>
      </c>
      <c r="AAG127" s="229">
        <f t="shared" si="41"/>
        <v>0</v>
      </c>
      <c r="AAH127" s="229">
        <f t="shared" si="41"/>
        <v>0</v>
      </c>
      <c r="AAI127" s="229">
        <f t="shared" si="41"/>
        <v>0</v>
      </c>
      <c r="AAJ127" s="229">
        <f t="shared" si="41"/>
        <v>0</v>
      </c>
      <c r="AAK127" s="229">
        <f t="shared" si="41"/>
        <v>0</v>
      </c>
      <c r="AAL127" s="229">
        <f t="shared" si="41"/>
        <v>0</v>
      </c>
      <c r="AAM127" s="229">
        <f t="shared" si="41"/>
        <v>0</v>
      </c>
      <c r="AAN127" s="229">
        <f t="shared" si="41"/>
        <v>0</v>
      </c>
      <c r="AAO127" s="229">
        <f t="shared" si="41"/>
        <v>0</v>
      </c>
      <c r="AAP127" s="229">
        <f t="shared" si="41"/>
        <v>0</v>
      </c>
      <c r="AAQ127" s="229">
        <f t="shared" si="41"/>
        <v>0</v>
      </c>
      <c r="AAR127" s="229">
        <f t="shared" si="41"/>
        <v>0</v>
      </c>
      <c r="AAS127" s="229">
        <f t="shared" si="41"/>
        <v>0</v>
      </c>
      <c r="AAT127" s="229">
        <f t="shared" si="41"/>
        <v>0</v>
      </c>
      <c r="AAU127" s="229">
        <f t="shared" si="41"/>
        <v>0</v>
      </c>
      <c r="AAV127" s="229">
        <f t="shared" si="41"/>
        <v>0</v>
      </c>
      <c r="AAW127" s="229">
        <f t="shared" si="41"/>
        <v>0</v>
      </c>
      <c r="AAX127" s="229">
        <f t="shared" si="41"/>
        <v>0</v>
      </c>
      <c r="AAY127" s="229">
        <f t="shared" si="41"/>
        <v>0</v>
      </c>
      <c r="AAZ127" s="229">
        <f t="shared" si="41"/>
        <v>0</v>
      </c>
      <c r="ABA127" s="229">
        <f t="shared" si="41"/>
        <v>0</v>
      </c>
      <c r="ABB127" s="229">
        <f t="shared" si="41"/>
        <v>0</v>
      </c>
      <c r="ABC127" s="229">
        <f t="shared" si="41"/>
        <v>0</v>
      </c>
      <c r="ABD127" s="229">
        <f t="shared" si="41"/>
        <v>0</v>
      </c>
      <c r="ABE127" s="229">
        <f t="shared" ref="ABE127:ADP127" si="42">IFERROR(ABC127*ABA127,"")</f>
        <v>0</v>
      </c>
      <c r="ABF127" s="229">
        <f t="shared" si="42"/>
        <v>0</v>
      </c>
      <c r="ABG127" s="229">
        <f t="shared" si="42"/>
        <v>0</v>
      </c>
      <c r="ABH127" s="229">
        <f t="shared" si="42"/>
        <v>0</v>
      </c>
      <c r="ABI127" s="229">
        <f t="shared" si="42"/>
        <v>0</v>
      </c>
      <c r="ABJ127" s="229">
        <f t="shared" si="42"/>
        <v>0</v>
      </c>
      <c r="ABK127" s="229">
        <f t="shared" si="42"/>
        <v>0</v>
      </c>
      <c r="ABL127" s="229">
        <f t="shared" si="42"/>
        <v>0</v>
      </c>
      <c r="ABM127" s="229">
        <f t="shared" si="42"/>
        <v>0</v>
      </c>
      <c r="ABN127" s="229">
        <f t="shared" si="42"/>
        <v>0</v>
      </c>
      <c r="ABO127" s="229">
        <f t="shared" si="42"/>
        <v>0</v>
      </c>
      <c r="ABP127" s="229">
        <f t="shared" si="42"/>
        <v>0</v>
      </c>
      <c r="ABQ127" s="229">
        <f t="shared" si="42"/>
        <v>0</v>
      </c>
      <c r="ABR127" s="229">
        <f t="shared" si="42"/>
        <v>0</v>
      </c>
      <c r="ABS127" s="229">
        <f t="shared" si="42"/>
        <v>0</v>
      </c>
      <c r="ABT127" s="229">
        <f t="shared" si="42"/>
        <v>0</v>
      </c>
      <c r="ABU127" s="229">
        <f t="shared" si="42"/>
        <v>0</v>
      </c>
      <c r="ABV127" s="229">
        <f t="shared" si="42"/>
        <v>0</v>
      </c>
      <c r="ABW127" s="229">
        <f t="shared" si="42"/>
        <v>0</v>
      </c>
      <c r="ABX127" s="229">
        <f t="shared" si="42"/>
        <v>0</v>
      </c>
      <c r="ABY127" s="229">
        <f t="shared" si="42"/>
        <v>0</v>
      </c>
      <c r="ABZ127" s="229">
        <f t="shared" si="42"/>
        <v>0</v>
      </c>
      <c r="ACA127" s="229">
        <f t="shared" si="42"/>
        <v>0</v>
      </c>
      <c r="ACB127" s="229">
        <f t="shared" si="42"/>
        <v>0</v>
      </c>
      <c r="ACC127" s="229">
        <f t="shared" si="42"/>
        <v>0</v>
      </c>
      <c r="ACD127" s="229">
        <f t="shared" si="42"/>
        <v>0</v>
      </c>
      <c r="ACE127" s="229">
        <f t="shared" si="42"/>
        <v>0</v>
      </c>
      <c r="ACF127" s="229">
        <f t="shared" si="42"/>
        <v>0</v>
      </c>
      <c r="ACG127" s="229">
        <f t="shared" si="42"/>
        <v>0</v>
      </c>
      <c r="ACH127" s="229">
        <f t="shared" si="42"/>
        <v>0</v>
      </c>
      <c r="ACI127" s="229">
        <f t="shared" si="42"/>
        <v>0</v>
      </c>
      <c r="ACJ127" s="229">
        <f t="shared" si="42"/>
        <v>0</v>
      </c>
      <c r="ACK127" s="229">
        <f t="shared" si="42"/>
        <v>0</v>
      </c>
      <c r="ACL127" s="229">
        <f t="shared" si="42"/>
        <v>0</v>
      </c>
      <c r="ACM127" s="229">
        <f t="shared" si="42"/>
        <v>0</v>
      </c>
      <c r="ACN127" s="229">
        <f t="shared" si="42"/>
        <v>0</v>
      </c>
      <c r="ACO127" s="229">
        <f t="shared" si="42"/>
        <v>0</v>
      </c>
      <c r="ACP127" s="229">
        <f t="shared" si="42"/>
        <v>0</v>
      </c>
      <c r="ACQ127" s="229">
        <f t="shared" si="42"/>
        <v>0</v>
      </c>
      <c r="ACR127" s="229">
        <f t="shared" si="42"/>
        <v>0</v>
      </c>
      <c r="ACS127" s="229">
        <f t="shared" si="42"/>
        <v>0</v>
      </c>
      <c r="ACT127" s="229">
        <f t="shared" si="42"/>
        <v>0</v>
      </c>
      <c r="ACU127" s="229">
        <f t="shared" si="42"/>
        <v>0</v>
      </c>
      <c r="ACV127" s="229">
        <f t="shared" si="42"/>
        <v>0</v>
      </c>
      <c r="ACW127" s="229">
        <f t="shared" si="42"/>
        <v>0</v>
      </c>
      <c r="ACX127" s="229">
        <f t="shared" si="42"/>
        <v>0</v>
      </c>
      <c r="ACY127" s="229">
        <f t="shared" si="42"/>
        <v>0</v>
      </c>
      <c r="ACZ127" s="229">
        <f t="shared" si="42"/>
        <v>0</v>
      </c>
      <c r="ADA127" s="229">
        <f t="shared" si="42"/>
        <v>0</v>
      </c>
      <c r="ADB127" s="229">
        <f t="shared" si="42"/>
        <v>0</v>
      </c>
      <c r="ADC127" s="229">
        <f t="shared" si="42"/>
        <v>0</v>
      </c>
      <c r="ADD127" s="229">
        <f t="shared" si="42"/>
        <v>0</v>
      </c>
      <c r="ADE127" s="229">
        <f t="shared" si="42"/>
        <v>0</v>
      </c>
      <c r="ADF127" s="229">
        <f t="shared" si="42"/>
        <v>0</v>
      </c>
      <c r="ADG127" s="229">
        <f t="shared" si="42"/>
        <v>0</v>
      </c>
      <c r="ADH127" s="229">
        <f t="shared" si="42"/>
        <v>0</v>
      </c>
      <c r="ADI127" s="229">
        <f t="shared" si="42"/>
        <v>0</v>
      </c>
      <c r="ADJ127" s="229">
        <f t="shared" si="42"/>
        <v>0</v>
      </c>
      <c r="ADK127" s="229">
        <f t="shared" si="42"/>
        <v>0</v>
      </c>
      <c r="ADL127" s="229">
        <f t="shared" si="42"/>
        <v>0</v>
      </c>
      <c r="ADM127" s="229">
        <f t="shared" si="42"/>
        <v>0</v>
      </c>
      <c r="ADN127" s="229">
        <f t="shared" si="42"/>
        <v>0</v>
      </c>
      <c r="ADO127" s="229">
        <f t="shared" si="42"/>
        <v>0</v>
      </c>
      <c r="ADP127" s="229">
        <f t="shared" si="42"/>
        <v>0</v>
      </c>
      <c r="ADQ127" s="229">
        <f t="shared" ref="ADQ127:AGB127" si="43">IFERROR(ADO127*ADM127,"")</f>
        <v>0</v>
      </c>
      <c r="ADR127" s="229">
        <f t="shared" si="43"/>
        <v>0</v>
      </c>
      <c r="ADS127" s="229">
        <f t="shared" si="43"/>
        <v>0</v>
      </c>
      <c r="ADT127" s="229">
        <f t="shared" si="43"/>
        <v>0</v>
      </c>
      <c r="ADU127" s="229">
        <f t="shared" si="43"/>
        <v>0</v>
      </c>
      <c r="ADV127" s="229">
        <f t="shared" si="43"/>
        <v>0</v>
      </c>
      <c r="ADW127" s="229">
        <f t="shared" si="43"/>
        <v>0</v>
      </c>
      <c r="ADX127" s="229">
        <f t="shared" si="43"/>
        <v>0</v>
      </c>
      <c r="ADY127" s="229">
        <f t="shared" si="43"/>
        <v>0</v>
      </c>
      <c r="ADZ127" s="229">
        <f t="shared" si="43"/>
        <v>0</v>
      </c>
      <c r="AEA127" s="229">
        <f t="shared" si="43"/>
        <v>0</v>
      </c>
      <c r="AEB127" s="229">
        <f t="shared" si="43"/>
        <v>0</v>
      </c>
      <c r="AEC127" s="229">
        <f t="shared" si="43"/>
        <v>0</v>
      </c>
      <c r="AED127" s="229">
        <f t="shared" si="43"/>
        <v>0</v>
      </c>
      <c r="AEE127" s="229">
        <f t="shared" si="43"/>
        <v>0</v>
      </c>
      <c r="AEF127" s="229">
        <f t="shared" si="43"/>
        <v>0</v>
      </c>
      <c r="AEG127" s="229">
        <f t="shared" si="43"/>
        <v>0</v>
      </c>
      <c r="AEH127" s="229">
        <f t="shared" si="43"/>
        <v>0</v>
      </c>
      <c r="AEI127" s="229">
        <f t="shared" si="43"/>
        <v>0</v>
      </c>
      <c r="AEJ127" s="229">
        <f t="shared" si="43"/>
        <v>0</v>
      </c>
      <c r="AEK127" s="229">
        <f t="shared" si="43"/>
        <v>0</v>
      </c>
      <c r="AEL127" s="229">
        <f t="shared" si="43"/>
        <v>0</v>
      </c>
      <c r="AEM127" s="229">
        <f t="shared" si="43"/>
        <v>0</v>
      </c>
      <c r="AEN127" s="229">
        <f t="shared" si="43"/>
        <v>0</v>
      </c>
      <c r="AEO127" s="229">
        <f t="shared" si="43"/>
        <v>0</v>
      </c>
      <c r="AEP127" s="229">
        <f t="shared" si="43"/>
        <v>0</v>
      </c>
      <c r="AEQ127" s="229">
        <f t="shared" si="43"/>
        <v>0</v>
      </c>
      <c r="AER127" s="229">
        <f t="shared" si="43"/>
        <v>0</v>
      </c>
      <c r="AES127" s="229">
        <f t="shared" si="43"/>
        <v>0</v>
      </c>
      <c r="AET127" s="229">
        <f t="shared" si="43"/>
        <v>0</v>
      </c>
      <c r="AEU127" s="229">
        <f t="shared" si="43"/>
        <v>0</v>
      </c>
      <c r="AEV127" s="229">
        <f t="shared" si="43"/>
        <v>0</v>
      </c>
      <c r="AEW127" s="229">
        <f t="shared" si="43"/>
        <v>0</v>
      </c>
      <c r="AEX127" s="229">
        <f t="shared" si="43"/>
        <v>0</v>
      </c>
      <c r="AEY127" s="229">
        <f t="shared" si="43"/>
        <v>0</v>
      </c>
      <c r="AEZ127" s="229">
        <f t="shared" si="43"/>
        <v>0</v>
      </c>
      <c r="AFA127" s="229">
        <f t="shared" si="43"/>
        <v>0</v>
      </c>
      <c r="AFB127" s="229">
        <f t="shared" si="43"/>
        <v>0</v>
      </c>
      <c r="AFC127" s="229">
        <f t="shared" si="43"/>
        <v>0</v>
      </c>
      <c r="AFD127" s="229">
        <f t="shared" si="43"/>
        <v>0</v>
      </c>
      <c r="AFE127" s="229">
        <f t="shared" si="43"/>
        <v>0</v>
      </c>
      <c r="AFF127" s="229">
        <f t="shared" si="43"/>
        <v>0</v>
      </c>
      <c r="AFG127" s="229">
        <f t="shared" si="43"/>
        <v>0</v>
      </c>
      <c r="AFH127" s="229">
        <f t="shared" si="43"/>
        <v>0</v>
      </c>
      <c r="AFI127" s="229">
        <f t="shared" si="43"/>
        <v>0</v>
      </c>
      <c r="AFJ127" s="229">
        <f t="shared" si="43"/>
        <v>0</v>
      </c>
      <c r="AFK127" s="229">
        <f t="shared" si="43"/>
        <v>0</v>
      </c>
      <c r="AFL127" s="229">
        <f t="shared" si="43"/>
        <v>0</v>
      </c>
      <c r="AFM127" s="229">
        <f t="shared" si="43"/>
        <v>0</v>
      </c>
      <c r="AFN127" s="229">
        <f t="shared" si="43"/>
        <v>0</v>
      </c>
      <c r="AFO127" s="229">
        <f t="shared" si="43"/>
        <v>0</v>
      </c>
      <c r="AFP127" s="229">
        <f t="shared" si="43"/>
        <v>0</v>
      </c>
      <c r="AFQ127" s="229">
        <f t="shared" si="43"/>
        <v>0</v>
      </c>
      <c r="AFR127" s="229">
        <f t="shared" si="43"/>
        <v>0</v>
      </c>
      <c r="AFS127" s="229">
        <f t="shared" si="43"/>
        <v>0</v>
      </c>
      <c r="AFT127" s="229">
        <f t="shared" si="43"/>
        <v>0</v>
      </c>
      <c r="AFU127" s="229">
        <f t="shared" si="43"/>
        <v>0</v>
      </c>
      <c r="AFV127" s="229">
        <f t="shared" si="43"/>
        <v>0</v>
      </c>
      <c r="AFW127" s="229">
        <f t="shared" si="43"/>
        <v>0</v>
      </c>
      <c r="AFX127" s="229">
        <f t="shared" si="43"/>
        <v>0</v>
      </c>
      <c r="AFY127" s="229">
        <f t="shared" si="43"/>
        <v>0</v>
      </c>
      <c r="AFZ127" s="229">
        <f t="shared" si="43"/>
        <v>0</v>
      </c>
      <c r="AGA127" s="229">
        <f t="shared" si="43"/>
        <v>0</v>
      </c>
      <c r="AGB127" s="229">
        <f t="shared" si="43"/>
        <v>0</v>
      </c>
      <c r="AGC127" s="229">
        <f t="shared" ref="AGC127:AIN127" si="44">IFERROR(AGA127*AFY127,"")</f>
        <v>0</v>
      </c>
      <c r="AGD127" s="229">
        <f t="shared" si="44"/>
        <v>0</v>
      </c>
      <c r="AGE127" s="229">
        <f t="shared" si="44"/>
        <v>0</v>
      </c>
      <c r="AGF127" s="229">
        <f t="shared" si="44"/>
        <v>0</v>
      </c>
      <c r="AGG127" s="229">
        <f t="shared" si="44"/>
        <v>0</v>
      </c>
      <c r="AGH127" s="229">
        <f t="shared" si="44"/>
        <v>0</v>
      </c>
      <c r="AGI127" s="229">
        <f t="shared" si="44"/>
        <v>0</v>
      </c>
      <c r="AGJ127" s="229">
        <f t="shared" si="44"/>
        <v>0</v>
      </c>
      <c r="AGK127" s="229">
        <f t="shared" si="44"/>
        <v>0</v>
      </c>
      <c r="AGL127" s="229">
        <f t="shared" si="44"/>
        <v>0</v>
      </c>
      <c r="AGM127" s="229">
        <f t="shared" si="44"/>
        <v>0</v>
      </c>
      <c r="AGN127" s="229">
        <f t="shared" si="44"/>
        <v>0</v>
      </c>
      <c r="AGO127" s="229">
        <f t="shared" si="44"/>
        <v>0</v>
      </c>
      <c r="AGP127" s="229">
        <f t="shared" si="44"/>
        <v>0</v>
      </c>
      <c r="AGQ127" s="229">
        <f t="shared" si="44"/>
        <v>0</v>
      </c>
      <c r="AGR127" s="229">
        <f t="shared" si="44"/>
        <v>0</v>
      </c>
      <c r="AGS127" s="229">
        <f t="shared" si="44"/>
        <v>0</v>
      </c>
      <c r="AGT127" s="229">
        <f t="shared" si="44"/>
        <v>0</v>
      </c>
      <c r="AGU127" s="229">
        <f t="shared" si="44"/>
        <v>0</v>
      </c>
      <c r="AGV127" s="229">
        <f t="shared" si="44"/>
        <v>0</v>
      </c>
      <c r="AGW127" s="229">
        <f t="shared" si="44"/>
        <v>0</v>
      </c>
      <c r="AGX127" s="229">
        <f t="shared" si="44"/>
        <v>0</v>
      </c>
      <c r="AGY127" s="229">
        <f t="shared" si="44"/>
        <v>0</v>
      </c>
      <c r="AGZ127" s="229">
        <f t="shared" si="44"/>
        <v>0</v>
      </c>
      <c r="AHA127" s="229">
        <f t="shared" si="44"/>
        <v>0</v>
      </c>
      <c r="AHB127" s="229">
        <f t="shared" si="44"/>
        <v>0</v>
      </c>
      <c r="AHC127" s="229">
        <f t="shared" si="44"/>
        <v>0</v>
      </c>
      <c r="AHD127" s="229">
        <f t="shared" si="44"/>
        <v>0</v>
      </c>
      <c r="AHE127" s="229">
        <f t="shared" si="44"/>
        <v>0</v>
      </c>
      <c r="AHF127" s="229">
        <f t="shared" si="44"/>
        <v>0</v>
      </c>
      <c r="AHG127" s="229">
        <f t="shared" si="44"/>
        <v>0</v>
      </c>
      <c r="AHH127" s="229">
        <f t="shared" si="44"/>
        <v>0</v>
      </c>
      <c r="AHI127" s="229">
        <f t="shared" si="44"/>
        <v>0</v>
      </c>
      <c r="AHJ127" s="229">
        <f t="shared" si="44"/>
        <v>0</v>
      </c>
      <c r="AHK127" s="229">
        <f t="shared" si="44"/>
        <v>0</v>
      </c>
      <c r="AHL127" s="229">
        <f t="shared" si="44"/>
        <v>0</v>
      </c>
      <c r="AHM127" s="229">
        <f t="shared" si="44"/>
        <v>0</v>
      </c>
      <c r="AHN127" s="229">
        <f t="shared" si="44"/>
        <v>0</v>
      </c>
      <c r="AHO127" s="229">
        <f t="shared" si="44"/>
        <v>0</v>
      </c>
      <c r="AHP127" s="229">
        <f t="shared" si="44"/>
        <v>0</v>
      </c>
      <c r="AHQ127" s="229">
        <f t="shared" si="44"/>
        <v>0</v>
      </c>
      <c r="AHR127" s="229">
        <f t="shared" si="44"/>
        <v>0</v>
      </c>
      <c r="AHS127" s="229">
        <f t="shared" si="44"/>
        <v>0</v>
      </c>
      <c r="AHT127" s="229">
        <f t="shared" si="44"/>
        <v>0</v>
      </c>
      <c r="AHU127" s="229">
        <f t="shared" si="44"/>
        <v>0</v>
      </c>
      <c r="AHV127" s="229">
        <f t="shared" si="44"/>
        <v>0</v>
      </c>
      <c r="AHW127" s="229">
        <f t="shared" si="44"/>
        <v>0</v>
      </c>
      <c r="AHX127" s="229">
        <f t="shared" si="44"/>
        <v>0</v>
      </c>
      <c r="AHY127" s="229">
        <f t="shared" si="44"/>
        <v>0</v>
      </c>
      <c r="AHZ127" s="229">
        <f t="shared" si="44"/>
        <v>0</v>
      </c>
      <c r="AIA127" s="229">
        <f t="shared" si="44"/>
        <v>0</v>
      </c>
      <c r="AIB127" s="229">
        <f t="shared" si="44"/>
        <v>0</v>
      </c>
      <c r="AIC127" s="229">
        <f t="shared" si="44"/>
        <v>0</v>
      </c>
      <c r="AID127" s="229">
        <f t="shared" si="44"/>
        <v>0</v>
      </c>
      <c r="AIE127" s="229">
        <f t="shared" si="44"/>
        <v>0</v>
      </c>
      <c r="AIF127" s="229">
        <f t="shared" si="44"/>
        <v>0</v>
      </c>
      <c r="AIG127" s="229">
        <f t="shared" si="44"/>
        <v>0</v>
      </c>
      <c r="AIH127" s="229">
        <f t="shared" si="44"/>
        <v>0</v>
      </c>
      <c r="AII127" s="229">
        <f t="shared" si="44"/>
        <v>0</v>
      </c>
      <c r="AIJ127" s="229">
        <f t="shared" si="44"/>
        <v>0</v>
      </c>
      <c r="AIK127" s="229">
        <f t="shared" si="44"/>
        <v>0</v>
      </c>
      <c r="AIL127" s="229">
        <f t="shared" si="44"/>
        <v>0</v>
      </c>
      <c r="AIM127" s="229">
        <f t="shared" si="44"/>
        <v>0</v>
      </c>
      <c r="AIN127" s="229">
        <f t="shared" si="44"/>
        <v>0</v>
      </c>
      <c r="AIO127" s="229">
        <f t="shared" ref="AIO127:AKZ127" si="45">IFERROR(AIM127*AIK127,"")</f>
        <v>0</v>
      </c>
      <c r="AIP127" s="229">
        <f t="shared" si="45"/>
        <v>0</v>
      </c>
      <c r="AIQ127" s="229">
        <f t="shared" si="45"/>
        <v>0</v>
      </c>
      <c r="AIR127" s="229">
        <f t="shared" si="45"/>
        <v>0</v>
      </c>
      <c r="AIS127" s="229">
        <f t="shared" si="45"/>
        <v>0</v>
      </c>
      <c r="AIT127" s="229">
        <f t="shared" si="45"/>
        <v>0</v>
      </c>
      <c r="AIU127" s="229">
        <f t="shared" si="45"/>
        <v>0</v>
      </c>
      <c r="AIV127" s="229">
        <f t="shared" si="45"/>
        <v>0</v>
      </c>
      <c r="AIW127" s="229">
        <f t="shared" si="45"/>
        <v>0</v>
      </c>
      <c r="AIX127" s="229">
        <f t="shared" si="45"/>
        <v>0</v>
      </c>
      <c r="AIY127" s="229">
        <f t="shared" si="45"/>
        <v>0</v>
      </c>
      <c r="AIZ127" s="229">
        <f t="shared" si="45"/>
        <v>0</v>
      </c>
      <c r="AJA127" s="229">
        <f t="shared" si="45"/>
        <v>0</v>
      </c>
      <c r="AJB127" s="229">
        <f t="shared" si="45"/>
        <v>0</v>
      </c>
      <c r="AJC127" s="229">
        <f t="shared" si="45"/>
        <v>0</v>
      </c>
      <c r="AJD127" s="229">
        <f t="shared" si="45"/>
        <v>0</v>
      </c>
      <c r="AJE127" s="229">
        <f t="shared" si="45"/>
        <v>0</v>
      </c>
      <c r="AJF127" s="229">
        <f t="shared" si="45"/>
        <v>0</v>
      </c>
      <c r="AJG127" s="229">
        <f t="shared" si="45"/>
        <v>0</v>
      </c>
      <c r="AJH127" s="229">
        <f t="shared" si="45"/>
        <v>0</v>
      </c>
      <c r="AJI127" s="229">
        <f t="shared" si="45"/>
        <v>0</v>
      </c>
      <c r="AJJ127" s="229">
        <f t="shared" si="45"/>
        <v>0</v>
      </c>
      <c r="AJK127" s="229">
        <f t="shared" si="45"/>
        <v>0</v>
      </c>
      <c r="AJL127" s="229">
        <f t="shared" si="45"/>
        <v>0</v>
      </c>
      <c r="AJM127" s="229">
        <f t="shared" si="45"/>
        <v>0</v>
      </c>
      <c r="AJN127" s="229">
        <f t="shared" si="45"/>
        <v>0</v>
      </c>
      <c r="AJO127" s="229">
        <f t="shared" si="45"/>
        <v>0</v>
      </c>
      <c r="AJP127" s="229">
        <f t="shared" si="45"/>
        <v>0</v>
      </c>
      <c r="AJQ127" s="229">
        <f t="shared" si="45"/>
        <v>0</v>
      </c>
      <c r="AJR127" s="229">
        <f t="shared" si="45"/>
        <v>0</v>
      </c>
      <c r="AJS127" s="229">
        <f t="shared" si="45"/>
        <v>0</v>
      </c>
      <c r="AJT127" s="229">
        <f t="shared" si="45"/>
        <v>0</v>
      </c>
      <c r="AJU127" s="229">
        <f t="shared" si="45"/>
        <v>0</v>
      </c>
      <c r="AJV127" s="229">
        <f t="shared" si="45"/>
        <v>0</v>
      </c>
      <c r="AJW127" s="229">
        <f t="shared" si="45"/>
        <v>0</v>
      </c>
      <c r="AJX127" s="229">
        <f t="shared" si="45"/>
        <v>0</v>
      </c>
      <c r="AJY127" s="229">
        <f t="shared" si="45"/>
        <v>0</v>
      </c>
      <c r="AJZ127" s="229">
        <f t="shared" si="45"/>
        <v>0</v>
      </c>
      <c r="AKA127" s="229">
        <f t="shared" si="45"/>
        <v>0</v>
      </c>
      <c r="AKB127" s="229">
        <f t="shared" si="45"/>
        <v>0</v>
      </c>
      <c r="AKC127" s="229">
        <f t="shared" si="45"/>
        <v>0</v>
      </c>
      <c r="AKD127" s="229">
        <f t="shared" si="45"/>
        <v>0</v>
      </c>
      <c r="AKE127" s="229">
        <f t="shared" si="45"/>
        <v>0</v>
      </c>
      <c r="AKF127" s="229">
        <f t="shared" si="45"/>
        <v>0</v>
      </c>
      <c r="AKG127" s="229">
        <f t="shared" si="45"/>
        <v>0</v>
      </c>
      <c r="AKH127" s="229">
        <f t="shared" si="45"/>
        <v>0</v>
      </c>
      <c r="AKI127" s="229">
        <f t="shared" si="45"/>
        <v>0</v>
      </c>
      <c r="AKJ127" s="229">
        <f t="shared" si="45"/>
        <v>0</v>
      </c>
      <c r="AKK127" s="229">
        <f t="shared" si="45"/>
        <v>0</v>
      </c>
      <c r="AKL127" s="229">
        <f t="shared" si="45"/>
        <v>0</v>
      </c>
      <c r="AKM127" s="229">
        <f t="shared" si="45"/>
        <v>0</v>
      </c>
      <c r="AKN127" s="229">
        <f t="shared" si="45"/>
        <v>0</v>
      </c>
      <c r="AKO127" s="229">
        <f t="shared" si="45"/>
        <v>0</v>
      </c>
      <c r="AKP127" s="229">
        <f t="shared" si="45"/>
        <v>0</v>
      </c>
      <c r="AKQ127" s="229">
        <f t="shared" si="45"/>
        <v>0</v>
      </c>
      <c r="AKR127" s="229">
        <f t="shared" si="45"/>
        <v>0</v>
      </c>
      <c r="AKS127" s="229">
        <f t="shared" si="45"/>
        <v>0</v>
      </c>
      <c r="AKT127" s="229">
        <f t="shared" si="45"/>
        <v>0</v>
      </c>
      <c r="AKU127" s="229">
        <f t="shared" si="45"/>
        <v>0</v>
      </c>
      <c r="AKV127" s="229">
        <f t="shared" si="45"/>
        <v>0</v>
      </c>
      <c r="AKW127" s="229">
        <f t="shared" si="45"/>
        <v>0</v>
      </c>
      <c r="AKX127" s="229">
        <f t="shared" si="45"/>
        <v>0</v>
      </c>
      <c r="AKY127" s="229">
        <f t="shared" si="45"/>
        <v>0</v>
      </c>
      <c r="AKZ127" s="229">
        <f t="shared" si="45"/>
        <v>0</v>
      </c>
      <c r="ALA127" s="229">
        <f t="shared" ref="ALA127:ANL127" si="46">IFERROR(AKY127*AKW127,"")</f>
        <v>0</v>
      </c>
      <c r="ALB127" s="229">
        <f t="shared" si="46"/>
        <v>0</v>
      </c>
      <c r="ALC127" s="229">
        <f t="shared" si="46"/>
        <v>0</v>
      </c>
      <c r="ALD127" s="229">
        <f t="shared" si="46"/>
        <v>0</v>
      </c>
      <c r="ALE127" s="229">
        <f t="shared" si="46"/>
        <v>0</v>
      </c>
      <c r="ALF127" s="229">
        <f t="shared" si="46"/>
        <v>0</v>
      </c>
      <c r="ALG127" s="229">
        <f t="shared" si="46"/>
        <v>0</v>
      </c>
      <c r="ALH127" s="229">
        <f t="shared" si="46"/>
        <v>0</v>
      </c>
      <c r="ALI127" s="229">
        <f t="shared" si="46"/>
        <v>0</v>
      </c>
      <c r="ALJ127" s="229">
        <f t="shared" si="46"/>
        <v>0</v>
      </c>
      <c r="ALK127" s="229">
        <f t="shared" si="46"/>
        <v>0</v>
      </c>
      <c r="ALL127" s="229">
        <f t="shared" si="46"/>
        <v>0</v>
      </c>
      <c r="ALM127" s="229">
        <f t="shared" si="46"/>
        <v>0</v>
      </c>
      <c r="ALN127" s="229">
        <f t="shared" si="46"/>
        <v>0</v>
      </c>
      <c r="ALO127" s="229">
        <f t="shared" si="46"/>
        <v>0</v>
      </c>
      <c r="ALP127" s="229">
        <f t="shared" si="46"/>
        <v>0</v>
      </c>
      <c r="ALQ127" s="229">
        <f t="shared" si="46"/>
        <v>0</v>
      </c>
      <c r="ALR127" s="229">
        <f t="shared" si="46"/>
        <v>0</v>
      </c>
      <c r="ALS127" s="229">
        <f t="shared" si="46"/>
        <v>0</v>
      </c>
      <c r="ALT127" s="229">
        <f t="shared" si="46"/>
        <v>0</v>
      </c>
      <c r="ALU127" s="229">
        <f t="shared" si="46"/>
        <v>0</v>
      </c>
      <c r="ALV127" s="229">
        <f t="shared" si="46"/>
        <v>0</v>
      </c>
      <c r="ALW127" s="229">
        <f t="shared" si="46"/>
        <v>0</v>
      </c>
      <c r="ALX127" s="229">
        <f t="shared" si="46"/>
        <v>0</v>
      </c>
      <c r="ALY127" s="229">
        <f t="shared" si="46"/>
        <v>0</v>
      </c>
      <c r="ALZ127" s="229">
        <f t="shared" si="46"/>
        <v>0</v>
      </c>
      <c r="AMA127" s="229">
        <f t="shared" si="46"/>
        <v>0</v>
      </c>
      <c r="AMB127" s="229">
        <f t="shared" si="46"/>
        <v>0</v>
      </c>
      <c r="AMC127" s="229">
        <f t="shared" si="46"/>
        <v>0</v>
      </c>
      <c r="AMD127" s="229">
        <f t="shared" si="46"/>
        <v>0</v>
      </c>
      <c r="AME127" s="229">
        <f t="shared" si="46"/>
        <v>0</v>
      </c>
      <c r="AMF127" s="229">
        <f t="shared" si="46"/>
        <v>0</v>
      </c>
      <c r="AMG127" s="229">
        <f t="shared" si="46"/>
        <v>0</v>
      </c>
      <c r="AMH127" s="229">
        <f t="shared" si="46"/>
        <v>0</v>
      </c>
      <c r="AMI127" s="229">
        <f t="shared" si="46"/>
        <v>0</v>
      </c>
      <c r="AMJ127" s="229">
        <f t="shared" si="46"/>
        <v>0</v>
      </c>
      <c r="AMK127" s="229">
        <f t="shared" si="46"/>
        <v>0</v>
      </c>
      <c r="AML127" s="229">
        <f t="shared" si="46"/>
        <v>0</v>
      </c>
      <c r="AMM127" s="229">
        <f t="shared" si="46"/>
        <v>0</v>
      </c>
      <c r="AMN127" s="229">
        <f t="shared" si="46"/>
        <v>0</v>
      </c>
      <c r="AMO127" s="229">
        <f t="shared" si="46"/>
        <v>0</v>
      </c>
      <c r="AMP127" s="229">
        <f t="shared" si="46"/>
        <v>0</v>
      </c>
      <c r="AMQ127" s="229">
        <f t="shared" si="46"/>
        <v>0</v>
      </c>
      <c r="AMR127" s="229">
        <f t="shared" si="46"/>
        <v>0</v>
      </c>
      <c r="AMS127" s="229">
        <f t="shared" si="46"/>
        <v>0</v>
      </c>
      <c r="AMT127" s="229">
        <f t="shared" si="46"/>
        <v>0</v>
      </c>
      <c r="AMU127" s="229">
        <f t="shared" si="46"/>
        <v>0</v>
      </c>
      <c r="AMV127" s="229">
        <f t="shared" si="46"/>
        <v>0</v>
      </c>
      <c r="AMW127" s="229">
        <f t="shared" si="46"/>
        <v>0</v>
      </c>
      <c r="AMX127" s="229">
        <f t="shared" si="46"/>
        <v>0</v>
      </c>
      <c r="AMY127" s="229">
        <f t="shared" si="46"/>
        <v>0</v>
      </c>
      <c r="AMZ127" s="229">
        <f t="shared" si="46"/>
        <v>0</v>
      </c>
      <c r="ANA127" s="229">
        <f t="shared" si="46"/>
        <v>0</v>
      </c>
      <c r="ANB127" s="229">
        <f t="shared" si="46"/>
        <v>0</v>
      </c>
      <c r="ANC127" s="229">
        <f t="shared" si="46"/>
        <v>0</v>
      </c>
      <c r="AND127" s="229">
        <f t="shared" si="46"/>
        <v>0</v>
      </c>
      <c r="ANE127" s="229">
        <f t="shared" si="46"/>
        <v>0</v>
      </c>
      <c r="ANF127" s="229">
        <f t="shared" si="46"/>
        <v>0</v>
      </c>
      <c r="ANG127" s="229">
        <f t="shared" si="46"/>
        <v>0</v>
      </c>
      <c r="ANH127" s="229">
        <f t="shared" si="46"/>
        <v>0</v>
      </c>
      <c r="ANI127" s="229">
        <f t="shared" si="46"/>
        <v>0</v>
      </c>
      <c r="ANJ127" s="229">
        <f t="shared" si="46"/>
        <v>0</v>
      </c>
      <c r="ANK127" s="229">
        <f t="shared" si="46"/>
        <v>0</v>
      </c>
      <c r="ANL127" s="229">
        <f t="shared" si="46"/>
        <v>0</v>
      </c>
      <c r="ANM127" s="229">
        <f t="shared" ref="ANM127:APX127" si="47">IFERROR(ANK127*ANI127,"")</f>
        <v>0</v>
      </c>
      <c r="ANN127" s="229">
        <f t="shared" si="47"/>
        <v>0</v>
      </c>
      <c r="ANO127" s="229">
        <f t="shared" si="47"/>
        <v>0</v>
      </c>
      <c r="ANP127" s="229">
        <f t="shared" si="47"/>
        <v>0</v>
      </c>
      <c r="ANQ127" s="229">
        <f t="shared" si="47"/>
        <v>0</v>
      </c>
      <c r="ANR127" s="229">
        <f t="shared" si="47"/>
        <v>0</v>
      </c>
      <c r="ANS127" s="229">
        <f t="shared" si="47"/>
        <v>0</v>
      </c>
      <c r="ANT127" s="229">
        <f t="shared" si="47"/>
        <v>0</v>
      </c>
      <c r="ANU127" s="229">
        <f t="shared" si="47"/>
        <v>0</v>
      </c>
      <c r="ANV127" s="229">
        <f t="shared" si="47"/>
        <v>0</v>
      </c>
      <c r="ANW127" s="229">
        <f t="shared" si="47"/>
        <v>0</v>
      </c>
      <c r="ANX127" s="229">
        <f t="shared" si="47"/>
        <v>0</v>
      </c>
      <c r="ANY127" s="229">
        <f t="shared" si="47"/>
        <v>0</v>
      </c>
      <c r="ANZ127" s="229">
        <f t="shared" si="47"/>
        <v>0</v>
      </c>
      <c r="AOA127" s="229">
        <f t="shared" si="47"/>
        <v>0</v>
      </c>
      <c r="AOB127" s="229">
        <f t="shared" si="47"/>
        <v>0</v>
      </c>
      <c r="AOC127" s="229">
        <f t="shared" si="47"/>
        <v>0</v>
      </c>
      <c r="AOD127" s="229">
        <f t="shared" si="47"/>
        <v>0</v>
      </c>
      <c r="AOE127" s="229">
        <f t="shared" si="47"/>
        <v>0</v>
      </c>
      <c r="AOF127" s="229">
        <f t="shared" si="47"/>
        <v>0</v>
      </c>
      <c r="AOG127" s="229">
        <f t="shared" si="47"/>
        <v>0</v>
      </c>
      <c r="AOH127" s="229">
        <f t="shared" si="47"/>
        <v>0</v>
      </c>
      <c r="AOI127" s="229">
        <f t="shared" si="47"/>
        <v>0</v>
      </c>
      <c r="AOJ127" s="229">
        <f t="shared" si="47"/>
        <v>0</v>
      </c>
      <c r="AOK127" s="229">
        <f t="shared" si="47"/>
        <v>0</v>
      </c>
      <c r="AOL127" s="229">
        <f t="shared" si="47"/>
        <v>0</v>
      </c>
      <c r="AOM127" s="229">
        <f t="shared" si="47"/>
        <v>0</v>
      </c>
      <c r="AON127" s="229">
        <f t="shared" si="47"/>
        <v>0</v>
      </c>
      <c r="AOO127" s="229">
        <f t="shared" si="47"/>
        <v>0</v>
      </c>
      <c r="AOP127" s="229">
        <f t="shared" si="47"/>
        <v>0</v>
      </c>
      <c r="AOQ127" s="229">
        <f t="shared" si="47"/>
        <v>0</v>
      </c>
      <c r="AOR127" s="229">
        <f t="shared" si="47"/>
        <v>0</v>
      </c>
      <c r="AOS127" s="229">
        <f t="shared" si="47"/>
        <v>0</v>
      </c>
      <c r="AOT127" s="229">
        <f t="shared" si="47"/>
        <v>0</v>
      </c>
      <c r="AOU127" s="229">
        <f t="shared" si="47"/>
        <v>0</v>
      </c>
      <c r="AOV127" s="229">
        <f t="shared" si="47"/>
        <v>0</v>
      </c>
      <c r="AOW127" s="229">
        <f t="shared" si="47"/>
        <v>0</v>
      </c>
      <c r="AOX127" s="229">
        <f t="shared" si="47"/>
        <v>0</v>
      </c>
      <c r="AOY127" s="229">
        <f t="shared" si="47"/>
        <v>0</v>
      </c>
      <c r="AOZ127" s="229">
        <f t="shared" si="47"/>
        <v>0</v>
      </c>
      <c r="APA127" s="229">
        <f t="shared" si="47"/>
        <v>0</v>
      </c>
      <c r="APB127" s="229">
        <f t="shared" si="47"/>
        <v>0</v>
      </c>
      <c r="APC127" s="229">
        <f t="shared" si="47"/>
        <v>0</v>
      </c>
      <c r="APD127" s="229">
        <f t="shared" si="47"/>
        <v>0</v>
      </c>
      <c r="APE127" s="229">
        <f t="shared" si="47"/>
        <v>0</v>
      </c>
      <c r="APF127" s="229">
        <f t="shared" si="47"/>
        <v>0</v>
      </c>
      <c r="APG127" s="229">
        <f t="shared" si="47"/>
        <v>0</v>
      </c>
      <c r="APH127" s="229">
        <f t="shared" si="47"/>
        <v>0</v>
      </c>
      <c r="API127" s="229">
        <f t="shared" si="47"/>
        <v>0</v>
      </c>
      <c r="APJ127" s="229">
        <f t="shared" si="47"/>
        <v>0</v>
      </c>
      <c r="APK127" s="229">
        <f t="shared" si="47"/>
        <v>0</v>
      </c>
      <c r="APL127" s="229">
        <f t="shared" si="47"/>
        <v>0</v>
      </c>
      <c r="APM127" s="229">
        <f t="shared" si="47"/>
        <v>0</v>
      </c>
      <c r="APN127" s="229">
        <f t="shared" si="47"/>
        <v>0</v>
      </c>
      <c r="APO127" s="229">
        <f t="shared" si="47"/>
        <v>0</v>
      </c>
      <c r="APP127" s="229">
        <f t="shared" si="47"/>
        <v>0</v>
      </c>
      <c r="APQ127" s="229">
        <f t="shared" si="47"/>
        <v>0</v>
      </c>
      <c r="APR127" s="229">
        <f t="shared" si="47"/>
        <v>0</v>
      </c>
      <c r="APS127" s="229">
        <f t="shared" si="47"/>
        <v>0</v>
      </c>
      <c r="APT127" s="229">
        <f t="shared" si="47"/>
        <v>0</v>
      </c>
      <c r="APU127" s="229">
        <f t="shared" si="47"/>
        <v>0</v>
      </c>
      <c r="APV127" s="229">
        <f t="shared" si="47"/>
        <v>0</v>
      </c>
      <c r="APW127" s="229">
        <f t="shared" si="47"/>
        <v>0</v>
      </c>
      <c r="APX127" s="229">
        <f t="shared" si="47"/>
        <v>0</v>
      </c>
      <c r="APY127" s="229">
        <f t="shared" ref="APY127:ASJ127" si="48">IFERROR(APW127*APU127,"")</f>
        <v>0</v>
      </c>
      <c r="APZ127" s="229">
        <f t="shared" si="48"/>
        <v>0</v>
      </c>
      <c r="AQA127" s="229">
        <f t="shared" si="48"/>
        <v>0</v>
      </c>
      <c r="AQB127" s="229">
        <f t="shared" si="48"/>
        <v>0</v>
      </c>
      <c r="AQC127" s="229">
        <f t="shared" si="48"/>
        <v>0</v>
      </c>
      <c r="AQD127" s="229">
        <f t="shared" si="48"/>
        <v>0</v>
      </c>
      <c r="AQE127" s="229">
        <f t="shared" si="48"/>
        <v>0</v>
      </c>
      <c r="AQF127" s="229">
        <f t="shared" si="48"/>
        <v>0</v>
      </c>
      <c r="AQG127" s="229">
        <f t="shared" si="48"/>
        <v>0</v>
      </c>
      <c r="AQH127" s="229">
        <f t="shared" si="48"/>
        <v>0</v>
      </c>
      <c r="AQI127" s="229">
        <f t="shared" si="48"/>
        <v>0</v>
      </c>
      <c r="AQJ127" s="229">
        <f t="shared" si="48"/>
        <v>0</v>
      </c>
      <c r="AQK127" s="229">
        <f t="shared" si="48"/>
        <v>0</v>
      </c>
      <c r="AQL127" s="229">
        <f t="shared" si="48"/>
        <v>0</v>
      </c>
      <c r="AQM127" s="229">
        <f t="shared" si="48"/>
        <v>0</v>
      </c>
      <c r="AQN127" s="229">
        <f t="shared" si="48"/>
        <v>0</v>
      </c>
      <c r="AQO127" s="229">
        <f t="shared" si="48"/>
        <v>0</v>
      </c>
      <c r="AQP127" s="229">
        <f t="shared" si="48"/>
        <v>0</v>
      </c>
      <c r="AQQ127" s="229">
        <f t="shared" si="48"/>
        <v>0</v>
      </c>
      <c r="AQR127" s="229">
        <f t="shared" si="48"/>
        <v>0</v>
      </c>
      <c r="AQS127" s="229">
        <f t="shared" si="48"/>
        <v>0</v>
      </c>
      <c r="AQT127" s="229">
        <f t="shared" si="48"/>
        <v>0</v>
      </c>
      <c r="AQU127" s="229">
        <f t="shared" si="48"/>
        <v>0</v>
      </c>
      <c r="AQV127" s="229">
        <f t="shared" si="48"/>
        <v>0</v>
      </c>
      <c r="AQW127" s="229">
        <f t="shared" si="48"/>
        <v>0</v>
      </c>
      <c r="AQX127" s="229">
        <f t="shared" si="48"/>
        <v>0</v>
      </c>
      <c r="AQY127" s="229">
        <f t="shared" si="48"/>
        <v>0</v>
      </c>
      <c r="AQZ127" s="229">
        <f t="shared" si="48"/>
        <v>0</v>
      </c>
      <c r="ARA127" s="229">
        <f t="shared" si="48"/>
        <v>0</v>
      </c>
      <c r="ARB127" s="229">
        <f t="shared" si="48"/>
        <v>0</v>
      </c>
      <c r="ARC127" s="229">
        <f t="shared" si="48"/>
        <v>0</v>
      </c>
      <c r="ARD127" s="229">
        <f t="shared" si="48"/>
        <v>0</v>
      </c>
      <c r="ARE127" s="229">
        <f t="shared" si="48"/>
        <v>0</v>
      </c>
      <c r="ARF127" s="229">
        <f t="shared" si="48"/>
        <v>0</v>
      </c>
      <c r="ARG127" s="229">
        <f t="shared" si="48"/>
        <v>0</v>
      </c>
      <c r="ARH127" s="229">
        <f t="shared" si="48"/>
        <v>0</v>
      </c>
      <c r="ARI127" s="229">
        <f t="shared" si="48"/>
        <v>0</v>
      </c>
      <c r="ARJ127" s="229">
        <f t="shared" si="48"/>
        <v>0</v>
      </c>
      <c r="ARK127" s="229">
        <f t="shared" si="48"/>
        <v>0</v>
      </c>
      <c r="ARL127" s="229">
        <f t="shared" si="48"/>
        <v>0</v>
      </c>
      <c r="ARM127" s="229">
        <f t="shared" si="48"/>
        <v>0</v>
      </c>
      <c r="ARN127" s="229">
        <f t="shared" si="48"/>
        <v>0</v>
      </c>
      <c r="ARO127" s="229">
        <f t="shared" si="48"/>
        <v>0</v>
      </c>
      <c r="ARP127" s="229">
        <f t="shared" si="48"/>
        <v>0</v>
      </c>
      <c r="ARQ127" s="229">
        <f t="shared" si="48"/>
        <v>0</v>
      </c>
      <c r="ARR127" s="229">
        <f t="shared" si="48"/>
        <v>0</v>
      </c>
      <c r="ARS127" s="229">
        <f t="shared" si="48"/>
        <v>0</v>
      </c>
      <c r="ART127" s="229">
        <f t="shared" si="48"/>
        <v>0</v>
      </c>
      <c r="ARU127" s="229">
        <f t="shared" si="48"/>
        <v>0</v>
      </c>
      <c r="ARV127" s="229">
        <f t="shared" si="48"/>
        <v>0</v>
      </c>
      <c r="ARW127" s="229">
        <f t="shared" si="48"/>
        <v>0</v>
      </c>
      <c r="ARX127" s="229">
        <f t="shared" si="48"/>
        <v>0</v>
      </c>
      <c r="ARY127" s="229">
        <f t="shared" si="48"/>
        <v>0</v>
      </c>
      <c r="ARZ127" s="229">
        <f t="shared" si="48"/>
        <v>0</v>
      </c>
      <c r="ASA127" s="229">
        <f t="shared" si="48"/>
        <v>0</v>
      </c>
      <c r="ASB127" s="229">
        <f t="shared" si="48"/>
        <v>0</v>
      </c>
      <c r="ASC127" s="229">
        <f t="shared" si="48"/>
        <v>0</v>
      </c>
      <c r="ASD127" s="229">
        <f t="shared" si="48"/>
        <v>0</v>
      </c>
      <c r="ASE127" s="229">
        <f t="shared" si="48"/>
        <v>0</v>
      </c>
      <c r="ASF127" s="229">
        <f t="shared" si="48"/>
        <v>0</v>
      </c>
      <c r="ASG127" s="229">
        <f t="shared" si="48"/>
        <v>0</v>
      </c>
      <c r="ASH127" s="229">
        <f t="shared" si="48"/>
        <v>0</v>
      </c>
      <c r="ASI127" s="229">
        <f t="shared" si="48"/>
        <v>0</v>
      </c>
      <c r="ASJ127" s="229">
        <f t="shared" si="48"/>
        <v>0</v>
      </c>
      <c r="ASK127" s="229">
        <f t="shared" ref="ASK127:AUV127" si="49">IFERROR(ASI127*ASG127,"")</f>
        <v>0</v>
      </c>
      <c r="ASL127" s="229">
        <f t="shared" si="49"/>
        <v>0</v>
      </c>
      <c r="ASM127" s="229">
        <f t="shared" si="49"/>
        <v>0</v>
      </c>
      <c r="ASN127" s="229">
        <f t="shared" si="49"/>
        <v>0</v>
      </c>
      <c r="ASO127" s="229">
        <f t="shared" si="49"/>
        <v>0</v>
      </c>
      <c r="ASP127" s="229">
        <f t="shared" si="49"/>
        <v>0</v>
      </c>
      <c r="ASQ127" s="229">
        <f t="shared" si="49"/>
        <v>0</v>
      </c>
      <c r="ASR127" s="229">
        <f t="shared" si="49"/>
        <v>0</v>
      </c>
      <c r="ASS127" s="229">
        <f t="shared" si="49"/>
        <v>0</v>
      </c>
      <c r="AST127" s="229">
        <f t="shared" si="49"/>
        <v>0</v>
      </c>
      <c r="ASU127" s="229">
        <f t="shared" si="49"/>
        <v>0</v>
      </c>
      <c r="ASV127" s="229">
        <f t="shared" si="49"/>
        <v>0</v>
      </c>
      <c r="ASW127" s="229">
        <f t="shared" si="49"/>
        <v>0</v>
      </c>
      <c r="ASX127" s="229">
        <f t="shared" si="49"/>
        <v>0</v>
      </c>
      <c r="ASY127" s="229">
        <f t="shared" si="49"/>
        <v>0</v>
      </c>
      <c r="ASZ127" s="229">
        <f t="shared" si="49"/>
        <v>0</v>
      </c>
      <c r="ATA127" s="229">
        <f t="shared" si="49"/>
        <v>0</v>
      </c>
      <c r="ATB127" s="229">
        <f t="shared" si="49"/>
        <v>0</v>
      </c>
      <c r="ATC127" s="229">
        <f t="shared" si="49"/>
        <v>0</v>
      </c>
      <c r="ATD127" s="229">
        <f t="shared" si="49"/>
        <v>0</v>
      </c>
      <c r="ATE127" s="229">
        <f t="shared" si="49"/>
        <v>0</v>
      </c>
      <c r="ATF127" s="229">
        <f t="shared" si="49"/>
        <v>0</v>
      </c>
      <c r="ATG127" s="229">
        <f t="shared" si="49"/>
        <v>0</v>
      </c>
      <c r="ATH127" s="229">
        <f t="shared" si="49"/>
        <v>0</v>
      </c>
      <c r="ATI127" s="229">
        <f t="shared" si="49"/>
        <v>0</v>
      </c>
      <c r="ATJ127" s="229">
        <f t="shared" si="49"/>
        <v>0</v>
      </c>
      <c r="ATK127" s="229">
        <f t="shared" si="49"/>
        <v>0</v>
      </c>
      <c r="ATL127" s="229">
        <f t="shared" si="49"/>
        <v>0</v>
      </c>
      <c r="ATM127" s="229">
        <f t="shared" si="49"/>
        <v>0</v>
      </c>
      <c r="ATN127" s="229">
        <f t="shared" si="49"/>
        <v>0</v>
      </c>
      <c r="ATO127" s="229">
        <f t="shared" si="49"/>
        <v>0</v>
      </c>
      <c r="ATP127" s="229">
        <f t="shared" si="49"/>
        <v>0</v>
      </c>
      <c r="ATQ127" s="229">
        <f t="shared" si="49"/>
        <v>0</v>
      </c>
      <c r="ATR127" s="229">
        <f t="shared" si="49"/>
        <v>0</v>
      </c>
      <c r="ATS127" s="229">
        <f t="shared" si="49"/>
        <v>0</v>
      </c>
      <c r="ATT127" s="229">
        <f t="shared" si="49"/>
        <v>0</v>
      </c>
      <c r="ATU127" s="229">
        <f t="shared" si="49"/>
        <v>0</v>
      </c>
      <c r="ATV127" s="229">
        <f t="shared" si="49"/>
        <v>0</v>
      </c>
      <c r="ATW127" s="229">
        <f t="shared" si="49"/>
        <v>0</v>
      </c>
      <c r="ATX127" s="229">
        <f t="shared" si="49"/>
        <v>0</v>
      </c>
      <c r="ATY127" s="229">
        <f t="shared" si="49"/>
        <v>0</v>
      </c>
      <c r="ATZ127" s="229">
        <f t="shared" si="49"/>
        <v>0</v>
      </c>
      <c r="AUA127" s="229">
        <f t="shared" si="49"/>
        <v>0</v>
      </c>
      <c r="AUB127" s="229">
        <f t="shared" si="49"/>
        <v>0</v>
      </c>
      <c r="AUC127" s="229">
        <f t="shared" si="49"/>
        <v>0</v>
      </c>
      <c r="AUD127" s="229">
        <f t="shared" si="49"/>
        <v>0</v>
      </c>
      <c r="AUE127" s="229">
        <f t="shared" si="49"/>
        <v>0</v>
      </c>
      <c r="AUF127" s="229">
        <f t="shared" si="49"/>
        <v>0</v>
      </c>
      <c r="AUG127" s="229">
        <f t="shared" si="49"/>
        <v>0</v>
      </c>
      <c r="AUH127" s="229">
        <f t="shared" si="49"/>
        <v>0</v>
      </c>
      <c r="AUI127" s="229">
        <f t="shared" si="49"/>
        <v>0</v>
      </c>
      <c r="AUJ127" s="229">
        <f t="shared" si="49"/>
        <v>0</v>
      </c>
      <c r="AUK127" s="229">
        <f t="shared" si="49"/>
        <v>0</v>
      </c>
      <c r="AUL127" s="229">
        <f t="shared" si="49"/>
        <v>0</v>
      </c>
      <c r="AUM127" s="229">
        <f t="shared" si="49"/>
        <v>0</v>
      </c>
      <c r="AUN127" s="229">
        <f t="shared" si="49"/>
        <v>0</v>
      </c>
      <c r="AUO127" s="229">
        <f t="shared" si="49"/>
        <v>0</v>
      </c>
      <c r="AUP127" s="229">
        <f t="shared" si="49"/>
        <v>0</v>
      </c>
      <c r="AUQ127" s="229">
        <f t="shared" si="49"/>
        <v>0</v>
      </c>
      <c r="AUR127" s="229">
        <f t="shared" si="49"/>
        <v>0</v>
      </c>
      <c r="AUS127" s="229">
        <f t="shared" si="49"/>
        <v>0</v>
      </c>
      <c r="AUT127" s="229">
        <f t="shared" si="49"/>
        <v>0</v>
      </c>
      <c r="AUU127" s="229">
        <f t="shared" si="49"/>
        <v>0</v>
      </c>
      <c r="AUV127" s="229">
        <f t="shared" si="49"/>
        <v>0</v>
      </c>
      <c r="AUW127" s="229">
        <f t="shared" ref="AUW127:AXH127" si="50">IFERROR(AUU127*AUS127,"")</f>
        <v>0</v>
      </c>
      <c r="AUX127" s="229">
        <f t="shared" si="50"/>
        <v>0</v>
      </c>
      <c r="AUY127" s="229">
        <f t="shared" si="50"/>
        <v>0</v>
      </c>
      <c r="AUZ127" s="229">
        <f t="shared" si="50"/>
        <v>0</v>
      </c>
      <c r="AVA127" s="229">
        <f t="shared" si="50"/>
        <v>0</v>
      </c>
      <c r="AVB127" s="229">
        <f t="shared" si="50"/>
        <v>0</v>
      </c>
      <c r="AVC127" s="229">
        <f t="shared" si="50"/>
        <v>0</v>
      </c>
      <c r="AVD127" s="229">
        <f t="shared" si="50"/>
        <v>0</v>
      </c>
      <c r="AVE127" s="229">
        <f t="shared" si="50"/>
        <v>0</v>
      </c>
      <c r="AVF127" s="229">
        <f t="shared" si="50"/>
        <v>0</v>
      </c>
      <c r="AVG127" s="229">
        <f t="shared" si="50"/>
        <v>0</v>
      </c>
      <c r="AVH127" s="229">
        <f t="shared" si="50"/>
        <v>0</v>
      </c>
      <c r="AVI127" s="229">
        <f t="shared" si="50"/>
        <v>0</v>
      </c>
      <c r="AVJ127" s="229">
        <f t="shared" si="50"/>
        <v>0</v>
      </c>
      <c r="AVK127" s="229">
        <f t="shared" si="50"/>
        <v>0</v>
      </c>
      <c r="AVL127" s="229">
        <f t="shared" si="50"/>
        <v>0</v>
      </c>
      <c r="AVM127" s="229">
        <f t="shared" si="50"/>
        <v>0</v>
      </c>
      <c r="AVN127" s="229">
        <f t="shared" si="50"/>
        <v>0</v>
      </c>
      <c r="AVO127" s="229">
        <f t="shared" si="50"/>
        <v>0</v>
      </c>
      <c r="AVP127" s="229">
        <f t="shared" si="50"/>
        <v>0</v>
      </c>
      <c r="AVQ127" s="229">
        <f t="shared" si="50"/>
        <v>0</v>
      </c>
      <c r="AVR127" s="229">
        <f t="shared" si="50"/>
        <v>0</v>
      </c>
      <c r="AVS127" s="229">
        <f t="shared" si="50"/>
        <v>0</v>
      </c>
      <c r="AVT127" s="229">
        <f t="shared" si="50"/>
        <v>0</v>
      </c>
      <c r="AVU127" s="229">
        <f t="shared" si="50"/>
        <v>0</v>
      </c>
      <c r="AVV127" s="229">
        <f t="shared" si="50"/>
        <v>0</v>
      </c>
      <c r="AVW127" s="229">
        <f t="shared" si="50"/>
        <v>0</v>
      </c>
      <c r="AVX127" s="229">
        <f t="shared" si="50"/>
        <v>0</v>
      </c>
      <c r="AVY127" s="229">
        <f t="shared" si="50"/>
        <v>0</v>
      </c>
      <c r="AVZ127" s="229">
        <f t="shared" si="50"/>
        <v>0</v>
      </c>
      <c r="AWA127" s="229">
        <f t="shared" si="50"/>
        <v>0</v>
      </c>
      <c r="AWB127" s="229">
        <f t="shared" si="50"/>
        <v>0</v>
      </c>
      <c r="AWC127" s="229">
        <f t="shared" si="50"/>
        <v>0</v>
      </c>
      <c r="AWD127" s="229">
        <f t="shared" si="50"/>
        <v>0</v>
      </c>
      <c r="AWE127" s="229">
        <f t="shared" si="50"/>
        <v>0</v>
      </c>
      <c r="AWF127" s="229">
        <f t="shared" si="50"/>
        <v>0</v>
      </c>
      <c r="AWG127" s="229">
        <f t="shared" si="50"/>
        <v>0</v>
      </c>
      <c r="AWH127" s="229">
        <f t="shared" si="50"/>
        <v>0</v>
      </c>
      <c r="AWI127" s="229">
        <f t="shared" si="50"/>
        <v>0</v>
      </c>
      <c r="AWJ127" s="229">
        <f t="shared" si="50"/>
        <v>0</v>
      </c>
      <c r="AWK127" s="229">
        <f t="shared" si="50"/>
        <v>0</v>
      </c>
      <c r="AWL127" s="229">
        <f t="shared" si="50"/>
        <v>0</v>
      </c>
      <c r="AWM127" s="229">
        <f t="shared" si="50"/>
        <v>0</v>
      </c>
      <c r="AWN127" s="229">
        <f t="shared" si="50"/>
        <v>0</v>
      </c>
      <c r="AWO127" s="229">
        <f t="shared" si="50"/>
        <v>0</v>
      </c>
      <c r="AWP127" s="229">
        <f t="shared" si="50"/>
        <v>0</v>
      </c>
      <c r="AWQ127" s="229">
        <f t="shared" si="50"/>
        <v>0</v>
      </c>
      <c r="AWR127" s="229">
        <f t="shared" si="50"/>
        <v>0</v>
      </c>
      <c r="AWS127" s="229">
        <f t="shared" si="50"/>
        <v>0</v>
      </c>
      <c r="AWT127" s="229">
        <f t="shared" si="50"/>
        <v>0</v>
      </c>
      <c r="AWU127" s="229">
        <f t="shared" si="50"/>
        <v>0</v>
      </c>
      <c r="AWV127" s="229">
        <f t="shared" si="50"/>
        <v>0</v>
      </c>
      <c r="AWW127" s="229">
        <f t="shared" si="50"/>
        <v>0</v>
      </c>
      <c r="AWX127" s="229">
        <f t="shared" si="50"/>
        <v>0</v>
      </c>
      <c r="AWY127" s="229">
        <f t="shared" si="50"/>
        <v>0</v>
      </c>
      <c r="AWZ127" s="229">
        <f t="shared" si="50"/>
        <v>0</v>
      </c>
      <c r="AXA127" s="229">
        <f t="shared" si="50"/>
        <v>0</v>
      </c>
      <c r="AXB127" s="229">
        <f t="shared" si="50"/>
        <v>0</v>
      </c>
      <c r="AXC127" s="229">
        <f t="shared" si="50"/>
        <v>0</v>
      </c>
      <c r="AXD127" s="229">
        <f t="shared" si="50"/>
        <v>0</v>
      </c>
      <c r="AXE127" s="229">
        <f t="shared" si="50"/>
        <v>0</v>
      </c>
      <c r="AXF127" s="229">
        <f t="shared" si="50"/>
        <v>0</v>
      </c>
      <c r="AXG127" s="229">
        <f t="shared" si="50"/>
        <v>0</v>
      </c>
      <c r="AXH127" s="229">
        <f t="shared" si="50"/>
        <v>0</v>
      </c>
      <c r="AXI127" s="229">
        <f t="shared" ref="AXI127:AZT127" si="51">IFERROR(AXG127*AXE127,"")</f>
        <v>0</v>
      </c>
      <c r="AXJ127" s="229">
        <f t="shared" si="51"/>
        <v>0</v>
      </c>
      <c r="AXK127" s="229">
        <f t="shared" si="51"/>
        <v>0</v>
      </c>
      <c r="AXL127" s="229">
        <f t="shared" si="51"/>
        <v>0</v>
      </c>
      <c r="AXM127" s="229">
        <f t="shared" si="51"/>
        <v>0</v>
      </c>
      <c r="AXN127" s="229">
        <f t="shared" si="51"/>
        <v>0</v>
      </c>
      <c r="AXO127" s="229">
        <f t="shared" si="51"/>
        <v>0</v>
      </c>
      <c r="AXP127" s="229">
        <f t="shared" si="51"/>
        <v>0</v>
      </c>
      <c r="AXQ127" s="229">
        <f t="shared" si="51"/>
        <v>0</v>
      </c>
      <c r="AXR127" s="229">
        <f t="shared" si="51"/>
        <v>0</v>
      </c>
      <c r="AXS127" s="229">
        <f t="shared" si="51"/>
        <v>0</v>
      </c>
      <c r="AXT127" s="229">
        <f t="shared" si="51"/>
        <v>0</v>
      </c>
      <c r="AXU127" s="229">
        <f t="shared" si="51"/>
        <v>0</v>
      </c>
      <c r="AXV127" s="229">
        <f t="shared" si="51"/>
        <v>0</v>
      </c>
      <c r="AXW127" s="229">
        <f t="shared" si="51"/>
        <v>0</v>
      </c>
      <c r="AXX127" s="229">
        <f t="shared" si="51"/>
        <v>0</v>
      </c>
      <c r="AXY127" s="229">
        <f t="shared" si="51"/>
        <v>0</v>
      </c>
      <c r="AXZ127" s="229">
        <f t="shared" si="51"/>
        <v>0</v>
      </c>
      <c r="AYA127" s="229">
        <f t="shared" si="51"/>
        <v>0</v>
      </c>
      <c r="AYB127" s="229">
        <f t="shared" si="51"/>
        <v>0</v>
      </c>
      <c r="AYC127" s="229">
        <f t="shared" si="51"/>
        <v>0</v>
      </c>
      <c r="AYD127" s="229">
        <f t="shared" si="51"/>
        <v>0</v>
      </c>
      <c r="AYE127" s="229">
        <f t="shared" si="51"/>
        <v>0</v>
      </c>
      <c r="AYF127" s="229">
        <f t="shared" si="51"/>
        <v>0</v>
      </c>
      <c r="AYG127" s="229">
        <f t="shared" si="51"/>
        <v>0</v>
      </c>
      <c r="AYH127" s="229">
        <f t="shared" si="51"/>
        <v>0</v>
      </c>
      <c r="AYI127" s="229">
        <f t="shared" si="51"/>
        <v>0</v>
      </c>
      <c r="AYJ127" s="229">
        <f t="shared" si="51"/>
        <v>0</v>
      </c>
      <c r="AYK127" s="229">
        <f t="shared" si="51"/>
        <v>0</v>
      </c>
      <c r="AYL127" s="229">
        <f t="shared" si="51"/>
        <v>0</v>
      </c>
      <c r="AYM127" s="229">
        <f t="shared" si="51"/>
        <v>0</v>
      </c>
      <c r="AYN127" s="229">
        <f t="shared" si="51"/>
        <v>0</v>
      </c>
      <c r="AYO127" s="229">
        <f t="shared" si="51"/>
        <v>0</v>
      </c>
      <c r="AYP127" s="229">
        <f t="shared" si="51"/>
        <v>0</v>
      </c>
      <c r="AYQ127" s="229">
        <f t="shared" si="51"/>
        <v>0</v>
      </c>
      <c r="AYR127" s="229">
        <f t="shared" si="51"/>
        <v>0</v>
      </c>
      <c r="AYS127" s="229">
        <f t="shared" si="51"/>
        <v>0</v>
      </c>
      <c r="AYT127" s="229">
        <f t="shared" si="51"/>
        <v>0</v>
      </c>
      <c r="AYU127" s="229">
        <f t="shared" si="51"/>
        <v>0</v>
      </c>
      <c r="AYV127" s="229">
        <f t="shared" si="51"/>
        <v>0</v>
      </c>
      <c r="AYW127" s="229">
        <f t="shared" si="51"/>
        <v>0</v>
      </c>
      <c r="AYX127" s="229">
        <f t="shared" si="51"/>
        <v>0</v>
      </c>
      <c r="AYY127" s="229">
        <f t="shared" si="51"/>
        <v>0</v>
      </c>
      <c r="AYZ127" s="229">
        <f t="shared" si="51"/>
        <v>0</v>
      </c>
      <c r="AZA127" s="229">
        <f t="shared" si="51"/>
        <v>0</v>
      </c>
      <c r="AZB127" s="229">
        <f t="shared" si="51"/>
        <v>0</v>
      </c>
      <c r="AZC127" s="229">
        <f t="shared" si="51"/>
        <v>0</v>
      </c>
      <c r="AZD127" s="229">
        <f t="shared" si="51"/>
        <v>0</v>
      </c>
      <c r="AZE127" s="229">
        <f t="shared" si="51"/>
        <v>0</v>
      </c>
      <c r="AZF127" s="229">
        <f t="shared" si="51"/>
        <v>0</v>
      </c>
      <c r="AZG127" s="229">
        <f t="shared" si="51"/>
        <v>0</v>
      </c>
      <c r="AZH127" s="229">
        <f t="shared" si="51"/>
        <v>0</v>
      </c>
      <c r="AZI127" s="229">
        <f t="shared" si="51"/>
        <v>0</v>
      </c>
      <c r="AZJ127" s="229">
        <f t="shared" si="51"/>
        <v>0</v>
      </c>
      <c r="AZK127" s="229">
        <f t="shared" si="51"/>
        <v>0</v>
      </c>
      <c r="AZL127" s="229">
        <f t="shared" si="51"/>
        <v>0</v>
      </c>
      <c r="AZM127" s="229">
        <f t="shared" si="51"/>
        <v>0</v>
      </c>
      <c r="AZN127" s="229">
        <f t="shared" si="51"/>
        <v>0</v>
      </c>
      <c r="AZO127" s="229">
        <f t="shared" si="51"/>
        <v>0</v>
      </c>
      <c r="AZP127" s="229">
        <f t="shared" si="51"/>
        <v>0</v>
      </c>
      <c r="AZQ127" s="229">
        <f t="shared" si="51"/>
        <v>0</v>
      </c>
      <c r="AZR127" s="229">
        <f t="shared" si="51"/>
        <v>0</v>
      </c>
      <c r="AZS127" s="229">
        <f t="shared" si="51"/>
        <v>0</v>
      </c>
      <c r="AZT127" s="229">
        <f t="shared" si="51"/>
        <v>0</v>
      </c>
      <c r="AZU127" s="229">
        <f t="shared" ref="AZU127:BCF127" si="52">IFERROR(AZS127*AZQ127,"")</f>
        <v>0</v>
      </c>
      <c r="AZV127" s="229">
        <f t="shared" si="52"/>
        <v>0</v>
      </c>
      <c r="AZW127" s="229">
        <f t="shared" si="52"/>
        <v>0</v>
      </c>
      <c r="AZX127" s="229">
        <f t="shared" si="52"/>
        <v>0</v>
      </c>
      <c r="AZY127" s="229">
        <f t="shared" si="52"/>
        <v>0</v>
      </c>
      <c r="AZZ127" s="229">
        <f t="shared" si="52"/>
        <v>0</v>
      </c>
      <c r="BAA127" s="229">
        <f t="shared" si="52"/>
        <v>0</v>
      </c>
      <c r="BAB127" s="229">
        <f t="shared" si="52"/>
        <v>0</v>
      </c>
      <c r="BAC127" s="229">
        <f t="shared" si="52"/>
        <v>0</v>
      </c>
      <c r="BAD127" s="229">
        <f t="shared" si="52"/>
        <v>0</v>
      </c>
      <c r="BAE127" s="229">
        <f t="shared" si="52"/>
        <v>0</v>
      </c>
      <c r="BAF127" s="229">
        <f t="shared" si="52"/>
        <v>0</v>
      </c>
      <c r="BAG127" s="229">
        <f t="shared" si="52"/>
        <v>0</v>
      </c>
      <c r="BAH127" s="229">
        <f t="shared" si="52"/>
        <v>0</v>
      </c>
      <c r="BAI127" s="229">
        <f t="shared" si="52"/>
        <v>0</v>
      </c>
      <c r="BAJ127" s="229">
        <f t="shared" si="52"/>
        <v>0</v>
      </c>
      <c r="BAK127" s="229">
        <f t="shared" si="52"/>
        <v>0</v>
      </c>
      <c r="BAL127" s="229">
        <f t="shared" si="52"/>
        <v>0</v>
      </c>
      <c r="BAM127" s="229">
        <f t="shared" si="52"/>
        <v>0</v>
      </c>
      <c r="BAN127" s="229">
        <f t="shared" si="52"/>
        <v>0</v>
      </c>
      <c r="BAO127" s="229">
        <f t="shared" si="52"/>
        <v>0</v>
      </c>
      <c r="BAP127" s="229">
        <f t="shared" si="52"/>
        <v>0</v>
      </c>
      <c r="BAQ127" s="229">
        <f t="shared" si="52"/>
        <v>0</v>
      </c>
      <c r="BAR127" s="229">
        <f t="shared" si="52"/>
        <v>0</v>
      </c>
      <c r="BAS127" s="229">
        <f t="shared" si="52"/>
        <v>0</v>
      </c>
      <c r="BAT127" s="229">
        <f t="shared" si="52"/>
        <v>0</v>
      </c>
      <c r="BAU127" s="229">
        <f t="shared" si="52"/>
        <v>0</v>
      </c>
      <c r="BAV127" s="229">
        <f t="shared" si="52"/>
        <v>0</v>
      </c>
      <c r="BAW127" s="229">
        <f t="shared" si="52"/>
        <v>0</v>
      </c>
      <c r="BAX127" s="229">
        <f t="shared" si="52"/>
        <v>0</v>
      </c>
      <c r="BAY127" s="229">
        <f t="shared" si="52"/>
        <v>0</v>
      </c>
      <c r="BAZ127" s="229">
        <f t="shared" si="52"/>
        <v>0</v>
      </c>
      <c r="BBA127" s="229">
        <f t="shared" si="52"/>
        <v>0</v>
      </c>
      <c r="BBB127" s="229">
        <f t="shared" si="52"/>
        <v>0</v>
      </c>
      <c r="BBC127" s="229">
        <f t="shared" si="52"/>
        <v>0</v>
      </c>
      <c r="BBD127" s="229">
        <f t="shared" si="52"/>
        <v>0</v>
      </c>
      <c r="BBE127" s="229">
        <f t="shared" si="52"/>
        <v>0</v>
      </c>
      <c r="BBF127" s="229">
        <f t="shared" si="52"/>
        <v>0</v>
      </c>
      <c r="BBG127" s="229">
        <f t="shared" si="52"/>
        <v>0</v>
      </c>
      <c r="BBH127" s="229">
        <f t="shared" si="52"/>
        <v>0</v>
      </c>
      <c r="BBI127" s="229">
        <f t="shared" si="52"/>
        <v>0</v>
      </c>
      <c r="BBJ127" s="229">
        <f t="shared" si="52"/>
        <v>0</v>
      </c>
      <c r="BBK127" s="229">
        <f t="shared" si="52"/>
        <v>0</v>
      </c>
      <c r="BBL127" s="229">
        <f t="shared" si="52"/>
        <v>0</v>
      </c>
      <c r="BBM127" s="229">
        <f t="shared" si="52"/>
        <v>0</v>
      </c>
      <c r="BBN127" s="229">
        <f t="shared" si="52"/>
        <v>0</v>
      </c>
      <c r="BBO127" s="229">
        <f t="shared" si="52"/>
        <v>0</v>
      </c>
      <c r="BBP127" s="229">
        <f t="shared" si="52"/>
        <v>0</v>
      </c>
      <c r="BBQ127" s="229">
        <f t="shared" si="52"/>
        <v>0</v>
      </c>
      <c r="BBR127" s="229">
        <f t="shared" si="52"/>
        <v>0</v>
      </c>
      <c r="BBS127" s="229">
        <f t="shared" si="52"/>
        <v>0</v>
      </c>
      <c r="BBT127" s="229">
        <f t="shared" si="52"/>
        <v>0</v>
      </c>
      <c r="BBU127" s="229">
        <f t="shared" si="52"/>
        <v>0</v>
      </c>
      <c r="BBV127" s="229">
        <f t="shared" si="52"/>
        <v>0</v>
      </c>
      <c r="BBW127" s="229">
        <f t="shared" si="52"/>
        <v>0</v>
      </c>
      <c r="BBX127" s="229">
        <f t="shared" si="52"/>
        <v>0</v>
      </c>
      <c r="BBY127" s="229">
        <f t="shared" si="52"/>
        <v>0</v>
      </c>
      <c r="BBZ127" s="229">
        <f t="shared" si="52"/>
        <v>0</v>
      </c>
      <c r="BCA127" s="229">
        <f t="shared" si="52"/>
        <v>0</v>
      </c>
      <c r="BCB127" s="229">
        <f t="shared" si="52"/>
        <v>0</v>
      </c>
      <c r="BCC127" s="229">
        <f t="shared" si="52"/>
        <v>0</v>
      </c>
      <c r="BCD127" s="229">
        <f t="shared" si="52"/>
        <v>0</v>
      </c>
      <c r="BCE127" s="229">
        <f t="shared" si="52"/>
        <v>0</v>
      </c>
      <c r="BCF127" s="229">
        <f t="shared" si="52"/>
        <v>0</v>
      </c>
      <c r="BCG127" s="229">
        <f t="shared" ref="BCG127:BER127" si="53">IFERROR(BCE127*BCC127,"")</f>
        <v>0</v>
      </c>
      <c r="BCH127" s="229">
        <f t="shared" si="53"/>
        <v>0</v>
      </c>
      <c r="BCI127" s="229">
        <f t="shared" si="53"/>
        <v>0</v>
      </c>
      <c r="BCJ127" s="229">
        <f t="shared" si="53"/>
        <v>0</v>
      </c>
      <c r="BCK127" s="229">
        <f t="shared" si="53"/>
        <v>0</v>
      </c>
      <c r="BCL127" s="229">
        <f t="shared" si="53"/>
        <v>0</v>
      </c>
      <c r="BCM127" s="229">
        <f t="shared" si="53"/>
        <v>0</v>
      </c>
      <c r="BCN127" s="229">
        <f t="shared" si="53"/>
        <v>0</v>
      </c>
      <c r="BCO127" s="229">
        <f t="shared" si="53"/>
        <v>0</v>
      </c>
      <c r="BCP127" s="229">
        <f t="shared" si="53"/>
        <v>0</v>
      </c>
      <c r="BCQ127" s="229">
        <f t="shared" si="53"/>
        <v>0</v>
      </c>
      <c r="BCR127" s="229">
        <f t="shared" si="53"/>
        <v>0</v>
      </c>
      <c r="BCS127" s="229">
        <f t="shared" si="53"/>
        <v>0</v>
      </c>
      <c r="BCT127" s="229">
        <f t="shared" si="53"/>
        <v>0</v>
      </c>
      <c r="BCU127" s="229">
        <f t="shared" si="53"/>
        <v>0</v>
      </c>
      <c r="BCV127" s="229">
        <f t="shared" si="53"/>
        <v>0</v>
      </c>
      <c r="BCW127" s="229">
        <f t="shared" si="53"/>
        <v>0</v>
      </c>
      <c r="BCX127" s="229">
        <f t="shared" si="53"/>
        <v>0</v>
      </c>
      <c r="BCY127" s="229">
        <f t="shared" si="53"/>
        <v>0</v>
      </c>
      <c r="BCZ127" s="229">
        <f t="shared" si="53"/>
        <v>0</v>
      </c>
      <c r="BDA127" s="229">
        <f t="shared" si="53"/>
        <v>0</v>
      </c>
      <c r="BDB127" s="229">
        <f t="shared" si="53"/>
        <v>0</v>
      </c>
      <c r="BDC127" s="229">
        <f t="shared" si="53"/>
        <v>0</v>
      </c>
      <c r="BDD127" s="229">
        <f t="shared" si="53"/>
        <v>0</v>
      </c>
      <c r="BDE127" s="229">
        <f t="shared" si="53"/>
        <v>0</v>
      </c>
      <c r="BDF127" s="229">
        <f t="shared" si="53"/>
        <v>0</v>
      </c>
      <c r="BDG127" s="229">
        <f t="shared" si="53"/>
        <v>0</v>
      </c>
      <c r="BDH127" s="229">
        <f t="shared" si="53"/>
        <v>0</v>
      </c>
      <c r="BDI127" s="229">
        <f t="shared" si="53"/>
        <v>0</v>
      </c>
      <c r="BDJ127" s="229">
        <f t="shared" si="53"/>
        <v>0</v>
      </c>
      <c r="BDK127" s="229">
        <f t="shared" si="53"/>
        <v>0</v>
      </c>
      <c r="BDL127" s="229">
        <f t="shared" si="53"/>
        <v>0</v>
      </c>
      <c r="BDM127" s="229">
        <f t="shared" si="53"/>
        <v>0</v>
      </c>
      <c r="BDN127" s="229">
        <f t="shared" si="53"/>
        <v>0</v>
      </c>
      <c r="BDO127" s="229">
        <f t="shared" si="53"/>
        <v>0</v>
      </c>
      <c r="BDP127" s="229">
        <f t="shared" si="53"/>
        <v>0</v>
      </c>
      <c r="BDQ127" s="229">
        <f t="shared" si="53"/>
        <v>0</v>
      </c>
      <c r="BDR127" s="229">
        <f t="shared" si="53"/>
        <v>0</v>
      </c>
      <c r="BDS127" s="229">
        <f t="shared" si="53"/>
        <v>0</v>
      </c>
      <c r="BDT127" s="229">
        <f t="shared" si="53"/>
        <v>0</v>
      </c>
      <c r="BDU127" s="229">
        <f t="shared" si="53"/>
        <v>0</v>
      </c>
      <c r="BDV127" s="229">
        <f t="shared" si="53"/>
        <v>0</v>
      </c>
      <c r="BDW127" s="229">
        <f t="shared" si="53"/>
        <v>0</v>
      </c>
      <c r="BDX127" s="229">
        <f t="shared" si="53"/>
        <v>0</v>
      </c>
      <c r="BDY127" s="229">
        <f t="shared" si="53"/>
        <v>0</v>
      </c>
      <c r="BDZ127" s="229">
        <f t="shared" si="53"/>
        <v>0</v>
      </c>
      <c r="BEA127" s="229">
        <f t="shared" si="53"/>
        <v>0</v>
      </c>
      <c r="BEB127" s="229">
        <f t="shared" si="53"/>
        <v>0</v>
      </c>
      <c r="BEC127" s="229">
        <f t="shared" si="53"/>
        <v>0</v>
      </c>
      <c r="BED127" s="229">
        <f t="shared" si="53"/>
        <v>0</v>
      </c>
      <c r="BEE127" s="229">
        <f t="shared" si="53"/>
        <v>0</v>
      </c>
      <c r="BEF127" s="229">
        <f t="shared" si="53"/>
        <v>0</v>
      </c>
      <c r="BEG127" s="229">
        <f t="shared" si="53"/>
        <v>0</v>
      </c>
      <c r="BEH127" s="229">
        <f t="shared" si="53"/>
        <v>0</v>
      </c>
      <c r="BEI127" s="229">
        <f t="shared" si="53"/>
        <v>0</v>
      </c>
      <c r="BEJ127" s="229">
        <f t="shared" si="53"/>
        <v>0</v>
      </c>
      <c r="BEK127" s="229">
        <f t="shared" si="53"/>
        <v>0</v>
      </c>
      <c r="BEL127" s="229">
        <f t="shared" si="53"/>
        <v>0</v>
      </c>
      <c r="BEM127" s="229">
        <f t="shared" si="53"/>
        <v>0</v>
      </c>
      <c r="BEN127" s="229">
        <f t="shared" si="53"/>
        <v>0</v>
      </c>
      <c r="BEO127" s="229">
        <f t="shared" si="53"/>
        <v>0</v>
      </c>
      <c r="BEP127" s="229">
        <f t="shared" si="53"/>
        <v>0</v>
      </c>
      <c r="BEQ127" s="229">
        <f t="shared" si="53"/>
        <v>0</v>
      </c>
      <c r="BER127" s="229">
        <f t="shared" si="53"/>
        <v>0</v>
      </c>
      <c r="BES127" s="229">
        <f t="shared" ref="BES127:BHD127" si="54">IFERROR(BEQ127*BEO127,"")</f>
        <v>0</v>
      </c>
      <c r="BET127" s="229">
        <f t="shared" si="54"/>
        <v>0</v>
      </c>
      <c r="BEU127" s="229">
        <f t="shared" si="54"/>
        <v>0</v>
      </c>
      <c r="BEV127" s="229">
        <f t="shared" si="54"/>
        <v>0</v>
      </c>
      <c r="BEW127" s="229">
        <f t="shared" si="54"/>
        <v>0</v>
      </c>
      <c r="BEX127" s="229">
        <f t="shared" si="54"/>
        <v>0</v>
      </c>
      <c r="BEY127" s="229">
        <f t="shared" si="54"/>
        <v>0</v>
      </c>
      <c r="BEZ127" s="229">
        <f t="shared" si="54"/>
        <v>0</v>
      </c>
      <c r="BFA127" s="229">
        <f t="shared" si="54"/>
        <v>0</v>
      </c>
      <c r="BFB127" s="229">
        <f t="shared" si="54"/>
        <v>0</v>
      </c>
      <c r="BFC127" s="229">
        <f t="shared" si="54"/>
        <v>0</v>
      </c>
      <c r="BFD127" s="229">
        <f t="shared" si="54"/>
        <v>0</v>
      </c>
      <c r="BFE127" s="229">
        <f t="shared" si="54"/>
        <v>0</v>
      </c>
      <c r="BFF127" s="229">
        <f t="shared" si="54"/>
        <v>0</v>
      </c>
      <c r="BFG127" s="229">
        <f t="shared" si="54"/>
        <v>0</v>
      </c>
      <c r="BFH127" s="229">
        <f t="shared" si="54"/>
        <v>0</v>
      </c>
      <c r="BFI127" s="229">
        <f t="shared" si="54"/>
        <v>0</v>
      </c>
      <c r="BFJ127" s="229">
        <f t="shared" si="54"/>
        <v>0</v>
      </c>
      <c r="BFK127" s="229">
        <f t="shared" si="54"/>
        <v>0</v>
      </c>
      <c r="BFL127" s="229">
        <f t="shared" si="54"/>
        <v>0</v>
      </c>
      <c r="BFM127" s="229">
        <f t="shared" si="54"/>
        <v>0</v>
      </c>
      <c r="BFN127" s="229">
        <f t="shared" si="54"/>
        <v>0</v>
      </c>
      <c r="BFO127" s="229">
        <f t="shared" si="54"/>
        <v>0</v>
      </c>
      <c r="BFP127" s="229">
        <f t="shared" si="54"/>
        <v>0</v>
      </c>
      <c r="BFQ127" s="229">
        <f t="shared" si="54"/>
        <v>0</v>
      </c>
      <c r="BFR127" s="229">
        <f t="shared" si="54"/>
        <v>0</v>
      </c>
      <c r="BFS127" s="229">
        <f t="shared" si="54"/>
        <v>0</v>
      </c>
      <c r="BFT127" s="229">
        <f t="shared" si="54"/>
        <v>0</v>
      </c>
      <c r="BFU127" s="229">
        <f t="shared" si="54"/>
        <v>0</v>
      </c>
      <c r="BFV127" s="229">
        <f t="shared" si="54"/>
        <v>0</v>
      </c>
      <c r="BFW127" s="229">
        <f t="shared" si="54"/>
        <v>0</v>
      </c>
      <c r="BFX127" s="229">
        <f t="shared" si="54"/>
        <v>0</v>
      </c>
      <c r="BFY127" s="229">
        <f t="shared" si="54"/>
        <v>0</v>
      </c>
      <c r="BFZ127" s="229">
        <f t="shared" si="54"/>
        <v>0</v>
      </c>
      <c r="BGA127" s="229">
        <f t="shared" si="54"/>
        <v>0</v>
      </c>
      <c r="BGB127" s="229">
        <f t="shared" si="54"/>
        <v>0</v>
      </c>
      <c r="BGC127" s="229">
        <f t="shared" si="54"/>
        <v>0</v>
      </c>
      <c r="BGD127" s="229">
        <f t="shared" si="54"/>
        <v>0</v>
      </c>
      <c r="BGE127" s="229">
        <f t="shared" si="54"/>
        <v>0</v>
      </c>
      <c r="BGF127" s="229">
        <f t="shared" si="54"/>
        <v>0</v>
      </c>
      <c r="BGG127" s="229">
        <f t="shared" si="54"/>
        <v>0</v>
      </c>
      <c r="BGH127" s="229">
        <f t="shared" si="54"/>
        <v>0</v>
      </c>
      <c r="BGI127" s="229">
        <f t="shared" si="54"/>
        <v>0</v>
      </c>
      <c r="BGJ127" s="229">
        <f t="shared" si="54"/>
        <v>0</v>
      </c>
      <c r="BGK127" s="229">
        <f t="shared" si="54"/>
        <v>0</v>
      </c>
      <c r="BGL127" s="229">
        <f t="shared" si="54"/>
        <v>0</v>
      </c>
      <c r="BGM127" s="229">
        <f t="shared" si="54"/>
        <v>0</v>
      </c>
      <c r="BGN127" s="229">
        <f t="shared" si="54"/>
        <v>0</v>
      </c>
      <c r="BGO127" s="229">
        <f t="shared" si="54"/>
        <v>0</v>
      </c>
      <c r="BGP127" s="229">
        <f t="shared" si="54"/>
        <v>0</v>
      </c>
      <c r="BGQ127" s="229">
        <f t="shared" si="54"/>
        <v>0</v>
      </c>
      <c r="BGR127" s="229">
        <f t="shared" si="54"/>
        <v>0</v>
      </c>
      <c r="BGS127" s="229">
        <f t="shared" si="54"/>
        <v>0</v>
      </c>
      <c r="BGT127" s="229">
        <f t="shared" si="54"/>
        <v>0</v>
      </c>
      <c r="BGU127" s="229">
        <f t="shared" si="54"/>
        <v>0</v>
      </c>
      <c r="BGV127" s="229">
        <f t="shared" si="54"/>
        <v>0</v>
      </c>
      <c r="BGW127" s="229">
        <f t="shared" si="54"/>
        <v>0</v>
      </c>
      <c r="BGX127" s="229">
        <f t="shared" si="54"/>
        <v>0</v>
      </c>
      <c r="BGY127" s="229">
        <f t="shared" si="54"/>
        <v>0</v>
      </c>
      <c r="BGZ127" s="229">
        <f t="shared" si="54"/>
        <v>0</v>
      </c>
      <c r="BHA127" s="229">
        <f t="shared" si="54"/>
        <v>0</v>
      </c>
      <c r="BHB127" s="229">
        <f t="shared" si="54"/>
        <v>0</v>
      </c>
      <c r="BHC127" s="229">
        <f t="shared" si="54"/>
        <v>0</v>
      </c>
      <c r="BHD127" s="229">
        <f t="shared" si="54"/>
        <v>0</v>
      </c>
      <c r="BHE127" s="229">
        <f t="shared" ref="BHE127:BJP127" si="55">IFERROR(BHC127*BHA127,"")</f>
        <v>0</v>
      </c>
      <c r="BHF127" s="229">
        <f t="shared" si="55"/>
        <v>0</v>
      </c>
      <c r="BHG127" s="229">
        <f t="shared" si="55"/>
        <v>0</v>
      </c>
      <c r="BHH127" s="229">
        <f t="shared" si="55"/>
        <v>0</v>
      </c>
      <c r="BHI127" s="229">
        <f t="shared" si="55"/>
        <v>0</v>
      </c>
      <c r="BHJ127" s="229">
        <f t="shared" si="55"/>
        <v>0</v>
      </c>
      <c r="BHK127" s="229">
        <f t="shared" si="55"/>
        <v>0</v>
      </c>
      <c r="BHL127" s="229">
        <f t="shared" si="55"/>
        <v>0</v>
      </c>
      <c r="BHM127" s="229">
        <f t="shared" si="55"/>
        <v>0</v>
      </c>
      <c r="BHN127" s="229">
        <f t="shared" si="55"/>
        <v>0</v>
      </c>
      <c r="BHO127" s="229">
        <f t="shared" si="55"/>
        <v>0</v>
      </c>
      <c r="BHP127" s="229">
        <f t="shared" si="55"/>
        <v>0</v>
      </c>
      <c r="BHQ127" s="229">
        <f t="shared" si="55"/>
        <v>0</v>
      </c>
      <c r="BHR127" s="229">
        <f t="shared" si="55"/>
        <v>0</v>
      </c>
      <c r="BHS127" s="229">
        <f t="shared" si="55"/>
        <v>0</v>
      </c>
      <c r="BHT127" s="229">
        <f t="shared" si="55"/>
        <v>0</v>
      </c>
      <c r="BHU127" s="229">
        <f t="shared" si="55"/>
        <v>0</v>
      </c>
      <c r="BHV127" s="229">
        <f t="shared" si="55"/>
        <v>0</v>
      </c>
      <c r="BHW127" s="229">
        <f t="shared" si="55"/>
        <v>0</v>
      </c>
      <c r="BHX127" s="229">
        <f t="shared" si="55"/>
        <v>0</v>
      </c>
      <c r="BHY127" s="229">
        <f t="shared" si="55"/>
        <v>0</v>
      </c>
      <c r="BHZ127" s="229">
        <f t="shared" si="55"/>
        <v>0</v>
      </c>
      <c r="BIA127" s="229">
        <f t="shared" si="55"/>
        <v>0</v>
      </c>
      <c r="BIB127" s="229">
        <f t="shared" si="55"/>
        <v>0</v>
      </c>
      <c r="BIC127" s="229">
        <f t="shared" si="55"/>
        <v>0</v>
      </c>
      <c r="BID127" s="229">
        <f t="shared" si="55"/>
        <v>0</v>
      </c>
      <c r="BIE127" s="229">
        <f t="shared" si="55"/>
        <v>0</v>
      </c>
      <c r="BIF127" s="229">
        <f t="shared" si="55"/>
        <v>0</v>
      </c>
      <c r="BIG127" s="229">
        <f t="shared" si="55"/>
        <v>0</v>
      </c>
      <c r="BIH127" s="229">
        <f t="shared" si="55"/>
        <v>0</v>
      </c>
      <c r="BII127" s="229">
        <f t="shared" si="55"/>
        <v>0</v>
      </c>
      <c r="BIJ127" s="229">
        <f t="shared" si="55"/>
        <v>0</v>
      </c>
      <c r="BIK127" s="229">
        <f t="shared" si="55"/>
        <v>0</v>
      </c>
      <c r="BIL127" s="229">
        <f t="shared" si="55"/>
        <v>0</v>
      </c>
      <c r="BIM127" s="229">
        <f t="shared" si="55"/>
        <v>0</v>
      </c>
      <c r="BIN127" s="229">
        <f t="shared" si="55"/>
        <v>0</v>
      </c>
      <c r="BIO127" s="229">
        <f t="shared" si="55"/>
        <v>0</v>
      </c>
      <c r="BIP127" s="229">
        <f t="shared" si="55"/>
        <v>0</v>
      </c>
      <c r="BIQ127" s="229">
        <f t="shared" si="55"/>
        <v>0</v>
      </c>
      <c r="BIR127" s="229">
        <f t="shared" si="55"/>
        <v>0</v>
      </c>
      <c r="BIS127" s="229">
        <f t="shared" si="55"/>
        <v>0</v>
      </c>
      <c r="BIT127" s="229">
        <f t="shared" si="55"/>
        <v>0</v>
      </c>
      <c r="BIU127" s="229">
        <f t="shared" si="55"/>
        <v>0</v>
      </c>
      <c r="BIV127" s="229">
        <f t="shared" si="55"/>
        <v>0</v>
      </c>
      <c r="BIW127" s="229">
        <f t="shared" si="55"/>
        <v>0</v>
      </c>
      <c r="BIX127" s="229">
        <f t="shared" si="55"/>
        <v>0</v>
      </c>
      <c r="BIY127" s="229">
        <f t="shared" si="55"/>
        <v>0</v>
      </c>
      <c r="BIZ127" s="229">
        <f t="shared" si="55"/>
        <v>0</v>
      </c>
      <c r="BJA127" s="229">
        <f t="shared" si="55"/>
        <v>0</v>
      </c>
      <c r="BJB127" s="229">
        <f t="shared" si="55"/>
        <v>0</v>
      </c>
      <c r="BJC127" s="229">
        <f t="shared" si="55"/>
        <v>0</v>
      </c>
      <c r="BJD127" s="229">
        <f t="shared" si="55"/>
        <v>0</v>
      </c>
      <c r="BJE127" s="229">
        <f t="shared" si="55"/>
        <v>0</v>
      </c>
      <c r="BJF127" s="229">
        <f t="shared" si="55"/>
        <v>0</v>
      </c>
      <c r="BJG127" s="229">
        <f t="shared" si="55"/>
        <v>0</v>
      </c>
      <c r="BJH127" s="229">
        <f t="shared" si="55"/>
        <v>0</v>
      </c>
      <c r="BJI127" s="229">
        <f t="shared" si="55"/>
        <v>0</v>
      </c>
      <c r="BJJ127" s="229">
        <f t="shared" si="55"/>
        <v>0</v>
      </c>
      <c r="BJK127" s="229">
        <f t="shared" si="55"/>
        <v>0</v>
      </c>
      <c r="BJL127" s="229">
        <f t="shared" si="55"/>
        <v>0</v>
      </c>
      <c r="BJM127" s="229">
        <f t="shared" si="55"/>
        <v>0</v>
      </c>
      <c r="BJN127" s="229">
        <f t="shared" si="55"/>
        <v>0</v>
      </c>
      <c r="BJO127" s="229">
        <f t="shared" si="55"/>
        <v>0</v>
      </c>
      <c r="BJP127" s="229">
        <f t="shared" si="55"/>
        <v>0</v>
      </c>
      <c r="BJQ127" s="229">
        <f t="shared" ref="BJQ127:BMB127" si="56">IFERROR(BJO127*BJM127,"")</f>
        <v>0</v>
      </c>
      <c r="BJR127" s="229">
        <f t="shared" si="56"/>
        <v>0</v>
      </c>
      <c r="BJS127" s="229">
        <f t="shared" si="56"/>
        <v>0</v>
      </c>
      <c r="BJT127" s="229">
        <f t="shared" si="56"/>
        <v>0</v>
      </c>
      <c r="BJU127" s="229">
        <f t="shared" si="56"/>
        <v>0</v>
      </c>
      <c r="BJV127" s="229">
        <f t="shared" si="56"/>
        <v>0</v>
      </c>
      <c r="BJW127" s="229">
        <f t="shared" si="56"/>
        <v>0</v>
      </c>
      <c r="BJX127" s="229">
        <f t="shared" si="56"/>
        <v>0</v>
      </c>
      <c r="BJY127" s="229">
        <f t="shared" si="56"/>
        <v>0</v>
      </c>
      <c r="BJZ127" s="229">
        <f t="shared" si="56"/>
        <v>0</v>
      </c>
      <c r="BKA127" s="229">
        <f t="shared" si="56"/>
        <v>0</v>
      </c>
      <c r="BKB127" s="229">
        <f t="shared" si="56"/>
        <v>0</v>
      </c>
      <c r="BKC127" s="229">
        <f t="shared" si="56"/>
        <v>0</v>
      </c>
      <c r="BKD127" s="229">
        <f t="shared" si="56"/>
        <v>0</v>
      </c>
      <c r="BKE127" s="229">
        <f t="shared" si="56"/>
        <v>0</v>
      </c>
      <c r="BKF127" s="229">
        <f t="shared" si="56"/>
        <v>0</v>
      </c>
      <c r="BKG127" s="229">
        <f t="shared" si="56"/>
        <v>0</v>
      </c>
      <c r="BKH127" s="229">
        <f t="shared" si="56"/>
        <v>0</v>
      </c>
      <c r="BKI127" s="229">
        <f t="shared" si="56"/>
        <v>0</v>
      </c>
      <c r="BKJ127" s="229">
        <f t="shared" si="56"/>
        <v>0</v>
      </c>
      <c r="BKK127" s="229">
        <f t="shared" si="56"/>
        <v>0</v>
      </c>
      <c r="BKL127" s="229">
        <f t="shared" si="56"/>
        <v>0</v>
      </c>
      <c r="BKM127" s="229">
        <f t="shared" si="56"/>
        <v>0</v>
      </c>
      <c r="BKN127" s="229">
        <f t="shared" si="56"/>
        <v>0</v>
      </c>
      <c r="BKO127" s="229">
        <f t="shared" si="56"/>
        <v>0</v>
      </c>
      <c r="BKP127" s="229">
        <f t="shared" si="56"/>
        <v>0</v>
      </c>
      <c r="BKQ127" s="229">
        <f t="shared" si="56"/>
        <v>0</v>
      </c>
      <c r="BKR127" s="229">
        <f t="shared" si="56"/>
        <v>0</v>
      </c>
      <c r="BKS127" s="229">
        <f t="shared" si="56"/>
        <v>0</v>
      </c>
      <c r="BKT127" s="229">
        <f t="shared" si="56"/>
        <v>0</v>
      </c>
      <c r="BKU127" s="229">
        <f t="shared" si="56"/>
        <v>0</v>
      </c>
      <c r="BKV127" s="229">
        <f t="shared" si="56"/>
        <v>0</v>
      </c>
      <c r="BKW127" s="229">
        <f t="shared" si="56"/>
        <v>0</v>
      </c>
      <c r="BKX127" s="229">
        <f t="shared" si="56"/>
        <v>0</v>
      </c>
      <c r="BKY127" s="229">
        <f t="shared" si="56"/>
        <v>0</v>
      </c>
      <c r="BKZ127" s="229">
        <f t="shared" si="56"/>
        <v>0</v>
      </c>
      <c r="BLA127" s="229">
        <f t="shared" si="56"/>
        <v>0</v>
      </c>
      <c r="BLB127" s="229">
        <f t="shared" si="56"/>
        <v>0</v>
      </c>
      <c r="BLC127" s="229">
        <f t="shared" si="56"/>
        <v>0</v>
      </c>
      <c r="BLD127" s="229">
        <f t="shared" si="56"/>
        <v>0</v>
      </c>
      <c r="BLE127" s="229">
        <f t="shared" si="56"/>
        <v>0</v>
      </c>
      <c r="BLF127" s="229">
        <f t="shared" si="56"/>
        <v>0</v>
      </c>
      <c r="BLG127" s="229">
        <f t="shared" si="56"/>
        <v>0</v>
      </c>
      <c r="BLH127" s="229">
        <f t="shared" si="56"/>
        <v>0</v>
      </c>
      <c r="BLI127" s="229">
        <f t="shared" si="56"/>
        <v>0</v>
      </c>
      <c r="BLJ127" s="229">
        <f t="shared" si="56"/>
        <v>0</v>
      </c>
      <c r="BLK127" s="229">
        <f t="shared" si="56"/>
        <v>0</v>
      </c>
      <c r="BLL127" s="229">
        <f t="shared" si="56"/>
        <v>0</v>
      </c>
      <c r="BLM127" s="229">
        <f t="shared" si="56"/>
        <v>0</v>
      </c>
      <c r="BLN127" s="229">
        <f t="shared" si="56"/>
        <v>0</v>
      </c>
      <c r="BLO127" s="229">
        <f t="shared" si="56"/>
        <v>0</v>
      </c>
      <c r="BLP127" s="229">
        <f t="shared" si="56"/>
        <v>0</v>
      </c>
      <c r="BLQ127" s="229">
        <f t="shared" si="56"/>
        <v>0</v>
      </c>
      <c r="BLR127" s="229">
        <f t="shared" si="56"/>
        <v>0</v>
      </c>
      <c r="BLS127" s="229">
        <f t="shared" si="56"/>
        <v>0</v>
      </c>
      <c r="BLT127" s="229">
        <f t="shared" si="56"/>
        <v>0</v>
      </c>
      <c r="BLU127" s="229">
        <f t="shared" si="56"/>
        <v>0</v>
      </c>
      <c r="BLV127" s="229">
        <f t="shared" si="56"/>
        <v>0</v>
      </c>
      <c r="BLW127" s="229">
        <f t="shared" si="56"/>
        <v>0</v>
      </c>
      <c r="BLX127" s="229">
        <f t="shared" si="56"/>
        <v>0</v>
      </c>
      <c r="BLY127" s="229">
        <f t="shared" si="56"/>
        <v>0</v>
      </c>
      <c r="BLZ127" s="229">
        <f t="shared" si="56"/>
        <v>0</v>
      </c>
      <c r="BMA127" s="229">
        <f t="shared" si="56"/>
        <v>0</v>
      </c>
      <c r="BMB127" s="229">
        <f t="shared" si="56"/>
        <v>0</v>
      </c>
      <c r="BMC127" s="229">
        <f t="shared" ref="BMC127:BON127" si="57">IFERROR(BMA127*BLY127,"")</f>
        <v>0</v>
      </c>
      <c r="BMD127" s="229">
        <f t="shared" si="57"/>
        <v>0</v>
      </c>
      <c r="BME127" s="229">
        <f t="shared" si="57"/>
        <v>0</v>
      </c>
      <c r="BMF127" s="229">
        <f t="shared" si="57"/>
        <v>0</v>
      </c>
      <c r="BMG127" s="229">
        <f t="shared" si="57"/>
        <v>0</v>
      </c>
      <c r="BMH127" s="229">
        <f t="shared" si="57"/>
        <v>0</v>
      </c>
      <c r="BMI127" s="229">
        <f t="shared" si="57"/>
        <v>0</v>
      </c>
      <c r="BMJ127" s="229">
        <f t="shared" si="57"/>
        <v>0</v>
      </c>
      <c r="BMK127" s="229">
        <f t="shared" si="57"/>
        <v>0</v>
      </c>
      <c r="BML127" s="229">
        <f t="shared" si="57"/>
        <v>0</v>
      </c>
      <c r="BMM127" s="229">
        <f t="shared" si="57"/>
        <v>0</v>
      </c>
      <c r="BMN127" s="229">
        <f t="shared" si="57"/>
        <v>0</v>
      </c>
      <c r="BMO127" s="229">
        <f t="shared" si="57"/>
        <v>0</v>
      </c>
      <c r="BMP127" s="229">
        <f t="shared" si="57"/>
        <v>0</v>
      </c>
      <c r="BMQ127" s="229">
        <f t="shared" si="57"/>
        <v>0</v>
      </c>
      <c r="BMR127" s="229">
        <f t="shared" si="57"/>
        <v>0</v>
      </c>
      <c r="BMS127" s="229">
        <f t="shared" si="57"/>
        <v>0</v>
      </c>
      <c r="BMT127" s="229">
        <f t="shared" si="57"/>
        <v>0</v>
      </c>
      <c r="BMU127" s="229">
        <f t="shared" si="57"/>
        <v>0</v>
      </c>
      <c r="BMV127" s="229">
        <f t="shared" si="57"/>
        <v>0</v>
      </c>
      <c r="BMW127" s="229">
        <f t="shared" si="57"/>
        <v>0</v>
      </c>
      <c r="BMX127" s="229">
        <f t="shared" si="57"/>
        <v>0</v>
      </c>
      <c r="BMY127" s="229">
        <f t="shared" si="57"/>
        <v>0</v>
      </c>
      <c r="BMZ127" s="229">
        <f t="shared" si="57"/>
        <v>0</v>
      </c>
      <c r="BNA127" s="229">
        <f t="shared" si="57"/>
        <v>0</v>
      </c>
      <c r="BNB127" s="229">
        <f t="shared" si="57"/>
        <v>0</v>
      </c>
      <c r="BNC127" s="229">
        <f t="shared" si="57"/>
        <v>0</v>
      </c>
      <c r="BND127" s="229">
        <f t="shared" si="57"/>
        <v>0</v>
      </c>
      <c r="BNE127" s="229">
        <f t="shared" si="57"/>
        <v>0</v>
      </c>
      <c r="BNF127" s="229">
        <f t="shared" si="57"/>
        <v>0</v>
      </c>
      <c r="BNG127" s="229">
        <f t="shared" si="57"/>
        <v>0</v>
      </c>
      <c r="BNH127" s="229">
        <f t="shared" si="57"/>
        <v>0</v>
      </c>
      <c r="BNI127" s="229">
        <f t="shared" si="57"/>
        <v>0</v>
      </c>
      <c r="BNJ127" s="229">
        <f t="shared" si="57"/>
        <v>0</v>
      </c>
      <c r="BNK127" s="229">
        <f t="shared" si="57"/>
        <v>0</v>
      </c>
      <c r="BNL127" s="229">
        <f t="shared" si="57"/>
        <v>0</v>
      </c>
      <c r="BNM127" s="229">
        <f t="shared" si="57"/>
        <v>0</v>
      </c>
      <c r="BNN127" s="229">
        <f t="shared" si="57"/>
        <v>0</v>
      </c>
      <c r="BNO127" s="229">
        <f t="shared" si="57"/>
        <v>0</v>
      </c>
      <c r="BNP127" s="229">
        <f t="shared" si="57"/>
        <v>0</v>
      </c>
      <c r="BNQ127" s="229">
        <f t="shared" si="57"/>
        <v>0</v>
      </c>
      <c r="BNR127" s="229">
        <f t="shared" si="57"/>
        <v>0</v>
      </c>
      <c r="BNS127" s="229">
        <f t="shared" si="57"/>
        <v>0</v>
      </c>
      <c r="BNT127" s="229">
        <f t="shared" si="57"/>
        <v>0</v>
      </c>
      <c r="BNU127" s="229">
        <f t="shared" si="57"/>
        <v>0</v>
      </c>
      <c r="BNV127" s="229">
        <f t="shared" si="57"/>
        <v>0</v>
      </c>
      <c r="BNW127" s="229">
        <f t="shared" si="57"/>
        <v>0</v>
      </c>
      <c r="BNX127" s="229">
        <f t="shared" si="57"/>
        <v>0</v>
      </c>
      <c r="BNY127" s="229">
        <f t="shared" si="57"/>
        <v>0</v>
      </c>
      <c r="BNZ127" s="229">
        <f t="shared" si="57"/>
        <v>0</v>
      </c>
      <c r="BOA127" s="229">
        <f t="shared" si="57"/>
        <v>0</v>
      </c>
      <c r="BOB127" s="229">
        <f t="shared" si="57"/>
        <v>0</v>
      </c>
      <c r="BOC127" s="229">
        <f t="shared" si="57"/>
        <v>0</v>
      </c>
      <c r="BOD127" s="229">
        <f t="shared" si="57"/>
        <v>0</v>
      </c>
      <c r="BOE127" s="229">
        <f t="shared" si="57"/>
        <v>0</v>
      </c>
      <c r="BOF127" s="229">
        <f t="shared" si="57"/>
        <v>0</v>
      </c>
      <c r="BOG127" s="229">
        <f t="shared" si="57"/>
        <v>0</v>
      </c>
      <c r="BOH127" s="229">
        <f t="shared" si="57"/>
        <v>0</v>
      </c>
      <c r="BOI127" s="229">
        <f t="shared" si="57"/>
        <v>0</v>
      </c>
      <c r="BOJ127" s="229">
        <f t="shared" si="57"/>
        <v>0</v>
      </c>
      <c r="BOK127" s="229">
        <f t="shared" si="57"/>
        <v>0</v>
      </c>
      <c r="BOL127" s="229">
        <f t="shared" si="57"/>
        <v>0</v>
      </c>
      <c r="BOM127" s="229">
        <f t="shared" si="57"/>
        <v>0</v>
      </c>
      <c r="BON127" s="229">
        <f t="shared" si="57"/>
        <v>0</v>
      </c>
      <c r="BOO127" s="229">
        <f t="shared" ref="BOO127:BQZ127" si="58">IFERROR(BOM127*BOK127,"")</f>
        <v>0</v>
      </c>
      <c r="BOP127" s="229">
        <f t="shared" si="58"/>
        <v>0</v>
      </c>
      <c r="BOQ127" s="229">
        <f t="shared" si="58"/>
        <v>0</v>
      </c>
      <c r="BOR127" s="229">
        <f t="shared" si="58"/>
        <v>0</v>
      </c>
      <c r="BOS127" s="229">
        <f t="shared" si="58"/>
        <v>0</v>
      </c>
      <c r="BOT127" s="229">
        <f t="shared" si="58"/>
        <v>0</v>
      </c>
      <c r="BOU127" s="229">
        <f t="shared" si="58"/>
        <v>0</v>
      </c>
      <c r="BOV127" s="229">
        <f t="shared" si="58"/>
        <v>0</v>
      </c>
      <c r="BOW127" s="229">
        <f t="shared" si="58"/>
        <v>0</v>
      </c>
      <c r="BOX127" s="229">
        <f t="shared" si="58"/>
        <v>0</v>
      </c>
      <c r="BOY127" s="229">
        <f t="shared" si="58"/>
        <v>0</v>
      </c>
      <c r="BOZ127" s="229">
        <f t="shared" si="58"/>
        <v>0</v>
      </c>
      <c r="BPA127" s="229">
        <f t="shared" si="58"/>
        <v>0</v>
      </c>
      <c r="BPB127" s="229">
        <f t="shared" si="58"/>
        <v>0</v>
      </c>
      <c r="BPC127" s="229">
        <f t="shared" si="58"/>
        <v>0</v>
      </c>
      <c r="BPD127" s="229">
        <f t="shared" si="58"/>
        <v>0</v>
      </c>
      <c r="BPE127" s="229">
        <f t="shared" si="58"/>
        <v>0</v>
      </c>
      <c r="BPF127" s="229">
        <f t="shared" si="58"/>
        <v>0</v>
      </c>
      <c r="BPG127" s="229">
        <f t="shared" si="58"/>
        <v>0</v>
      </c>
      <c r="BPH127" s="229">
        <f t="shared" si="58"/>
        <v>0</v>
      </c>
      <c r="BPI127" s="229">
        <f t="shared" si="58"/>
        <v>0</v>
      </c>
      <c r="BPJ127" s="229">
        <f t="shared" si="58"/>
        <v>0</v>
      </c>
      <c r="BPK127" s="229">
        <f t="shared" si="58"/>
        <v>0</v>
      </c>
      <c r="BPL127" s="229">
        <f t="shared" si="58"/>
        <v>0</v>
      </c>
      <c r="BPM127" s="229">
        <f t="shared" si="58"/>
        <v>0</v>
      </c>
      <c r="BPN127" s="229">
        <f t="shared" si="58"/>
        <v>0</v>
      </c>
      <c r="BPO127" s="229">
        <f t="shared" si="58"/>
        <v>0</v>
      </c>
      <c r="BPP127" s="229">
        <f t="shared" si="58"/>
        <v>0</v>
      </c>
      <c r="BPQ127" s="229">
        <f t="shared" si="58"/>
        <v>0</v>
      </c>
      <c r="BPR127" s="229">
        <f t="shared" si="58"/>
        <v>0</v>
      </c>
      <c r="BPS127" s="229">
        <f t="shared" si="58"/>
        <v>0</v>
      </c>
      <c r="BPT127" s="229">
        <f t="shared" si="58"/>
        <v>0</v>
      </c>
      <c r="BPU127" s="229">
        <f t="shared" si="58"/>
        <v>0</v>
      </c>
      <c r="BPV127" s="229">
        <f t="shared" si="58"/>
        <v>0</v>
      </c>
      <c r="BPW127" s="229">
        <f t="shared" si="58"/>
        <v>0</v>
      </c>
      <c r="BPX127" s="229">
        <f t="shared" si="58"/>
        <v>0</v>
      </c>
      <c r="BPY127" s="229">
        <f t="shared" si="58"/>
        <v>0</v>
      </c>
      <c r="BPZ127" s="229">
        <f t="shared" si="58"/>
        <v>0</v>
      </c>
      <c r="BQA127" s="229">
        <f t="shared" si="58"/>
        <v>0</v>
      </c>
      <c r="BQB127" s="229">
        <f t="shared" si="58"/>
        <v>0</v>
      </c>
      <c r="BQC127" s="229">
        <f t="shared" si="58"/>
        <v>0</v>
      </c>
      <c r="BQD127" s="229">
        <f t="shared" si="58"/>
        <v>0</v>
      </c>
      <c r="BQE127" s="229">
        <f t="shared" si="58"/>
        <v>0</v>
      </c>
      <c r="BQF127" s="229">
        <f t="shared" si="58"/>
        <v>0</v>
      </c>
      <c r="BQG127" s="229">
        <f t="shared" si="58"/>
        <v>0</v>
      </c>
      <c r="BQH127" s="229">
        <f t="shared" si="58"/>
        <v>0</v>
      </c>
      <c r="BQI127" s="229">
        <f t="shared" si="58"/>
        <v>0</v>
      </c>
      <c r="BQJ127" s="229">
        <f t="shared" si="58"/>
        <v>0</v>
      </c>
      <c r="BQK127" s="229">
        <f t="shared" si="58"/>
        <v>0</v>
      </c>
      <c r="BQL127" s="229">
        <f t="shared" si="58"/>
        <v>0</v>
      </c>
      <c r="BQM127" s="229">
        <f t="shared" si="58"/>
        <v>0</v>
      </c>
      <c r="BQN127" s="229">
        <f t="shared" si="58"/>
        <v>0</v>
      </c>
      <c r="BQO127" s="229">
        <f t="shared" si="58"/>
        <v>0</v>
      </c>
      <c r="BQP127" s="229">
        <f t="shared" si="58"/>
        <v>0</v>
      </c>
      <c r="BQQ127" s="229">
        <f t="shared" si="58"/>
        <v>0</v>
      </c>
      <c r="BQR127" s="229">
        <f t="shared" si="58"/>
        <v>0</v>
      </c>
      <c r="BQS127" s="229">
        <f t="shared" si="58"/>
        <v>0</v>
      </c>
      <c r="BQT127" s="229">
        <f t="shared" si="58"/>
        <v>0</v>
      </c>
      <c r="BQU127" s="229">
        <f t="shared" si="58"/>
        <v>0</v>
      </c>
      <c r="BQV127" s="229">
        <f t="shared" si="58"/>
        <v>0</v>
      </c>
      <c r="BQW127" s="229">
        <f t="shared" si="58"/>
        <v>0</v>
      </c>
      <c r="BQX127" s="229">
        <f t="shared" si="58"/>
        <v>0</v>
      </c>
      <c r="BQY127" s="229">
        <f t="shared" si="58"/>
        <v>0</v>
      </c>
      <c r="BQZ127" s="229">
        <f t="shared" si="58"/>
        <v>0</v>
      </c>
      <c r="BRA127" s="229">
        <f t="shared" ref="BRA127:BTL127" si="59">IFERROR(BQY127*BQW127,"")</f>
        <v>0</v>
      </c>
      <c r="BRB127" s="229">
        <f t="shared" si="59"/>
        <v>0</v>
      </c>
      <c r="BRC127" s="229">
        <f t="shared" si="59"/>
        <v>0</v>
      </c>
      <c r="BRD127" s="229">
        <f t="shared" si="59"/>
        <v>0</v>
      </c>
      <c r="BRE127" s="229">
        <f t="shared" si="59"/>
        <v>0</v>
      </c>
      <c r="BRF127" s="229">
        <f t="shared" si="59"/>
        <v>0</v>
      </c>
      <c r="BRG127" s="229">
        <f t="shared" si="59"/>
        <v>0</v>
      </c>
      <c r="BRH127" s="229">
        <f t="shared" si="59"/>
        <v>0</v>
      </c>
      <c r="BRI127" s="229">
        <f t="shared" si="59"/>
        <v>0</v>
      </c>
      <c r="BRJ127" s="229">
        <f t="shared" si="59"/>
        <v>0</v>
      </c>
      <c r="BRK127" s="229">
        <f t="shared" si="59"/>
        <v>0</v>
      </c>
      <c r="BRL127" s="229">
        <f t="shared" si="59"/>
        <v>0</v>
      </c>
      <c r="BRM127" s="229">
        <f t="shared" si="59"/>
        <v>0</v>
      </c>
      <c r="BRN127" s="229">
        <f t="shared" si="59"/>
        <v>0</v>
      </c>
      <c r="BRO127" s="229">
        <f t="shared" si="59"/>
        <v>0</v>
      </c>
      <c r="BRP127" s="229">
        <f t="shared" si="59"/>
        <v>0</v>
      </c>
      <c r="BRQ127" s="229">
        <f t="shared" si="59"/>
        <v>0</v>
      </c>
      <c r="BRR127" s="229">
        <f t="shared" si="59"/>
        <v>0</v>
      </c>
      <c r="BRS127" s="229">
        <f t="shared" si="59"/>
        <v>0</v>
      </c>
      <c r="BRT127" s="229">
        <f t="shared" si="59"/>
        <v>0</v>
      </c>
      <c r="BRU127" s="229">
        <f t="shared" si="59"/>
        <v>0</v>
      </c>
      <c r="BRV127" s="229">
        <f t="shared" si="59"/>
        <v>0</v>
      </c>
      <c r="BRW127" s="229">
        <f t="shared" si="59"/>
        <v>0</v>
      </c>
      <c r="BRX127" s="229">
        <f t="shared" si="59"/>
        <v>0</v>
      </c>
      <c r="BRY127" s="229">
        <f t="shared" si="59"/>
        <v>0</v>
      </c>
      <c r="BRZ127" s="229">
        <f t="shared" si="59"/>
        <v>0</v>
      </c>
      <c r="BSA127" s="229">
        <f t="shared" si="59"/>
        <v>0</v>
      </c>
      <c r="BSB127" s="229">
        <f t="shared" si="59"/>
        <v>0</v>
      </c>
      <c r="BSC127" s="229">
        <f t="shared" si="59"/>
        <v>0</v>
      </c>
      <c r="BSD127" s="229">
        <f t="shared" si="59"/>
        <v>0</v>
      </c>
      <c r="BSE127" s="229">
        <f t="shared" si="59"/>
        <v>0</v>
      </c>
      <c r="BSF127" s="229">
        <f t="shared" si="59"/>
        <v>0</v>
      </c>
      <c r="BSG127" s="229">
        <f t="shared" si="59"/>
        <v>0</v>
      </c>
      <c r="BSH127" s="229">
        <f t="shared" si="59"/>
        <v>0</v>
      </c>
      <c r="BSI127" s="229">
        <f t="shared" si="59"/>
        <v>0</v>
      </c>
      <c r="BSJ127" s="229">
        <f t="shared" si="59"/>
        <v>0</v>
      </c>
      <c r="BSK127" s="229">
        <f t="shared" si="59"/>
        <v>0</v>
      </c>
      <c r="BSL127" s="229">
        <f t="shared" si="59"/>
        <v>0</v>
      </c>
      <c r="BSM127" s="229">
        <f t="shared" si="59"/>
        <v>0</v>
      </c>
      <c r="BSN127" s="229">
        <f t="shared" si="59"/>
        <v>0</v>
      </c>
      <c r="BSO127" s="229">
        <f t="shared" si="59"/>
        <v>0</v>
      </c>
      <c r="BSP127" s="229">
        <f t="shared" si="59"/>
        <v>0</v>
      </c>
      <c r="BSQ127" s="229">
        <f t="shared" si="59"/>
        <v>0</v>
      </c>
      <c r="BSR127" s="229">
        <f t="shared" si="59"/>
        <v>0</v>
      </c>
      <c r="BSS127" s="229">
        <f t="shared" si="59"/>
        <v>0</v>
      </c>
      <c r="BST127" s="229">
        <f t="shared" si="59"/>
        <v>0</v>
      </c>
      <c r="BSU127" s="229">
        <f t="shared" si="59"/>
        <v>0</v>
      </c>
      <c r="BSV127" s="229">
        <f t="shared" si="59"/>
        <v>0</v>
      </c>
      <c r="BSW127" s="229">
        <f t="shared" si="59"/>
        <v>0</v>
      </c>
      <c r="BSX127" s="229">
        <f t="shared" si="59"/>
        <v>0</v>
      </c>
      <c r="BSY127" s="229">
        <f t="shared" si="59"/>
        <v>0</v>
      </c>
      <c r="BSZ127" s="229">
        <f t="shared" si="59"/>
        <v>0</v>
      </c>
      <c r="BTA127" s="229">
        <f t="shared" si="59"/>
        <v>0</v>
      </c>
      <c r="BTB127" s="229">
        <f t="shared" si="59"/>
        <v>0</v>
      </c>
      <c r="BTC127" s="229">
        <f t="shared" si="59"/>
        <v>0</v>
      </c>
      <c r="BTD127" s="229">
        <f t="shared" si="59"/>
        <v>0</v>
      </c>
      <c r="BTE127" s="229">
        <f t="shared" si="59"/>
        <v>0</v>
      </c>
      <c r="BTF127" s="229">
        <f t="shared" si="59"/>
        <v>0</v>
      </c>
      <c r="BTG127" s="229">
        <f t="shared" si="59"/>
        <v>0</v>
      </c>
      <c r="BTH127" s="229">
        <f t="shared" si="59"/>
        <v>0</v>
      </c>
      <c r="BTI127" s="229">
        <f t="shared" si="59"/>
        <v>0</v>
      </c>
      <c r="BTJ127" s="229">
        <f t="shared" si="59"/>
        <v>0</v>
      </c>
      <c r="BTK127" s="229">
        <f t="shared" si="59"/>
        <v>0</v>
      </c>
      <c r="BTL127" s="229">
        <f t="shared" si="59"/>
        <v>0</v>
      </c>
      <c r="BTM127" s="229">
        <f t="shared" ref="BTM127:BVX127" si="60">IFERROR(BTK127*BTI127,"")</f>
        <v>0</v>
      </c>
      <c r="BTN127" s="229">
        <f t="shared" si="60"/>
        <v>0</v>
      </c>
      <c r="BTO127" s="229">
        <f t="shared" si="60"/>
        <v>0</v>
      </c>
      <c r="BTP127" s="229">
        <f t="shared" si="60"/>
        <v>0</v>
      </c>
      <c r="BTQ127" s="229">
        <f t="shared" si="60"/>
        <v>0</v>
      </c>
      <c r="BTR127" s="229">
        <f t="shared" si="60"/>
        <v>0</v>
      </c>
      <c r="BTS127" s="229">
        <f t="shared" si="60"/>
        <v>0</v>
      </c>
      <c r="BTT127" s="229">
        <f t="shared" si="60"/>
        <v>0</v>
      </c>
      <c r="BTU127" s="229">
        <f t="shared" si="60"/>
        <v>0</v>
      </c>
      <c r="BTV127" s="229">
        <f t="shared" si="60"/>
        <v>0</v>
      </c>
      <c r="BTW127" s="229">
        <f t="shared" si="60"/>
        <v>0</v>
      </c>
      <c r="BTX127" s="229">
        <f t="shared" si="60"/>
        <v>0</v>
      </c>
      <c r="BTY127" s="229">
        <f t="shared" si="60"/>
        <v>0</v>
      </c>
      <c r="BTZ127" s="229">
        <f t="shared" si="60"/>
        <v>0</v>
      </c>
      <c r="BUA127" s="229">
        <f t="shared" si="60"/>
        <v>0</v>
      </c>
      <c r="BUB127" s="229">
        <f t="shared" si="60"/>
        <v>0</v>
      </c>
      <c r="BUC127" s="229">
        <f t="shared" si="60"/>
        <v>0</v>
      </c>
      <c r="BUD127" s="229">
        <f t="shared" si="60"/>
        <v>0</v>
      </c>
      <c r="BUE127" s="229">
        <f t="shared" si="60"/>
        <v>0</v>
      </c>
      <c r="BUF127" s="229">
        <f t="shared" si="60"/>
        <v>0</v>
      </c>
      <c r="BUG127" s="229">
        <f t="shared" si="60"/>
        <v>0</v>
      </c>
      <c r="BUH127" s="229">
        <f t="shared" si="60"/>
        <v>0</v>
      </c>
      <c r="BUI127" s="229">
        <f t="shared" si="60"/>
        <v>0</v>
      </c>
      <c r="BUJ127" s="229">
        <f t="shared" si="60"/>
        <v>0</v>
      </c>
      <c r="BUK127" s="229">
        <f t="shared" si="60"/>
        <v>0</v>
      </c>
      <c r="BUL127" s="229">
        <f t="shared" si="60"/>
        <v>0</v>
      </c>
      <c r="BUM127" s="229">
        <f t="shared" si="60"/>
        <v>0</v>
      </c>
      <c r="BUN127" s="229">
        <f t="shared" si="60"/>
        <v>0</v>
      </c>
      <c r="BUO127" s="229">
        <f t="shared" si="60"/>
        <v>0</v>
      </c>
      <c r="BUP127" s="229">
        <f t="shared" si="60"/>
        <v>0</v>
      </c>
      <c r="BUQ127" s="229">
        <f t="shared" si="60"/>
        <v>0</v>
      </c>
      <c r="BUR127" s="229">
        <f t="shared" si="60"/>
        <v>0</v>
      </c>
      <c r="BUS127" s="229">
        <f t="shared" si="60"/>
        <v>0</v>
      </c>
      <c r="BUT127" s="229">
        <f t="shared" si="60"/>
        <v>0</v>
      </c>
      <c r="BUU127" s="229">
        <f t="shared" si="60"/>
        <v>0</v>
      </c>
      <c r="BUV127" s="229">
        <f t="shared" si="60"/>
        <v>0</v>
      </c>
      <c r="BUW127" s="229">
        <f t="shared" si="60"/>
        <v>0</v>
      </c>
      <c r="BUX127" s="229">
        <f t="shared" si="60"/>
        <v>0</v>
      </c>
      <c r="BUY127" s="229">
        <f t="shared" si="60"/>
        <v>0</v>
      </c>
      <c r="BUZ127" s="229">
        <f t="shared" si="60"/>
        <v>0</v>
      </c>
      <c r="BVA127" s="229">
        <f t="shared" si="60"/>
        <v>0</v>
      </c>
      <c r="BVB127" s="229">
        <f t="shared" si="60"/>
        <v>0</v>
      </c>
      <c r="BVC127" s="229">
        <f t="shared" si="60"/>
        <v>0</v>
      </c>
      <c r="BVD127" s="229">
        <f t="shared" si="60"/>
        <v>0</v>
      </c>
      <c r="BVE127" s="229">
        <f t="shared" si="60"/>
        <v>0</v>
      </c>
      <c r="BVF127" s="229">
        <f t="shared" si="60"/>
        <v>0</v>
      </c>
      <c r="BVG127" s="229">
        <f t="shared" si="60"/>
        <v>0</v>
      </c>
      <c r="BVH127" s="229">
        <f t="shared" si="60"/>
        <v>0</v>
      </c>
      <c r="BVI127" s="229">
        <f t="shared" si="60"/>
        <v>0</v>
      </c>
      <c r="BVJ127" s="229">
        <f t="shared" si="60"/>
        <v>0</v>
      </c>
      <c r="BVK127" s="229">
        <f t="shared" si="60"/>
        <v>0</v>
      </c>
      <c r="BVL127" s="229">
        <f t="shared" si="60"/>
        <v>0</v>
      </c>
      <c r="BVM127" s="229">
        <f t="shared" si="60"/>
        <v>0</v>
      </c>
      <c r="BVN127" s="229">
        <f t="shared" si="60"/>
        <v>0</v>
      </c>
      <c r="BVO127" s="229">
        <f t="shared" si="60"/>
        <v>0</v>
      </c>
      <c r="BVP127" s="229">
        <f t="shared" si="60"/>
        <v>0</v>
      </c>
      <c r="BVQ127" s="229">
        <f t="shared" si="60"/>
        <v>0</v>
      </c>
      <c r="BVR127" s="229">
        <f t="shared" si="60"/>
        <v>0</v>
      </c>
      <c r="BVS127" s="229">
        <f t="shared" si="60"/>
        <v>0</v>
      </c>
      <c r="BVT127" s="229">
        <f t="shared" si="60"/>
        <v>0</v>
      </c>
      <c r="BVU127" s="229">
        <f t="shared" si="60"/>
        <v>0</v>
      </c>
      <c r="BVV127" s="229">
        <f t="shared" si="60"/>
        <v>0</v>
      </c>
      <c r="BVW127" s="229">
        <f t="shared" si="60"/>
        <v>0</v>
      </c>
      <c r="BVX127" s="229">
        <f t="shared" si="60"/>
        <v>0</v>
      </c>
      <c r="BVY127" s="229">
        <f t="shared" ref="BVY127:BYJ127" si="61">IFERROR(BVW127*BVU127,"")</f>
        <v>0</v>
      </c>
      <c r="BVZ127" s="229">
        <f t="shared" si="61"/>
        <v>0</v>
      </c>
      <c r="BWA127" s="229">
        <f t="shared" si="61"/>
        <v>0</v>
      </c>
      <c r="BWB127" s="229">
        <f t="shared" si="61"/>
        <v>0</v>
      </c>
      <c r="BWC127" s="229">
        <f t="shared" si="61"/>
        <v>0</v>
      </c>
      <c r="BWD127" s="229">
        <f t="shared" si="61"/>
        <v>0</v>
      </c>
      <c r="BWE127" s="229">
        <f t="shared" si="61"/>
        <v>0</v>
      </c>
      <c r="BWF127" s="229">
        <f t="shared" si="61"/>
        <v>0</v>
      </c>
      <c r="BWG127" s="229">
        <f t="shared" si="61"/>
        <v>0</v>
      </c>
      <c r="BWH127" s="229">
        <f t="shared" si="61"/>
        <v>0</v>
      </c>
      <c r="BWI127" s="229">
        <f t="shared" si="61"/>
        <v>0</v>
      </c>
      <c r="BWJ127" s="229">
        <f t="shared" si="61"/>
        <v>0</v>
      </c>
      <c r="BWK127" s="229">
        <f t="shared" si="61"/>
        <v>0</v>
      </c>
      <c r="BWL127" s="229">
        <f t="shared" si="61"/>
        <v>0</v>
      </c>
      <c r="BWM127" s="229">
        <f t="shared" si="61"/>
        <v>0</v>
      </c>
      <c r="BWN127" s="229">
        <f t="shared" si="61"/>
        <v>0</v>
      </c>
      <c r="BWO127" s="229">
        <f t="shared" si="61"/>
        <v>0</v>
      </c>
      <c r="BWP127" s="229">
        <f t="shared" si="61"/>
        <v>0</v>
      </c>
      <c r="BWQ127" s="229">
        <f t="shared" si="61"/>
        <v>0</v>
      </c>
      <c r="BWR127" s="229">
        <f t="shared" si="61"/>
        <v>0</v>
      </c>
      <c r="BWS127" s="229">
        <f t="shared" si="61"/>
        <v>0</v>
      </c>
      <c r="BWT127" s="229">
        <f t="shared" si="61"/>
        <v>0</v>
      </c>
      <c r="BWU127" s="229">
        <f t="shared" si="61"/>
        <v>0</v>
      </c>
      <c r="BWV127" s="229">
        <f t="shared" si="61"/>
        <v>0</v>
      </c>
      <c r="BWW127" s="229">
        <f t="shared" si="61"/>
        <v>0</v>
      </c>
      <c r="BWX127" s="229">
        <f t="shared" si="61"/>
        <v>0</v>
      </c>
      <c r="BWY127" s="229">
        <f t="shared" si="61"/>
        <v>0</v>
      </c>
      <c r="BWZ127" s="229">
        <f t="shared" si="61"/>
        <v>0</v>
      </c>
      <c r="BXA127" s="229">
        <f t="shared" si="61"/>
        <v>0</v>
      </c>
      <c r="BXB127" s="229">
        <f t="shared" si="61"/>
        <v>0</v>
      </c>
      <c r="BXC127" s="229">
        <f t="shared" si="61"/>
        <v>0</v>
      </c>
      <c r="BXD127" s="229">
        <f t="shared" si="61"/>
        <v>0</v>
      </c>
      <c r="BXE127" s="229">
        <f t="shared" si="61"/>
        <v>0</v>
      </c>
      <c r="BXF127" s="229">
        <f t="shared" si="61"/>
        <v>0</v>
      </c>
      <c r="BXG127" s="229">
        <f t="shared" si="61"/>
        <v>0</v>
      </c>
      <c r="BXH127" s="229">
        <f t="shared" si="61"/>
        <v>0</v>
      </c>
      <c r="BXI127" s="229">
        <f t="shared" si="61"/>
        <v>0</v>
      </c>
      <c r="BXJ127" s="229">
        <f t="shared" si="61"/>
        <v>0</v>
      </c>
      <c r="BXK127" s="229">
        <f t="shared" si="61"/>
        <v>0</v>
      </c>
      <c r="BXL127" s="229">
        <f t="shared" si="61"/>
        <v>0</v>
      </c>
      <c r="BXM127" s="229">
        <f t="shared" si="61"/>
        <v>0</v>
      </c>
      <c r="BXN127" s="229">
        <f t="shared" si="61"/>
        <v>0</v>
      </c>
      <c r="BXO127" s="229">
        <f t="shared" si="61"/>
        <v>0</v>
      </c>
      <c r="BXP127" s="229">
        <f t="shared" si="61"/>
        <v>0</v>
      </c>
      <c r="BXQ127" s="229">
        <f t="shared" si="61"/>
        <v>0</v>
      </c>
      <c r="BXR127" s="229">
        <f t="shared" si="61"/>
        <v>0</v>
      </c>
      <c r="BXS127" s="229">
        <f t="shared" si="61"/>
        <v>0</v>
      </c>
      <c r="BXT127" s="229">
        <f t="shared" si="61"/>
        <v>0</v>
      </c>
      <c r="BXU127" s="229">
        <f t="shared" si="61"/>
        <v>0</v>
      </c>
      <c r="BXV127" s="229">
        <f t="shared" si="61"/>
        <v>0</v>
      </c>
      <c r="BXW127" s="229">
        <f t="shared" si="61"/>
        <v>0</v>
      </c>
      <c r="BXX127" s="229">
        <f t="shared" si="61"/>
        <v>0</v>
      </c>
      <c r="BXY127" s="229">
        <f t="shared" si="61"/>
        <v>0</v>
      </c>
      <c r="BXZ127" s="229">
        <f t="shared" si="61"/>
        <v>0</v>
      </c>
      <c r="BYA127" s="229">
        <f t="shared" si="61"/>
        <v>0</v>
      </c>
      <c r="BYB127" s="229">
        <f t="shared" si="61"/>
        <v>0</v>
      </c>
      <c r="BYC127" s="229">
        <f t="shared" si="61"/>
        <v>0</v>
      </c>
      <c r="BYD127" s="229">
        <f t="shared" si="61"/>
        <v>0</v>
      </c>
      <c r="BYE127" s="229">
        <f t="shared" si="61"/>
        <v>0</v>
      </c>
      <c r="BYF127" s="229">
        <f t="shared" si="61"/>
        <v>0</v>
      </c>
      <c r="BYG127" s="229">
        <f t="shared" si="61"/>
        <v>0</v>
      </c>
      <c r="BYH127" s="229">
        <f t="shared" si="61"/>
        <v>0</v>
      </c>
      <c r="BYI127" s="229">
        <f t="shared" si="61"/>
        <v>0</v>
      </c>
      <c r="BYJ127" s="229">
        <f t="shared" si="61"/>
        <v>0</v>
      </c>
      <c r="BYK127" s="229">
        <f t="shared" ref="BYK127:CAV127" si="62">IFERROR(BYI127*BYG127,"")</f>
        <v>0</v>
      </c>
      <c r="BYL127" s="229">
        <f t="shared" si="62"/>
        <v>0</v>
      </c>
      <c r="BYM127" s="229">
        <f t="shared" si="62"/>
        <v>0</v>
      </c>
      <c r="BYN127" s="229">
        <f t="shared" si="62"/>
        <v>0</v>
      </c>
      <c r="BYO127" s="229">
        <f t="shared" si="62"/>
        <v>0</v>
      </c>
      <c r="BYP127" s="229">
        <f t="shared" si="62"/>
        <v>0</v>
      </c>
      <c r="BYQ127" s="229">
        <f t="shared" si="62"/>
        <v>0</v>
      </c>
      <c r="BYR127" s="229">
        <f t="shared" si="62"/>
        <v>0</v>
      </c>
      <c r="BYS127" s="229">
        <f t="shared" si="62"/>
        <v>0</v>
      </c>
      <c r="BYT127" s="229">
        <f t="shared" si="62"/>
        <v>0</v>
      </c>
      <c r="BYU127" s="229">
        <f t="shared" si="62"/>
        <v>0</v>
      </c>
      <c r="BYV127" s="229">
        <f t="shared" si="62"/>
        <v>0</v>
      </c>
      <c r="BYW127" s="229">
        <f t="shared" si="62"/>
        <v>0</v>
      </c>
      <c r="BYX127" s="229">
        <f t="shared" si="62"/>
        <v>0</v>
      </c>
      <c r="BYY127" s="229">
        <f t="shared" si="62"/>
        <v>0</v>
      </c>
      <c r="BYZ127" s="229">
        <f t="shared" si="62"/>
        <v>0</v>
      </c>
      <c r="BZA127" s="229">
        <f t="shared" si="62"/>
        <v>0</v>
      </c>
      <c r="BZB127" s="229">
        <f t="shared" si="62"/>
        <v>0</v>
      </c>
      <c r="BZC127" s="229">
        <f t="shared" si="62"/>
        <v>0</v>
      </c>
      <c r="BZD127" s="229">
        <f t="shared" si="62"/>
        <v>0</v>
      </c>
      <c r="BZE127" s="229">
        <f t="shared" si="62"/>
        <v>0</v>
      </c>
      <c r="BZF127" s="229">
        <f t="shared" si="62"/>
        <v>0</v>
      </c>
      <c r="BZG127" s="229">
        <f t="shared" si="62"/>
        <v>0</v>
      </c>
      <c r="BZH127" s="229">
        <f t="shared" si="62"/>
        <v>0</v>
      </c>
      <c r="BZI127" s="229">
        <f t="shared" si="62"/>
        <v>0</v>
      </c>
      <c r="BZJ127" s="229">
        <f t="shared" si="62"/>
        <v>0</v>
      </c>
      <c r="BZK127" s="229">
        <f t="shared" si="62"/>
        <v>0</v>
      </c>
      <c r="BZL127" s="229">
        <f t="shared" si="62"/>
        <v>0</v>
      </c>
      <c r="BZM127" s="229">
        <f t="shared" si="62"/>
        <v>0</v>
      </c>
      <c r="BZN127" s="229">
        <f t="shared" si="62"/>
        <v>0</v>
      </c>
      <c r="BZO127" s="229">
        <f t="shared" si="62"/>
        <v>0</v>
      </c>
      <c r="BZP127" s="229">
        <f t="shared" si="62"/>
        <v>0</v>
      </c>
      <c r="BZQ127" s="229">
        <f t="shared" si="62"/>
        <v>0</v>
      </c>
      <c r="BZR127" s="229">
        <f t="shared" si="62"/>
        <v>0</v>
      </c>
      <c r="BZS127" s="229">
        <f t="shared" si="62"/>
        <v>0</v>
      </c>
      <c r="BZT127" s="229">
        <f t="shared" si="62"/>
        <v>0</v>
      </c>
      <c r="BZU127" s="229">
        <f t="shared" si="62"/>
        <v>0</v>
      </c>
      <c r="BZV127" s="229">
        <f t="shared" si="62"/>
        <v>0</v>
      </c>
      <c r="BZW127" s="229">
        <f t="shared" si="62"/>
        <v>0</v>
      </c>
      <c r="BZX127" s="229">
        <f t="shared" si="62"/>
        <v>0</v>
      </c>
      <c r="BZY127" s="229">
        <f t="shared" si="62"/>
        <v>0</v>
      </c>
      <c r="BZZ127" s="229">
        <f t="shared" si="62"/>
        <v>0</v>
      </c>
      <c r="CAA127" s="229">
        <f t="shared" si="62"/>
        <v>0</v>
      </c>
      <c r="CAB127" s="229">
        <f t="shared" si="62"/>
        <v>0</v>
      </c>
      <c r="CAC127" s="229">
        <f t="shared" si="62"/>
        <v>0</v>
      </c>
      <c r="CAD127" s="229">
        <f t="shared" si="62"/>
        <v>0</v>
      </c>
      <c r="CAE127" s="229">
        <f t="shared" si="62"/>
        <v>0</v>
      </c>
      <c r="CAF127" s="229">
        <f t="shared" si="62"/>
        <v>0</v>
      </c>
      <c r="CAG127" s="229">
        <f t="shared" si="62"/>
        <v>0</v>
      </c>
      <c r="CAH127" s="229">
        <f t="shared" si="62"/>
        <v>0</v>
      </c>
      <c r="CAI127" s="229">
        <f t="shared" si="62"/>
        <v>0</v>
      </c>
      <c r="CAJ127" s="229">
        <f t="shared" si="62"/>
        <v>0</v>
      </c>
      <c r="CAK127" s="229">
        <f t="shared" si="62"/>
        <v>0</v>
      </c>
      <c r="CAL127" s="229">
        <f t="shared" si="62"/>
        <v>0</v>
      </c>
      <c r="CAM127" s="229">
        <f t="shared" si="62"/>
        <v>0</v>
      </c>
      <c r="CAN127" s="229">
        <f t="shared" si="62"/>
        <v>0</v>
      </c>
      <c r="CAO127" s="229">
        <f t="shared" si="62"/>
        <v>0</v>
      </c>
      <c r="CAP127" s="229">
        <f t="shared" si="62"/>
        <v>0</v>
      </c>
      <c r="CAQ127" s="229">
        <f t="shared" si="62"/>
        <v>0</v>
      </c>
      <c r="CAR127" s="229">
        <f t="shared" si="62"/>
        <v>0</v>
      </c>
      <c r="CAS127" s="229">
        <f t="shared" si="62"/>
        <v>0</v>
      </c>
      <c r="CAT127" s="229">
        <f t="shared" si="62"/>
        <v>0</v>
      </c>
      <c r="CAU127" s="229">
        <f t="shared" si="62"/>
        <v>0</v>
      </c>
      <c r="CAV127" s="229">
        <f t="shared" si="62"/>
        <v>0</v>
      </c>
      <c r="CAW127" s="229">
        <f t="shared" ref="CAW127:CDH127" si="63">IFERROR(CAU127*CAS127,"")</f>
        <v>0</v>
      </c>
      <c r="CAX127" s="229">
        <f t="shared" si="63"/>
        <v>0</v>
      </c>
      <c r="CAY127" s="229">
        <f t="shared" si="63"/>
        <v>0</v>
      </c>
      <c r="CAZ127" s="229">
        <f t="shared" si="63"/>
        <v>0</v>
      </c>
      <c r="CBA127" s="229">
        <f t="shared" si="63"/>
        <v>0</v>
      </c>
      <c r="CBB127" s="229">
        <f t="shared" si="63"/>
        <v>0</v>
      </c>
      <c r="CBC127" s="229">
        <f t="shared" si="63"/>
        <v>0</v>
      </c>
      <c r="CBD127" s="229">
        <f t="shared" si="63"/>
        <v>0</v>
      </c>
      <c r="CBE127" s="229">
        <f t="shared" si="63"/>
        <v>0</v>
      </c>
      <c r="CBF127" s="229">
        <f t="shared" si="63"/>
        <v>0</v>
      </c>
      <c r="CBG127" s="229">
        <f t="shared" si="63"/>
        <v>0</v>
      </c>
      <c r="CBH127" s="229">
        <f t="shared" si="63"/>
        <v>0</v>
      </c>
      <c r="CBI127" s="229">
        <f t="shared" si="63"/>
        <v>0</v>
      </c>
      <c r="CBJ127" s="229">
        <f t="shared" si="63"/>
        <v>0</v>
      </c>
      <c r="CBK127" s="229">
        <f t="shared" si="63"/>
        <v>0</v>
      </c>
      <c r="CBL127" s="229">
        <f t="shared" si="63"/>
        <v>0</v>
      </c>
      <c r="CBM127" s="229">
        <f t="shared" si="63"/>
        <v>0</v>
      </c>
      <c r="CBN127" s="229">
        <f t="shared" si="63"/>
        <v>0</v>
      </c>
      <c r="CBO127" s="229">
        <f t="shared" si="63"/>
        <v>0</v>
      </c>
      <c r="CBP127" s="229">
        <f t="shared" si="63"/>
        <v>0</v>
      </c>
      <c r="CBQ127" s="229">
        <f t="shared" si="63"/>
        <v>0</v>
      </c>
      <c r="CBR127" s="229">
        <f t="shared" si="63"/>
        <v>0</v>
      </c>
      <c r="CBS127" s="229">
        <f t="shared" si="63"/>
        <v>0</v>
      </c>
      <c r="CBT127" s="229">
        <f t="shared" si="63"/>
        <v>0</v>
      </c>
      <c r="CBU127" s="229">
        <f t="shared" si="63"/>
        <v>0</v>
      </c>
      <c r="CBV127" s="229">
        <f t="shared" si="63"/>
        <v>0</v>
      </c>
      <c r="CBW127" s="229">
        <f t="shared" si="63"/>
        <v>0</v>
      </c>
      <c r="CBX127" s="229">
        <f t="shared" si="63"/>
        <v>0</v>
      </c>
      <c r="CBY127" s="229">
        <f t="shared" si="63"/>
        <v>0</v>
      </c>
      <c r="CBZ127" s="229">
        <f t="shared" si="63"/>
        <v>0</v>
      </c>
      <c r="CCA127" s="229">
        <f t="shared" si="63"/>
        <v>0</v>
      </c>
      <c r="CCB127" s="229">
        <f t="shared" si="63"/>
        <v>0</v>
      </c>
      <c r="CCC127" s="229">
        <f t="shared" si="63"/>
        <v>0</v>
      </c>
      <c r="CCD127" s="229">
        <f t="shared" si="63"/>
        <v>0</v>
      </c>
      <c r="CCE127" s="229">
        <f t="shared" si="63"/>
        <v>0</v>
      </c>
      <c r="CCF127" s="229">
        <f t="shared" si="63"/>
        <v>0</v>
      </c>
      <c r="CCG127" s="229">
        <f t="shared" si="63"/>
        <v>0</v>
      </c>
      <c r="CCH127" s="229">
        <f t="shared" si="63"/>
        <v>0</v>
      </c>
      <c r="CCI127" s="229">
        <f t="shared" si="63"/>
        <v>0</v>
      </c>
      <c r="CCJ127" s="229">
        <f t="shared" si="63"/>
        <v>0</v>
      </c>
      <c r="CCK127" s="229">
        <f t="shared" si="63"/>
        <v>0</v>
      </c>
      <c r="CCL127" s="229">
        <f t="shared" si="63"/>
        <v>0</v>
      </c>
      <c r="CCM127" s="229">
        <f t="shared" si="63"/>
        <v>0</v>
      </c>
      <c r="CCN127" s="229">
        <f t="shared" si="63"/>
        <v>0</v>
      </c>
      <c r="CCO127" s="229">
        <f t="shared" si="63"/>
        <v>0</v>
      </c>
      <c r="CCP127" s="229">
        <f t="shared" si="63"/>
        <v>0</v>
      </c>
      <c r="CCQ127" s="229">
        <f t="shared" si="63"/>
        <v>0</v>
      </c>
      <c r="CCR127" s="229">
        <f t="shared" si="63"/>
        <v>0</v>
      </c>
      <c r="CCS127" s="229">
        <f t="shared" si="63"/>
        <v>0</v>
      </c>
      <c r="CCT127" s="229">
        <f t="shared" si="63"/>
        <v>0</v>
      </c>
      <c r="CCU127" s="229">
        <f t="shared" si="63"/>
        <v>0</v>
      </c>
      <c r="CCV127" s="229">
        <f t="shared" si="63"/>
        <v>0</v>
      </c>
      <c r="CCW127" s="229">
        <f t="shared" si="63"/>
        <v>0</v>
      </c>
      <c r="CCX127" s="229">
        <f t="shared" si="63"/>
        <v>0</v>
      </c>
      <c r="CCY127" s="229">
        <f t="shared" si="63"/>
        <v>0</v>
      </c>
      <c r="CCZ127" s="229">
        <f t="shared" si="63"/>
        <v>0</v>
      </c>
      <c r="CDA127" s="229">
        <f t="shared" si="63"/>
        <v>0</v>
      </c>
      <c r="CDB127" s="229">
        <f t="shared" si="63"/>
        <v>0</v>
      </c>
      <c r="CDC127" s="229">
        <f t="shared" si="63"/>
        <v>0</v>
      </c>
      <c r="CDD127" s="229">
        <f t="shared" si="63"/>
        <v>0</v>
      </c>
      <c r="CDE127" s="229">
        <f t="shared" si="63"/>
        <v>0</v>
      </c>
      <c r="CDF127" s="229">
        <f t="shared" si="63"/>
        <v>0</v>
      </c>
      <c r="CDG127" s="229">
        <f t="shared" si="63"/>
        <v>0</v>
      </c>
      <c r="CDH127" s="229">
        <f t="shared" si="63"/>
        <v>0</v>
      </c>
      <c r="CDI127" s="229">
        <f t="shared" ref="CDI127:CFT127" si="64">IFERROR(CDG127*CDE127,"")</f>
        <v>0</v>
      </c>
      <c r="CDJ127" s="229">
        <f t="shared" si="64"/>
        <v>0</v>
      </c>
      <c r="CDK127" s="229">
        <f t="shared" si="64"/>
        <v>0</v>
      </c>
      <c r="CDL127" s="229">
        <f t="shared" si="64"/>
        <v>0</v>
      </c>
      <c r="CDM127" s="229">
        <f t="shared" si="64"/>
        <v>0</v>
      </c>
      <c r="CDN127" s="229">
        <f t="shared" si="64"/>
        <v>0</v>
      </c>
      <c r="CDO127" s="229">
        <f t="shared" si="64"/>
        <v>0</v>
      </c>
      <c r="CDP127" s="229">
        <f t="shared" si="64"/>
        <v>0</v>
      </c>
      <c r="CDQ127" s="229">
        <f t="shared" si="64"/>
        <v>0</v>
      </c>
      <c r="CDR127" s="229">
        <f t="shared" si="64"/>
        <v>0</v>
      </c>
      <c r="CDS127" s="229">
        <f t="shared" si="64"/>
        <v>0</v>
      </c>
      <c r="CDT127" s="229">
        <f t="shared" si="64"/>
        <v>0</v>
      </c>
      <c r="CDU127" s="229">
        <f t="shared" si="64"/>
        <v>0</v>
      </c>
      <c r="CDV127" s="229">
        <f t="shared" si="64"/>
        <v>0</v>
      </c>
      <c r="CDW127" s="229">
        <f t="shared" si="64"/>
        <v>0</v>
      </c>
      <c r="CDX127" s="229">
        <f t="shared" si="64"/>
        <v>0</v>
      </c>
      <c r="CDY127" s="229">
        <f t="shared" si="64"/>
        <v>0</v>
      </c>
      <c r="CDZ127" s="229">
        <f t="shared" si="64"/>
        <v>0</v>
      </c>
      <c r="CEA127" s="229">
        <f t="shared" si="64"/>
        <v>0</v>
      </c>
      <c r="CEB127" s="229">
        <f t="shared" si="64"/>
        <v>0</v>
      </c>
      <c r="CEC127" s="229">
        <f t="shared" si="64"/>
        <v>0</v>
      </c>
      <c r="CED127" s="229">
        <f t="shared" si="64"/>
        <v>0</v>
      </c>
      <c r="CEE127" s="229">
        <f t="shared" si="64"/>
        <v>0</v>
      </c>
      <c r="CEF127" s="229">
        <f t="shared" si="64"/>
        <v>0</v>
      </c>
      <c r="CEG127" s="229">
        <f t="shared" si="64"/>
        <v>0</v>
      </c>
      <c r="CEH127" s="229">
        <f t="shared" si="64"/>
        <v>0</v>
      </c>
      <c r="CEI127" s="229">
        <f t="shared" si="64"/>
        <v>0</v>
      </c>
      <c r="CEJ127" s="229">
        <f t="shared" si="64"/>
        <v>0</v>
      </c>
      <c r="CEK127" s="229">
        <f t="shared" si="64"/>
        <v>0</v>
      </c>
      <c r="CEL127" s="229">
        <f t="shared" si="64"/>
        <v>0</v>
      </c>
      <c r="CEM127" s="229">
        <f t="shared" si="64"/>
        <v>0</v>
      </c>
      <c r="CEN127" s="229">
        <f t="shared" si="64"/>
        <v>0</v>
      </c>
      <c r="CEO127" s="229">
        <f t="shared" si="64"/>
        <v>0</v>
      </c>
      <c r="CEP127" s="229">
        <f t="shared" si="64"/>
        <v>0</v>
      </c>
      <c r="CEQ127" s="229">
        <f t="shared" si="64"/>
        <v>0</v>
      </c>
      <c r="CER127" s="229">
        <f t="shared" si="64"/>
        <v>0</v>
      </c>
      <c r="CES127" s="229">
        <f t="shared" si="64"/>
        <v>0</v>
      </c>
      <c r="CET127" s="229">
        <f t="shared" si="64"/>
        <v>0</v>
      </c>
      <c r="CEU127" s="229">
        <f t="shared" si="64"/>
        <v>0</v>
      </c>
      <c r="CEV127" s="229">
        <f t="shared" si="64"/>
        <v>0</v>
      </c>
      <c r="CEW127" s="229">
        <f t="shared" si="64"/>
        <v>0</v>
      </c>
      <c r="CEX127" s="229">
        <f t="shared" si="64"/>
        <v>0</v>
      </c>
      <c r="CEY127" s="229">
        <f t="shared" si="64"/>
        <v>0</v>
      </c>
      <c r="CEZ127" s="229">
        <f t="shared" si="64"/>
        <v>0</v>
      </c>
      <c r="CFA127" s="229">
        <f t="shared" si="64"/>
        <v>0</v>
      </c>
      <c r="CFB127" s="229">
        <f t="shared" si="64"/>
        <v>0</v>
      </c>
      <c r="CFC127" s="229">
        <f t="shared" si="64"/>
        <v>0</v>
      </c>
      <c r="CFD127" s="229">
        <f t="shared" si="64"/>
        <v>0</v>
      </c>
      <c r="CFE127" s="229">
        <f t="shared" si="64"/>
        <v>0</v>
      </c>
      <c r="CFF127" s="229">
        <f t="shared" si="64"/>
        <v>0</v>
      </c>
      <c r="CFG127" s="229">
        <f t="shared" si="64"/>
        <v>0</v>
      </c>
      <c r="CFH127" s="229">
        <f t="shared" si="64"/>
        <v>0</v>
      </c>
      <c r="CFI127" s="229">
        <f t="shared" si="64"/>
        <v>0</v>
      </c>
      <c r="CFJ127" s="229">
        <f t="shared" si="64"/>
        <v>0</v>
      </c>
      <c r="CFK127" s="229">
        <f t="shared" si="64"/>
        <v>0</v>
      </c>
      <c r="CFL127" s="229">
        <f t="shared" si="64"/>
        <v>0</v>
      </c>
      <c r="CFM127" s="229">
        <f t="shared" si="64"/>
        <v>0</v>
      </c>
      <c r="CFN127" s="229">
        <f t="shared" si="64"/>
        <v>0</v>
      </c>
      <c r="CFO127" s="229">
        <f t="shared" si="64"/>
        <v>0</v>
      </c>
      <c r="CFP127" s="229">
        <f t="shared" si="64"/>
        <v>0</v>
      </c>
      <c r="CFQ127" s="229">
        <f t="shared" si="64"/>
        <v>0</v>
      </c>
      <c r="CFR127" s="229">
        <f t="shared" si="64"/>
        <v>0</v>
      </c>
      <c r="CFS127" s="229">
        <f t="shared" si="64"/>
        <v>0</v>
      </c>
      <c r="CFT127" s="229">
        <f t="shared" si="64"/>
        <v>0</v>
      </c>
      <c r="CFU127" s="229">
        <f t="shared" ref="CFU127:CIF127" si="65">IFERROR(CFS127*CFQ127,"")</f>
        <v>0</v>
      </c>
      <c r="CFV127" s="229">
        <f t="shared" si="65"/>
        <v>0</v>
      </c>
      <c r="CFW127" s="229">
        <f t="shared" si="65"/>
        <v>0</v>
      </c>
      <c r="CFX127" s="229">
        <f t="shared" si="65"/>
        <v>0</v>
      </c>
      <c r="CFY127" s="229">
        <f t="shared" si="65"/>
        <v>0</v>
      </c>
      <c r="CFZ127" s="229">
        <f t="shared" si="65"/>
        <v>0</v>
      </c>
      <c r="CGA127" s="229">
        <f t="shared" si="65"/>
        <v>0</v>
      </c>
      <c r="CGB127" s="229">
        <f t="shared" si="65"/>
        <v>0</v>
      </c>
      <c r="CGC127" s="229">
        <f t="shared" si="65"/>
        <v>0</v>
      </c>
      <c r="CGD127" s="229">
        <f t="shared" si="65"/>
        <v>0</v>
      </c>
      <c r="CGE127" s="229">
        <f t="shared" si="65"/>
        <v>0</v>
      </c>
      <c r="CGF127" s="229">
        <f t="shared" si="65"/>
        <v>0</v>
      </c>
      <c r="CGG127" s="229">
        <f t="shared" si="65"/>
        <v>0</v>
      </c>
      <c r="CGH127" s="229">
        <f t="shared" si="65"/>
        <v>0</v>
      </c>
      <c r="CGI127" s="229">
        <f t="shared" si="65"/>
        <v>0</v>
      </c>
      <c r="CGJ127" s="229">
        <f t="shared" si="65"/>
        <v>0</v>
      </c>
      <c r="CGK127" s="229">
        <f t="shared" si="65"/>
        <v>0</v>
      </c>
      <c r="CGL127" s="229">
        <f t="shared" si="65"/>
        <v>0</v>
      </c>
      <c r="CGM127" s="229">
        <f t="shared" si="65"/>
        <v>0</v>
      </c>
      <c r="CGN127" s="229">
        <f t="shared" si="65"/>
        <v>0</v>
      </c>
      <c r="CGO127" s="229">
        <f t="shared" si="65"/>
        <v>0</v>
      </c>
      <c r="CGP127" s="229">
        <f t="shared" si="65"/>
        <v>0</v>
      </c>
      <c r="CGQ127" s="229">
        <f t="shared" si="65"/>
        <v>0</v>
      </c>
      <c r="CGR127" s="229">
        <f t="shared" si="65"/>
        <v>0</v>
      </c>
      <c r="CGS127" s="229">
        <f t="shared" si="65"/>
        <v>0</v>
      </c>
      <c r="CGT127" s="229">
        <f t="shared" si="65"/>
        <v>0</v>
      </c>
      <c r="CGU127" s="229">
        <f t="shared" si="65"/>
        <v>0</v>
      </c>
      <c r="CGV127" s="229">
        <f t="shared" si="65"/>
        <v>0</v>
      </c>
      <c r="CGW127" s="229">
        <f t="shared" si="65"/>
        <v>0</v>
      </c>
      <c r="CGX127" s="229">
        <f t="shared" si="65"/>
        <v>0</v>
      </c>
      <c r="CGY127" s="229">
        <f t="shared" si="65"/>
        <v>0</v>
      </c>
      <c r="CGZ127" s="229">
        <f t="shared" si="65"/>
        <v>0</v>
      </c>
      <c r="CHA127" s="229">
        <f t="shared" si="65"/>
        <v>0</v>
      </c>
      <c r="CHB127" s="229">
        <f t="shared" si="65"/>
        <v>0</v>
      </c>
      <c r="CHC127" s="229">
        <f t="shared" si="65"/>
        <v>0</v>
      </c>
      <c r="CHD127" s="229">
        <f t="shared" si="65"/>
        <v>0</v>
      </c>
      <c r="CHE127" s="229">
        <f t="shared" si="65"/>
        <v>0</v>
      </c>
      <c r="CHF127" s="229">
        <f t="shared" si="65"/>
        <v>0</v>
      </c>
      <c r="CHG127" s="229">
        <f t="shared" si="65"/>
        <v>0</v>
      </c>
      <c r="CHH127" s="229">
        <f t="shared" si="65"/>
        <v>0</v>
      </c>
      <c r="CHI127" s="229">
        <f t="shared" si="65"/>
        <v>0</v>
      </c>
      <c r="CHJ127" s="229">
        <f t="shared" si="65"/>
        <v>0</v>
      </c>
      <c r="CHK127" s="229">
        <f t="shared" si="65"/>
        <v>0</v>
      </c>
      <c r="CHL127" s="229">
        <f t="shared" si="65"/>
        <v>0</v>
      </c>
      <c r="CHM127" s="229">
        <f t="shared" si="65"/>
        <v>0</v>
      </c>
      <c r="CHN127" s="229">
        <f t="shared" si="65"/>
        <v>0</v>
      </c>
      <c r="CHO127" s="229">
        <f t="shared" si="65"/>
        <v>0</v>
      </c>
      <c r="CHP127" s="229">
        <f t="shared" si="65"/>
        <v>0</v>
      </c>
      <c r="CHQ127" s="229">
        <f t="shared" si="65"/>
        <v>0</v>
      </c>
      <c r="CHR127" s="229">
        <f t="shared" si="65"/>
        <v>0</v>
      </c>
      <c r="CHS127" s="229">
        <f t="shared" si="65"/>
        <v>0</v>
      </c>
      <c r="CHT127" s="229">
        <f t="shared" si="65"/>
        <v>0</v>
      </c>
      <c r="CHU127" s="229">
        <f t="shared" si="65"/>
        <v>0</v>
      </c>
      <c r="CHV127" s="229">
        <f t="shared" si="65"/>
        <v>0</v>
      </c>
      <c r="CHW127" s="229">
        <f t="shared" si="65"/>
        <v>0</v>
      </c>
      <c r="CHX127" s="229">
        <f t="shared" si="65"/>
        <v>0</v>
      </c>
      <c r="CHY127" s="229">
        <f t="shared" si="65"/>
        <v>0</v>
      </c>
      <c r="CHZ127" s="229">
        <f t="shared" si="65"/>
        <v>0</v>
      </c>
      <c r="CIA127" s="229">
        <f t="shared" si="65"/>
        <v>0</v>
      </c>
      <c r="CIB127" s="229">
        <f t="shared" si="65"/>
        <v>0</v>
      </c>
      <c r="CIC127" s="229">
        <f t="shared" si="65"/>
        <v>0</v>
      </c>
      <c r="CID127" s="229">
        <f t="shared" si="65"/>
        <v>0</v>
      </c>
      <c r="CIE127" s="229">
        <f t="shared" si="65"/>
        <v>0</v>
      </c>
      <c r="CIF127" s="229">
        <f t="shared" si="65"/>
        <v>0</v>
      </c>
      <c r="CIG127" s="229">
        <f t="shared" ref="CIG127:CKR127" si="66">IFERROR(CIE127*CIC127,"")</f>
        <v>0</v>
      </c>
      <c r="CIH127" s="229">
        <f t="shared" si="66"/>
        <v>0</v>
      </c>
      <c r="CII127" s="229">
        <f t="shared" si="66"/>
        <v>0</v>
      </c>
      <c r="CIJ127" s="229">
        <f t="shared" si="66"/>
        <v>0</v>
      </c>
      <c r="CIK127" s="229">
        <f t="shared" si="66"/>
        <v>0</v>
      </c>
      <c r="CIL127" s="229">
        <f t="shared" si="66"/>
        <v>0</v>
      </c>
      <c r="CIM127" s="229">
        <f t="shared" si="66"/>
        <v>0</v>
      </c>
      <c r="CIN127" s="229">
        <f t="shared" si="66"/>
        <v>0</v>
      </c>
      <c r="CIO127" s="229">
        <f t="shared" si="66"/>
        <v>0</v>
      </c>
      <c r="CIP127" s="229">
        <f t="shared" si="66"/>
        <v>0</v>
      </c>
      <c r="CIQ127" s="229">
        <f t="shared" si="66"/>
        <v>0</v>
      </c>
      <c r="CIR127" s="229">
        <f t="shared" si="66"/>
        <v>0</v>
      </c>
      <c r="CIS127" s="229">
        <f t="shared" si="66"/>
        <v>0</v>
      </c>
      <c r="CIT127" s="229">
        <f t="shared" si="66"/>
        <v>0</v>
      </c>
      <c r="CIU127" s="229">
        <f t="shared" si="66"/>
        <v>0</v>
      </c>
      <c r="CIV127" s="229">
        <f t="shared" si="66"/>
        <v>0</v>
      </c>
      <c r="CIW127" s="229">
        <f t="shared" si="66"/>
        <v>0</v>
      </c>
      <c r="CIX127" s="229">
        <f t="shared" si="66"/>
        <v>0</v>
      </c>
      <c r="CIY127" s="229">
        <f t="shared" si="66"/>
        <v>0</v>
      </c>
      <c r="CIZ127" s="229">
        <f t="shared" si="66"/>
        <v>0</v>
      </c>
      <c r="CJA127" s="229">
        <f t="shared" si="66"/>
        <v>0</v>
      </c>
      <c r="CJB127" s="229">
        <f t="shared" si="66"/>
        <v>0</v>
      </c>
      <c r="CJC127" s="229">
        <f t="shared" si="66"/>
        <v>0</v>
      </c>
      <c r="CJD127" s="229">
        <f t="shared" si="66"/>
        <v>0</v>
      </c>
      <c r="CJE127" s="229">
        <f t="shared" si="66"/>
        <v>0</v>
      </c>
      <c r="CJF127" s="229">
        <f t="shared" si="66"/>
        <v>0</v>
      </c>
      <c r="CJG127" s="229">
        <f t="shared" si="66"/>
        <v>0</v>
      </c>
      <c r="CJH127" s="229">
        <f t="shared" si="66"/>
        <v>0</v>
      </c>
      <c r="CJI127" s="229">
        <f t="shared" si="66"/>
        <v>0</v>
      </c>
      <c r="CJJ127" s="229">
        <f t="shared" si="66"/>
        <v>0</v>
      </c>
      <c r="CJK127" s="229">
        <f t="shared" si="66"/>
        <v>0</v>
      </c>
      <c r="CJL127" s="229">
        <f t="shared" si="66"/>
        <v>0</v>
      </c>
      <c r="CJM127" s="229">
        <f t="shared" si="66"/>
        <v>0</v>
      </c>
      <c r="CJN127" s="229">
        <f t="shared" si="66"/>
        <v>0</v>
      </c>
      <c r="CJO127" s="229">
        <f t="shared" si="66"/>
        <v>0</v>
      </c>
      <c r="CJP127" s="229">
        <f t="shared" si="66"/>
        <v>0</v>
      </c>
      <c r="CJQ127" s="229">
        <f t="shared" si="66"/>
        <v>0</v>
      </c>
      <c r="CJR127" s="229">
        <f t="shared" si="66"/>
        <v>0</v>
      </c>
      <c r="CJS127" s="229">
        <f t="shared" si="66"/>
        <v>0</v>
      </c>
      <c r="CJT127" s="229">
        <f t="shared" si="66"/>
        <v>0</v>
      </c>
      <c r="CJU127" s="229">
        <f t="shared" si="66"/>
        <v>0</v>
      </c>
      <c r="CJV127" s="229">
        <f t="shared" si="66"/>
        <v>0</v>
      </c>
      <c r="CJW127" s="229">
        <f t="shared" si="66"/>
        <v>0</v>
      </c>
      <c r="CJX127" s="229">
        <f t="shared" si="66"/>
        <v>0</v>
      </c>
      <c r="CJY127" s="229">
        <f t="shared" si="66"/>
        <v>0</v>
      </c>
      <c r="CJZ127" s="229">
        <f t="shared" si="66"/>
        <v>0</v>
      </c>
      <c r="CKA127" s="229">
        <f t="shared" si="66"/>
        <v>0</v>
      </c>
      <c r="CKB127" s="229">
        <f t="shared" si="66"/>
        <v>0</v>
      </c>
      <c r="CKC127" s="229">
        <f t="shared" si="66"/>
        <v>0</v>
      </c>
      <c r="CKD127" s="229">
        <f t="shared" si="66"/>
        <v>0</v>
      </c>
      <c r="CKE127" s="229">
        <f t="shared" si="66"/>
        <v>0</v>
      </c>
      <c r="CKF127" s="229">
        <f t="shared" si="66"/>
        <v>0</v>
      </c>
      <c r="CKG127" s="229">
        <f t="shared" si="66"/>
        <v>0</v>
      </c>
      <c r="CKH127" s="229">
        <f t="shared" si="66"/>
        <v>0</v>
      </c>
      <c r="CKI127" s="229">
        <f t="shared" si="66"/>
        <v>0</v>
      </c>
      <c r="CKJ127" s="229">
        <f t="shared" si="66"/>
        <v>0</v>
      </c>
      <c r="CKK127" s="229">
        <f t="shared" si="66"/>
        <v>0</v>
      </c>
      <c r="CKL127" s="229">
        <f t="shared" si="66"/>
        <v>0</v>
      </c>
      <c r="CKM127" s="229">
        <f t="shared" si="66"/>
        <v>0</v>
      </c>
      <c r="CKN127" s="229">
        <f t="shared" si="66"/>
        <v>0</v>
      </c>
      <c r="CKO127" s="229">
        <f t="shared" si="66"/>
        <v>0</v>
      </c>
      <c r="CKP127" s="229">
        <f t="shared" si="66"/>
        <v>0</v>
      </c>
      <c r="CKQ127" s="229">
        <f t="shared" si="66"/>
        <v>0</v>
      </c>
      <c r="CKR127" s="229">
        <f t="shared" si="66"/>
        <v>0</v>
      </c>
      <c r="CKS127" s="229">
        <f t="shared" ref="CKS127:CND127" si="67">IFERROR(CKQ127*CKO127,"")</f>
        <v>0</v>
      </c>
      <c r="CKT127" s="229">
        <f t="shared" si="67"/>
        <v>0</v>
      </c>
      <c r="CKU127" s="229">
        <f t="shared" si="67"/>
        <v>0</v>
      </c>
      <c r="CKV127" s="229">
        <f t="shared" si="67"/>
        <v>0</v>
      </c>
      <c r="CKW127" s="229">
        <f t="shared" si="67"/>
        <v>0</v>
      </c>
      <c r="CKX127" s="229">
        <f t="shared" si="67"/>
        <v>0</v>
      </c>
      <c r="CKY127" s="229">
        <f t="shared" si="67"/>
        <v>0</v>
      </c>
      <c r="CKZ127" s="229">
        <f t="shared" si="67"/>
        <v>0</v>
      </c>
      <c r="CLA127" s="229">
        <f t="shared" si="67"/>
        <v>0</v>
      </c>
      <c r="CLB127" s="229">
        <f t="shared" si="67"/>
        <v>0</v>
      </c>
      <c r="CLC127" s="229">
        <f t="shared" si="67"/>
        <v>0</v>
      </c>
      <c r="CLD127" s="229">
        <f t="shared" si="67"/>
        <v>0</v>
      </c>
      <c r="CLE127" s="229">
        <f t="shared" si="67"/>
        <v>0</v>
      </c>
      <c r="CLF127" s="229">
        <f t="shared" si="67"/>
        <v>0</v>
      </c>
      <c r="CLG127" s="229">
        <f t="shared" si="67"/>
        <v>0</v>
      </c>
      <c r="CLH127" s="229">
        <f t="shared" si="67"/>
        <v>0</v>
      </c>
      <c r="CLI127" s="229">
        <f t="shared" si="67"/>
        <v>0</v>
      </c>
      <c r="CLJ127" s="229">
        <f t="shared" si="67"/>
        <v>0</v>
      </c>
      <c r="CLK127" s="229">
        <f t="shared" si="67"/>
        <v>0</v>
      </c>
      <c r="CLL127" s="229">
        <f t="shared" si="67"/>
        <v>0</v>
      </c>
      <c r="CLM127" s="229">
        <f t="shared" si="67"/>
        <v>0</v>
      </c>
      <c r="CLN127" s="229">
        <f t="shared" si="67"/>
        <v>0</v>
      </c>
      <c r="CLO127" s="229">
        <f t="shared" si="67"/>
        <v>0</v>
      </c>
      <c r="CLP127" s="229">
        <f t="shared" si="67"/>
        <v>0</v>
      </c>
      <c r="CLQ127" s="229">
        <f t="shared" si="67"/>
        <v>0</v>
      </c>
      <c r="CLR127" s="229">
        <f t="shared" si="67"/>
        <v>0</v>
      </c>
      <c r="CLS127" s="229">
        <f t="shared" si="67"/>
        <v>0</v>
      </c>
      <c r="CLT127" s="229">
        <f t="shared" si="67"/>
        <v>0</v>
      </c>
      <c r="CLU127" s="229">
        <f t="shared" si="67"/>
        <v>0</v>
      </c>
      <c r="CLV127" s="229">
        <f t="shared" si="67"/>
        <v>0</v>
      </c>
      <c r="CLW127" s="229">
        <f t="shared" si="67"/>
        <v>0</v>
      </c>
      <c r="CLX127" s="229">
        <f t="shared" si="67"/>
        <v>0</v>
      </c>
      <c r="CLY127" s="229">
        <f t="shared" si="67"/>
        <v>0</v>
      </c>
      <c r="CLZ127" s="229">
        <f t="shared" si="67"/>
        <v>0</v>
      </c>
      <c r="CMA127" s="229">
        <f t="shared" si="67"/>
        <v>0</v>
      </c>
      <c r="CMB127" s="229">
        <f t="shared" si="67"/>
        <v>0</v>
      </c>
      <c r="CMC127" s="229">
        <f t="shared" si="67"/>
        <v>0</v>
      </c>
      <c r="CMD127" s="229">
        <f t="shared" si="67"/>
        <v>0</v>
      </c>
      <c r="CME127" s="229">
        <f t="shared" si="67"/>
        <v>0</v>
      </c>
      <c r="CMF127" s="229">
        <f t="shared" si="67"/>
        <v>0</v>
      </c>
      <c r="CMG127" s="229">
        <f t="shared" si="67"/>
        <v>0</v>
      </c>
      <c r="CMH127" s="229">
        <f t="shared" si="67"/>
        <v>0</v>
      </c>
      <c r="CMI127" s="229">
        <f t="shared" si="67"/>
        <v>0</v>
      </c>
      <c r="CMJ127" s="229">
        <f t="shared" si="67"/>
        <v>0</v>
      </c>
      <c r="CMK127" s="229">
        <f t="shared" si="67"/>
        <v>0</v>
      </c>
      <c r="CML127" s="229">
        <f t="shared" si="67"/>
        <v>0</v>
      </c>
      <c r="CMM127" s="229">
        <f t="shared" si="67"/>
        <v>0</v>
      </c>
      <c r="CMN127" s="229">
        <f t="shared" si="67"/>
        <v>0</v>
      </c>
      <c r="CMO127" s="229">
        <f t="shared" si="67"/>
        <v>0</v>
      </c>
      <c r="CMP127" s="229">
        <f t="shared" si="67"/>
        <v>0</v>
      </c>
      <c r="CMQ127" s="229">
        <f t="shared" si="67"/>
        <v>0</v>
      </c>
      <c r="CMR127" s="229">
        <f t="shared" si="67"/>
        <v>0</v>
      </c>
      <c r="CMS127" s="229">
        <f t="shared" si="67"/>
        <v>0</v>
      </c>
      <c r="CMT127" s="229">
        <f t="shared" si="67"/>
        <v>0</v>
      </c>
      <c r="CMU127" s="229">
        <f t="shared" si="67"/>
        <v>0</v>
      </c>
      <c r="CMV127" s="229">
        <f t="shared" si="67"/>
        <v>0</v>
      </c>
      <c r="CMW127" s="229">
        <f t="shared" si="67"/>
        <v>0</v>
      </c>
      <c r="CMX127" s="229">
        <f t="shared" si="67"/>
        <v>0</v>
      </c>
      <c r="CMY127" s="229">
        <f t="shared" si="67"/>
        <v>0</v>
      </c>
      <c r="CMZ127" s="229">
        <f t="shared" si="67"/>
        <v>0</v>
      </c>
      <c r="CNA127" s="229">
        <f t="shared" si="67"/>
        <v>0</v>
      </c>
      <c r="CNB127" s="229">
        <f t="shared" si="67"/>
        <v>0</v>
      </c>
      <c r="CNC127" s="229">
        <f t="shared" si="67"/>
        <v>0</v>
      </c>
      <c r="CND127" s="229">
        <f t="shared" si="67"/>
        <v>0</v>
      </c>
      <c r="CNE127" s="229">
        <f t="shared" ref="CNE127:CPP127" si="68">IFERROR(CNC127*CNA127,"")</f>
        <v>0</v>
      </c>
      <c r="CNF127" s="229">
        <f t="shared" si="68"/>
        <v>0</v>
      </c>
      <c r="CNG127" s="229">
        <f t="shared" si="68"/>
        <v>0</v>
      </c>
      <c r="CNH127" s="229">
        <f t="shared" si="68"/>
        <v>0</v>
      </c>
      <c r="CNI127" s="229">
        <f t="shared" si="68"/>
        <v>0</v>
      </c>
      <c r="CNJ127" s="229">
        <f t="shared" si="68"/>
        <v>0</v>
      </c>
      <c r="CNK127" s="229">
        <f t="shared" si="68"/>
        <v>0</v>
      </c>
      <c r="CNL127" s="229">
        <f t="shared" si="68"/>
        <v>0</v>
      </c>
      <c r="CNM127" s="229">
        <f t="shared" si="68"/>
        <v>0</v>
      </c>
      <c r="CNN127" s="229">
        <f t="shared" si="68"/>
        <v>0</v>
      </c>
      <c r="CNO127" s="229">
        <f t="shared" si="68"/>
        <v>0</v>
      </c>
      <c r="CNP127" s="229">
        <f t="shared" si="68"/>
        <v>0</v>
      </c>
      <c r="CNQ127" s="229">
        <f t="shared" si="68"/>
        <v>0</v>
      </c>
      <c r="CNR127" s="229">
        <f t="shared" si="68"/>
        <v>0</v>
      </c>
      <c r="CNS127" s="229">
        <f t="shared" si="68"/>
        <v>0</v>
      </c>
      <c r="CNT127" s="229">
        <f t="shared" si="68"/>
        <v>0</v>
      </c>
      <c r="CNU127" s="229">
        <f t="shared" si="68"/>
        <v>0</v>
      </c>
      <c r="CNV127" s="229">
        <f t="shared" si="68"/>
        <v>0</v>
      </c>
      <c r="CNW127" s="229">
        <f t="shared" si="68"/>
        <v>0</v>
      </c>
      <c r="CNX127" s="229">
        <f t="shared" si="68"/>
        <v>0</v>
      </c>
      <c r="CNY127" s="229">
        <f t="shared" si="68"/>
        <v>0</v>
      </c>
      <c r="CNZ127" s="229">
        <f t="shared" si="68"/>
        <v>0</v>
      </c>
      <c r="COA127" s="229">
        <f t="shared" si="68"/>
        <v>0</v>
      </c>
      <c r="COB127" s="229">
        <f t="shared" si="68"/>
        <v>0</v>
      </c>
      <c r="COC127" s="229">
        <f t="shared" si="68"/>
        <v>0</v>
      </c>
      <c r="COD127" s="229">
        <f t="shared" si="68"/>
        <v>0</v>
      </c>
      <c r="COE127" s="229">
        <f t="shared" si="68"/>
        <v>0</v>
      </c>
      <c r="COF127" s="229">
        <f t="shared" si="68"/>
        <v>0</v>
      </c>
      <c r="COG127" s="229">
        <f t="shared" si="68"/>
        <v>0</v>
      </c>
      <c r="COH127" s="229">
        <f t="shared" si="68"/>
        <v>0</v>
      </c>
      <c r="COI127" s="229">
        <f t="shared" si="68"/>
        <v>0</v>
      </c>
      <c r="COJ127" s="229">
        <f t="shared" si="68"/>
        <v>0</v>
      </c>
      <c r="COK127" s="229">
        <f t="shared" si="68"/>
        <v>0</v>
      </c>
      <c r="COL127" s="229">
        <f t="shared" si="68"/>
        <v>0</v>
      </c>
      <c r="COM127" s="229">
        <f t="shared" si="68"/>
        <v>0</v>
      </c>
      <c r="CON127" s="229">
        <f t="shared" si="68"/>
        <v>0</v>
      </c>
      <c r="COO127" s="229">
        <f t="shared" si="68"/>
        <v>0</v>
      </c>
      <c r="COP127" s="229">
        <f t="shared" si="68"/>
        <v>0</v>
      </c>
      <c r="COQ127" s="229">
        <f t="shared" si="68"/>
        <v>0</v>
      </c>
      <c r="COR127" s="229">
        <f t="shared" si="68"/>
        <v>0</v>
      </c>
      <c r="COS127" s="229">
        <f t="shared" si="68"/>
        <v>0</v>
      </c>
      <c r="COT127" s="229">
        <f t="shared" si="68"/>
        <v>0</v>
      </c>
      <c r="COU127" s="229">
        <f t="shared" si="68"/>
        <v>0</v>
      </c>
      <c r="COV127" s="229">
        <f t="shared" si="68"/>
        <v>0</v>
      </c>
      <c r="COW127" s="229">
        <f t="shared" si="68"/>
        <v>0</v>
      </c>
      <c r="COX127" s="229">
        <f t="shared" si="68"/>
        <v>0</v>
      </c>
      <c r="COY127" s="229">
        <f t="shared" si="68"/>
        <v>0</v>
      </c>
      <c r="COZ127" s="229">
        <f t="shared" si="68"/>
        <v>0</v>
      </c>
      <c r="CPA127" s="229">
        <f t="shared" si="68"/>
        <v>0</v>
      </c>
      <c r="CPB127" s="229">
        <f t="shared" si="68"/>
        <v>0</v>
      </c>
      <c r="CPC127" s="229">
        <f t="shared" si="68"/>
        <v>0</v>
      </c>
      <c r="CPD127" s="229">
        <f t="shared" si="68"/>
        <v>0</v>
      </c>
      <c r="CPE127" s="229">
        <f t="shared" si="68"/>
        <v>0</v>
      </c>
      <c r="CPF127" s="229">
        <f t="shared" si="68"/>
        <v>0</v>
      </c>
      <c r="CPG127" s="229">
        <f t="shared" si="68"/>
        <v>0</v>
      </c>
      <c r="CPH127" s="229">
        <f t="shared" si="68"/>
        <v>0</v>
      </c>
      <c r="CPI127" s="229">
        <f t="shared" si="68"/>
        <v>0</v>
      </c>
      <c r="CPJ127" s="229">
        <f t="shared" si="68"/>
        <v>0</v>
      </c>
      <c r="CPK127" s="229">
        <f t="shared" si="68"/>
        <v>0</v>
      </c>
      <c r="CPL127" s="229">
        <f t="shared" si="68"/>
        <v>0</v>
      </c>
      <c r="CPM127" s="229">
        <f t="shared" si="68"/>
        <v>0</v>
      </c>
      <c r="CPN127" s="229">
        <f t="shared" si="68"/>
        <v>0</v>
      </c>
      <c r="CPO127" s="229">
        <f t="shared" si="68"/>
        <v>0</v>
      </c>
      <c r="CPP127" s="229">
        <f t="shared" si="68"/>
        <v>0</v>
      </c>
      <c r="CPQ127" s="229">
        <f t="shared" ref="CPQ127:CSB127" si="69">IFERROR(CPO127*CPM127,"")</f>
        <v>0</v>
      </c>
      <c r="CPR127" s="229">
        <f t="shared" si="69"/>
        <v>0</v>
      </c>
      <c r="CPS127" s="229">
        <f t="shared" si="69"/>
        <v>0</v>
      </c>
      <c r="CPT127" s="229">
        <f t="shared" si="69"/>
        <v>0</v>
      </c>
      <c r="CPU127" s="229">
        <f t="shared" si="69"/>
        <v>0</v>
      </c>
      <c r="CPV127" s="229">
        <f t="shared" si="69"/>
        <v>0</v>
      </c>
      <c r="CPW127" s="229">
        <f t="shared" si="69"/>
        <v>0</v>
      </c>
      <c r="CPX127" s="229">
        <f t="shared" si="69"/>
        <v>0</v>
      </c>
      <c r="CPY127" s="229">
        <f t="shared" si="69"/>
        <v>0</v>
      </c>
      <c r="CPZ127" s="229">
        <f t="shared" si="69"/>
        <v>0</v>
      </c>
      <c r="CQA127" s="229">
        <f t="shared" si="69"/>
        <v>0</v>
      </c>
      <c r="CQB127" s="229">
        <f t="shared" si="69"/>
        <v>0</v>
      </c>
      <c r="CQC127" s="229">
        <f t="shared" si="69"/>
        <v>0</v>
      </c>
      <c r="CQD127" s="229">
        <f t="shared" si="69"/>
        <v>0</v>
      </c>
      <c r="CQE127" s="229">
        <f t="shared" si="69"/>
        <v>0</v>
      </c>
      <c r="CQF127" s="229">
        <f t="shared" si="69"/>
        <v>0</v>
      </c>
      <c r="CQG127" s="229">
        <f t="shared" si="69"/>
        <v>0</v>
      </c>
      <c r="CQH127" s="229">
        <f t="shared" si="69"/>
        <v>0</v>
      </c>
      <c r="CQI127" s="229">
        <f t="shared" si="69"/>
        <v>0</v>
      </c>
      <c r="CQJ127" s="229">
        <f t="shared" si="69"/>
        <v>0</v>
      </c>
      <c r="CQK127" s="229">
        <f t="shared" si="69"/>
        <v>0</v>
      </c>
      <c r="CQL127" s="229">
        <f t="shared" si="69"/>
        <v>0</v>
      </c>
      <c r="CQM127" s="229">
        <f t="shared" si="69"/>
        <v>0</v>
      </c>
      <c r="CQN127" s="229">
        <f t="shared" si="69"/>
        <v>0</v>
      </c>
      <c r="CQO127" s="229">
        <f t="shared" si="69"/>
        <v>0</v>
      </c>
      <c r="CQP127" s="229">
        <f t="shared" si="69"/>
        <v>0</v>
      </c>
      <c r="CQQ127" s="229">
        <f t="shared" si="69"/>
        <v>0</v>
      </c>
      <c r="CQR127" s="229">
        <f t="shared" si="69"/>
        <v>0</v>
      </c>
      <c r="CQS127" s="229">
        <f t="shared" si="69"/>
        <v>0</v>
      </c>
      <c r="CQT127" s="229">
        <f t="shared" si="69"/>
        <v>0</v>
      </c>
      <c r="CQU127" s="229">
        <f t="shared" si="69"/>
        <v>0</v>
      </c>
      <c r="CQV127" s="229">
        <f t="shared" si="69"/>
        <v>0</v>
      </c>
      <c r="CQW127" s="229">
        <f t="shared" si="69"/>
        <v>0</v>
      </c>
      <c r="CQX127" s="229">
        <f t="shared" si="69"/>
        <v>0</v>
      </c>
      <c r="CQY127" s="229">
        <f t="shared" si="69"/>
        <v>0</v>
      </c>
      <c r="CQZ127" s="229">
        <f t="shared" si="69"/>
        <v>0</v>
      </c>
      <c r="CRA127" s="229">
        <f t="shared" si="69"/>
        <v>0</v>
      </c>
      <c r="CRB127" s="229">
        <f t="shared" si="69"/>
        <v>0</v>
      </c>
      <c r="CRC127" s="229">
        <f t="shared" si="69"/>
        <v>0</v>
      </c>
      <c r="CRD127" s="229">
        <f t="shared" si="69"/>
        <v>0</v>
      </c>
      <c r="CRE127" s="229">
        <f t="shared" si="69"/>
        <v>0</v>
      </c>
      <c r="CRF127" s="229">
        <f t="shared" si="69"/>
        <v>0</v>
      </c>
      <c r="CRG127" s="229">
        <f t="shared" si="69"/>
        <v>0</v>
      </c>
      <c r="CRH127" s="229">
        <f t="shared" si="69"/>
        <v>0</v>
      </c>
      <c r="CRI127" s="229">
        <f t="shared" si="69"/>
        <v>0</v>
      </c>
      <c r="CRJ127" s="229">
        <f t="shared" si="69"/>
        <v>0</v>
      </c>
      <c r="CRK127" s="229">
        <f t="shared" si="69"/>
        <v>0</v>
      </c>
      <c r="CRL127" s="229">
        <f t="shared" si="69"/>
        <v>0</v>
      </c>
      <c r="CRM127" s="229">
        <f t="shared" si="69"/>
        <v>0</v>
      </c>
      <c r="CRN127" s="229">
        <f t="shared" si="69"/>
        <v>0</v>
      </c>
      <c r="CRO127" s="229">
        <f t="shared" si="69"/>
        <v>0</v>
      </c>
      <c r="CRP127" s="229">
        <f t="shared" si="69"/>
        <v>0</v>
      </c>
      <c r="CRQ127" s="229">
        <f t="shared" si="69"/>
        <v>0</v>
      </c>
      <c r="CRR127" s="229">
        <f t="shared" si="69"/>
        <v>0</v>
      </c>
      <c r="CRS127" s="229">
        <f t="shared" si="69"/>
        <v>0</v>
      </c>
      <c r="CRT127" s="229">
        <f t="shared" si="69"/>
        <v>0</v>
      </c>
      <c r="CRU127" s="229">
        <f t="shared" si="69"/>
        <v>0</v>
      </c>
      <c r="CRV127" s="229">
        <f t="shared" si="69"/>
        <v>0</v>
      </c>
      <c r="CRW127" s="229">
        <f t="shared" si="69"/>
        <v>0</v>
      </c>
      <c r="CRX127" s="229">
        <f t="shared" si="69"/>
        <v>0</v>
      </c>
      <c r="CRY127" s="229">
        <f t="shared" si="69"/>
        <v>0</v>
      </c>
      <c r="CRZ127" s="229">
        <f t="shared" si="69"/>
        <v>0</v>
      </c>
      <c r="CSA127" s="229">
        <f t="shared" si="69"/>
        <v>0</v>
      </c>
      <c r="CSB127" s="229">
        <f t="shared" si="69"/>
        <v>0</v>
      </c>
      <c r="CSC127" s="229">
        <f t="shared" ref="CSC127:CUN127" si="70">IFERROR(CSA127*CRY127,"")</f>
        <v>0</v>
      </c>
      <c r="CSD127" s="229">
        <f t="shared" si="70"/>
        <v>0</v>
      </c>
      <c r="CSE127" s="229">
        <f t="shared" si="70"/>
        <v>0</v>
      </c>
      <c r="CSF127" s="229">
        <f t="shared" si="70"/>
        <v>0</v>
      </c>
      <c r="CSG127" s="229">
        <f t="shared" si="70"/>
        <v>0</v>
      </c>
      <c r="CSH127" s="229">
        <f t="shared" si="70"/>
        <v>0</v>
      </c>
      <c r="CSI127" s="229">
        <f t="shared" si="70"/>
        <v>0</v>
      </c>
      <c r="CSJ127" s="229">
        <f t="shared" si="70"/>
        <v>0</v>
      </c>
      <c r="CSK127" s="229">
        <f t="shared" si="70"/>
        <v>0</v>
      </c>
      <c r="CSL127" s="229">
        <f t="shared" si="70"/>
        <v>0</v>
      </c>
      <c r="CSM127" s="229">
        <f t="shared" si="70"/>
        <v>0</v>
      </c>
      <c r="CSN127" s="229">
        <f t="shared" si="70"/>
        <v>0</v>
      </c>
      <c r="CSO127" s="229">
        <f t="shared" si="70"/>
        <v>0</v>
      </c>
      <c r="CSP127" s="229">
        <f t="shared" si="70"/>
        <v>0</v>
      </c>
      <c r="CSQ127" s="229">
        <f t="shared" si="70"/>
        <v>0</v>
      </c>
      <c r="CSR127" s="229">
        <f t="shared" si="70"/>
        <v>0</v>
      </c>
      <c r="CSS127" s="229">
        <f t="shared" si="70"/>
        <v>0</v>
      </c>
      <c r="CST127" s="229">
        <f t="shared" si="70"/>
        <v>0</v>
      </c>
      <c r="CSU127" s="229">
        <f t="shared" si="70"/>
        <v>0</v>
      </c>
      <c r="CSV127" s="229">
        <f t="shared" si="70"/>
        <v>0</v>
      </c>
      <c r="CSW127" s="229">
        <f t="shared" si="70"/>
        <v>0</v>
      </c>
      <c r="CSX127" s="229">
        <f t="shared" si="70"/>
        <v>0</v>
      </c>
      <c r="CSY127" s="229">
        <f t="shared" si="70"/>
        <v>0</v>
      </c>
      <c r="CSZ127" s="229">
        <f t="shared" si="70"/>
        <v>0</v>
      </c>
      <c r="CTA127" s="229">
        <f t="shared" si="70"/>
        <v>0</v>
      </c>
      <c r="CTB127" s="229">
        <f t="shared" si="70"/>
        <v>0</v>
      </c>
      <c r="CTC127" s="229">
        <f t="shared" si="70"/>
        <v>0</v>
      </c>
      <c r="CTD127" s="229">
        <f t="shared" si="70"/>
        <v>0</v>
      </c>
      <c r="CTE127" s="229">
        <f t="shared" si="70"/>
        <v>0</v>
      </c>
      <c r="CTF127" s="229">
        <f t="shared" si="70"/>
        <v>0</v>
      </c>
      <c r="CTG127" s="229">
        <f t="shared" si="70"/>
        <v>0</v>
      </c>
      <c r="CTH127" s="229">
        <f t="shared" si="70"/>
        <v>0</v>
      </c>
      <c r="CTI127" s="229">
        <f t="shared" si="70"/>
        <v>0</v>
      </c>
      <c r="CTJ127" s="229">
        <f t="shared" si="70"/>
        <v>0</v>
      </c>
      <c r="CTK127" s="229">
        <f t="shared" si="70"/>
        <v>0</v>
      </c>
      <c r="CTL127" s="229">
        <f t="shared" si="70"/>
        <v>0</v>
      </c>
      <c r="CTM127" s="229">
        <f t="shared" si="70"/>
        <v>0</v>
      </c>
      <c r="CTN127" s="229">
        <f t="shared" si="70"/>
        <v>0</v>
      </c>
      <c r="CTO127" s="229">
        <f t="shared" si="70"/>
        <v>0</v>
      </c>
      <c r="CTP127" s="229">
        <f t="shared" si="70"/>
        <v>0</v>
      </c>
      <c r="CTQ127" s="229">
        <f t="shared" si="70"/>
        <v>0</v>
      </c>
      <c r="CTR127" s="229">
        <f t="shared" si="70"/>
        <v>0</v>
      </c>
      <c r="CTS127" s="229">
        <f t="shared" si="70"/>
        <v>0</v>
      </c>
      <c r="CTT127" s="229">
        <f t="shared" si="70"/>
        <v>0</v>
      </c>
      <c r="CTU127" s="229">
        <f t="shared" si="70"/>
        <v>0</v>
      </c>
      <c r="CTV127" s="229">
        <f t="shared" si="70"/>
        <v>0</v>
      </c>
      <c r="CTW127" s="229">
        <f t="shared" si="70"/>
        <v>0</v>
      </c>
      <c r="CTX127" s="229">
        <f t="shared" si="70"/>
        <v>0</v>
      </c>
      <c r="CTY127" s="229">
        <f t="shared" si="70"/>
        <v>0</v>
      </c>
      <c r="CTZ127" s="229">
        <f t="shared" si="70"/>
        <v>0</v>
      </c>
      <c r="CUA127" s="229">
        <f t="shared" si="70"/>
        <v>0</v>
      </c>
      <c r="CUB127" s="229">
        <f t="shared" si="70"/>
        <v>0</v>
      </c>
      <c r="CUC127" s="229">
        <f t="shared" si="70"/>
        <v>0</v>
      </c>
      <c r="CUD127" s="229">
        <f t="shared" si="70"/>
        <v>0</v>
      </c>
      <c r="CUE127" s="229">
        <f t="shared" si="70"/>
        <v>0</v>
      </c>
      <c r="CUF127" s="229">
        <f t="shared" si="70"/>
        <v>0</v>
      </c>
      <c r="CUG127" s="229">
        <f t="shared" si="70"/>
        <v>0</v>
      </c>
      <c r="CUH127" s="229">
        <f t="shared" si="70"/>
        <v>0</v>
      </c>
      <c r="CUI127" s="229">
        <f t="shared" si="70"/>
        <v>0</v>
      </c>
      <c r="CUJ127" s="229">
        <f t="shared" si="70"/>
        <v>0</v>
      </c>
      <c r="CUK127" s="229">
        <f t="shared" si="70"/>
        <v>0</v>
      </c>
      <c r="CUL127" s="229">
        <f t="shared" si="70"/>
        <v>0</v>
      </c>
      <c r="CUM127" s="229">
        <f t="shared" si="70"/>
        <v>0</v>
      </c>
      <c r="CUN127" s="229">
        <f t="shared" si="70"/>
        <v>0</v>
      </c>
      <c r="CUO127" s="229">
        <f t="shared" ref="CUO127:CWZ127" si="71">IFERROR(CUM127*CUK127,"")</f>
        <v>0</v>
      </c>
      <c r="CUP127" s="229">
        <f t="shared" si="71"/>
        <v>0</v>
      </c>
      <c r="CUQ127" s="229">
        <f t="shared" si="71"/>
        <v>0</v>
      </c>
      <c r="CUR127" s="229">
        <f t="shared" si="71"/>
        <v>0</v>
      </c>
      <c r="CUS127" s="229">
        <f t="shared" si="71"/>
        <v>0</v>
      </c>
      <c r="CUT127" s="229">
        <f t="shared" si="71"/>
        <v>0</v>
      </c>
      <c r="CUU127" s="229">
        <f t="shared" si="71"/>
        <v>0</v>
      </c>
      <c r="CUV127" s="229">
        <f t="shared" si="71"/>
        <v>0</v>
      </c>
      <c r="CUW127" s="229">
        <f t="shared" si="71"/>
        <v>0</v>
      </c>
      <c r="CUX127" s="229">
        <f t="shared" si="71"/>
        <v>0</v>
      </c>
      <c r="CUY127" s="229">
        <f t="shared" si="71"/>
        <v>0</v>
      </c>
      <c r="CUZ127" s="229">
        <f t="shared" si="71"/>
        <v>0</v>
      </c>
      <c r="CVA127" s="229">
        <f t="shared" si="71"/>
        <v>0</v>
      </c>
      <c r="CVB127" s="229">
        <f t="shared" si="71"/>
        <v>0</v>
      </c>
      <c r="CVC127" s="229">
        <f t="shared" si="71"/>
        <v>0</v>
      </c>
      <c r="CVD127" s="229">
        <f t="shared" si="71"/>
        <v>0</v>
      </c>
      <c r="CVE127" s="229">
        <f t="shared" si="71"/>
        <v>0</v>
      </c>
      <c r="CVF127" s="229">
        <f t="shared" si="71"/>
        <v>0</v>
      </c>
      <c r="CVG127" s="229">
        <f t="shared" si="71"/>
        <v>0</v>
      </c>
      <c r="CVH127" s="229">
        <f t="shared" si="71"/>
        <v>0</v>
      </c>
      <c r="CVI127" s="229">
        <f t="shared" si="71"/>
        <v>0</v>
      </c>
      <c r="CVJ127" s="229">
        <f t="shared" si="71"/>
        <v>0</v>
      </c>
      <c r="CVK127" s="229">
        <f t="shared" si="71"/>
        <v>0</v>
      </c>
      <c r="CVL127" s="229">
        <f t="shared" si="71"/>
        <v>0</v>
      </c>
      <c r="CVM127" s="229">
        <f t="shared" si="71"/>
        <v>0</v>
      </c>
      <c r="CVN127" s="229">
        <f t="shared" si="71"/>
        <v>0</v>
      </c>
      <c r="CVO127" s="229">
        <f t="shared" si="71"/>
        <v>0</v>
      </c>
      <c r="CVP127" s="229">
        <f t="shared" si="71"/>
        <v>0</v>
      </c>
      <c r="CVQ127" s="229">
        <f t="shared" si="71"/>
        <v>0</v>
      </c>
      <c r="CVR127" s="229">
        <f t="shared" si="71"/>
        <v>0</v>
      </c>
      <c r="CVS127" s="229">
        <f t="shared" si="71"/>
        <v>0</v>
      </c>
      <c r="CVT127" s="229">
        <f t="shared" si="71"/>
        <v>0</v>
      </c>
      <c r="CVU127" s="229">
        <f t="shared" si="71"/>
        <v>0</v>
      </c>
      <c r="CVV127" s="229">
        <f t="shared" si="71"/>
        <v>0</v>
      </c>
      <c r="CVW127" s="229">
        <f t="shared" si="71"/>
        <v>0</v>
      </c>
      <c r="CVX127" s="229">
        <f t="shared" si="71"/>
        <v>0</v>
      </c>
      <c r="CVY127" s="229">
        <f t="shared" si="71"/>
        <v>0</v>
      </c>
      <c r="CVZ127" s="229">
        <f t="shared" si="71"/>
        <v>0</v>
      </c>
      <c r="CWA127" s="229">
        <f t="shared" si="71"/>
        <v>0</v>
      </c>
      <c r="CWB127" s="229">
        <f t="shared" si="71"/>
        <v>0</v>
      </c>
      <c r="CWC127" s="229">
        <f t="shared" si="71"/>
        <v>0</v>
      </c>
      <c r="CWD127" s="229">
        <f t="shared" si="71"/>
        <v>0</v>
      </c>
      <c r="CWE127" s="229">
        <f t="shared" si="71"/>
        <v>0</v>
      </c>
      <c r="CWF127" s="229">
        <f t="shared" si="71"/>
        <v>0</v>
      </c>
      <c r="CWG127" s="229">
        <f t="shared" si="71"/>
        <v>0</v>
      </c>
      <c r="CWH127" s="229">
        <f t="shared" si="71"/>
        <v>0</v>
      </c>
      <c r="CWI127" s="229">
        <f t="shared" si="71"/>
        <v>0</v>
      </c>
      <c r="CWJ127" s="229">
        <f t="shared" si="71"/>
        <v>0</v>
      </c>
      <c r="CWK127" s="229">
        <f t="shared" si="71"/>
        <v>0</v>
      </c>
      <c r="CWL127" s="229">
        <f t="shared" si="71"/>
        <v>0</v>
      </c>
      <c r="CWM127" s="229">
        <f t="shared" si="71"/>
        <v>0</v>
      </c>
      <c r="CWN127" s="229">
        <f t="shared" si="71"/>
        <v>0</v>
      </c>
      <c r="CWO127" s="229">
        <f t="shared" si="71"/>
        <v>0</v>
      </c>
      <c r="CWP127" s="229">
        <f t="shared" si="71"/>
        <v>0</v>
      </c>
      <c r="CWQ127" s="229">
        <f t="shared" si="71"/>
        <v>0</v>
      </c>
      <c r="CWR127" s="229">
        <f t="shared" si="71"/>
        <v>0</v>
      </c>
      <c r="CWS127" s="229">
        <f t="shared" si="71"/>
        <v>0</v>
      </c>
      <c r="CWT127" s="229">
        <f t="shared" si="71"/>
        <v>0</v>
      </c>
      <c r="CWU127" s="229">
        <f t="shared" si="71"/>
        <v>0</v>
      </c>
      <c r="CWV127" s="229">
        <f t="shared" si="71"/>
        <v>0</v>
      </c>
      <c r="CWW127" s="229">
        <f t="shared" si="71"/>
        <v>0</v>
      </c>
      <c r="CWX127" s="229">
        <f t="shared" si="71"/>
        <v>0</v>
      </c>
      <c r="CWY127" s="229">
        <f t="shared" si="71"/>
        <v>0</v>
      </c>
      <c r="CWZ127" s="229">
        <f t="shared" si="71"/>
        <v>0</v>
      </c>
      <c r="CXA127" s="229">
        <f t="shared" ref="CXA127:CZL127" si="72">IFERROR(CWY127*CWW127,"")</f>
        <v>0</v>
      </c>
      <c r="CXB127" s="229">
        <f t="shared" si="72"/>
        <v>0</v>
      </c>
      <c r="CXC127" s="229">
        <f t="shared" si="72"/>
        <v>0</v>
      </c>
      <c r="CXD127" s="229">
        <f t="shared" si="72"/>
        <v>0</v>
      </c>
      <c r="CXE127" s="229">
        <f t="shared" si="72"/>
        <v>0</v>
      </c>
      <c r="CXF127" s="229">
        <f t="shared" si="72"/>
        <v>0</v>
      </c>
      <c r="CXG127" s="229">
        <f t="shared" si="72"/>
        <v>0</v>
      </c>
      <c r="CXH127" s="229">
        <f t="shared" si="72"/>
        <v>0</v>
      </c>
      <c r="CXI127" s="229">
        <f t="shared" si="72"/>
        <v>0</v>
      </c>
      <c r="CXJ127" s="229">
        <f t="shared" si="72"/>
        <v>0</v>
      </c>
      <c r="CXK127" s="229">
        <f t="shared" si="72"/>
        <v>0</v>
      </c>
      <c r="CXL127" s="229">
        <f t="shared" si="72"/>
        <v>0</v>
      </c>
      <c r="CXM127" s="229">
        <f t="shared" si="72"/>
        <v>0</v>
      </c>
      <c r="CXN127" s="229">
        <f t="shared" si="72"/>
        <v>0</v>
      </c>
      <c r="CXO127" s="229">
        <f t="shared" si="72"/>
        <v>0</v>
      </c>
      <c r="CXP127" s="229">
        <f t="shared" si="72"/>
        <v>0</v>
      </c>
      <c r="CXQ127" s="229">
        <f t="shared" si="72"/>
        <v>0</v>
      </c>
      <c r="CXR127" s="229">
        <f t="shared" si="72"/>
        <v>0</v>
      </c>
      <c r="CXS127" s="229">
        <f t="shared" si="72"/>
        <v>0</v>
      </c>
      <c r="CXT127" s="229">
        <f t="shared" si="72"/>
        <v>0</v>
      </c>
      <c r="CXU127" s="229">
        <f t="shared" si="72"/>
        <v>0</v>
      </c>
      <c r="CXV127" s="229">
        <f t="shared" si="72"/>
        <v>0</v>
      </c>
      <c r="CXW127" s="229">
        <f t="shared" si="72"/>
        <v>0</v>
      </c>
      <c r="CXX127" s="229">
        <f t="shared" si="72"/>
        <v>0</v>
      </c>
      <c r="CXY127" s="229">
        <f t="shared" si="72"/>
        <v>0</v>
      </c>
      <c r="CXZ127" s="229">
        <f t="shared" si="72"/>
        <v>0</v>
      </c>
      <c r="CYA127" s="229">
        <f t="shared" si="72"/>
        <v>0</v>
      </c>
      <c r="CYB127" s="229">
        <f t="shared" si="72"/>
        <v>0</v>
      </c>
      <c r="CYC127" s="229">
        <f t="shared" si="72"/>
        <v>0</v>
      </c>
      <c r="CYD127" s="229">
        <f t="shared" si="72"/>
        <v>0</v>
      </c>
      <c r="CYE127" s="229">
        <f t="shared" si="72"/>
        <v>0</v>
      </c>
      <c r="CYF127" s="229">
        <f t="shared" si="72"/>
        <v>0</v>
      </c>
      <c r="CYG127" s="229">
        <f t="shared" si="72"/>
        <v>0</v>
      </c>
      <c r="CYH127" s="229">
        <f t="shared" si="72"/>
        <v>0</v>
      </c>
      <c r="CYI127" s="229">
        <f t="shared" si="72"/>
        <v>0</v>
      </c>
      <c r="CYJ127" s="229">
        <f t="shared" si="72"/>
        <v>0</v>
      </c>
      <c r="CYK127" s="229">
        <f t="shared" si="72"/>
        <v>0</v>
      </c>
      <c r="CYL127" s="229">
        <f t="shared" si="72"/>
        <v>0</v>
      </c>
      <c r="CYM127" s="229">
        <f t="shared" si="72"/>
        <v>0</v>
      </c>
      <c r="CYN127" s="229">
        <f t="shared" si="72"/>
        <v>0</v>
      </c>
      <c r="CYO127" s="229">
        <f t="shared" si="72"/>
        <v>0</v>
      </c>
      <c r="CYP127" s="229">
        <f t="shared" si="72"/>
        <v>0</v>
      </c>
      <c r="CYQ127" s="229">
        <f t="shared" si="72"/>
        <v>0</v>
      </c>
      <c r="CYR127" s="229">
        <f t="shared" si="72"/>
        <v>0</v>
      </c>
      <c r="CYS127" s="229">
        <f t="shared" si="72"/>
        <v>0</v>
      </c>
      <c r="CYT127" s="229">
        <f t="shared" si="72"/>
        <v>0</v>
      </c>
      <c r="CYU127" s="229">
        <f t="shared" si="72"/>
        <v>0</v>
      </c>
      <c r="CYV127" s="229">
        <f t="shared" si="72"/>
        <v>0</v>
      </c>
      <c r="CYW127" s="229">
        <f t="shared" si="72"/>
        <v>0</v>
      </c>
      <c r="CYX127" s="229">
        <f t="shared" si="72"/>
        <v>0</v>
      </c>
      <c r="CYY127" s="229">
        <f t="shared" si="72"/>
        <v>0</v>
      </c>
      <c r="CYZ127" s="229">
        <f t="shared" si="72"/>
        <v>0</v>
      </c>
      <c r="CZA127" s="229">
        <f t="shared" si="72"/>
        <v>0</v>
      </c>
      <c r="CZB127" s="229">
        <f t="shared" si="72"/>
        <v>0</v>
      </c>
      <c r="CZC127" s="229">
        <f t="shared" si="72"/>
        <v>0</v>
      </c>
      <c r="CZD127" s="229">
        <f t="shared" si="72"/>
        <v>0</v>
      </c>
      <c r="CZE127" s="229">
        <f t="shared" si="72"/>
        <v>0</v>
      </c>
      <c r="CZF127" s="229">
        <f t="shared" si="72"/>
        <v>0</v>
      </c>
      <c r="CZG127" s="229">
        <f t="shared" si="72"/>
        <v>0</v>
      </c>
      <c r="CZH127" s="229">
        <f t="shared" si="72"/>
        <v>0</v>
      </c>
      <c r="CZI127" s="229">
        <f t="shared" si="72"/>
        <v>0</v>
      </c>
      <c r="CZJ127" s="229">
        <f t="shared" si="72"/>
        <v>0</v>
      </c>
      <c r="CZK127" s="229">
        <f t="shared" si="72"/>
        <v>0</v>
      </c>
      <c r="CZL127" s="229">
        <f t="shared" si="72"/>
        <v>0</v>
      </c>
      <c r="CZM127" s="229">
        <f t="shared" ref="CZM127:DBX127" si="73">IFERROR(CZK127*CZI127,"")</f>
        <v>0</v>
      </c>
      <c r="CZN127" s="229">
        <f t="shared" si="73"/>
        <v>0</v>
      </c>
      <c r="CZO127" s="229">
        <f t="shared" si="73"/>
        <v>0</v>
      </c>
      <c r="CZP127" s="229">
        <f t="shared" si="73"/>
        <v>0</v>
      </c>
      <c r="CZQ127" s="229">
        <f t="shared" si="73"/>
        <v>0</v>
      </c>
      <c r="CZR127" s="229">
        <f t="shared" si="73"/>
        <v>0</v>
      </c>
      <c r="CZS127" s="229">
        <f t="shared" si="73"/>
        <v>0</v>
      </c>
      <c r="CZT127" s="229">
        <f t="shared" si="73"/>
        <v>0</v>
      </c>
      <c r="CZU127" s="229">
        <f t="shared" si="73"/>
        <v>0</v>
      </c>
      <c r="CZV127" s="229">
        <f t="shared" si="73"/>
        <v>0</v>
      </c>
      <c r="CZW127" s="229">
        <f t="shared" si="73"/>
        <v>0</v>
      </c>
      <c r="CZX127" s="229">
        <f t="shared" si="73"/>
        <v>0</v>
      </c>
      <c r="CZY127" s="229">
        <f t="shared" si="73"/>
        <v>0</v>
      </c>
      <c r="CZZ127" s="229">
        <f t="shared" si="73"/>
        <v>0</v>
      </c>
      <c r="DAA127" s="229">
        <f t="shared" si="73"/>
        <v>0</v>
      </c>
      <c r="DAB127" s="229">
        <f t="shared" si="73"/>
        <v>0</v>
      </c>
      <c r="DAC127" s="229">
        <f t="shared" si="73"/>
        <v>0</v>
      </c>
      <c r="DAD127" s="229">
        <f t="shared" si="73"/>
        <v>0</v>
      </c>
      <c r="DAE127" s="229">
        <f t="shared" si="73"/>
        <v>0</v>
      </c>
      <c r="DAF127" s="229">
        <f t="shared" si="73"/>
        <v>0</v>
      </c>
      <c r="DAG127" s="229">
        <f t="shared" si="73"/>
        <v>0</v>
      </c>
      <c r="DAH127" s="229">
        <f t="shared" si="73"/>
        <v>0</v>
      </c>
      <c r="DAI127" s="229">
        <f t="shared" si="73"/>
        <v>0</v>
      </c>
      <c r="DAJ127" s="229">
        <f t="shared" si="73"/>
        <v>0</v>
      </c>
      <c r="DAK127" s="229">
        <f t="shared" si="73"/>
        <v>0</v>
      </c>
      <c r="DAL127" s="229">
        <f t="shared" si="73"/>
        <v>0</v>
      </c>
      <c r="DAM127" s="229">
        <f t="shared" si="73"/>
        <v>0</v>
      </c>
      <c r="DAN127" s="229">
        <f t="shared" si="73"/>
        <v>0</v>
      </c>
      <c r="DAO127" s="229">
        <f t="shared" si="73"/>
        <v>0</v>
      </c>
      <c r="DAP127" s="229">
        <f t="shared" si="73"/>
        <v>0</v>
      </c>
      <c r="DAQ127" s="229">
        <f t="shared" si="73"/>
        <v>0</v>
      </c>
      <c r="DAR127" s="229">
        <f t="shared" si="73"/>
        <v>0</v>
      </c>
      <c r="DAS127" s="229">
        <f t="shared" si="73"/>
        <v>0</v>
      </c>
      <c r="DAT127" s="229">
        <f t="shared" si="73"/>
        <v>0</v>
      </c>
      <c r="DAU127" s="229">
        <f t="shared" si="73"/>
        <v>0</v>
      </c>
      <c r="DAV127" s="229">
        <f t="shared" si="73"/>
        <v>0</v>
      </c>
      <c r="DAW127" s="229">
        <f t="shared" si="73"/>
        <v>0</v>
      </c>
      <c r="DAX127" s="229">
        <f t="shared" si="73"/>
        <v>0</v>
      </c>
      <c r="DAY127" s="229">
        <f t="shared" si="73"/>
        <v>0</v>
      </c>
      <c r="DAZ127" s="229">
        <f t="shared" si="73"/>
        <v>0</v>
      </c>
      <c r="DBA127" s="229">
        <f t="shared" si="73"/>
        <v>0</v>
      </c>
      <c r="DBB127" s="229">
        <f t="shared" si="73"/>
        <v>0</v>
      </c>
      <c r="DBC127" s="229">
        <f t="shared" si="73"/>
        <v>0</v>
      </c>
      <c r="DBD127" s="229">
        <f t="shared" si="73"/>
        <v>0</v>
      </c>
      <c r="DBE127" s="229">
        <f t="shared" si="73"/>
        <v>0</v>
      </c>
      <c r="DBF127" s="229">
        <f t="shared" si="73"/>
        <v>0</v>
      </c>
      <c r="DBG127" s="229">
        <f t="shared" si="73"/>
        <v>0</v>
      </c>
      <c r="DBH127" s="229">
        <f t="shared" si="73"/>
        <v>0</v>
      </c>
      <c r="DBI127" s="229">
        <f t="shared" si="73"/>
        <v>0</v>
      </c>
      <c r="DBJ127" s="229">
        <f t="shared" si="73"/>
        <v>0</v>
      </c>
      <c r="DBK127" s="229">
        <f t="shared" si="73"/>
        <v>0</v>
      </c>
      <c r="DBL127" s="229">
        <f t="shared" si="73"/>
        <v>0</v>
      </c>
      <c r="DBM127" s="229">
        <f t="shared" si="73"/>
        <v>0</v>
      </c>
      <c r="DBN127" s="229">
        <f t="shared" si="73"/>
        <v>0</v>
      </c>
      <c r="DBO127" s="229">
        <f t="shared" si="73"/>
        <v>0</v>
      </c>
      <c r="DBP127" s="229">
        <f t="shared" si="73"/>
        <v>0</v>
      </c>
      <c r="DBQ127" s="229">
        <f t="shared" si="73"/>
        <v>0</v>
      </c>
      <c r="DBR127" s="229">
        <f t="shared" si="73"/>
        <v>0</v>
      </c>
      <c r="DBS127" s="229">
        <f t="shared" si="73"/>
        <v>0</v>
      </c>
      <c r="DBT127" s="229">
        <f t="shared" si="73"/>
        <v>0</v>
      </c>
      <c r="DBU127" s="229">
        <f t="shared" si="73"/>
        <v>0</v>
      </c>
      <c r="DBV127" s="229">
        <f t="shared" si="73"/>
        <v>0</v>
      </c>
      <c r="DBW127" s="229">
        <f t="shared" si="73"/>
        <v>0</v>
      </c>
      <c r="DBX127" s="229">
        <f t="shared" si="73"/>
        <v>0</v>
      </c>
      <c r="DBY127" s="229">
        <f t="shared" ref="DBY127:DEJ127" si="74">IFERROR(DBW127*DBU127,"")</f>
        <v>0</v>
      </c>
      <c r="DBZ127" s="229">
        <f t="shared" si="74"/>
        <v>0</v>
      </c>
      <c r="DCA127" s="229">
        <f t="shared" si="74"/>
        <v>0</v>
      </c>
      <c r="DCB127" s="229">
        <f t="shared" si="74"/>
        <v>0</v>
      </c>
      <c r="DCC127" s="229">
        <f t="shared" si="74"/>
        <v>0</v>
      </c>
      <c r="DCD127" s="229">
        <f t="shared" si="74"/>
        <v>0</v>
      </c>
      <c r="DCE127" s="229">
        <f t="shared" si="74"/>
        <v>0</v>
      </c>
      <c r="DCF127" s="229">
        <f t="shared" si="74"/>
        <v>0</v>
      </c>
      <c r="DCG127" s="229">
        <f t="shared" si="74"/>
        <v>0</v>
      </c>
      <c r="DCH127" s="229">
        <f t="shared" si="74"/>
        <v>0</v>
      </c>
      <c r="DCI127" s="229">
        <f t="shared" si="74"/>
        <v>0</v>
      </c>
      <c r="DCJ127" s="229">
        <f t="shared" si="74"/>
        <v>0</v>
      </c>
      <c r="DCK127" s="229">
        <f t="shared" si="74"/>
        <v>0</v>
      </c>
      <c r="DCL127" s="229">
        <f t="shared" si="74"/>
        <v>0</v>
      </c>
      <c r="DCM127" s="229">
        <f t="shared" si="74"/>
        <v>0</v>
      </c>
      <c r="DCN127" s="229">
        <f t="shared" si="74"/>
        <v>0</v>
      </c>
      <c r="DCO127" s="229">
        <f t="shared" si="74"/>
        <v>0</v>
      </c>
      <c r="DCP127" s="229">
        <f t="shared" si="74"/>
        <v>0</v>
      </c>
      <c r="DCQ127" s="229">
        <f t="shared" si="74"/>
        <v>0</v>
      </c>
      <c r="DCR127" s="229">
        <f t="shared" si="74"/>
        <v>0</v>
      </c>
      <c r="DCS127" s="229">
        <f t="shared" si="74"/>
        <v>0</v>
      </c>
      <c r="DCT127" s="229">
        <f t="shared" si="74"/>
        <v>0</v>
      </c>
      <c r="DCU127" s="229">
        <f t="shared" si="74"/>
        <v>0</v>
      </c>
      <c r="DCV127" s="229">
        <f t="shared" si="74"/>
        <v>0</v>
      </c>
      <c r="DCW127" s="229">
        <f t="shared" si="74"/>
        <v>0</v>
      </c>
      <c r="DCX127" s="229">
        <f t="shared" si="74"/>
        <v>0</v>
      </c>
      <c r="DCY127" s="229">
        <f t="shared" si="74"/>
        <v>0</v>
      </c>
      <c r="DCZ127" s="229">
        <f t="shared" si="74"/>
        <v>0</v>
      </c>
      <c r="DDA127" s="229">
        <f t="shared" si="74"/>
        <v>0</v>
      </c>
      <c r="DDB127" s="229">
        <f t="shared" si="74"/>
        <v>0</v>
      </c>
      <c r="DDC127" s="229">
        <f t="shared" si="74"/>
        <v>0</v>
      </c>
      <c r="DDD127" s="229">
        <f t="shared" si="74"/>
        <v>0</v>
      </c>
      <c r="DDE127" s="229">
        <f t="shared" si="74"/>
        <v>0</v>
      </c>
      <c r="DDF127" s="229">
        <f t="shared" si="74"/>
        <v>0</v>
      </c>
      <c r="DDG127" s="229">
        <f t="shared" si="74"/>
        <v>0</v>
      </c>
      <c r="DDH127" s="229">
        <f t="shared" si="74"/>
        <v>0</v>
      </c>
      <c r="DDI127" s="229">
        <f t="shared" si="74"/>
        <v>0</v>
      </c>
      <c r="DDJ127" s="229">
        <f t="shared" si="74"/>
        <v>0</v>
      </c>
      <c r="DDK127" s="229">
        <f t="shared" si="74"/>
        <v>0</v>
      </c>
      <c r="DDL127" s="229">
        <f t="shared" si="74"/>
        <v>0</v>
      </c>
      <c r="DDM127" s="229">
        <f t="shared" si="74"/>
        <v>0</v>
      </c>
      <c r="DDN127" s="229">
        <f t="shared" si="74"/>
        <v>0</v>
      </c>
      <c r="DDO127" s="229">
        <f t="shared" si="74"/>
        <v>0</v>
      </c>
      <c r="DDP127" s="229">
        <f t="shared" si="74"/>
        <v>0</v>
      </c>
      <c r="DDQ127" s="229">
        <f t="shared" si="74"/>
        <v>0</v>
      </c>
      <c r="DDR127" s="229">
        <f t="shared" si="74"/>
        <v>0</v>
      </c>
      <c r="DDS127" s="229">
        <f t="shared" si="74"/>
        <v>0</v>
      </c>
      <c r="DDT127" s="229">
        <f t="shared" si="74"/>
        <v>0</v>
      </c>
      <c r="DDU127" s="229">
        <f t="shared" si="74"/>
        <v>0</v>
      </c>
      <c r="DDV127" s="229">
        <f t="shared" si="74"/>
        <v>0</v>
      </c>
      <c r="DDW127" s="229">
        <f t="shared" si="74"/>
        <v>0</v>
      </c>
      <c r="DDX127" s="229">
        <f t="shared" si="74"/>
        <v>0</v>
      </c>
      <c r="DDY127" s="229">
        <f t="shared" si="74"/>
        <v>0</v>
      </c>
      <c r="DDZ127" s="229">
        <f t="shared" si="74"/>
        <v>0</v>
      </c>
      <c r="DEA127" s="229">
        <f t="shared" si="74"/>
        <v>0</v>
      </c>
      <c r="DEB127" s="229">
        <f t="shared" si="74"/>
        <v>0</v>
      </c>
      <c r="DEC127" s="229">
        <f t="shared" si="74"/>
        <v>0</v>
      </c>
      <c r="DED127" s="229">
        <f t="shared" si="74"/>
        <v>0</v>
      </c>
      <c r="DEE127" s="229">
        <f t="shared" si="74"/>
        <v>0</v>
      </c>
      <c r="DEF127" s="229">
        <f t="shared" si="74"/>
        <v>0</v>
      </c>
      <c r="DEG127" s="229">
        <f t="shared" si="74"/>
        <v>0</v>
      </c>
      <c r="DEH127" s="229">
        <f t="shared" si="74"/>
        <v>0</v>
      </c>
      <c r="DEI127" s="229">
        <f t="shared" si="74"/>
        <v>0</v>
      </c>
      <c r="DEJ127" s="229">
        <f t="shared" si="74"/>
        <v>0</v>
      </c>
      <c r="DEK127" s="229">
        <f t="shared" ref="DEK127:DGV127" si="75">IFERROR(DEI127*DEG127,"")</f>
        <v>0</v>
      </c>
      <c r="DEL127" s="229">
        <f t="shared" si="75"/>
        <v>0</v>
      </c>
      <c r="DEM127" s="229">
        <f t="shared" si="75"/>
        <v>0</v>
      </c>
      <c r="DEN127" s="229">
        <f t="shared" si="75"/>
        <v>0</v>
      </c>
      <c r="DEO127" s="229">
        <f t="shared" si="75"/>
        <v>0</v>
      </c>
      <c r="DEP127" s="229">
        <f t="shared" si="75"/>
        <v>0</v>
      </c>
      <c r="DEQ127" s="229">
        <f t="shared" si="75"/>
        <v>0</v>
      </c>
      <c r="DER127" s="229">
        <f t="shared" si="75"/>
        <v>0</v>
      </c>
      <c r="DES127" s="229">
        <f t="shared" si="75"/>
        <v>0</v>
      </c>
      <c r="DET127" s="229">
        <f t="shared" si="75"/>
        <v>0</v>
      </c>
      <c r="DEU127" s="229">
        <f t="shared" si="75"/>
        <v>0</v>
      </c>
      <c r="DEV127" s="229">
        <f t="shared" si="75"/>
        <v>0</v>
      </c>
      <c r="DEW127" s="229">
        <f t="shared" si="75"/>
        <v>0</v>
      </c>
      <c r="DEX127" s="229">
        <f t="shared" si="75"/>
        <v>0</v>
      </c>
      <c r="DEY127" s="229">
        <f t="shared" si="75"/>
        <v>0</v>
      </c>
      <c r="DEZ127" s="229">
        <f t="shared" si="75"/>
        <v>0</v>
      </c>
      <c r="DFA127" s="229">
        <f t="shared" si="75"/>
        <v>0</v>
      </c>
      <c r="DFB127" s="229">
        <f t="shared" si="75"/>
        <v>0</v>
      </c>
      <c r="DFC127" s="229">
        <f t="shared" si="75"/>
        <v>0</v>
      </c>
      <c r="DFD127" s="229">
        <f t="shared" si="75"/>
        <v>0</v>
      </c>
      <c r="DFE127" s="229">
        <f t="shared" si="75"/>
        <v>0</v>
      </c>
      <c r="DFF127" s="229">
        <f t="shared" si="75"/>
        <v>0</v>
      </c>
      <c r="DFG127" s="229">
        <f t="shared" si="75"/>
        <v>0</v>
      </c>
      <c r="DFH127" s="229">
        <f t="shared" si="75"/>
        <v>0</v>
      </c>
      <c r="DFI127" s="229">
        <f t="shared" si="75"/>
        <v>0</v>
      </c>
      <c r="DFJ127" s="229">
        <f t="shared" si="75"/>
        <v>0</v>
      </c>
      <c r="DFK127" s="229">
        <f t="shared" si="75"/>
        <v>0</v>
      </c>
      <c r="DFL127" s="229">
        <f t="shared" si="75"/>
        <v>0</v>
      </c>
      <c r="DFM127" s="229">
        <f t="shared" si="75"/>
        <v>0</v>
      </c>
      <c r="DFN127" s="229">
        <f t="shared" si="75"/>
        <v>0</v>
      </c>
      <c r="DFO127" s="229">
        <f t="shared" si="75"/>
        <v>0</v>
      </c>
      <c r="DFP127" s="229">
        <f t="shared" si="75"/>
        <v>0</v>
      </c>
      <c r="DFQ127" s="229">
        <f t="shared" si="75"/>
        <v>0</v>
      </c>
      <c r="DFR127" s="229">
        <f t="shared" si="75"/>
        <v>0</v>
      </c>
      <c r="DFS127" s="229">
        <f t="shared" si="75"/>
        <v>0</v>
      </c>
      <c r="DFT127" s="229">
        <f t="shared" si="75"/>
        <v>0</v>
      </c>
      <c r="DFU127" s="229">
        <f t="shared" si="75"/>
        <v>0</v>
      </c>
      <c r="DFV127" s="229">
        <f t="shared" si="75"/>
        <v>0</v>
      </c>
      <c r="DFW127" s="229">
        <f t="shared" si="75"/>
        <v>0</v>
      </c>
      <c r="DFX127" s="229">
        <f t="shared" si="75"/>
        <v>0</v>
      </c>
      <c r="DFY127" s="229">
        <f t="shared" si="75"/>
        <v>0</v>
      </c>
      <c r="DFZ127" s="229">
        <f t="shared" si="75"/>
        <v>0</v>
      </c>
      <c r="DGA127" s="229">
        <f t="shared" si="75"/>
        <v>0</v>
      </c>
      <c r="DGB127" s="229">
        <f t="shared" si="75"/>
        <v>0</v>
      </c>
      <c r="DGC127" s="229">
        <f t="shared" si="75"/>
        <v>0</v>
      </c>
      <c r="DGD127" s="229">
        <f t="shared" si="75"/>
        <v>0</v>
      </c>
      <c r="DGE127" s="229">
        <f t="shared" si="75"/>
        <v>0</v>
      </c>
      <c r="DGF127" s="229">
        <f t="shared" si="75"/>
        <v>0</v>
      </c>
      <c r="DGG127" s="229">
        <f t="shared" si="75"/>
        <v>0</v>
      </c>
      <c r="DGH127" s="229">
        <f t="shared" si="75"/>
        <v>0</v>
      </c>
      <c r="DGI127" s="229">
        <f t="shared" si="75"/>
        <v>0</v>
      </c>
      <c r="DGJ127" s="229">
        <f t="shared" si="75"/>
        <v>0</v>
      </c>
      <c r="DGK127" s="229">
        <f t="shared" si="75"/>
        <v>0</v>
      </c>
      <c r="DGL127" s="229">
        <f t="shared" si="75"/>
        <v>0</v>
      </c>
      <c r="DGM127" s="229">
        <f t="shared" si="75"/>
        <v>0</v>
      </c>
      <c r="DGN127" s="229">
        <f t="shared" si="75"/>
        <v>0</v>
      </c>
      <c r="DGO127" s="229">
        <f t="shared" si="75"/>
        <v>0</v>
      </c>
      <c r="DGP127" s="229">
        <f t="shared" si="75"/>
        <v>0</v>
      </c>
      <c r="DGQ127" s="229">
        <f t="shared" si="75"/>
        <v>0</v>
      </c>
      <c r="DGR127" s="229">
        <f t="shared" si="75"/>
        <v>0</v>
      </c>
      <c r="DGS127" s="229">
        <f t="shared" si="75"/>
        <v>0</v>
      </c>
      <c r="DGT127" s="229">
        <f t="shared" si="75"/>
        <v>0</v>
      </c>
      <c r="DGU127" s="229">
        <f t="shared" si="75"/>
        <v>0</v>
      </c>
      <c r="DGV127" s="229">
        <f t="shared" si="75"/>
        <v>0</v>
      </c>
      <c r="DGW127" s="229">
        <f t="shared" ref="DGW127:DJH127" si="76">IFERROR(DGU127*DGS127,"")</f>
        <v>0</v>
      </c>
      <c r="DGX127" s="229">
        <f t="shared" si="76"/>
        <v>0</v>
      </c>
      <c r="DGY127" s="229">
        <f t="shared" si="76"/>
        <v>0</v>
      </c>
      <c r="DGZ127" s="229">
        <f t="shared" si="76"/>
        <v>0</v>
      </c>
      <c r="DHA127" s="229">
        <f t="shared" si="76"/>
        <v>0</v>
      </c>
      <c r="DHB127" s="229">
        <f t="shared" si="76"/>
        <v>0</v>
      </c>
      <c r="DHC127" s="229">
        <f t="shared" si="76"/>
        <v>0</v>
      </c>
      <c r="DHD127" s="229">
        <f t="shared" si="76"/>
        <v>0</v>
      </c>
      <c r="DHE127" s="229">
        <f t="shared" si="76"/>
        <v>0</v>
      </c>
      <c r="DHF127" s="229">
        <f t="shared" si="76"/>
        <v>0</v>
      </c>
      <c r="DHG127" s="229">
        <f t="shared" si="76"/>
        <v>0</v>
      </c>
      <c r="DHH127" s="229">
        <f t="shared" si="76"/>
        <v>0</v>
      </c>
      <c r="DHI127" s="229">
        <f t="shared" si="76"/>
        <v>0</v>
      </c>
      <c r="DHJ127" s="229">
        <f t="shared" si="76"/>
        <v>0</v>
      </c>
      <c r="DHK127" s="229">
        <f t="shared" si="76"/>
        <v>0</v>
      </c>
      <c r="DHL127" s="229">
        <f t="shared" si="76"/>
        <v>0</v>
      </c>
      <c r="DHM127" s="229">
        <f t="shared" si="76"/>
        <v>0</v>
      </c>
      <c r="DHN127" s="229">
        <f t="shared" si="76"/>
        <v>0</v>
      </c>
      <c r="DHO127" s="229">
        <f t="shared" si="76"/>
        <v>0</v>
      </c>
      <c r="DHP127" s="229">
        <f t="shared" si="76"/>
        <v>0</v>
      </c>
      <c r="DHQ127" s="229">
        <f t="shared" si="76"/>
        <v>0</v>
      </c>
      <c r="DHR127" s="229">
        <f t="shared" si="76"/>
        <v>0</v>
      </c>
      <c r="DHS127" s="229">
        <f t="shared" si="76"/>
        <v>0</v>
      </c>
      <c r="DHT127" s="229">
        <f t="shared" si="76"/>
        <v>0</v>
      </c>
      <c r="DHU127" s="229">
        <f t="shared" si="76"/>
        <v>0</v>
      </c>
      <c r="DHV127" s="229">
        <f t="shared" si="76"/>
        <v>0</v>
      </c>
      <c r="DHW127" s="229">
        <f t="shared" si="76"/>
        <v>0</v>
      </c>
      <c r="DHX127" s="229">
        <f t="shared" si="76"/>
        <v>0</v>
      </c>
      <c r="DHY127" s="229">
        <f t="shared" si="76"/>
        <v>0</v>
      </c>
      <c r="DHZ127" s="229">
        <f t="shared" si="76"/>
        <v>0</v>
      </c>
      <c r="DIA127" s="229">
        <f t="shared" si="76"/>
        <v>0</v>
      </c>
      <c r="DIB127" s="229">
        <f t="shared" si="76"/>
        <v>0</v>
      </c>
      <c r="DIC127" s="229">
        <f t="shared" si="76"/>
        <v>0</v>
      </c>
      <c r="DID127" s="229">
        <f t="shared" si="76"/>
        <v>0</v>
      </c>
      <c r="DIE127" s="229">
        <f t="shared" si="76"/>
        <v>0</v>
      </c>
      <c r="DIF127" s="229">
        <f t="shared" si="76"/>
        <v>0</v>
      </c>
      <c r="DIG127" s="229">
        <f t="shared" si="76"/>
        <v>0</v>
      </c>
      <c r="DIH127" s="229">
        <f t="shared" si="76"/>
        <v>0</v>
      </c>
      <c r="DII127" s="229">
        <f t="shared" si="76"/>
        <v>0</v>
      </c>
      <c r="DIJ127" s="229">
        <f t="shared" si="76"/>
        <v>0</v>
      </c>
      <c r="DIK127" s="229">
        <f t="shared" si="76"/>
        <v>0</v>
      </c>
      <c r="DIL127" s="229">
        <f t="shared" si="76"/>
        <v>0</v>
      </c>
      <c r="DIM127" s="229">
        <f t="shared" si="76"/>
        <v>0</v>
      </c>
      <c r="DIN127" s="229">
        <f t="shared" si="76"/>
        <v>0</v>
      </c>
      <c r="DIO127" s="229">
        <f t="shared" si="76"/>
        <v>0</v>
      </c>
      <c r="DIP127" s="229">
        <f t="shared" si="76"/>
        <v>0</v>
      </c>
      <c r="DIQ127" s="229">
        <f t="shared" si="76"/>
        <v>0</v>
      </c>
      <c r="DIR127" s="229">
        <f t="shared" si="76"/>
        <v>0</v>
      </c>
      <c r="DIS127" s="229">
        <f t="shared" si="76"/>
        <v>0</v>
      </c>
      <c r="DIT127" s="229">
        <f t="shared" si="76"/>
        <v>0</v>
      </c>
      <c r="DIU127" s="229">
        <f t="shared" si="76"/>
        <v>0</v>
      </c>
      <c r="DIV127" s="229">
        <f t="shared" si="76"/>
        <v>0</v>
      </c>
      <c r="DIW127" s="229">
        <f t="shared" si="76"/>
        <v>0</v>
      </c>
      <c r="DIX127" s="229">
        <f t="shared" si="76"/>
        <v>0</v>
      </c>
      <c r="DIY127" s="229">
        <f t="shared" si="76"/>
        <v>0</v>
      </c>
      <c r="DIZ127" s="229">
        <f t="shared" si="76"/>
        <v>0</v>
      </c>
      <c r="DJA127" s="229">
        <f t="shared" si="76"/>
        <v>0</v>
      </c>
      <c r="DJB127" s="229">
        <f t="shared" si="76"/>
        <v>0</v>
      </c>
      <c r="DJC127" s="229">
        <f t="shared" si="76"/>
        <v>0</v>
      </c>
      <c r="DJD127" s="229">
        <f t="shared" si="76"/>
        <v>0</v>
      </c>
      <c r="DJE127" s="229">
        <f t="shared" si="76"/>
        <v>0</v>
      </c>
      <c r="DJF127" s="229">
        <f t="shared" si="76"/>
        <v>0</v>
      </c>
      <c r="DJG127" s="229">
        <f t="shared" si="76"/>
        <v>0</v>
      </c>
      <c r="DJH127" s="229">
        <f t="shared" si="76"/>
        <v>0</v>
      </c>
      <c r="DJI127" s="229">
        <f t="shared" ref="DJI127:DLT127" si="77">IFERROR(DJG127*DJE127,"")</f>
        <v>0</v>
      </c>
      <c r="DJJ127" s="229">
        <f t="shared" si="77"/>
        <v>0</v>
      </c>
      <c r="DJK127" s="229">
        <f t="shared" si="77"/>
        <v>0</v>
      </c>
      <c r="DJL127" s="229">
        <f t="shared" si="77"/>
        <v>0</v>
      </c>
      <c r="DJM127" s="229">
        <f t="shared" si="77"/>
        <v>0</v>
      </c>
      <c r="DJN127" s="229">
        <f t="shared" si="77"/>
        <v>0</v>
      </c>
      <c r="DJO127" s="229">
        <f t="shared" si="77"/>
        <v>0</v>
      </c>
      <c r="DJP127" s="229">
        <f t="shared" si="77"/>
        <v>0</v>
      </c>
      <c r="DJQ127" s="229">
        <f t="shared" si="77"/>
        <v>0</v>
      </c>
      <c r="DJR127" s="229">
        <f t="shared" si="77"/>
        <v>0</v>
      </c>
      <c r="DJS127" s="229">
        <f t="shared" si="77"/>
        <v>0</v>
      </c>
      <c r="DJT127" s="229">
        <f t="shared" si="77"/>
        <v>0</v>
      </c>
      <c r="DJU127" s="229">
        <f t="shared" si="77"/>
        <v>0</v>
      </c>
      <c r="DJV127" s="229">
        <f t="shared" si="77"/>
        <v>0</v>
      </c>
      <c r="DJW127" s="229">
        <f t="shared" si="77"/>
        <v>0</v>
      </c>
      <c r="DJX127" s="229">
        <f t="shared" si="77"/>
        <v>0</v>
      </c>
      <c r="DJY127" s="229">
        <f t="shared" si="77"/>
        <v>0</v>
      </c>
      <c r="DJZ127" s="229">
        <f t="shared" si="77"/>
        <v>0</v>
      </c>
      <c r="DKA127" s="229">
        <f t="shared" si="77"/>
        <v>0</v>
      </c>
      <c r="DKB127" s="229">
        <f t="shared" si="77"/>
        <v>0</v>
      </c>
      <c r="DKC127" s="229">
        <f t="shared" si="77"/>
        <v>0</v>
      </c>
      <c r="DKD127" s="229">
        <f t="shared" si="77"/>
        <v>0</v>
      </c>
      <c r="DKE127" s="229">
        <f t="shared" si="77"/>
        <v>0</v>
      </c>
      <c r="DKF127" s="229">
        <f t="shared" si="77"/>
        <v>0</v>
      </c>
      <c r="DKG127" s="229">
        <f t="shared" si="77"/>
        <v>0</v>
      </c>
      <c r="DKH127" s="229">
        <f t="shared" si="77"/>
        <v>0</v>
      </c>
      <c r="DKI127" s="229">
        <f t="shared" si="77"/>
        <v>0</v>
      </c>
      <c r="DKJ127" s="229">
        <f t="shared" si="77"/>
        <v>0</v>
      </c>
      <c r="DKK127" s="229">
        <f t="shared" si="77"/>
        <v>0</v>
      </c>
      <c r="DKL127" s="229">
        <f t="shared" si="77"/>
        <v>0</v>
      </c>
      <c r="DKM127" s="229">
        <f t="shared" si="77"/>
        <v>0</v>
      </c>
      <c r="DKN127" s="229">
        <f t="shared" si="77"/>
        <v>0</v>
      </c>
      <c r="DKO127" s="229">
        <f t="shared" si="77"/>
        <v>0</v>
      </c>
      <c r="DKP127" s="229">
        <f t="shared" si="77"/>
        <v>0</v>
      </c>
      <c r="DKQ127" s="229">
        <f t="shared" si="77"/>
        <v>0</v>
      </c>
      <c r="DKR127" s="229">
        <f t="shared" si="77"/>
        <v>0</v>
      </c>
      <c r="DKS127" s="229">
        <f t="shared" si="77"/>
        <v>0</v>
      </c>
      <c r="DKT127" s="229">
        <f t="shared" si="77"/>
        <v>0</v>
      </c>
      <c r="DKU127" s="229">
        <f t="shared" si="77"/>
        <v>0</v>
      </c>
      <c r="DKV127" s="229">
        <f t="shared" si="77"/>
        <v>0</v>
      </c>
      <c r="DKW127" s="229">
        <f t="shared" si="77"/>
        <v>0</v>
      </c>
      <c r="DKX127" s="229">
        <f t="shared" si="77"/>
        <v>0</v>
      </c>
      <c r="DKY127" s="229">
        <f t="shared" si="77"/>
        <v>0</v>
      </c>
      <c r="DKZ127" s="229">
        <f t="shared" si="77"/>
        <v>0</v>
      </c>
      <c r="DLA127" s="229">
        <f t="shared" si="77"/>
        <v>0</v>
      </c>
      <c r="DLB127" s="229">
        <f t="shared" si="77"/>
        <v>0</v>
      </c>
      <c r="DLC127" s="229">
        <f t="shared" si="77"/>
        <v>0</v>
      </c>
      <c r="DLD127" s="229">
        <f t="shared" si="77"/>
        <v>0</v>
      </c>
      <c r="DLE127" s="229">
        <f t="shared" si="77"/>
        <v>0</v>
      </c>
      <c r="DLF127" s="229">
        <f t="shared" si="77"/>
        <v>0</v>
      </c>
      <c r="DLG127" s="229">
        <f t="shared" si="77"/>
        <v>0</v>
      </c>
      <c r="DLH127" s="229">
        <f t="shared" si="77"/>
        <v>0</v>
      </c>
      <c r="DLI127" s="229">
        <f t="shared" si="77"/>
        <v>0</v>
      </c>
      <c r="DLJ127" s="229">
        <f t="shared" si="77"/>
        <v>0</v>
      </c>
      <c r="DLK127" s="229">
        <f t="shared" si="77"/>
        <v>0</v>
      </c>
      <c r="DLL127" s="229">
        <f t="shared" si="77"/>
        <v>0</v>
      </c>
      <c r="DLM127" s="229">
        <f t="shared" si="77"/>
        <v>0</v>
      </c>
      <c r="DLN127" s="229">
        <f t="shared" si="77"/>
        <v>0</v>
      </c>
      <c r="DLO127" s="229">
        <f t="shared" si="77"/>
        <v>0</v>
      </c>
      <c r="DLP127" s="229">
        <f t="shared" si="77"/>
        <v>0</v>
      </c>
      <c r="DLQ127" s="229">
        <f t="shared" si="77"/>
        <v>0</v>
      </c>
      <c r="DLR127" s="229">
        <f t="shared" si="77"/>
        <v>0</v>
      </c>
      <c r="DLS127" s="229">
        <f t="shared" si="77"/>
        <v>0</v>
      </c>
      <c r="DLT127" s="229">
        <f t="shared" si="77"/>
        <v>0</v>
      </c>
      <c r="DLU127" s="229">
        <f t="shared" ref="DLU127:DOF127" si="78">IFERROR(DLS127*DLQ127,"")</f>
        <v>0</v>
      </c>
      <c r="DLV127" s="229">
        <f t="shared" si="78"/>
        <v>0</v>
      </c>
      <c r="DLW127" s="229">
        <f t="shared" si="78"/>
        <v>0</v>
      </c>
      <c r="DLX127" s="229">
        <f t="shared" si="78"/>
        <v>0</v>
      </c>
      <c r="DLY127" s="229">
        <f t="shared" si="78"/>
        <v>0</v>
      </c>
      <c r="DLZ127" s="229">
        <f t="shared" si="78"/>
        <v>0</v>
      </c>
      <c r="DMA127" s="229">
        <f t="shared" si="78"/>
        <v>0</v>
      </c>
      <c r="DMB127" s="229">
        <f t="shared" si="78"/>
        <v>0</v>
      </c>
      <c r="DMC127" s="229">
        <f t="shared" si="78"/>
        <v>0</v>
      </c>
      <c r="DMD127" s="229">
        <f t="shared" si="78"/>
        <v>0</v>
      </c>
      <c r="DME127" s="229">
        <f t="shared" si="78"/>
        <v>0</v>
      </c>
      <c r="DMF127" s="229">
        <f t="shared" si="78"/>
        <v>0</v>
      </c>
      <c r="DMG127" s="229">
        <f t="shared" si="78"/>
        <v>0</v>
      </c>
      <c r="DMH127" s="229">
        <f t="shared" si="78"/>
        <v>0</v>
      </c>
      <c r="DMI127" s="229">
        <f t="shared" si="78"/>
        <v>0</v>
      </c>
      <c r="DMJ127" s="229">
        <f t="shared" si="78"/>
        <v>0</v>
      </c>
      <c r="DMK127" s="229">
        <f t="shared" si="78"/>
        <v>0</v>
      </c>
      <c r="DML127" s="229">
        <f t="shared" si="78"/>
        <v>0</v>
      </c>
      <c r="DMM127" s="229">
        <f t="shared" si="78"/>
        <v>0</v>
      </c>
      <c r="DMN127" s="229">
        <f t="shared" si="78"/>
        <v>0</v>
      </c>
      <c r="DMO127" s="229">
        <f t="shared" si="78"/>
        <v>0</v>
      </c>
      <c r="DMP127" s="229">
        <f t="shared" si="78"/>
        <v>0</v>
      </c>
      <c r="DMQ127" s="229">
        <f t="shared" si="78"/>
        <v>0</v>
      </c>
      <c r="DMR127" s="229">
        <f t="shared" si="78"/>
        <v>0</v>
      </c>
      <c r="DMS127" s="229">
        <f t="shared" si="78"/>
        <v>0</v>
      </c>
      <c r="DMT127" s="229">
        <f t="shared" si="78"/>
        <v>0</v>
      </c>
      <c r="DMU127" s="229">
        <f t="shared" si="78"/>
        <v>0</v>
      </c>
      <c r="DMV127" s="229">
        <f t="shared" si="78"/>
        <v>0</v>
      </c>
      <c r="DMW127" s="229">
        <f t="shared" si="78"/>
        <v>0</v>
      </c>
      <c r="DMX127" s="229">
        <f t="shared" si="78"/>
        <v>0</v>
      </c>
      <c r="DMY127" s="229">
        <f t="shared" si="78"/>
        <v>0</v>
      </c>
      <c r="DMZ127" s="229">
        <f t="shared" si="78"/>
        <v>0</v>
      </c>
      <c r="DNA127" s="229">
        <f t="shared" si="78"/>
        <v>0</v>
      </c>
      <c r="DNB127" s="229">
        <f t="shared" si="78"/>
        <v>0</v>
      </c>
      <c r="DNC127" s="229">
        <f t="shared" si="78"/>
        <v>0</v>
      </c>
      <c r="DND127" s="229">
        <f t="shared" si="78"/>
        <v>0</v>
      </c>
      <c r="DNE127" s="229">
        <f t="shared" si="78"/>
        <v>0</v>
      </c>
      <c r="DNF127" s="229">
        <f t="shared" si="78"/>
        <v>0</v>
      </c>
      <c r="DNG127" s="229">
        <f t="shared" si="78"/>
        <v>0</v>
      </c>
      <c r="DNH127" s="229">
        <f t="shared" si="78"/>
        <v>0</v>
      </c>
      <c r="DNI127" s="229">
        <f t="shared" si="78"/>
        <v>0</v>
      </c>
      <c r="DNJ127" s="229">
        <f t="shared" si="78"/>
        <v>0</v>
      </c>
      <c r="DNK127" s="229">
        <f t="shared" si="78"/>
        <v>0</v>
      </c>
      <c r="DNL127" s="229">
        <f t="shared" si="78"/>
        <v>0</v>
      </c>
      <c r="DNM127" s="229">
        <f t="shared" si="78"/>
        <v>0</v>
      </c>
      <c r="DNN127" s="229">
        <f t="shared" si="78"/>
        <v>0</v>
      </c>
      <c r="DNO127" s="229">
        <f t="shared" si="78"/>
        <v>0</v>
      </c>
      <c r="DNP127" s="229">
        <f t="shared" si="78"/>
        <v>0</v>
      </c>
      <c r="DNQ127" s="229">
        <f t="shared" si="78"/>
        <v>0</v>
      </c>
      <c r="DNR127" s="229">
        <f t="shared" si="78"/>
        <v>0</v>
      </c>
      <c r="DNS127" s="229">
        <f t="shared" si="78"/>
        <v>0</v>
      </c>
      <c r="DNT127" s="229">
        <f t="shared" si="78"/>
        <v>0</v>
      </c>
      <c r="DNU127" s="229">
        <f t="shared" si="78"/>
        <v>0</v>
      </c>
      <c r="DNV127" s="229">
        <f t="shared" si="78"/>
        <v>0</v>
      </c>
      <c r="DNW127" s="229">
        <f t="shared" si="78"/>
        <v>0</v>
      </c>
      <c r="DNX127" s="229">
        <f t="shared" si="78"/>
        <v>0</v>
      </c>
      <c r="DNY127" s="229">
        <f t="shared" si="78"/>
        <v>0</v>
      </c>
      <c r="DNZ127" s="229">
        <f t="shared" si="78"/>
        <v>0</v>
      </c>
      <c r="DOA127" s="229">
        <f t="shared" si="78"/>
        <v>0</v>
      </c>
      <c r="DOB127" s="229">
        <f t="shared" si="78"/>
        <v>0</v>
      </c>
      <c r="DOC127" s="229">
        <f t="shared" si="78"/>
        <v>0</v>
      </c>
      <c r="DOD127" s="229">
        <f t="shared" si="78"/>
        <v>0</v>
      </c>
      <c r="DOE127" s="229">
        <f t="shared" si="78"/>
        <v>0</v>
      </c>
      <c r="DOF127" s="229">
        <f t="shared" si="78"/>
        <v>0</v>
      </c>
      <c r="DOG127" s="229">
        <f t="shared" ref="DOG127:DQR127" si="79">IFERROR(DOE127*DOC127,"")</f>
        <v>0</v>
      </c>
      <c r="DOH127" s="229">
        <f t="shared" si="79"/>
        <v>0</v>
      </c>
      <c r="DOI127" s="229">
        <f t="shared" si="79"/>
        <v>0</v>
      </c>
      <c r="DOJ127" s="229">
        <f t="shared" si="79"/>
        <v>0</v>
      </c>
      <c r="DOK127" s="229">
        <f t="shared" si="79"/>
        <v>0</v>
      </c>
      <c r="DOL127" s="229">
        <f t="shared" si="79"/>
        <v>0</v>
      </c>
      <c r="DOM127" s="229">
        <f t="shared" si="79"/>
        <v>0</v>
      </c>
      <c r="DON127" s="229">
        <f t="shared" si="79"/>
        <v>0</v>
      </c>
      <c r="DOO127" s="229">
        <f t="shared" si="79"/>
        <v>0</v>
      </c>
      <c r="DOP127" s="229">
        <f t="shared" si="79"/>
        <v>0</v>
      </c>
      <c r="DOQ127" s="229">
        <f t="shared" si="79"/>
        <v>0</v>
      </c>
      <c r="DOR127" s="229">
        <f t="shared" si="79"/>
        <v>0</v>
      </c>
      <c r="DOS127" s="229">
        <f t="shared" si="79"/>
        <v>0</v>
      </c>
      <c r="DOT127" s="229">
        <f t="shared" si="79"/>
        <v>0</v>
      </c>
      <c r="DOU127" s="229">
        <f t="shared" si="79"/>
        <v>0</v>
      </c>
      <c r="DOV127" s="229">
        <f t="shared" si="79"/>
        <v>0</v>
      </c>
      <c r="DOW127" s="229">
        <f t="shared" si="79"/>
        <v>0</v>
      </c>
      <c r="DOX127" s="229">
        <f t="shared" si="79"/>
        <v>0</v>
      </c>
      <c r="DOY127" s="229">
        <f t="shared" si="79"/>
        <v>0</v>
      </c>
      <c r="DOZ127" s="229">
        <f t="shared" si="79"/>
        <v>0</v>
      </c>
      <c r="DPA127" s="229">
        <f t="shared" si="79"/>
        <v>0</v>
      </c>
      <c r="DPB127" s="229">
        <f t="shared" si="79"/>
        <v>0</v>
      </c>
      <c r="DPC127" s="229">
        <f t="shared" si="79"/>
        <v>0</v>
      </c>
      <c r="DPD127" s="229">
        <f t="shared" si="79"/>
        <v>0</v>
      </c>
      <c r="DPE127" s="229">
        <f t="shared" si="79"/>
        <v>0</v>
      </c>
      <c r="DPF127" s="229">
        <f t="shared" si="79"/>
        <v>0</v>
      </c>
      <c r="DPG127" s="229">
        <f t="shared" si="79"/>
        <v>0</v>
      </c>
      <c r="DPH127" s="229">
        <f t="shared" si="79"/>
        <v>0</v>
      </c>
      <c r="DPI127" s="229">
        <f t="shared" si="79"/>
        <v>0</v>
      </c>
      <c r="DPJ127" s="229">
        <f t="shared" si="79"/>
        <v>0</v>
      </c>
      <c r="DPK127" s="229">
        <f t="shared" si="79"/>
        <v>0</v>
      </c>
      <c r="DPL127" s="229">
        <f t="shared" si="79"/>
        <v>0</v>
      </c>
      <c r="DPM127" s="229">
        <f t="shared" si="79"/>
        <v>0</v>
      </c>
      <c r="DPN127" s="229">
        <f t="shared" si="79"/>
        <v>0</v>
      </c>
      <c r="DPO127" s="229">
        <f t="shared" si="79"/>
        <v>0</v>
      </c>
      <c r="DPP127" s="229">
        <f t="shared" si="79"/>
        <v>0</v>
      </c>
      <c r="DPQ127" s="229">
        <f t="shared" si="79"/>
        <v>0</v>
      </c>
      <c r="DPR127" s="229">
        <f t="shared" si="79"/>
        <v>0</v>
      </c>
      <c r="DPS127" s="229">
        <f t="shared" si="79"/>
        <v>0</v>
      </c>
      <c r="DPT127" s="229">
        <f t="shared" si="79"/>
        <v>0</v>
      </c>
      <c r="DPU127" s="229">
        <f t="shared" si="79"/>
        <v>0</v>
      </c>
      <c r="DPV127" s="229">
        <f t="shared" si="79"/>
        <v>0</v>
      </c>
      <c r="DPW127" s="229">
        <f t="shared" si="79"/>
        <v>0</v>
      </c>
      <c r="DPX127" s="229">
        <f t="shared" si="79"/>
        <v>0</v>
      </c>
      <c r="DPY127" s="229">
        <f t="shared" si="79"/>
        <v>0</v>
      </c>
      <c r="DPZ127" s="229">
        <f t="shared" si="79"/>
        <v>0</v>
      </c>
      <c r="DQA127" s="229">
        <f t="shared" si="79"/>
        <v>0</v>
      </c>
      <c r="DQB127" s="229">
        <f t="shared" si="79"/>
        <v>0</v>
      </c>
      <c r="DQC127" s="229">
        <f t="shared" si="79"/>
        <v>0</v>
      </c>
      <c r="DQD127" s="229">
        <f t="shared" si="79"/>
        <v>0</v>
      </c>
      <c r="DQE127" s="229">
        <f t="shared" si="79"/>
        <v>0</v>
      </c>
      <c r="DQF127" s="229">
        <f t="shared" si="79"/>
        <v>0</v>
      </c>
      <c r="DQG127" s="229">
        <f t="shared" si="79"/>
        <v>0</v>
      </c>
      <c r="DQH127" s="229">
        <f t="shared" si="79"/>
        <v>0</v>
      </c>
      <c r="DQI127" s="229">
        <f t="shared" si="79"/>
        <v>0</v>
      </c>
      <c r="DQJ127" s="229">
        <f t="shared" si="79"/>
        <v>0</v>
      </c>
      <c r="DQK127" s="229">
        <f t="shared" si="79"/>
        <v>0</v>
      </c>
      <c r="DQL127" s="229">
        <f t="shared" si="79"/>
        <v>0</v>
      </c>
      <c r="DQM127" s="229">
        <f t="shared" si="79"/>
        <v>0</v>
      </c>
      <c r="DQN127" s="229">
        <f t="shared" si="79"/>
        <v>0</v>
      </c>
      <c r="DQO127" s="229">
        <f t="shared" si="79"/>
        <v>0</v>
      </c>
      <c r="DQP127" s="229">
        <f t="shared" si="79"/>
        <v>0</v>
      </c>
      <c r="DQQ127" s="229">
        <f t="shared" si="79"/>
        <v>0</v>
      </c>
      <c r="DQR127" s="229">
        <f t="shared" si="79"/>
        <v>0</v>
      </c>
      <c r="DQS127" s="229">
        <f t="shared" ref="DQS127:DTD127" si="80">IFERROR(DQQ127*DQO127,"")</f>
        <v>0</v>
      </c>
      <c r="DQT127" s="229">
        <f t="shared" si="80"/>
        <v>0</v>
      </c>
      <c r="DQU127" s="229">
        <f t="shared" si="80"/>
        <v>0</v>
      </c>
      <c r="DQV127" s="229">
        <f t="shared" si="80"/>
        <v>0</v>
      </c>
      <c r="DQW127" s="229">
        <f t="shared" si="80"/>
        <v>0</v>
      </c>
      <c r="DQX127" s="229">
        <f t="shared" si="80"/>
        <v>0</v>
      </c>
      <c r="DQY127" s="229">
        <f t="shared" si="80"/>
        <v>0</v>
      </c>
      <c r="DQZ127" s="229">
        <f t="shared" si="80"/>
        <v>0</v>
      </c>
      <c r="DRA127" s="229">
        <f t="shared" si="80"/>
        <v>0</v>
      </c>
      <c r="DRB127" s="229">
        <f t="shared" si="80"/>
        <v>0</v>
      </c>
      <c r="DRC127" s="229">
        <f t="shared" si="80"/>
        <v>0</v>
      </c>
      <c r="DRD127" s="229">
        <f t="shared" si="80"/>
        <v>0</v>
      </c>
      <c r="DRE127" s="229">
        <f t="shared" si="80"/>
        <v>0</v>
      </c>
      <c r="DRF127" s="229">
        <f t="shared" si="80"/>
        <v>0</v>
      </c>
      <c r="DRG127" s="229">
        <f t="shared" si="80"/>
        <v>0</v>
      </c>
      <c r="DRH127" s="229">
        <f t="shared" si="80"/>
        <v>0</v>
      </c>
      <c r="DRI127" s="229">
        <f t="shared" si="80"/>
        <v>0</v>
      </c>
      <c r="DRJ127" s="229">
        <f t="shared" si="80"/>
        <v>0</v>
      </c>
      <c r="DRK127" s="229">
        <f t="shared" si="80"/>
        <v>0</v>
      </c>
      <c r="DRL127" s="229">
        <f t="shared" si="80"/>
        <v>0</v>
      </c>
      <c r="DRM127" s="229">
        <f t="shared" si="80"/>
        <v>0</v>
      </c>
      <c r="DRN127" s="229">
        <f t="shared" si="80"/>
        <v>0</v>
      </c>
      <c r="DRO127" s="229">
        <f t="shared" si="80"/>
        <v>0</v>
      </c>
      <c r="DRP127" s="229">
        <f t="shared" si="80"/>
        <v>0</v>
      </c>
      <c r="DRQ127" s="229">
        <f t="shared" si="80"/>
        <v>0</v>
      </c>
      <c r="DRR127" s="229">
        <f t="shared" si="80"/>
        <v>0</v>
      </c>
      <c r="DRS127" s="229">
        <f t="shared" si="80"/>
        <v>0</v>
      </c>
      <c r="DRT127" s="229">
        <f t="shared" si="80"/>
        <v>0</v>
      </c>
      <c r="DRU127" s="229">
        <f t="shared" si="80"/>
        <v>0</v>
      </c>
      <c r="DRV127" s="229">
        <f t="shared" si="80"/>
        <v>0</v>
      </c>
      <c r="DRW127" s="229">
        <f t="shared" si="80"/>
        <v>0</v>
      </c>
      <c r="DRX127" s="229">
        <f t="shared" si="80"/>
        <v>0</v>
      </c>
      <c r="DRY127" s="229">
        <f t="shared" si="80"/>
        <v>0</v>
      </c>
      <c r="DRZ127" s="229">
        <f t="shared" si="80"/>
        <v>0</v>
      </c>
      <c r="DSA127" s="229">
        <f t="shared" si="80"/>
        <v>0</v>
      </c>
      <c r="DSB127" s="229">
        <f t="shared" si="80"/>
        <v>0</v>
      </c>
      <c r="DSC127" s="229">
        <f t="shared" si="80"/>
        <v>0</v>
      </c>
      <c r="DSD127" s="229">
        <f t="shared" si="80"/>
        <v>0</v>
      </c>
      <c r="DSE127" s="229">
        <f t="shared" si="80"/>
        <v>0</v>
      </c>
      <c r="DSF127" s="229">
        <f t="shared" si="80"/>
        <v>0</v>
      </c>
      <c r="DSG127" s="229">
        <f t="shared" si="80"/>
        <v>0</v>
      </c>
      <c r="DSH127" s="229">
        <f t="shared" si="80"/>
        <v>0</v>
      </c>
      <c r="DSI127" s="229">
        <f t="shared" si="80"/>
        <v>0</v>
      </c>
      <c r="DSJ127" s="229">
        <f t="shared" si="80"/>
        <v>0</v>
      </c>
      <c r="DSK127" s="229">
        <f t="shared" si="80"/>
        <v>0</v>
      </c>
      <c r="DSL127" s="229">
        <f t="shared" si="80"/>
        <v>0</v>
      </c>
      <c r="DSM127" s="229">
        <f t="shared" si="80"/>
        <v>0</v>
      </c>
      <c r="DSN127" s="229">
        <f t="shared" si="80"/>
        <v>0</v>
      </c>
      <c r="DSO127" s="229">
        <f t="shared" si="80"/>
        <v>0</v>
      </c>
      <c r="DSP127" s="229">
        <f t="shared" si="80"/>
        <v>0</v>
      </c>
      <c r="DSQ127" s="229">
        <f t="shared" si="80"/>
        <v>0</v>
      </c>
      <c r="DSR127" s="229">
        <f t="shared" si="80"/>
        <v>0</v>
      </c>
      <c r="DSS127" s="229">
        <f t="shared" si="80"/>
        <v>0</v>
      </c>
      <c r="DST127" s="229">
        <f t="shared" si="80"/>
        <v>0</v>
      </c>
      <c r="DSU127" s="229">
        <f t="shared" si="80"/>
        <v>0</v>
      </c>
      <c r="DSV127" s="229">
        <f t="shared" si="80"/>
        <v>0</v>
      </c>
      <c r="DSW127" s="229">
        <f t="shared" si="80"/>
        <v>0</v>
      </c>
      <c r="DSX127" s="229">
        <f t="shared" si="80"/>
        <v>0</v>
      </c>
      <c r="DSY127" s="229">
        <f t="shared" si="80"/>
        <v>0</v>
      </c>
      <c r="DSZ127" s="229">
        <f t="shared" si="80"/>
        <v>0</v>
      </c>
      <c r="DTA127" s="229">
        <f t="shared" si="80"/>
        <v>0</v>
      </c>
      <c r="DTB127" s="229">
        <f t="shared" si="80"/>
        <v>0</v>
      </c>
      <c r="DTC127" s="229">
        <f t="shared" si="80"/>
        <v>0</v>
      </c>
      <c r="DTD127" s="229">
        <f t="shared" si="80"/>
        <v>0</v>
      </c>
      <c r="DTE127" s="229">
        <f t="shared" ref="DTE127:DVP127" si="81">IFERROR(DTC127*DTA127,"")</f>
        <v>0</v>
      </c>
      <c r="DTF127" s="229">
        <f t="shared" si="81"/>
        <v>0</v>
      </c>
      <c r="DTG127" s="229">
        <f t="shared" si="81"/>
        <v>0</v>
      </c>
      <c r="DTH127" s="229">
        <f t="shared" si="81"/>
        <v>0</v>
      </c>
      <c r="DTI127" s="229">
        <f t="shared" si="81"/>
        <v>0</v>
      </c>
      <c r="DTJ127" s="229">
        <f t="shared" si="81"/>
        <v>0</v>
      </c>
      <c r="DTK127" s="229">
        <f t="shared" si="81"/>
        <v>0</v>
      </c>
      <c r="DTL127" s="229">
        <f t="shared" si="81"/>
        <v>0</v>
      </c>
      <c r="DTM127" s="229">
        <f t="shared" si="81"/>
        <v>0</v>
      </c>
      <c r="DTN127" s="229">
        <f t="shared" si="81"/>
        <v>0</v>
      </c>
      <c r="DTO127" s="229">
        <f t="shared" si="81"/>
        <v>0</v>
      </c>
      <c r="DTP127" s="229">
        <f t="shared" si="81"/>
        <v>0</v>
      </c>
      <c r="DTQ127" s="229">
        <f t="shared" si="81"/>
        <v>0</v>
      </c>
      <c r="DTR127" s="229">
        <f t="shared" si="81"/>
        <v>0</v>
      </c>
      <c r="DTS127" s="229">
        <f t="shared" si="81"/>
        <v>0</v>
      </c>
      <c r="DTT127" s="229">
        <f t="shared" si="81"/>
        <v>0</v>
      </c>
      <c r="DTU127" s="229">
        <f t="shared" si="81"/>
        <v>0</v>
      </c>
      <c r="DTV127" s="229">
        <f t="shared" si="81"/>
        <v>0</v>
      </c>
      <c r="DTW127" s="229">
        <f t="shared" si="81"/>
        <v>0</v>
      </c>
      <c r="DTX127" s="229">
        <f t="shared" si="81"/>
        <v>0</v>
      </c>
      <c r="DTY127" s="229">
        <f t="shared" si="81"/>
        <v>0</v>
      </c>
      <c r="DTZ127" s="229">
        <f t="shared" si="81"/>
        <v>0</v>
      </c>
      <c r="DUA127" s="229">
        <f t="shared" si="81"/>
        <v>0</v>
      </c>
      <c r="DUB127" s="229">
        <f t="shared" si="81"/>
        <v>0</v>
      </c>
      <c r="DUC127" s="229">
        <f t="shared" si="81"/>
        <v>0</v>
      </c>
      <c r="DUD127" s="229">
        <f t="shared" si="81"/>
        <v>0</v>
      </c>
      <c r="DUE127" s="229">
        <f t="shared" si="81"/>
        <v>0</v>
      </c>
      <c r="DUF127" s="229">
        <f t="shared" si="81"/>
        <v>0</v>
      </c>
      <c r="DUG127" s="229">
        <f t="shared" si="81"/>
        <v>0</v>
      </c>
      <c r="DUH127" s="229">
        <f t="shared" si="81"/>
        <v>0</v>
      </c>
      <c r="DUI127" s="229">
        <f t="shared" si="81"/>
        <v>0</v>
      </c>
      <c r="DUJ127" s="229">
        <f t="shared" si="81"/>
        <v>0</v>
      </c>
      <c r="DUK127" s="229">
        <f t="shared" si="81"/>
        <v>0</v>
      </c>
      <c r="DUL127" s="229">
        <f t="shared" si="81"/>
        <v>0</v>
      </c>
      <c r="DUM127" s="229">
        <f t="shared" si="81"/>
        <v>0</v>
      </c>
      <c r="DUN127" s="229">
        <f t="shared" si="81"/>
        <v>0</v>
      </c>
      <c r="DUO127" s="229">
        <f t="shared" si="81"/>
        <v>0</v>
      </c>
      <c r="DUP127" s="229">
        <f t="shared" si="81"/>
        <v>0</v>
      </c>
      <c r="DUQ127" s="229">
        <f t="shared" si="81"/>
        <v>0</v>
      </c>
      <c r="DUR127" s="229">
        <f t="shared" si="81"/>
        <v>0</v>
      </c>
      <c r="DUS127" s="229">
        <f t="shared" si="81"/>
        <v>0</v>
      </c>
      <c r="DUT127" s="229">
        <f t="shared" si="81"/>
        <v>0</v>
      </c>
      <c r="DUU127" s="229">
        <f t="shared" si="81"/>
        <v>0</v>
      </c>
      <c r="DUV127" s="229">
        <f t="shared" si="81"/>
        <v>0</v>
      </c>
      <c r="DUW127" s="229">
        <f t="shared" si="81"/>
        <v>0</v>
      </c>
      <c r="DUX127" s="229">
        <f t="shared" si="81"/>
        <v>0</v>
      </c>
      <c r="DUY127" s="229">
        <f t="shared" si="81"/>
        <v>0</v>
      </c>
      <c r="DUZ127" s="229">
        <f t="shared" si="81"/>
        <v>0</v>
      </c>
      <c r="DVA127" s="229">
        <f t="shared" si="81"/>
        <v>0</v>
      </c>
      <c r="DVB127" s="229">
        <f t="shared" si="81"/>
        <v>0</v>
      </c>
      <c r="DVC127" s="229">
        <f t="shared" si="81"/>
        <v>0</v>
      </c>
      <c r="DVD127" s="229">
        <f t="shared" si="81"/>
        <v>0</v>
      </c>
      <c r="DVE127" s="229">
        <f t="shared" si="81"/>
        <v>0</v>
      </c>
      <c r="DVF127" s="229">
        <f t="shared" si="81"/>
        <v>0</v>
      </c>
      <c r="DVG127" s="229">
        <f t="shared" si="81"/>
        <v>0</v>
      </c>
      <c r="DVH127" s="229">
        <f t="shared" si="81"/>
        <v>0</v>
      </c>
      <c r="DVI127" s="229">
        <f t="shared" si="81"/>
        <v>0</v>
      </c>
      <c r="DVJ127" s="229">
        <f t="shared" si="81"/>
        <v>0</v>
      </c>
      <c r="DVK127" s="229">
        <f t="shared" si="81"/>
        <v>0</v>
      </c>
      <c r="DVL127" s="229">
        <f t="shared" si="81"/>
        <v>0</v>
      </c>
      <c r="DVM127" s="229">
        <f t="shared" si="81"/>
        <v>0</v>
      </c>
      <c r="DVN127" s="229">
        <f t="shared" si="81"/>
        <v>0</v>
      </c>
      <c r="DVO127" s="229">
        <f t="shared" si="81"/>
        <v>0</v>
      </c>
      <c r="DVP127" s="229">
        <f t="shared" si="81"/>
        <v>0</v>
      </c>
      <c r="DVQ127" s="229">
        <f t="shared" ref="DVQ127:DYB127" si="82">IFERROR(DVO127*DVM127,"")</f>
        <v>0</v>
      </c>
      <c r="DVR127" s="229">
        <f t="shared" si="82"/>
        <v>0</v>
      </c>
      <c r="DVS127" s="229">
        <f t="shared" si="82"/>
        <v>0</v>
      </c>
      <c r="DVT127" s="229">
        <f t="shared" si="82"/>
        <v>0</v>
      </c>
      <c r="DVU127" s="229">
        <f t="shared" si="82"/>
        <v>0</v>
      </c>
      <c r="DVV127" s="229">
        <f t="shared" si="82"/>
        <v>0</v>
      </c>
      <c r="DVW127" s="229">
        <f t="shared" si="82"/>
        <v>0</v>
      </c>
      <c r="DVX127" s="229">
        <f t="shared" si="82"/>
        <v>0</v>
      </c>
      <c r="DVY127" s="229">
        <f t="shared" si="82"/>
        <v>0</v>
      </c>
      <c r="DVZ127" s="229">
        <f t="shared" si="82"/>
        <v>0</v>
      </c>
      <c r="DWA127" s="229">
        <f t="shared" si="82"/>
        <v>0</v>
      </c>
      <c r="DWB127" s="229">
        <f t="shared" si="82"/>
        <v>0</v>
      </c>
      <c r="DWC127" s="229">
        <f t="shared" si="82"/>
        <v>0</v>
      </c>
      <c r="DWD127" s="229">
        <f t="shared" si="82"/>
        <v>0</v>
      </c>
      <c r="DWE127" s="229">
        <f t="shared" si="82"/>
        <v>0</v>
      </c>
      <c r="DWF127" s="229">
        <f t="shared" si="82"/>
        <v>0</v>
      </c>
      <c r="DWG127" s="229">
        <f t="shared" si="82"/>
        <v>0</v>
      </c>
      <c r="DWH127" s="229">
        <f t="shared" si="82"/>
        <v>0</v>
      </c>
      <c r="DWI127" s="229">
        <f t="shared" si="82"/>
        <v>0</v>
      </c>
      <c r="DWJ127" s="229">
        <f t="shared" si="82"/>
        <v>0</v>
      </c>
      <c r="DWK127" s="229">
        <f t="shared" si="82"/>
        <v>0</v>
      </c>
      <c r="DWL127" s="229">
        <f t="shared" si="82"/>
        <v>0</v>
      </c>
      <c r="DWM127" s="229">
        <f t="shared" si="82"/>
        <v>0</v>
      </c>
      <c r="DWN127" s="229">
        <f t="shared" si="82"/>
        <v>0</v>
      </c>
      <c r="DWO127" s="229">
        <f t="shared" si="82"/>
        <v>0</v>
      </c>
      <c r="DWP127" s="229">
        <f t="shared" si="82"/>
        <v>0</v>
      </c>
      <c r="DWQ127" s="229">
        <f t="shared" si="82"/>
        <v>0</v>
      </c>
      <c r="DWR127" s="229">
        <f t="shared" si="82"/>
        <v>0</v>
      </c>
      <c r="DWS127" s="229">
        <f t="shared" si="82"/>
        <v>0</v>
      </c>
      <c r="DWT127" s="229">
        <f t="shared" si="82"/>
        <v>0</v>
      </c>
      <c r="DWU127" s="229">
        <f t="shared" si="82"/>
        <v>0</v>
      </c>
      <c r="DWV127" s="229">
        <f t="shared" si="82"/>
        <v>0</v>
      </c>
      <c r="DWW127" s="229">
        <f t="shared" si="82"/>
        <v>0</v>
      </c>
      <c r="DWX127" s="229">
        <f t="shared" si="82"/>
        <v>0</v>
      </c>
      <c r="DWY127" s="229">
        <f t="shared" si="82"/>
        <v>0</v>
      </c>
      <c r="DWZ127" s="229">
        <f t="shared" si="82"/>
        <v>0</v>
      </c>
      <c r="DXA127" s="229">
        <f t="shared" si="82"/>
        <v>0</v>
      </c>
      <c r="DXB127" s="229">
        <f t="shared" si="82"/>
        <v>0</v>
      </c>
      <c r="DXC127" s="229">
        <f t="shared" si="82"/>
        <v>0</v>
      </c>
      <c r="DXD127" s="229">
        <f t="shared" si="82"/>
        <v>0</v>
      </c>
      <c r="DXE127" s="229">
        <f t="shared" si="82"/>
        <v>0</v>
      </c>
      <c r="DXF127" s="229">
        <f t="shared" si="82"/>
        <v>0</v>
      </c>
      <c r="DXG127" s="229">
        <f t="shared" si="82"/>
        <v>0</v>
      </c>
      <c r="DXH127" s="229">
        <f t="shared" si="82"/>
        <v>0</v>
      </c>
      <c r="DXI127" s="229">
        <f t="shared" si="82"/>
        <v>0</v>
      </c>
      <c r="DXJ127" s="229">
        <f t="shared" si="82"/>
        <v>0</v>
      </c>
      <c r="DXK127" s="229">
        <f t="shared" si="82"/>
        <v>0</v>
      </c>
      <c r="DXL127" s="229">
        <f t="shared" si="82"/>
        <v>0</v>
      </c>
      <c r="DXM127" s="229">
        <f t="shared" si="82"/>
        <v>0</v>
      </c>
      <c r="DXN127" s="229">
        <f t="shared" si="82"/>
        <v>0</v>
      </c>
      <c r="DXO127" s="229">
        <f t="shared" si="82"/>
        <v>0</v>
      </c>
      <c r="DXP127" s="229">
        <f t="shared" si="82"/>
        <v>0</v>
      </c>
      <c r="DXQ127" s="229">
        <f t="shared" si="82"/>
        <v>0</v>
      </c>
      <c r="DXR127" s="229">
        <f t="shared" si="82"/>
        <v>0</v>
      </c>
      <c r="DXS127" s="229">
        <f t="shared" si="82"/>
        <v>0</v>
      </c>
      <c r="DXT127" s="229">
        <f t="shared" si="82"/>
        <v>0</v>
      </c>
      <c r="DXU127" s="229">
        <f t="shared" si="82"/>
        <v>0</v>
      </c>
      <c r="DXV127" s="229">
        <f t="shared" si="82"/>
        <v>0</v>
      </c>
      <c r="DXW127" s="229">
        <f t="shared" si="82"/>
        <v>0</v>
      </c>
      <c r="DXX127" s="229">
        <f t="shared" si="82"/>
        <v>0</v>
      </c>
      <c r="DXY127" s="229">
        <f t="shared" si="82"/>
        <v>0</v>
      </c>
      <c r="DXZ127" s="229">
        <f t="shared" si="82"/>
        <v>0</v>
      </c>
      <c r="DYA127" s="229">
        <f t="shared" si="82"/>
        <v>0</v>
      </c>
      <c r="DYB127" s="229">
        <f t="shared" si="82"/>
        <v>0</v>
      </c>
      <c r="DYC127" s="229">
        <f t="shared" ref="DYC127:EAN127" si="83">IFERROR(DYA127*DXY127,"")</f>
        <v>0</v>
      </c>
      <c r="DYD127" s="229">
        <f t="shared" si="83"/>
        <v>0</v>
      </c>
      <c r="DYE127" s="229">
        <f t="shared" si="83"/>
        <v>0</v>
      </c>
      <c r="DYF127" s="229">
        <f t="shared" si="83"/>
        <v>0</v>
      </c>
      <c r="DYG127" s="229">
        <f t="shared" si="83"/>
        <v>0</v>
      </c>
      <c r="DYH127" s="229">
        <f t="shared" si="83"/>
        <v>0</v>
      </c>
      <c r="DYI127" s="229">
        <f t="shared" si="83"/>
        <v>0</v>
      </c>
      <c r="DYJ127" s="229">
        <f t="shared" si="83"/>
        <v>0</v>
      </c>
      <c r="DYK127" s="229">
        <f t="shared" si="83"/>
        <v>0</v>
      </c>
      <c r="DYL127" s="229">
        <f t="shared" si="83"/>
        <v>0</v>
      </c>
      <c r="DYM127" s="229">
        <f t="shared" si="83"/>
        <v>0</v>
      </c>
      <c r="DYN127" s="229">
        <f t="shared" si="83"/>
        <v>0</v>
      </c>
      <c r="DYO127" s="229">
        <f t="shared" si="83"/>
        <v>0</v>
      </c>
      <c r="DYP127" s="229">
        <f t="shared" si="83"/>
        <v>0</v>
      </c>
      <c r="DYQ127" s="229">
        <f t="shared" si="83"/>
        <v>0</v>
      </c>
      <c r="DYR127" s="229">
        <f t="shared" si="83"/>
        <v>0</v>
      </c>
      <c r="DYS127" s="229">
        <f t="shared" si="83"/>
        <v>0</v>
      </c>
      <c r="DYT127" s="229">
        <f t="shared" si="83"/>
        <v>0</v>
      </c>
      <c r="DYU127" s="229">
        <f t="shared" si="83"/>
        <v>0</v>
      </c>
      <c r="DYV127" s="229">
        <f t="shared" si="83"/>
        <v>0</v>
      </c>
      <c r="DYW127" s="229">
        <f t="shared" si="83"/>
        <v>0</v>
      </c>
      <c r="DYX127" s="229">
        <f t="shared" si="83"/>
        <v>0</v>
      </c>
      <c r="DYY127" s="229">
        <f t="shared" si="83"/>
        <v>0</v>
      </c>
      <c r="DYZ127" s="229">
        <f t="shared" si="83"/>
        <v>0</v>
      </c>
      <c r="DZA127" s="229">
        <f t="shared" si="83"/>
        <v>0</v>
      </c>
      <c r="DZB127" s="229">
        <f t="shared" si="83"/>
        <v>0</v>
      </c>
      <c r="DZC127" s="229">
        <f t="shared" si="83"/>
        <v>0</v>
      </c>
      <c r="DZD127" s="229">
        <f t="shared" si="83"/>
        <v>0</v>
      </c>
      <c r="DZE127" s="229">
        <f t="shared" si="83"/>
        <v>0</v>
      </c>
      <c r="DZF127" s="229">
        <f t="shared" si="83"/>
        <v>0</v>
      </c>
      <c r="DZG127" s="229">
        <f t="shared" si="83"/>
        <v>0</v>
      </c>
      <c r="DZH127" s="229">
        <f t="shared" si="83"/>
        <v>0</v>
      </c>
      <c r="DZI127" s="229">
        <f t="shared" si="83"/>
        <v>0</v>
      </c>
      <c r="DZJ127" s="229">
        <f t="shared" si="83"/>
        <v>0</v>
      </c>
      <c r="DZK127" s="229">
        <f t="shared" si="83"/>
        <v>0</v>
      </c>
      <c r="DZL127" s="229">
        <f t="shared" si="83"/>
        <v>0</v>
      </c>
      <c r="DZM127" s="229">
        <f t="shared" si="83"/>
        <v>0</v>
      </c>
      <c r="DZN127" s="229">
        <f t="shared" si="83"/>
        <v>0</v>
      </c>
      <c r="DZO127" s="229">
        <f t="shared" si="83"/>
        <v>0</v>
      </c>
      <c r="DZP127" s="229">
        <f t="shared" si="83"/>
        <v>0</v>
      </c>
      <c r="DZQ127" s="229">
        <f t="shared" si="83"/>
        <v>0</v>
      </c>
      <c r="DZR127" s="229">
        <f t="shared" si="83"/>
        <v>0</v>
      </c>
      <c r="DZS127" s="229">
        <f t="shared" si="83"/>
        <v>0</v>
      </c>
      <c r="DZT127" s="229">
        <f t="shared" si="83"/>
        <v>0</v>
      </c>
      <c r="DZU127" s="229">
        <f t="shared" si="83"/>
        <v>0</v>
      </c>
      <c r="DZV127" s="229">
        <f t="shared" si="83"/>
        <v>0</v>
      </c>
      <c r="DZW127" s="229">
        <f t="shared" si="83"/>
        <v>0</v>
      </c>
      <c r="DZX127" s="229">
        <f t="shared" si="83"/>
        <v>0</v>
      </c>
      <c r="DZY127" s="229">
        <f t="shared" si="83"/>
        <v>0</v>
      </c>
      <c r="DZZ127" s="229">
        <f t="shared" si="83"/>
        <v>0</v>
      </c>
      <c r="EAA127" s="229">
        <f t="shared" si="83"/>
        <v>0</v>
      </c>
      <c r="EAB127" s="229">
        <f t="shared" si="83"/>
        <v>0</v>
      </c>
      <c r="EAC127" s="229">
        <f t="shared" si="83"/>
        <v>0</v>
      </c>
      <c r="EAD127" s="229">
        <f t="shared" si="83"/>
        <v>0</v>
      </c>
      <c r="EAE127" s="229">
        <f t="shared" si="83"/>
        <v>0</v>
      </c>
      <c r="EAF127" s="229">
        <f t="shared" si="83"/>
        <v>0</v>
      </c>
      <c r="EAG127" s="229">
        <f t="shared" si="83"/>
        <v>0</v>
      </c>
      <c r="EAH127" s="229">
        <f t="shared" si="83"/>
        <v>0</v>
      </c>
      <c r="EAI127" s="229">
        <f t="shared" si="83"/>
        <v>0</v>
      </c>
      <c r="EAJ127" s="229">
        <f t="shared" si="83"/>
        <v>0</v>
      </c>
      <c r="EAK127" s="229">
        <f t="shared" si="83"/>
        <v>0</v>
      </c>
      <c r="EAL127" s="229">
        <f t="shared" si="83"/>
        <v>0</v>
      </c>
      <c r="EAM127" s="229">
        <f t="shared" si="83"/>
        <v>0</v>
      </c>
      <c r="EAN127" s="229">
        <f t="shared" si="83"/>
        <v>0</v>
      </c>
      <c r="EAO127" s="229">
        <f t="shared" ref="EAO127:ECZ127" si="84">IFERROR(EAM127*EAK127,"")</f>
        <v>0</v>
      </c>
      <c r="EAP127" s="229">
        <f t="shared" si="84"/>
        <v>0</v>
      </c>
      <c r="EAQ127" s="229">
        <f t="shared" si="84"/>
        <v>0</v>
      </c>
      <c r="EAR127" s="229">
        <f t="shared" si="84"/>
        <v>0</v>
      </c>
      <c r="EAS127" s="229">
        <f t="shared" si="84"/>
        <v>0</v>
      </c>
      <c r="EAT127" s="229">
        <f t="shared" si="84"/>
        <v>0</v>
      </c>
      <c r="EAU127" s="229">
        <f t="shared" si="84"/>
        <v>0</v>
      </c>
      <c r="EAV127" s="229">
        <f t="shared" si="84"/>
        <v>0</v>
      </c>
      <c r="EAW127" s="229">
        <f t="shared" si="84"/>
        <v>0</v>
      </c>
      <c r="EAX127" s="229">
        <f t="shared" si="84"/>
        <v>0</v>
      </c>
      <c r="EAY127" s="229">
        <f t="shared" si="84"/>
        <v>0</v>
      </c>
      <c r="EAZ127" s="229">
        <f t="shared" si="84"/>
        <v>0</v>
      </c>
      <c r="EBA127" s="229">
        <f t="shared" si="84"/>
        <v>0</v>
      </c>
      <c r="EBB127" s="229">
        <f t="shared" si="84"/>
        <v>0</v>
      </c>
      <c r="EBC127" s="229">
        <f t="shared" si="84"/>
        <v>0</v>
      </c>
      <c r="EBD127" s="229">
        <f t="shared" si="84"/>
        <v>0</v>
      </c>
      <c r="EBE127" s="229">
        <f t="shared" si="84"/>
        <v>0</v>
      </c>
      <c r="EBF127" s="229">
        <f t="shared" si="84"/>
        <v>0</v>
      </c>
      <c r="EBG127" s="229">
        <f t="shared" si="84"/>
        <v>0</v>
      </c>
      <c r="EBH127" s="229">
        <f t="shared" si="84"/>
        <v>0</v>
      </c>
      <c r="EBI127" s="229">
        <f t="shared" si="84"/>
        <v>0</v>
      </c>
      <c r="EBJ127" s="229">
        <f t="shared" si="84"/>
        <v>0</v>
      </c>
      <c r="EBK127" s="229">
        <f t="shared" si="84"/>
        <v>0</v>
      </c>
      <c r="EBL127" s="229">
        <f t="shared" si="84"/>
        <v>0</v>
      </c>
      <c r="EBM127" s="229">
        <f t="shared" si="84"/>
        <v>0</v>
      </c>
      <c r="EBN127" s="229">
        <f t="shared" si="84"/>
        <v>0</v>
      </c>
      <c r="EBO127" s="229">
        <f t="shared" si="84"/>
        <v>0</v>
      </c>
      <c r="EBP127" s="229">
        <f t="shared" si="84"/>
        <v>0</v>
      </c>
      <c r="EBQ127" s="229">
        <f t="shared" si="84"/>
        <v>0</v>
      </c>
      <c r="EBR127" s="229">
        <f t="shared" si="84"/>
        <v>0</v>
      </c>
      <c r="EBS127" s="229">
        <f t="shared" si="84"/>
        <v>0</v>
      </c>
      <c r="EBT127" s="229">
        <f t="shared" si="84"/>
        <v>0</v>
      </c>
      <c r="EBU127" s="229">
        <f t="shared" si="84"/>
        <v>0</v>
      </c>
      <c r="EBV127" s="229">
        <f t="shared" si="84"/>
        <v>0</v>
      </c>
      <c r="EBW127" s="229">
        <f t="shared" si="84"/>
        <v>0</v>
      </c>
      <c r="EBX127" s="229">
        <f t="shared" si="84"/>
        <v>0</v>
      </c>
      <c r="EBY127" s="229">
        <f t="shared" si="84"/>
        <v>0</v>
      </c>
      <c r="EBZ127" s="229">
        <f t="shared" si="84"/>
        <v>0</v>
      </c>
      <c r="ECA127" s="229">
        <f t="shared" si="84"/>
        <v>0</v>
      </c>
      <c r="ECB127" s="229">
        <f t="shared" si="84"/>
        <v>0</v>
      </c>
      <c r="ECC127" s="229">
        <f t="shared" si="84"/>
        <v>0</v>
      </c>
      <c r="ECD127" s="229">
        <f t="shared" si="84"/>
        <v>0</v>
      </c>
      <c r="ECE127" s="229">
        <f t="shared" si="84"/>
        <v>0</v>
      </c>
      <c r="ECF127" s="229">
        <f t="shared" si="84"/>
        <v>0</v>
      </c>
      <c r="ECG127" s="229">
        <f t="shared" si="84"/>
        <v>0</v>
      </c>
      <c r="ECH127" s="229">
        <f t="shared" si="84"/>
        <v>0</v>
      </c>
      <c r="ECI127" s="229">
        <f t="shared" si="84"/>
        <v>0</v>
      </c>
      <c r="ECJ127" s="229">
        <f t="shared" si="84"/>
        <v>0</v>
      </c>
      <c r="ECK127" s="229">
        <f t="shared" si="84"/>
        <v>0</v>
      </c>
      <c r="ECL127" s="229">
        <f t="shared" si="84"/>
        <v>0</v>
      </c>
      <c r="ECM127" s="229">
        <f t="shared" si="84"/>
        <v>0</v>
      </c>
      <c r="ECN127" s="229">
        <f t="shared" si="84"/>
        <v>0</v>
      </c>
      <c r="ECO127" s="229">
        <f t="shared" si="84"/>
        <v>0</v>
      </c>
      <c r="ECP127" s="229">
        <f t="shared" si="84"/>
        <v>0</v>
      </c>
      <c r="ECQ127" s="229">
        <f t="shared" si="84"/>
        <v>0</v>
      </c>
      <c r="ECR127" s="229">
        <f t="shared" si="84"/>
        <v>0</v>
      </c>
      <c r="ECS127" s="229">
        <f t="shared" si="84"/>
        <v>0</v>
      </c>
      <c r="ECT127" s="229">
        <f t="shared" si="84"/>
        <v>0</v>
      </c>
      <c r="ECU127" s="229">
        <f t="shared" si="84"/>
        <v>0</v>
      </c>
      <c r="ECV127" s="229">
        <f t="shared" si="84"/>
        <v>0</v>
      </c>
      <c r="ECW127" s="229">
        <f t="shared" si="84"/>
        <v>0</v>
      </c>
      <c r="ECX127" s="229">
        <f t="shared" si="84"/>
        <v>0</v>
      </c>
      <c r="ECY127" s="229">
        <f t="shared" si="84"/>
        <v>0</v>
      </c>
      <c r="ECZ127" s="229">
        <f t="shared" si="84"/>
        <v>0</v>
      </c>
      <c r="EDA127" s="229">
        <f t="shared" ref="EDA127:EFL127" si="85">IFERROR(ECY127*ECW127,"")</f>
        <v>0</v>
      </c>
      <c r="EDB127" s="229">
        <f t="shared" si="85"/>
        <v>0</v>
      </c>
      <c r="EDC127" s="229">
        <f t="shared" si="85"/>
        <v>0</v>
      </c>
      <c r="EDD127" s="229">
        <f t="shared" si="85"/>
        <v>0</v>
      </c>
      <c r="EDE127" s="229">
        <f t="shared" si="85"/>
        <v>0</v>
      </c>
      <c r="EDF127" s="229">
        <f t="shared" si="85"/>
        <v>0</v>
      </c>
      <c r="EDG127" s="229">
        <f t="shared" si="85"/>
        <v>0</v>
      </c>
      <c r="EDH127" s="229">
        <f t="shared" si="85"/>
        <v>0</v>
      </c>
      <c r="EDI127" s="229">
        <f t="shared" si="85"/>
        <v>0</v>
      </c>
      <c r="EDJ127" s="229">
        <f t="shared" si="85"/>
        <v>0</v>
      </c>
      <c r="EDK127" s="229">
        <f t="shared" si="85"/>
        <v>0</v>
      </c>
      <c r="EDL127" s="229">
        <f t="shared" si="85"/>
        <v>0</v>
      </c>
      <c r="EDM127" s="229">
        <f t="shared" si="85"/>
        <v>0</v>
      </c>
      <c r="EDN127" s="229">
        <f t="shared" si="85"/>
        <v>0</v>
      </c>
      <c r="EDO127" s="229">
        <f t="shared" si="85"/>
        <v>0</v>
      </c>
      <c r="EDP127" s="229">
        <f t="shared" si="85"/>
        <v>0</v>
      </c>
      <c r="EDQ127" s="229">
        <f t="shared" si="85"/>
        <v>0</v>
      </c>
      <c r="EDR127" s="229">
        <f t="shared" si="85"/>
        <v>0</v>
      </c>
      <c r="EDS127" s="229">
        <f t="shared" si="85"/>
        <v>0</v>
      </c>
      <c r="EDT127" s="229">
        <f t="shared" si="85"/>
        <v>0</v>
      </c>
      <c r="EDU127" s="229">
        <f t="shared" si="85"/>
        <v>0</v>
      </c>
      <c r="EDV127" s="229">
        <f t="shared" si="85"/>
        <v>0</v>
      </c>
      <c r="EDW127" s="229">
        <f t="shared" si="85"/>
        <v>0</v>
      </c>
      <c r="EDX127" s="229">
        <f t="shared" si="85"/>
        <v>0</v>
      </c>
      <c r="EDY127" s="229">
        <f t="shared" si="85"/>
        <v>0</v>
      </c>
      <c r="EDZ127" s="229">
        <f t="shared" si="85"/>
        <v>0</v>
      </c>
      <c r="EEA127" s="229">
        <f t="shared" si="85"/>
        <v>0</v>
      </c>
      <c r="EEB127" s="229">
        <f t="shared" si="85"/>
        <v>0</v>
      </c>
      <c r="EEC127" s="229">
        <f t="shared" si="85"/>
        <v>0</v>
      </c>
      <c r="EED127" s="229">
        <f t="shared" si="85"/>
        <v>0</v>
      </c>
      <c r="EEE127" s="229">
        <f t="shared" si="85"/>
        <v>0</v>
      </c>
      <c r="EEF127" s="229">
        <f t="shared" si="85"/>
        <v>0</v>
      </c>
      <c r="EEG127" s="229">
        <f t="shared" si="85"/>
        <v>0</v>
      </c>
      <c r="EEH127" s="229">
        <f t="shared" si="85"/>
        <v>0</v>
      </c>
      <c r="EEI127" s="229">
        <f t="shared" si="85"/>
        <v>0</v>
      </c>
      <c r="EEJ127" s="229">
        <f t="shared" si="85"/>
        <v>0</v>
      </c>
      <c r="EEK127" s="229">
        <f t="shared" si="85"/>
        <v>0</v>
      </c>
      <c r="EEL127" s="229">
        <f t="shared" si="85"/>
        <v>0</v>
      </c>
      <c r="EEM127" s="229">
        <f t="shared" si="85"/>
        <v>0</v>
      </c>
      <c r="EEN127" s="229">
        <f t="shared" si="85"/>
        <v>0</v>
      </c>
      <c r="EEO127" s="229">
        <f t="shared" si="85"/>
        <v>0</v>
      </c>
      <c r="EEP127" s="229">
        <f t="shared" si="85"/>
        <v>0</v>
      </c>
      <c r="EEQ127" s="229">
        <f t="shared" si="85"/>
        <v>0</v>
      </c>
      <c r="EER127" s="229">
        <f t="shared" si="85"/>
        <v>0</v>
      </c>
      <c r="EES127" s="229">
        <f t="shared" si="85"/>
        <v>0</v>
      </c>
      <c r="EET127" s="229">
        <f t="shared" si="85"/>
        <v>0</v>
      </c>
      <c r="EEU127" s="229">
        <f t="shared" si="85"/>
        <v>0</v>
      </c>
      <c r="EEV127" s="229">
        <f t="shared" si="85"/>
        <v>0</v>
      </c>
      <c r="EEW127" s="229">
        <f t="shared" si="85"/>
        <v>0</v>
      </c>
      <c r="EEX127" s="229">
        <f t="shared" si="85"/>
        <v>0</v>
      </c>
      <c r="EEY127" s="229">
        <f t="shared" si="85"/>
        <v>0</v>
      </c>
      <c r="EEZ127" s="229">
        <f t="shared" si="85"/>
        <v>0</v>
      </c>
      <c r="EFA127" s="229">
        <f t="shared" si="85"/>
        <v>0</v>
      </c>
      <c r="EFB127" s="229">
        <f t="shared" si="85"/>
        <v>0</v>
      </c>
      <c r="EFC127" s="229">
        <f t="shared" si="85"/>
        <v>0</v>
      </c>
      <c r="EFD127" s="229">
        <f t="shared" si="85"/>
        <v>0</v>
      </c>
      <c r="EFE127" s="229">
        <f t="shared" si="85"/>
        <v>0</v>
      </c>
      <c r="EFF127" s="229">
        <f t="shared" si="85"/>
        <v>0</v>
      </c>
      <c r="EFG127" s="229">
        <f t="shared" si="85"/>
        <v>0</v>
      </c>
      <c r="EFH127" s="229">
        <f t="shared" si="85"/>
        <v>0</v>
      </c>
      <c r="EFI127" s="229">
        <f t="shared" si="85"/>
        <v>0</v>
      </c>
      <c r="EFJ127" s="229">
        <f t="shared" si="85"/>
        <v>0</v>
      </c>
      <c r="EFK127" s="229">
        <f t="shared" si="85"/>
        <v>0</v>
      </c>
      <c r="EFL127" s="229">
        <f t="shared" si="85"/>
        <v>0</v>
      </c>
      <c r="EFM127" s="229">
        <f t="shared" ref="EFM127:EHX127" si="86">IFERROR(EFK127*EFI127,"")</f>
        <v>0</v>
      </c>
      <c r="EFN127" s="229">
        <f t="shared" si="86"/>
        <v>0</v>
      </c>
      <c r="EFO127" s="229">
        <f t="shared" si="86"/>
        <v>0</v>
      </c>
      <c r="EFP127" s="229">
        <f t="shared" si="86"/>
        <v>0</v>
      </c>
      <c r="EFQ127" s="229">
        <f t="shared" si="86"/>
        <v>0</v>
      </c>
      <c r="EFR127" s="229">
        <f t="shared" si="86"/>
        <v>0</v>
      </c>
      <c r="EFS127" s="229">
        <f t="shared" si="86"/>
        <v>0</v>
      </c>
      <c r="EFT127" s="229">
        <f t="shared" si="86"/>
        <v>0</v>
      </c>
      <c r="EFU127" s="229">
        <f t="shared" si="86"/>
        <v>0</v>
      </c>
      <c r="EFV127" s="229">
        <f t="shared" si="86"/>
        <v>0</v>
      </c>
      <c r="EFW127" s="229">
        <f t="shared" si="86"/>
        <v>0</v>
      </c>
      <c r="EFX127" s="229">
        <f t="shared" si="86"/>
        <v>0</v>
      </c>
      <c r="EFY127" s="229">
        <f t="shared" si="86"/>
        <v>0</v>
      </c>
      <c r="EFZ127" s="229">
        <f t="shared" si="86"/>
        <v>0</v>
      </c>
      <c r="EGA127" s="229">
        <f t="shared" si="86"/>
        <v>0</v>
      </c>
      <c r="EGB127" s="229">
        <f t="shared" si="86"/>
        <v>0</v>
      </c>
      <c r="EGC127" s="229">
        <f t="shared" si="86"/>
        <v>0</v>
      </c>
      <c r="EGD127" s="229">
        <f t="shared" si="86"/>
        <v>0</v>
      </c>
      <c r="EGE127" s="229">
        <f t="shared" si="86"/>
        <v>0</v>
      </c>
      <c r="EGF127" s="229">
        <f t="shared" si="86"/>
        <v>0</v>
      </c>
      <c r="EGG127" s="229">
        <f t="shared" si="86"/>
        <v>0</v>
      </c>
      <c r="EGH127" s="229">
        <f t="shared" si="86"/>
        <v>0</v>
      </c>
      <c r="EGI127" s="229">
        <f t="shared" si="86"/>
        <v>0</v>
      </c>
      <c r="EGJ127" s="229">
        <f t="shared" si="86"/>
        <v>0</v>
      </c>
      <c r="EGK127" s="229">
        <f t="shared" si="86"/>
        <v>0</v>
      </c>
      <c r="EGL127" s="229">
        <f t="shared" si="86"/>
        <v>0</v>
      </c>
      <c r="EGM127" s="229">
        <f t="shared" si="86"/>
        <v>0</v>
      </c>
      <c r="EGN127" s="229">
        <f t="shared" si="86"/>
        <v>0</v>
      </c>
      <c r="EGO127" s="229">
        <f t="shared" si="86"/>
        <v>0</v>
      </c>
      <c r="EGP127" s="229">
        <f t="shared" si="86"/>
        <v>0</v>
      </c>
      <c r="EGQ127" s="229">
        <f t="shared" si="86"/>
        <v>0</v>
      </c>
      <c r="EGR127" s="229">
        <f t="shared" si="86"/>
        <v>0</v>
      </c>
      <c r="EGS127" s="229">
        <f t="shared" si="86"/>
        <v>0</v>
      </c>
      <c r="EGT127" s="229">
        <f t="shared" si="86"/>
        <v>0</v>
      </c>
      <c r="EGU127" s="229">
        <f t="shared" si="86"/>
        <v>0</v>
      </c>
      <c r="EGV127" s="229">
        <f t="shared" si="86"/>
        <v>0</v>
      </c>
      <c r="EGW127" s="229">
        <f t="shared" si="86"/>
        <v>0</v>
      </c>
      <c r="EGX127" s="229">
        <f t="shared" si="86"/>
        <v>0</v>
      </c>
      <c r="EGY127" s="229">
        <f t="shared" si="86"/>
        <v>0</v>
      </c>
      <c r="EGZ127" s="229">
        <f t="shared" si="86"/>
        <v>0</v>
      </c>
      <c r="EHA127" s="229">
        <f t="shared" si="86"/>
        <v>0</v>
      </c>
      <c r="EHB127" s="229">
        <f t="shared" si="86"/>
        <v>0</v>
      </c>
      <c r="EHC127" s="229">
        <f t="shared" si="86"/>
        <v>0</v>
      </c>
      <c r="EHD127" s="229">
        <f t="shared" si="86"/>
        <v>0</v>
      </c>
      <c r="EHE127" s="229">
        <f t="shared" si="86"/>
        <v>0</v>
      </c>
      <c r="EHF127" s="229">
        <f t="shared" si="86"/>
        <v>0</v>
      </c>
      <c r="EHG127" s="229">
        <f t="shared" si="86"/>
        <v>0</v>
      </c>
      <c r="EHH127" s="229">
        <f t="shared" si="86"/>
        <v>0</v>
      </c>
      <c r="EHI127" s="229">
        <f t="shared" si="86"/>
        <v>0</v>
      </c>
      <c r="EHJ127" s="229">
        <f t="shared" si="86"/>
        <v>0</v>
      </c>
      <c r="EHK127" s="229">
        <f t="shared" si="86"/>
        <v>0</v>
      </c>
      <c r="EHL127" s="229">
        <f t="shared" si="86"/>
        <v>0</v>
      </c>
      <c r="EHM127" s="229">
        <f t="shared" si="86"/>
        <v>0</v>
      </c>
      <c r="EHN127" s="229">
        <f t="shared" si="86"/>
        <v>0</v>
      </c>
      <c r="EHO127" s="229">
        <f t="shared" si="86"/>
        <v>0</v>
      </c>
      <c r="EHP127" s="229">
        <f t="shared" si="86"/>
        <v>0</v>
      </c>
      <c r="EHQ127" s="229">
        <f t="shared" si="86"/>
        <v>0</v>
      </c>
      <c r="EHR127" s="229">
        <f t="shared" si="86"/>
        <v>0</v>
      </c>
      <c r="EHS127" s="229">
        <f t="shared" si="86"/>
        <v>0</v>
      </c>
      <c r="EHT127" s="229">
        <f t="shared" si="86"/>
        <v>0</v>
      </c>
      <c r="EHU127" s="229">
        <f t="shared" si="86"/>
        <v>0</v>
      </c>
      <c r="EHV127" s="229">
        <f t="shared" si="86"/>
        <v>0</v>
      </c>
      <c r="EHW127" s="229">
        <f t="shared" si="86"/>
        <v>0</v>
      </c>
      <c r="EHX127" s="229">
        <f t="shared" si="86"/>
        <v>0</v>
      </c>
      <c r="EHY127" s="229">
        <f t="shared" ref="EHY127:EKJ127" si="87">IFERROR(EHW127*EHU127,"")</f>
        <v>0</v>
      </c>
      <c r="EHZ127" s="229">
        <f t="shared" si="87"/>
        <v>0</v>
      </c>
      <c r="EIA127" s="229">
        <f t="shared" si="87"/>
        <v>0</v>
      </c>
      <c r="EIB127" s="229">
        <f t="shared" si="87"/>
        <v>0</v>
      </c>
      <c r="EIC127" s="229">
        <f t="shared" si="87"/>
        <v>0</v>
      </c>
      <c r="EID127" s="229">
        <f t="shared" si="87"/>
        <v>0</v>
      </c>
      <c r="EIE127" s="229">
        <f t="shared" si="87"/>
        <v>0</v>
      </c>
      <c r="EIF127" s="229">
        <f t="shared" si="87"/>
        <v>0</v>
      </c>
      <c r="EIG127" s="229">
        <f t="shared" si="87"/>
        <v>0</v>
      </c>
      <c r="EIH127" s="229">
        <f t="shared" si="87"/>
        <v>0</v>
      </c>
      <c r="EII127" s="229">
        <f t="shared" si="87"/>
        <v>0</v>
      </c>
      <c r="EIJ127" s="229">
        <f t="shared" si="87"/>
        <v>0</v>
      </c>
      <c r="EIK127" s="229">
        <f t="shared" si="87"/>
        <v>0</v>
      </c>
      <c r="EIL127" s="229">
        <f t="shared" si="87"/>
        <v>0</v>
      </c>
      <c r="EIM127" s="229">
        <f t="shared" si="87"/>
        <v>0</v>
      </c>
      <c r="EIN127" s="229">
        <f t="shared" si="87"/>
        <v>0</v>
      </c>
      <c r="EIO127" s="229">
        <f t="shared" si="87"/>
        <v>0</v>
      </c>
      <c r="EIP127" s="229">
        <f t="shared" si="87"/>
        <v>0</v>
      </c>
      <c r="EIQ127" s="229">
        <f t="shared" si="87"/>
        <v>0</v>
      </c>
      <c r="EIR127" s="229">
        <f t="shared" si="87"/>
        <v>0</v>
      </c>
      <c r="EIS127" s="229">
        <f t="shared" si="87"/>
        <v>0</v>
      </c>
      <c r="EIT127" s="229">
        <f t="shared" si="87"/>
        <v>0</v>
      </c>
      <c r="EIU127" s="229">
        <f t="shared" si="87"/>
        <v>0</v>
      </c>
      <c r="EIV127" s="229">
        <f t="shared" si="87"/>
        <v>0</v>
      </c>
      <c r="EIW127" s="229">
        <f t="shared" si="87"/>
        <v>0</v>
      </c>
      <c r="EIX127" s="229">
        <f t="shared" si="87"/>
        <v>0</v>
      </c>
      <c r="EIY127" s="229">
        <f t="shared" si="87"/>
        <v>0</v>
      </c>
      <c r="EIZ127" s="229">
        <f t="shared" si="87"/>
        <v>0</v>
      </c>
      <c r="EJA127" s="229">
        <f t="shared" si="87"/>
        <v>0</v>
      </c>
      <c r="EJB127" s="229">
        <f t="shared" si="87"/>
        <v>0</v>
      </c>
      <c r="EJC127" s="229">
        <f t="shared" si="87"/>
        <v>0</v>
      </c>
      <c r="EJD127" s="229">
        <f t="shared" si="87"/>
        <v>0</v>
      </c>
      <c r="EJE127" s="229">
        <f t="shared" si="87"/>
        <v>0</v>
      </c>
      <c r="EJF127" s="229">
        <f t="shared" si="87"/>
        <v>0</v>
      </c>
      <c r="EJG127" s="229">
        <f t="shared" si="87"/>
        <v>0</v>
      </c>
      <c r="EJH127" s="229">
        <f t="shared" si="87"/>
        <v>0</v>
      </c>
      <c r="EJI127" s="229">
        <f t="shared" si="87"/>
        <v>0</v>
      </c>
      <c r="EJJ127" s="229">
        <f t="shared" si="87"/>
        <v>0</v>
      </c>
      <c r="EJK127" s="229">
        <f t="shared" si="87"/>
        <v>0</v>
      </c>
      <c r="EJL127" s="229">
        <f t="shared" si="87"/>
        <v>0</v>
      </c>
      <c r="EJM127" s="229">
        <f t="shared" si="87"/>
        <v>0</v>
      </c>
      <c r="EJN127" s="229">
        <f t="shared" si="87"/>
        <v>0</v>
      </c>
      <c r="EJO127" s="229">
        <f t="shared" si="87"/>
        <v>0</v>
      </c>
      <c r="EJP127" s="229">
        <f t="shared" si="87"/>
        <v>0</v>
      </c>
      <c r="EJQ127" s="229">
        <f t="shared" si="87"/>
        <v>0</v>
      </c>
      <c r="EJR127" s="229">
        <f t="shared" si="87"/>
        <v>0</v>
      </c>
      <c r="EJS127" s="229">
        <f t="shared" si="87"/>
        <v>0</v>
      </c>
      <c r="EJT127" s="229">
        <f t="shared" si="87"/>
        <v>0</v>
      </c>
      <c r="EJU127" s="229">
        <f t="shared" si="87"/>
        <v>0</v>
      </c>
      <c r="EJV127" s="229">
        <f t="shared" si="87"/>
        <v>0</v>
      </c>
      <c r="EJW127" s="229">
        <f t="shared" si="87"/>
        <v>0</v>
      </c>
      <c r="EJX127" s="229">
        <f t="shared" si="87"/>
        <v>0</v>
      </c>
      <c r="EJY127" s="229">
        <f t="shared" si="87"/>
        <v>0</v>
      </c>
      <c r="EJZ127" s="229">
        <f t="shared" si="87"/>
        <v>0</v>
      </c>
      <c r="EKA127" s="229">
        <f t="shared" si="87"/>
        <v>0</v>
      </c>
      <c r="EKB127" s="229">
        <f t="shared" si="87"/>
        <v>0</v>
      </c>
      <c r="EKC127" s="229">
        <f t="shared" si="87"/>
        <v>0</v>
      </c>
      <c r="EKD127" s="229">
        <f t="shared" si="87"/>
        <v>0</v>
      </c>
      <c r="EKE127" s="229">
        <f t="shared" si="87"/>
        <v>0</v>
      </c>
      <c r="EKF127" s="229">
        <f t="shared" si="87"/>
        <v>0</v>
      </c>
      <c r="EKG127" s="229">
        <f t="shared" si="87"/>
        <v>0</v>
      </c>
      <c r="EKH127" s="229">
        <f t="shared" si="87"/>
        <v>0</v>
      </c>
      <c r="EKI127" s="229">
        <f t="shared" si="87"/>
        <v>0</v>
      </c>
      <c r="EKJ127" s="229">
        <f t="shared" si="87"/>
        <v>0</v>
      </c>
      <c r="EKK127" s="229">
        <f t="shared" ref="EKK127:EMV127" si="88">IFERROR(EKI127*EKG127,"")</f>
        <v>0</v>
      </c>
      <c r="EKL127" s="229">
        <f t="shared" si="88"/>
        <v>0</v>
      </c>
      <c r="EKM127" s="229">
        <f t="shared" si="88"/>
        <v>0</v>
      </c>
      <c r="EKN127" s="229">
        <f t="shared" si="88"/>
        <v>0</v>
      </c>
      <c r="EKO127" s="229">
        <f t="shared" si="88"/>
        <v>0</v>
      </c>
      <c r="EKP127" s="229">
        <f t="shared" si="88"/>
        <v>0</v>
      </c>
      <c r="EKQ127" s="229">
        <f t="shared" si="88"/>
        <v>0</v>
      </c>
      <c r="EKR127" s="229">
        <f t="shared" si="88"/>
        <v>0</v>
      </c>
      <c r="EKS127" s="229">
        <f t="shared" si="88"/>
        <v>0</v>
      </c>
      <c r="EKT127" s="229">
        <f t="shared" si="88"/>
        <v>0</v>
      </c>
      <c r="EKU127" s="229">
        <f t="shared" si="88"/>
        <v>0</v>
      </c>
      <c r="EKV127" s="229">
        <f t="shared" si="88"/>
        <v>0</v>
      </c>
      <c r="EKW127" s="229">
        <f t="shared" si="88"/>
        <v>0</v>
      </c>
      <c r="EKX127" s="229">
        <f t="shared" si="88"/>
        <v>0</v>
      </c>
      <c r="EKY127" s="229">
        <f t="shared" si="88"/>
        <v>0</v>
      </c>
      <c r="EKZ127" s="229">
        <f t="shared" si="88"/>
        <v>0</v>
      </c>
      <c r="ELA127" s="229">
        <f t="shared" si="88"/>
        <v>0</v>
      </c>
      <c r="ELB127" s="229">
        <f t="shared" si="88"/>
        <v>0</v>
      </c>
      <c r="ELC127" s="229">
        <f t="shared" si="88"/>
        <v>0</v>
      </c>
      <c r="ELD127" s="229">
        <f t="shared" si="88"/>
        <v>0</v>
      </c>
      <c r="ELE127" s="229">
        <f t="shared" si="88"/>
        <v>0</v>
      </c>
      <c r="ELF127" s="229">
        <f t="shared" si="88"/>
        <v>0</v>
      </c>
      <c r="ELG127" s="229">
        <f t="shared" si="88"/>
        <v>0</v>
      </c>
      <c r="ELH127" s="229">
        <f t="shared" si="88"/>
        <v>0</v>
      </c>
      <c r="ELI127" s="229">
        <f t="shared" si="88"/>
        <v>0</v>
      </c>
      <c r="ELJ127" s="229">
        <f t="shared" si="88"/>
        <v>0</v>
      </c>
      <c r="ELK127" s="229">
        <f t="shared" si="88"/>
        <v>0</v>
      </c>
      <c r="ELL127" s="229">
        <f t="shared" si="88"/>
        <v>0</v>
      </c>
      <c r="ELM127" s="229">
        <f t="shared" si="88"/>
        <v>0</v>
      </c>
      <c r="ELN127" s="229">
        <f t="shared" si="88"/>
        <v>0</v>
      </c>
      <c r="ELO127" s="229">
        <f t="shared" si="88"/>
        <v>0</v>
      </c>
      <c r="ELP127" s="229">
        <f t="shared" si="88"/>
        <v>0</v>
      </c>
      <c r="ELQ127" s="229">
        <f t="shared" si="88"/>
        <v>0</v>
      </c>
      <c r="ELR127" s="229">
        <f t="shared" si="88"/>
        <v>0</v>
      </c>
      <c r="ELS127" s="229">
        <f t="shared" si="88"/>
        <v>0</v>
      </c>
      <c r="ELT127" s="229">
        <f t="shared" si="88"/>
        <v>0</v>
      </c>
      <c r="ELU127" s="229">
        <f t="shared" si="88"/>
        <v>0</v>
      </c>
      <c r="ELV127" s="229">
        <f t="shared" si="88"/>
        <v>0</v>
      </c>
      <c r="ELW127" s="229">
        <f t="shared" si="88"/>
        <v>0</v>
      </c>
      <c r="ELX127" s="229">
        <f t="shared" si="88"/>
        <v>0</v>
      </c>
      <c r="ELY127" s="229">
        <f t="shared" si="88"/>
        <v>0</v>
      </c>
      <c r="ELZ127" s="229">
        <f t="shared" si="88"/>
        <v>0</v>
      </c>
      <c r="EMA127" s="229">
        <f t="shared" si="88"/>
        <v>0</v>
      </c>
      <c r="EMB127" s="229">
        <f t="shared" si="88"/>
        <v>0</v>
      </c>
      <c r="EMC127" s="229">
        <f t="shared" si="88"/>
        <v>0</v>
      </c>
      <c r="EMD127" s="229">
        <f t="shared" si="88"/>
        <v>0</v>
      </c>
      <c r="EME127" s="229">
        <f t="shared" si="88"/>
        <v>0</v>
      </c>
      <c r="EMF127" s="229">
        <f t="shared" si="88"/>
        <v>0</v>
      </c>
      <c r="EMG127" s="229">
        <f t="shared" si="88"/>
        <v>0</v>
      </c>
      <c r="EMH127" s="229">
        <f t="shared" si="88"/>
        <v>0</v>
      </c>
      <c r="EMI127" s="229">
        <f t="shared" si="88"/>
        <v>0</v>
      </c>
      <c r="EMJ127" s="229">
        <f t="shared" si="88"/>
        <v>0</v>
      </c>
      <c r="EMK127" s="229">
        <f t="shared" si="88"/>
        <v>0</v>
      </c>
      <c r="EML127" s="229">
        <f t="shared" si="88"/>
        <v>0</v>
      </c>
      <c r="EMM127" s="229">
        <f t="shared" si="88"/>
        <v>0</v>
      </c>
      <c r="EMN127" s="229">
        <f t="shared" si="88"/>
        <v>0</v>
      </c>
      <c r="EMO127" s="229">
        <f t="shared" si="88"/>
        <v>0</v>
      </c>
      <c r="EMP127" s="229">
        <f t="shared" si="88"/>
        <v>0</v>
      </c>
      <c r="EMQ127" s="229">
        <f t="shared" si="88"/>
        <v>0</v>
      </c>
      <c r="EMR127" s="229">
        <f t="shared" si="88"/>
        <v>0</v>
      </c>
      <c r="EMS127" s="229">
        <f t="shared" si="88"/>
        <v>0</v>
      </c>
      <c r="EMT127" s="229">
        <f t="shared" si="88"/>
        <v>0</v>
      </c>
      <c r="EMU127" s="229">
        <f t="shared" si="88"/>
        <v>0</v>
      </c>
      <c r="EMV127" s="229">
        <f t="shared" si="88"/>
        <v>0</v>
      </c>
      <c r="EMW127" s="229">
        <f t="shared" ref="EMW127:EPH127" si="89">IFERROR(EMU127*EMS127,"")</f>
        <v>0</v>
      </c>
      <c r="EMX127" s="229">
        <f t="shared" si="89"/>
        <v>0</v>
      </c>
      <c r="EMY127" s="229">
        <f t="shared" si="89"/>
        <v>0</v>
      </c>
      <c r="EMZ127" s="229">
        <f t="shared" si="89"/>
        <v>0</v>
      </c>
      <c r="ENA127" s="229">
        <f t="shared" si="89"/>
        <v>0</v>
      </c>
      <c r="ENB127" s="229">
        <f t="shared" si="89"/>
        <v>0</v>
      </c>
      <c r="ENC127" s="229">
        <f t="shared" si="89"/>
        <v>0</v>
      </c>
      <c r="END127" s="229">
        <f t="shared" si="89"/>
        <v>0</v>
      </c>
      <c r="ENE127" s="229">
        <f t="shared" si="89"/>
        <v>0</v>
      </c>
      <c r="ENF127" s="229">
        <f t="shared" si="89"/>
        <v>0</v>
      </c>
      <c r="ENG127" s="229">
        <f t="shared" si="89"/>
        <v>0</v>
      </c>
      <c r="ENH127" s="229">
        <f t="shared" si="89"/>
        <v>0</v>
      </c>
      <c r="ENI127" s="229">
        <f t="shared" si="89"/>
        <v>0</v>
      </c>
      <c r="ENJ127" s="229">
        <f t="shared" si="89"/>
        <v>0</v>
      </c>
      <c r="ENK127" s="229">
        <f t="shared" si="89"/>
        <v>0</v>
      </c>
      <c r="ENL127" s="229">
        <f t="shared" si="89"/>
        <v>0</v>
      </c>
      <c r="ENM127" s="229">
        <f t="shared" si="89"/>
        <v>0</v>
      </c>
      <c r="ENN127" s="229">
        <f t="shared" si="89"/>
        <v>0</v>
      </c>
      <c r="ENO127" s="229">
        <f t="shared" si="89"/>
        <v>0</v>
      </c>
      <c r="ENP127" s="229">
        <f t="shared" si="89"/>
        <v>0</v>
      </c>
      <c r="ENQ127" s="229">
        <f t="shared" si="89"/>
        <v>0</v>
      </c>
      <c r="ENR127" s="229">
        <f t="shared" si="89"/>
        <v>0</v>
      </c>
      <c r="ENS127" s="229">
        <f t="shared" si="89"/>
        <v>0</v>
      </c>
      <c r="ENT127" s="229">
        <f t="shared" si="89"/>
        <v>0</v>
      </c>
      <c r="ENU127" s="229">
        <f t="shared" si="89"/>
        <v>0</v>
      </c>
      <c r="ENV127" s="229">
        <f t="shared" si="89"/>
        <v>0</v>
      </c>
      <c r="ENW127" s="229">
        <f t="shared" si="89"/>
        <v>0</v>
      </c>
      <c r="ENX127" s="229">
        <f t="shared" si="89"/>
        <v>0</v>
      </c>
      <c r="ENY127" s="229">
        <f t="shared" si="89"/>
        <v>0</v>
      </c>
      <c r="ENZ127" s="229">
        <f t="shared" si="89"/>
        <v>0</v>
      </c>
      <c r="EOA127" s="229">
        <f t="shared" si="89"/>
        <v>0</v>
      </c>
      <c r="EOB127" s="229">
        <f t="shared" si="89"/>
        <v>0</v>
      </c>
      <c r="EOC127" s="229">
        <f t="shared" si="89"/>
        <v>0</v>
      </c>
      <c r="EOD127" s="229">
        <f t="shared" si="89"/>
        <v>0</v>
      </c>
      <c r="EOE127" s="229">
        <f t="shared" si="89"/>
        <v>0</v>
      </c>
      <c r="EOF127" s="229">
        <f t="shared" si="89"/>
        <v>0</v>
      </c>
      <c r="EOG127" s="229">
        <f t="shared" si="89"/>
        <v>0</v>
      </c>
      <c r="EOH127" s="229">
        <f t="shared" si="89"/>
        <v>0</v>
      </c>
      <c r="EOI127" s="229">
        <f t="shared" si="89"/>
        <v>0</v>
      </c>
      <c r="EOJ127" s="229">
        <f t="shared" si="89"/>
        <v>0</v>
      </c>
      <c r="EOK127" s="229">
        <f t="shared" si="89"/>
        <v>0</v>
      </c>
      <c r="EOL127" s="229">
        <f t="shared" si="89"/>
        <v>0</v>
      </c>
      <c r="EOM127" s="229">
        <f t="shared" si="89"/>
        <v>0</v>
      </c>
      <c r="EON127" s="229">
        <f t="shared" si="89"/>
        <v>0</v>
      </c>
      <c r="EOO127" s="229">
        <f t="shared" si="89"/>
        <v>0</v>
      </c>
      <c r="EOP127" s="229">
        <f t="shared" si="89"/>
        <v>0</v>
      </c>
      <c r="EOQ127" s="229">
        <f t="shared" si="89"/>
        <v>0</v>
      </c>
      <c r="EOR127" s="229">
        <f t="shared" si="89"/>
        <v>0</v>
      </c>
      <c r="EOS127" s="229">
        <f t="shared" si="89"/>
        <v>0</v>
      </c>
      <c r="EOT127" s="229">
        <f t="shared" si="89"/>
        <v>0</v>
      </c>
      <c r="EOU127" s="229">
        <f t="shared" si="89"/>
        <v>0</v>
      </c>
      <c r="EOV127" s="229">
        <f t="shared" si="89"/>
        <v>0</v>
      </c>
      <c r="EOW127" s="229">
        <f t="shared" si="89"/>
        <v>0</v>
      </c>
      <c r="EOX127" s="229">
        <f t="shared" si="89"/>
        <v>0</v>
      </c>
      <c r="EOY127" s="229">
        <f t="shared" si="89"/>
        <v>0</v>
      </c>
      <c r="EOZ127" s="229">
        <f t="shared" si="89"/>
        <v>0</v>
      </c>
      <c r="EPA127" s="229">
        <f t="shared" si="89"/>
        <v>0</v>
      </c>
      <c r="EPB127" s="229">
        <f t="shared" si="89"/>
        <v>0</v>
      </c>
      <c r="EPC127" s="229">
        <f t="shared" si="89"/>
        <v>0</v>
      </c>
      <c r="EPD127" s="229">
        <f t="shared" si="89"/>
        <v>0</v>
      </c>
      <c r="EPE127" s="229">
        <f t="shared" si="89"/>
        <v>0</v>
      </c>
      <c r="EPF127" s="229">
        <f t="shared" si="89"/>
        <v>0</v>
      </c>
      <c r="EPG127" s="229">
        <f t="shared" si="89"/>
        <v>0</v>
      </c>
      <c r="EPH127" s="229">
        <f t="shared" si="89"/>
        <v>0</v>
      </c>
      <c r="EPI127" s="229">
        <f t="shared" ref="EPI127:ERT127" si="90">IFERROR(EPG127*EPE127,"")</f>
        <v>0</v>
      </c>
      <c r="EPJ127" s="229">
        <f t="shared" si="90"/>
        <v>0</v>
      </c>
      <c r="EPK127" s="229">
        <f t="shared" si="90"/>
        <v>0</v>
      </c>
      <c r="EPL127" s="229">
        <f t="shared" si="90"/>
        <v>0</v>
      </c>
      <c r="EPM127" s="229">
        <f t="shared" si="90"/>
        <v>0</v>
      </c>
      <c r="EPN127" s="229">
        <f t="shared" si="90"/>
        <v>0</v>
      </c>
      <c r="EPO127" s="229">
        <f t="shared" si="90"/>
        <v>0</v>
      </c>
      <c r="EPP127" s="229">
        <f t="shared" si="90"/>
        <v>0</v>
      </c>
      <c r="EPQ127" s="229">
        <f t="shared" si="90"/>
        <v>0</v>
      </c>
      <c r="EPR127" s="229">
        <f t="shared" si="90"/>
        <v>0</v>
      </c>
      <c r="EPS127" s="229">
        <f t="shared" si="90"/>
        <v>0</v>
      </c>
      <c r="EPT127" s="229">
        <f t="shared" si="90"/>
        <v>0</v>
      </c>
      <c r="EPU127" s="229">
        <f t="shared" si="90"/>
        <v>0</v>
      </c>
      <c r="EPV127" s="229">
        <f t="shared" si="90"/>
        <v>0</v>
      </c>
      <c r="EPW127" s="229">
        <f t="shared" si="90"/>
        <v>0</v>
      </c>
      <c r="EPX127" s="229">
        <f t="shared" si="90"/>
        <v>0</v>
      </c>
      <c r="EPY127" s="229">
        <f t="shared" si="90"/>
        <v>0</v>
      </c>
      <c r="EPZ127" s="229">
        <f t="shared" si="90"/>
        <v>0</v>
      </c>
      <c r="EQA127" s="229">
        <f t="shared" si="90"/>
        <v>0</v>
      </c>
      <c r="EQB127" s="229">
        <f t="shared" si="90"/>
        <v>0</v>
      </c>
      <c r="EQC127" s="229">
        <f t="shared" si="90"/>
        <v>0</v>
      </c>
      <c r="EQD127" s="229">
        <f t="shared" si="90"/>
        <v>0</v>
      </c>
      <c r="EQE127" s="229">
        <f t="shared" si="90"/>
        <v>0</v>
      </c>
      <c r="EQF127" s="229">
        <f t="shared" si="90"/>
        <v>0</v>
      </c>
      <c r="EQG127" s="229">
        <f t="shared" si="90"/>
        <v>0</v>
      </c>
      <c r="EQH127" s="229">
        <f t="shared" si="90"/>
        <v>0</v>
      </c>
      <c r="EQI127" s="229">
        <f t="shared" si="90"/>
        <v>0</v>
      </c>
      <c r="EQJ127" s="229">
        <f t="shared" si="90"/>
        <v>0</v>
      </c>
      <c r="EQK127" s="229">
        <f t="shared" si="90"/>
        <v>0</v>
      </c>
      <c r="EQL127" s="229">
        <f t="shared" si="90"/>
        <v>0</v>
      </c>
      <c r="EQM127" s="229">
        <f t="shared" si="90"/>
        <v>0</v>
      </c>
      <c r="EQN127" s="229">
        <f t="shared" si="90"/>
        <v>0</v>
      </c>
      <c r="EQO127" s="229">
        <f t="shared" si="90"/>
        <v>0</v>
      </c>
      <c r="EQP127" s="229">
        <f t="shared" si="90"/>
        <v>0</v>
      </c>
      <c r="EQQ127" s="229">
        <f t="shared" si="90"/>
        <v>0</v>
      </c>
      <c r="EQR127" s="229">
        <f t="shared" si="90"/>
        <v>0</v>
      </c>
      <c r="EQS127" s="229">
        <f t="shared" si="90"/>
        <v>0</v>
      </c>
      <c r="EQT127" s="229">
        <f t="shared" si="90"/>
        <v>0</v>
      </c>
      <c r="EQU127" s="229">
        <f t="shared" si="90"/>
        <v>0</v>
      </c>
      <c r="EQV127" s="229">
        <f t="shared" si="90"/>
        <v>0</v>
      </c>
      <c r="EQW127" s="229">
        <f t="shared" si="90"/>
        <v>0</v>
      </c>
      <c r="EQX127" s="229">
        <f t="shared" si="90"/>
        <v>0</v>
      </c>
      <c r="EQY127" s="229">
        <f t="shared" si="90"/>
        <v>0</v>
      </c>
      <c r="EQZ127" s="229">
        <f t="shared" si="90"/>
        <v>0</v>
      </c>
      <c r="ERA127" s="229">
        <f t="shared" si="90"/>
        <v>0</v>
      </c>
      <c r="ERB127" s="229">
        <f t="shared" si="90"/>
        <v>0</v>
      </c>
      <c r="ERC127" s="229">
        <f t="shared" si="90"/>
        <v>0</v>
      </c>
      <c r="ERD127" s="229">
        <f t="shared" si="90"/>
        <v>0</v>
      </c>
      <c r="ERE127" s="229">
        <f t="shared" si="90"/>
        <v>0</v>
      </c>
      <c r="ERF127" s="229">
        <f t="shared" si="90"/>
        <v>0</v>
      </c>
      <c r="ERG127" s="229">
        <f t="shared" si="90"/>
        <v>0</v>
      </c>
      <c r="ERH127" s="229">
        <f t="shared" si="90"/>
        <v>0</v>
      </c>
      <c r="ERI127" s="229">
        <f t="shared" si="90"/>
        <v>0</v>
      </c>
      <c r="ERJ127" s="229">
        <f t="shared" si="90"/>
        <v>0</v>
      </c>
      <c r="ERK127" s="229">
        <f t="shared" si="90"/>
        <v>0</v>
      </c>
      <c r="ERL127" s="229">
        <f t="shared" si="90"/>
        <v>0</v>
      </c>
      <c r="ERM127" s="229">
        <f t="shared" si="90"/>
        <v>0</v>
      </c>
      <c r="ERN127" s="229">
        <f t="shared" si="90"/>
        <v>0</v>
      </c>
      <c r="ERO127" s="229">
        <f t="shared" si="90"/>
        <v>0</v>
      </c>
      <c r="ERP127" s="229">
        <f t="shared" si="90"/>
        <v>0</v>
      </c>
      <c r="ERQ127" s="229">
        <f t="shared" si="90"/>
        <v>0</v>
      </c>
      <c r="ERR127" s="229">
        <f t="shared" si="90"/>
        <v>0</v>
      </c>
      <c r="ERS127" s="229">
        <f t="shared" si="90"/>
        <v>0</v>
      </c>
      <c r="ERT127" s="229">
        <f t="shared" si="90"/>
        <v>0</v>
      </c>
      <c r="ERU127" s="229">
        <f t="shared" ref="ERU127:EUF127" si="91">IFERROR(ERS127*ERQ127,"")</f>
        <v>0</v>
      </c>
      <c r="ERV127" s="229">
        <f t="shared" si="91"/>
        <v>0</v>
      </c>
      <c r="ERW127" s="229">
        <f t="shared" si="91"/>
        <v>0</v>
      </c>
      <c r="ERX127" s="229">
        <f t="shared" si="91"/>
        <v>0</v>
      </c>
      <c r="ERY127" s="229">
        <f t="shared" si="91"/>
        <v>0</v>
      </c>
      <c r="ERZ127" s="229">
        <f t="shared" si="91"/>
        <v>0</v>
      </c>
      <c r="ESA127" s="229">
        <f t="shared" si="91"/>
        <v>0</v>
      </c>
      <c r="ESB127" s="229">
        <f t="shared" si="91"/>
        <v>0</v>
      </c>
      <c r="ESC127" s="229">
        <f t="shared" si="91"/>
        <v>0</v>
      </c>
      <c r="ESD127" s="229">
        <f t="shared" si="91"/>
        <v>0</v>
      </c>
      <c r="ESE127" s="229">
        <f t="shared" si="91"/>
        <v>0</v>
      </c>
      <c r="ESF127" s="229">
        <f t="shared" si="91"/>
        <v>0</v>
      </c>
      <c r="ESG127" s="229">
        <f t="shared" si="91"/>
        <v>0</v>
      </c>
      <c r="ESH127" s="229">
        <f t="shared" si="91"/>
        <v>0</v>
      </c>
      <c r="ESI127" s="229">
        <f t="shared" si="91"/>
        <v>0</v>
      </c>
      <c r="ESJ127" s="229">
        <f t="shared" si="91"/>
        <v>0</v>
      </c>
      <c r="ESK127" s="229">
        <f t="shared" si="91"/>
        <v>0</v>
      </c>
      <c r="ESL127" s="229">
        <f t="shared" si="91"/>
        <v>0</v>
      </c>
      <c r="ESM127" s="229">
        <f t="shared" si="91"/>
        <v>0</v>
      </c>
      <c r="ESN127" s="229">
        <f t="shared" si="91"/>
        <v>0</v>
      </c>
      <c r="ESO127" s="229">
        <f t="shared" si="91"/>
        <v>0</v>
      </c>
      <c r="ESP127" s="229">
        <f t="shared" si="91"/>
        <v>0</v>
      </c>
      <c r="ESQ127" s="229">
        <f t="shared" si="91"/>
        <v>0</v>
      </c>
      <c r="ESR127" s="229">
        <f t="shared" si="91"/>
        <v>0</v>
      </c>
      <c r="ESS127" s="229">
        <f t="shared" si="91"/>
        <v>0</v>
      </c>
      <c r="EST127" s="229">
        <f t="shared" si="91"/>
        <v>0</v>
      </c>
      <c r="ESU127" s="229">
        <f t="shared" si="91"/>
        <v>0</v>
      </c>
      <c r="ESV127" s="229">
        <f t="shared" si="91"/>
        <v>0</v>
      </c>
      <c r="ESW127" s="229">
        <f t="shared" si="91"/>
        <v>0</v>
      </c>
      <c r="ESX127" s="229">
        <f t="shared" si="91"/>
        <v>0</v>
      </c>
      <c r="ESY127" s="229">
        <f t="shared" si="91"/>
        <v>0</v>
      </c>
      <c r="ESZ127" s="229">
        <f t="shared" si="91"/>
        <v>0</v>
      </c>
      <c r="ETA127" s="229">
        <f t="shared" si="91"/>
        <v>0</v>
      </c>
      <c r="ETB127" s="229">
        <f t="shared" si="91"/>
        <v>0</v>
      </c>
      <c r="ETC127" s="229">
        <f t="shared" si="91"/>
        <v>0</v>
      </c>
      <c r="ETD127" s="229">
        <f t="shared" si="91"/>
        <v>0</v>
      </c>
      <c r="ETE127" s="229">
        <f t="shared" si="91"/>
        <v>0</v>
      </c>
      <c r="ETF127" s="229">
        <f t="shared" si="91"/>
        <v>0</v>
      </c>
      <c r="ETG127" s="229">
        <f t="shared" si="91"/>
        <v>0</v>
      </c>
      <c r="ETH127" s="229">
        <f t="shared" si="91"/>
        <v>0</v>
      </c>
      <c r="ETI127" s="229">
        <f t="shared" si="91"/>
        <v>0</v>
      </c>
      <c r="ETJ127" s="229">
        <f t="shared" si="91"/>
        <v>0</v>
      </c>
      <c r="ETK127" s="229">
        <f t="shared" si="91"/>
        <v>0</v>
      </c>
      <c r="ETL127" s="229">
        <f t="shared" si="91"/>
        <v>0</v>
      </c>
      <c r="ETM127" s="229">
        <f t="shared" si="91"/>
        <v>0</v>
      </c>
      <c r="ETN127" s="229">
        <f t="shared" si="91"/>
        <v>0</v>
      </c>
      <c r="ETO127" s="229">
        <f t="shared" si="91"/>
        <v>0</v>
      </c>
      <c r="ETP127" s="229">
        <f t="shared" si="91"/>
        <v>0</v>
      </c>
      <c r="ETQ127" s="229">
        <f t="shared" si="91"/>
        <v>0</v>
      </c>
      <c r="ETR127" s="229">
        <f t="shared" si="91"/>
        <v>0</v>
      </c>
      <c r="ETS127" s="229">
        <f t="shared" si="91"/>
        <v>0</v>
      </c>
      <c r="ETT127" s="229">
        <f t="shared" si="91"/>
        <v>0</v>
      </c>
      <c r="ETU127" s="229">
        <f t="shared" si="91"/>
        <v>0</v>
      </c>
      <c r="ETV127" s="229">
        <f t="shared" si="91"/>
        <v>0</v>
      </c>
      <c r="ETW127" s="229">
        <f t="shared" si="91"/>
        <v>0</v>
      </c>
      <c r="ETX127" s="229">
        <f t="shared" si="91"/>
        <v>0</v>
      </c>
      <c r="ETY127" s="229">
        <f t="shared" si="91"/>
        <v>0</v>
      </c>
      <c r="ETZ127" s="229">
        <f t="shared" si="91"/>
        <v>0</v>
      </c>
      <c r="EUA127" s="229">
        <f t="shared" si="91"/>
        <v>0</v>
      </c>
      <c r="EUB127" s="229">
        <f t="shared" si="91"/>
        <v>0</v>
      </c>
      <c r="EUC127" s="229">
        <f t="shared" si="91"/>
        <v>0</v>
      </c>
      <c r="EUD127" s="229">
        <f t="shared" si="91"/>
        <v>0</v>
      </c>
      <c r="EUE127" s="229">
        <f t="shared" si="91"/>
        <v>0</v>
      </c>
      <c r="EUF127" s="229">
        <f t="shared" si="91"/>
        <v>0</v>
      </c>
      <c r="EUG127" s="229">
        <f t="shared" ref="EUG127:EWR127" si="92">IFERROR(EUE127*EUC127,"")</f>
        <v>0</v>
      </c>
      <c r="EUH127" s="229">
        <f t="shared" si="92"/>
        <v>0</v>
      </c>
      <c r="EUI127" s="229">
        <f t="shared" si="92"/>
        <v>0</v>
      </c>
      <c r="EUJ127" s="229">
        <f t="shared" si="92"/>
        <v>0</v>
      </c>
      <c r="EUK127" s="229">
        <f t="shared" si="92"/>
        <v>0</v>
      </c>
      <c r="EUL127" s="229">
        <f t="shared" si="92"/>
        <v>0</v>
      </c>
      <c r="EUM127" s="229">
        <f t="shared" si="92"/>
        <v>0</v>
      </c>
      <c r="EUN127" s="229">
        <f t="shared" si="92"/>
        <v>0</v>
      </c>
      <c r="EUO127" s="229">
        <f t="shared" si="92"/>
        <v>0</v>
      </c>
      <c r="EUP127" s="229">
        <f t="shared" si="92"/>
        <v>0</v>
      </c>
      <c r="EUQ127" s="229">
        <f t="shared" si="92"/>
        <v>0</v>
      </c>
      <c r="EUR127" s="229">
        <f t="shared" si="92"/>
        <v>0</v>
      </c>
      <c r="EUS127" s="229">
        <f t="shared" si="92"/>
        <v>0</v>
      </c>
      <c r="EUT127" s="229">
        <f t="shared" si="92"/>
        <v>0</v>
      </c>
      <c r="EUU127" s="229">
        <f t="shared" si="92"/>
        <v>0</v>
      </c>
      <c r="EUV127" s="229">
        <f t="shared" si="92"/>
        <v>0</v>
      </c>
      <c r="EUW127" s="229">
        <f t="shared" si="92"/>
        <v>0</v>
      </c>
      <c r="EUX127" s="229">
        <f t="shared" si="92"/>
        <v>0</v>
      </c>
      <c r="EUY127" s="229">
        <f t="shared" si="92"/>
        <v>0</v>
      </c>
      <c r="EUZ127" s="229">
        <f t="shared" si="92"/>
        <v>0</v>
      </c>
      <c r="EVA127" s="229">
        <f t="shared" si="92"/>
        <v>0</v>
      </c>
      <c r="EVB127" s="229">
        <f t="shared" si="92"/>
        <v>0</v>
      </c>
      <c r="EVC127" s="229">
        <f t="shared" si="92"/>
        <v>0</v>
      </c>
      <c r="EVD127" s="229">
        <f t="shared" si="92"/>
        <v>0</v>
      </c>
      <c r="EVE127" s="229">
        <f t="shared" si="92"/>
        <v>0</v>
      </c>
      <c r="EVF127" s="229">
        <f t="shared" si="92"/>
        <v>0</v>
      </c>
      <c r="EVG127" s="229">
        <f t="shared" si="92"/>
        <v>0</v>
      </c>
      <c r="EVH127" s="229">
        <f t="shared" si="92"/>
        <v>0</v>
      </c>
      <c r="EVI127" s="229">
        <f t="shared" si="92"/>
        <v>0</v>
      </c>
      <c r="EVJ127" s="229">
        <f t="shared" si="92"/>
        <v>0</v>
      </c>
      <c r="EVK127" s="229">
        <f t="shared" si="92"/>
        <v>0</v>
      </c>
      <c r="EVL127" s="229">
        <f t="shared" si="92"/>
        <v>0</v>
      </c>
      <c r="EVM127" s="229">
        <f t="shared" si="92"/>
        <v>0</v>
      </c>
      <c r="EVN127" s="229">
        <f t="shared" si="92"/>
        <v>0</v>
      </c>
      <c r="EVO127" s="229">
        <f t="shared" si="92"/>
        <v>0</v>
      </c>
      <c r="EVP127" s="229">
        <f t="shared" si="92"/>
        <v>0</v>
      </c>
      <c r="EVQ127" s="229">
        <f t="shared" si="92"/>
        <v>0</v>
      </c>
      <c r="EVR127" s="229">
        <f t="shared" si="92"/>
        <v>0</v>
      </c>
      <c r="EVS127" s="229">
        <f t="shared" si="92"/>
        <v>0</v>
      </c>
      <c r="EVT127" s="229">
        <f t="shared" si="92"/>
        <v>0</v>
      </c>
      <c r="EVU127" s="229">
        <f t="shared" si="92"/>
        <v>0</v>
      </c>
      <c r="EVV127" s="229">
        <f t="shared" si="92"/>
        <v>0</v>
      </c>
      <c r="EVW127" s="229">
        <f t="shared" si="92"/>
        <v>0</v>
      </c>
      <c r="EVX127" s="229">
        <f t="shared" si="92"/>
        <v>0</v>
      </c>
      <c r="EVY127" s="229">
        <f t="shared" si="92"/>
        <v>0</v>
      </c>
      <c r="EVZ127" s="229">
        <f t="shared" si="92"/>
        <v>0</v>
      </c>
      <c r="EWA127" s="229">
        <f t="shared" si="92"/>
        <v>0</v>
      </c>
      <c r="EWB127" s="229">
        <f t="shared" si="92"/>
        <v>0</v>
      </c>
      <c r="EWC127" s="229">
        <f t="shared" si="92"/>
        <v>0</v>
      </c>
      <c r="EWD127" s="229">
        <f t="shared" si="92"/>
        <v>0</v>
      </c>
      <c r="EWE127" s="229">
        <f t="shared" si="92"/>
        <v>0</v>
      </c>
      <c r="EWF127" s="229">
        <f t="shared" si="92"/>
        <v>0</v>
      </c>
      <c r="EWG127" s="229">
        <f t="shared" si="92"/>
        <v>0</v>
      </c>
      <c r="EWH127" s="229">
        <f t="shared" si="92"/>
        <v>0</v>
      </c>
      <c r="EWI127" s="229">
        <f t="shared" si="92"/>
        <v>0</v>
      </c>
      <c r="EWJ127" s="229">
        <f t="shared" si="92"/>
        <v>0</v>
      </c>
      <c r="EWK127" s="229">
        <f t="shared" si="92"/>
        <v>0</v>
      </c>
      <c r="EWL127" s="229">
        <f t="shared" si="92"/>
        <v>0</v>
      </c>
      <c r="EWM127" s="229">
        <f t="shared" si="92"/>
        <v>0</v>
      </c>
      <c r="EWN127" s="229">
        <f t="shared" si="92"/>
        <v>0</v>
      </c>
      <c r="EWO127" s="229">
        <f t="shared" si="92"/>
        <v>0</v>
      </c>
      <c r="EWP127" s="229">
        <f t="shared" si="92"/>
        <v>0</v>
      </c>
      <c r="EWQ127" s="229">
        <f t="shared" si="92"/>
        <v>0</v>
      </c>
      <c r="EWR127" s="229">
        <f t="shared" si="92"/>
        <v>0</v>
      </c>
      <c r="EWS127" s="229">
        <f t="shared" ref="EWS127:EZD127" si="93">IFERROR(EWQ127*EWO127,"")</f>
        <v>0</v>
      </c>
      <c r="EWT127" s="229">
        <f t="shared" si="93"/>
        <v>0</v>
      </c>
      <c r="EWU127" s="229">
        <f t="shared" si="93"/>
        <v>0</v>
      </c>
      <c r="EWV127" s="229">
        <f t="shared" si="93"/>
        <v>0</v>
      </c>
      <c r="EWW127" s="229">
        <f t="shared" si="93"/>
        <v>0</v>
      </c>
      <c r="EWX127" s="229">
        <f t="shared" si="93"/>
        <v>0</v>
      </c>
      <c r="EWY127" s="229">
        <f t="shared" si="93"/>
        <v>0</v>
      </c>
      <c r="EWZ127" s="229">
        <f t="shared" si="93"/>
        <v>0</v>
      </c>
      <c r="EXA127" s="229">
        <f t="shared" si="93"/>
        <v>0</v>
      </c>
      <c r="EXB127" s="229">
        <f t="shared" si="93"/>
        <v>0</v>
      </c>
      <c r="EXC127" s="229">
        <f t="shared" si="93"/>
        <v>0</v>
      </c>
      <c r="EXD127" s="229">
        <f t="shared" si="93"/>
        <v>0</v>
      </c>
      <c r="EXE127" s="229">
        <f t="shared" si="93"/>
        <v>0</v>
      </c>
      <c r="EXF127" s="229">
        <f t="shared" si="93"/>
        <v>0</v>
      </c>
      <c r="EXG127" s="229">
        <f t="shared" si="93"/>
        <v>0</v>
      </c>
      <c r="EXH127" s="229">
        <f t="shared" si="93"/>
        <v>0</v>
      </c>
      <c r="EXI127" s="229">
        <f t="shared" si="93"/>
        <v>0</v>
      </c>
      <c r="EXJ127" s="229">
        <f t="shared" si="93"/>
        <v>0</v>
      </c>
      <c r="EXK127" s="229">
        <f t="shared" si="93"/>
        <v>0</v>
      </c>
      <c r="EXL127" s="229">
        <f t="shared" si="93"/>
        <v>0</v>
      </c>
      <c r="EXM127" s="229">
        <f t="shared" si="93"/>
        <v>0</v>
      </c>
      <c r="EXN127" s="229">
        <f t="shared" si="93"/>
        <v>0</v>
      </c>
      <c r="EXO127" s="229">
        <f t="shared" si="93"/>
        <v>0</v>
      </c>
      <c r="EXP127" s="229">
        <f t="shared" si="93"/>
        <v>0</v>
      </c>
      <c r="EXQ127" s="229">
        <f t="shared" si="93"/>
        <v>0</v>
      </c>
      <c r="EXR127" s="229">
        <f t="shared" si="93"/>
        <v>0</v>
      </c>
      <c r="EXS127" s="229">
        <f t="shared" si="93"/>
        <v>0</v>
      </c>
      <c r="EXT127" s="229">
        <f t="shared" si="93"/>
        <v>0</v>
      </c>
      <c r="EXU127" s="229">
        <f t="shared" si="93"/>
        <v>0</v>
      </c>
      <c r="EXV127" s="229">
        <f t="shared" si="93"/>
        <v>0</v>
      </c>
      <c r="EXW127" s="229">
        <f t="shared" si="93"/>
        <v>0</v>
      </c>
      <c r="EXX127" s="229">
        <f t="shared" si="93"/>
        <v>0</v>
      </c>
      <c r="EXY127" s="229">
        <f t="shared" si="93"/>
        <v>0</v>
      </c>
      <c r="EXZ127" s="229">
        <f t="shared" si="93"/>
        <v>0</v>
      </c>
      <c r="EYA127" s="229">
        <f t="shared" si="93"/>
        <v>0</v>
      </c>
      <c r="EYB127" s="229">
        <f t="shared" si="93"/>
        <v>0</v>
      </c>
      <c r="EYC127" s="229">
        <f t="shared" si="93"/>
        <v>0</v>
      </c>
      <c r="EYD127" s="229">
        <f t="shared" si="93"/>
        <v>0</v>
      </c>
      <c r="EYE127" s="229">
        <f t="shared" si="93"/>
        <v>0</v>
      </c>
      <c r="EYF127" s="229">
        <f t="shared" si="93"/>
        <v>0</v>
      </c>
      <c r="EYG127" s="229">
        <f t="shared" si="93"/>
        <v>0</v>
      </c>
      <c r="EYH127" s="229">
        <f t="shared" si="93"/>
        <v>0</v>
      </c>
      <c r="EYI127" s="229">
        <f t="shared" si="93"/>
        <v>0</v>
      </c>
      <c r="EYJ127" s="229">
        <f t="shared" si="93"/>
        <v>0</v>
      </c>
      <c r="EYK127" s="229">
        <f t="shared" si="93"/>
        <v>0</v>
      </c>
      <c r="EYL127" s="229">
        <f t="shared" si="93"/>
        <v>0</v>
      </c>
      <c r="EYM127" s="229">
        <f t="shared" si="93"/>
        <v>0</v>
      </c>
      <c r="EYN127" s="229">
        <f t="shared" si="93"/>
        <v>0</v>
      </c>
      <c r="EYO127" s="229">
        <f t="shared" si="93"/>
        <v>0</v>
      </c>
      <c r="EYP127" s="229">
        <f t="shared" si="93"/>
        <v>0</v>
      </c>
      <c r="EYQ127" s="229">
        <f t="shared" si="93"/>
        <v>0</v>
      </c>
      <c r="EYR127" s="229">
        <f t="shared" si="93"/>
        <v>0</v>
      </c>
      <c r="EYS127" s="229">
        <f t="shared" si="93"/>
        <v>0</v>
      </c>
      <c r="EYT127" s="229">
        <f t="shared" si="93"/>
        <v>0</v>
      </c>
      <c r="EYU127" s="229">
        <f t="shared" si="93"/>
        <v>0</v>
      </c>
      <c r="EYV127" s="229">
        <f t="shared" si="93"/>
        <v>0</v>
      </c>
      <c r="EYW127" s="229">
        <f t="shared" si="93"/>
        <v>0</v>
      </c>
      <c r="EYX127" s="229">
        <f t="shared" si="93"/>
        <v>0</v>
      </c>
      <c r="EYY127" s="229">
        <f t="shared" si="93"/>
        <v>0</v>
      </c>
      <c r="EYZ127" s="229">
        <f t="shared" si="93"/>
        <v>0</v>
      </c>
      <c r="EZA127" s="229">
        <f t="shared" si="93"/>
        <v>0</v>
      </c>
      <c r="EZB127" s="229">
        <f t="shared" si="93"/>
        <v>0</v>
      </c>
      <c r="EZC127" s="229">
        <f t="shared" si="93"/>
        <v>0</v>
      </c>
      <c r="EZD127" s="229">
        <f t="shared" si="93"/>
        <v>0</v>
      </c>
      <c r="EZE127" s="229">
        <f t="shared" ref="EZE127:FBP127" si="94">IFERROR(EZC127*EZA127,"")</f>
        <v>0</v>
      </c>
      <c r="EZF127" s="229">
        <f t="shared" si="94"/>
        <v>0</v>
      </c>
      <c r="EZG127" s="229">
        <f t="shared" si="94"/>
        <v>0</v>
      </c>
      <c r="EZH127" s="229">
        <f t="shared" si="94"/>
        <v>0</v>
      </c>
      <c r="EZI127" s="229">
        <f t="shared" si="94"/>
        <v>0</v>
      </c>
      <c r="EZJ127" s="229">
        <f t="shared" si="94"/>
        <v>0</v>
      </c>
      <c r="EZK127" s="229">
        <f t="shared" si="94"/>
        <v>0</v>
      </c>
      <c r="EZL127" s="229">
        <f t="shared" si="94"/>
        <v>0</v>
      </c>
      <c r="EZM127" s="229">
        <f t="shared" si="94"/>
        <v>0</v>
      </c>
      <c r="EZN127" s="229">
        <f t="shared" si="94"/>
        <v>0</v>
      </c>
      <c r="EZO127" s="229">
        <f t="shared" si="94"/>
        <v>0</v>
      </c>
      <c r="EZP127" s="229">
        <f t="shared" si="94"/>
        <v>0</v>
      </c>
      <c r="EZQ127" s="229">
        <f t="shared" si="94"/>
        <v>0</v>
      </c>
      <c r="EZR127" s="229">
        <f t="shared" si="94"/>
        <v>0</v>
      </c>
      <c r="EZS127" s="229">
        <f t="shared" si="94"/>
        <v>0</v>
      </c>
      <c r="EZT127" s="229">
        <f t="shared" si="94"/>
        <v>0</v>
      </c>
      <c r="EZU127" s="229">
        <f t="shared" si="94"/>
        <v>0</v>
      </c>
      <c r="EZV127" s="229">
        <f t="shared" si="94"/>
        <v>0</v>
      </c>
      <c r="EZW127" s="229">
        <f t="shared" si="94"/>
        <v>0</v>
      </c>
      <c r="EZX127" s="229">
        <f t="shared" si="94"/>
        <v>0</v>
      </c>
      <c r="EZY127" s="229">
        <f t="shared" si="94"/>
        <v>0</v>
      </c>
      <c r="EZZ127" s="229">
        <f t="shared" si="94"/>
        <v>0</v>
      </c>
      <c r="FAA127" s="229">
        <f t="shared" si="94"/>
        <v>0</v>
      </c>
      <c r="FAB127" s="229">
        <f t="shared" si="94"/>
        <v>0</v>
      </c>
      <c r="FAC127" s="229">
        <f t="shared" si="94"/>
        <v>0</v>
      </c>
      <c r="FAD127" s="229">
        <f t="shared" si="94"/>
        <v>0</v>
      </c>
      <c r="FAE127" s="229">
        <f t="shared" si="94"/>
        <v>0</v>
      </c>
      <c r="FAF127" s="229">
        <f t="shared" si="94"/>
        <v>0</v>
      </c>
      <c r="FAG127" s="229">
        <f t="shared" si="94"/>
        <v>0</v>
      </c>
      <c r="FAH127" s="229">
        <f t="shared" si="94"/>
        <v>0</v>
      </c>
      <c r="FAI127" s="229">
        <f t="shared" si="94"/>
        <v>0</v>
      </c>
      <c r="FAJ127" s="229">
        <f t="shared" si="94"/>
        <v>0</v>
      </c>
      <c r="FAK127" s="229">
        <f t="shared" si="94"/>
        <v>0</v>
      </c>
      <c r="FAL127" s="229">
        <f t="shared" si="94"/>
        <v>0</v>
      </c>
      <c r="FAM127" s="229">
        <f t="shared" si="94"/>
        <v>0</v>
      </c>
      <c r="FAN127" s="229">
        <f t="shared" si="94"/>
        <v>0</v>
      </c>
      <c r="FAO127" s="229">
        <f t="shared" si="94"/>
        <v>0</v>
      </c>
      <c r="FAP127" s="229">
        <f t="shared" si="94"/>
        <v>0</v>
      </c>
      <c r="FAQ127" s="229">
        <f t="shared" si="94"/>
        <v>0</v>
      </c>
      <c r="FAR127" s="229">
        <f t="shared" si="94"/>
        <v>0</v>
      </c>
      <c r="FAS127" s="229">
        <f t="shared" si="94"/>
        <v>0</v>
      </c>
      <c r="FAT127" s="229">
        <f t="shared" si="94"/>
        <v>0</v>
      </c>
      <c r="FAU127" s="229">
        <f t="shared" si="94"/>
        <v>0</v>
      </c>
      <c r="FAV127" s="229">
        <f t="shared" si="94"/>
        <v>0</v>
      </c>
      <c r="FAW127" s="229">
        <f t="shared" si="94"/>
        <v>0</v>
      </c>
      <c r="FAX127" s="229">
        <f t="shared" si="94"/>
        <v>0</v>
      </c>
      <c r="FAY127" s="229">
        <f t="shared" si="94"/>
        <v>0</v>
      </c>
      <c r="FAZ127" s="229">
        <f t="shared" si="94"/>
        <v>0</v>
      </c>
      <c r="FBA127" s="229">
        <f t="shared" si="94"/>
        <v>0</v>
      </c>
      <c r="FBB127" s="229">
        <f t="shared" si="94"/>
        <v>0</v>
      </c>
      <c r="FBC127" s="229">
        <f t="shared" si="94"/>
        <v>0</v>
      </c>
      <c r="FBD127" s="229">
        <f t="shared" si="94"/>
        <v>0</v>
      </c>
      <c r="FBE127" s="229">
        <f t="shared" si="94"/>
        <v>0</v>
      </c>
      <c r="FBF127" s="229">
        <f t="shared" si="94"/>
        <v>0</v>
      </c>
      <c r="FBG127" s="229">
        <f t="shared" si="94"/>
        <v>0</v>
      </c>
      <c r="FBH127" s="229">
        <f t="shared" si="94"/>
        <v>0</v>
      </c>
      <c r="FBI127" s="229">
        <f t="shared" si="94"/>
        <v>0</v>
      </c>
      <c r="FBJ127" s="229">
        <f t="shared" si="94"/>
        <v>0</v>
      </c>
      <c r="FBK127" s="229">
        <f t="shared" si="94"/>
        <v>0</v>
      </c>
      <c r="FBL127" s="229">
        <f t="shared" si="94"/>
        <v>0</v>
      </c>
      <c r="FBM127" s="229">
        <f t="shared" si="94"/>
        <v>0</v>
      </c>
      <c r="FBN127" s="229">
        <f t="shared" si="94"/>
        <v>0</v>
      </c>
      <c r="FBO127" s="229">
        <f t="shared" si="94"/>
        <v>0</v>
      </c>
      <c r="FBP127" s="229">
        <f t="shared" si="94"/>
        <v>0</v>
      </c>
      <c r="FBQ127" s="229">
        <f t="shared" ref="FBQ127:FEB127" si="95">IFERROR(FBO127*FBM127,"")</f>
        <v>0</v>
      </c>
      <c r="FBR127" s="229">
        <f t="shared" si="95"/>
        <v>0</v>
      </c>
      <c r="FBS127" s="229">
        <f t="shared" si="95"/>
        <v>0</v>
      </c>
      <c r="FBT127" s="229">
        <f t="shared" si="95"/>
        <v>0</v>
      </c>
      <c r="FBU127" s="229">
        <f t="shared" si="95"/>
        <v>0</v>
      </c>
      <c r="FBV127" s="229">
        <f t="shared" si="95"/>
        <v>0</v>
      </c>
      <c r="FBW127" s="229">
        <f t="shared" si="95"/>
        <v>0</v>
      </c>
      <c r="FBX127" s="229">
        <f t="shared" si="95"/>
        <v>0</v>
      </c>
      <c r="FBY127" s="229">
        <f t="shared" si="95"/>
        <v>0</v>
      </c>
      <c r="FBZ127" s="229">
        <f t="shared" si="95"/>
        <v>0</v>
      </c>
      <c r="FCA127" s="229">
        <f t="shared" si="95"/>
        <v>0</v>
      </c>
      <c r="FCB127" s="229">
        <f t="shared" si="95"/>
        <v>0</v>
      </c>
      <c r="FCC127" s="229">
        <f t="shared" si="95"/>
        <v>0</v>
      </c>
      <c r="FCD127" s="229">
        <f t="shared" si="95"/>
        <v>0</v>
      </c>
      <c r="FCE127" s="229">
        <f t="shared" si="95"/>
        <v>0</v>
      </c>
      <c r="FCF127" s="229">
        <f t="shared" si="95"/>
        <v>0</v>
      </c>
      <c r="FCG127" s="229">
        <f t="shared" si="95"/>
        <v>0</v>
      </c>
      <c r="FCH127" s="229">
        <f t="shared" si="95"/>
        <v>0</v>
      </c>
      <c r="FCI127" s="229">
        <f t="shared" si="95"/>
        <v>0</v>
      </c>
      <c r="FCJ127" s="229">
        <f t="shared" si="95"/>
        <v>0</v>
      </c>
      <c r="FCK127" s="229">
        <f t="shared" si="95"/>
        <v>0</v>
      </c>
      <c r="FCL127" s="229">
        <f t="shared" si="95"/>
        <v>0</v>
      </c>
      <c r="FCM127" s="229">
        <f t="shared" si="95"/>
        <v>0</v>
      </c>
      <c r="FCN127" s="229">
        <f t="shared" si="95"/>
        <v>0</v>
      </c>
      <c r="FCO127" s="229">
        <f t="shared" si="95"/>
        <v>0</v>
      </c>
      <c r="FCP127" s="229">
        <f t="shared" si="95"/>
        <v>0</v>
      </c>
      <c r="FCQ127" s="229">
        <f t="shared" si="95"/>
        <v>0</v>
      </c>
      <c r="FCR127" s="229">
        <f t="shared" si="95"/>
        <v>0</v>
      </c>
      <c r="FCS127" s="229">
        <f t="shared" si="95"/>
        <v>0</v>
      </c>
      <c r="FCT127" s="229">
        <f t="shared" si="95"/>
        <v>0</v>
      </c>
      <c r="FCU127" s="229">
        <f t="shared" si="95"/>
        <v>0</v>
      </c>
      <c r="FCV127" s="229">
        <f t="shared" si="95"/>
        <v>0</v>
      </c>
      <c r="FCW127" s="229">
        <f t="shared" si="95"/>
        <v>0</v>
      </c>
      <c r="FCX127" s="229">
        <f t="shared" si="95"/>
        <v>0</v>
      </c>
      <c r="FCY127" s="229">
        <f t="shared" si="95"/>
        <v>0</v>
      </c>
      <c r="FCZ127" s="229">
        <f t="shared" si="95"/>
        <v>0</v>
      </c>
      <c r="FDA127" s="229">
        <f t="shared" si="95"/>
        <v>0</v>
      </c>
      <c r="FDB127" s="229">
        <f t="shared" si="95"/>
        <v>0</v>
      </c>
      <c r="FDC127" s="229">
        <f t="shared" si="95"/>
        <v>0</v>
      </c>
      <c r="FDD127" s="229">
        <f t="shared" si="95"/>
        <v>0</v>
      </c>
      <c r="FDE127" s="229">
        <f t="shared" si="95"/>
        <v>0</v>
      </c>
      <c r="FDF127" s="229">
        <f t="shared" si="95"/>
        <v>0</v>
      </c>
      <c r="FDG127" s="229">
        <f t="shared" si="95"/>
        <v>0</v>
      </c>
      <c r="FDH127" s="229">
        <f t="shared" si="95"/>
        <v>0</v>
      </c>
      <c r="FDI127" s="229">
        <f t="shared" si="95"/>
        <v>0</v>
      </c>
      <c r="FDJ127" s="229">
        <f t="shared" si="95"/>
        <v>0</v>
      </c>
      <c r="FDK127" s="229">
        <f t="shared" si="95"/>
        <v>0</v>
      </c>
      <c r="FDL127" s="229">
        <f t="shared" si="95"/>
        <v>0</v>
      </c>
      <c r="FDM127" s="229">
        <f t="shared" si="95"/>
        <v>0</v>
      </c>
      <c r="FDN127" s="229">
        <f t="shared" si="95"/>
        <v>0</v>
      </c>
      <c r="FDO127" s="229">
        <f t="shared" si="95"/>
        <v>0</v>
      </c>
      <c r="FDP127" s="229">
        <f t="shared" si="95"/>
        <v>0</v>
      </c>
      <c r="FDQ127" s="229">
        <f t="shared" si="95"/>
        <v>0</v>
      </c>
      <c r="FDR127" s="229">
        <f t="shared" si="95"/>
        <v>0</v>
      </c>
      <c r="FDS127" s="229">
        <f t="shared" si="95"/>
        <v>0</v>
      </c>
      <c r="FDT127" s="229">
        <f t="shared" si="95"/>
        <v>0</v>
      </c>
      <c r="FDU127" s="229">
        <f t="shared" si="95"/>
        <v>0</v>
      </c>
      <c r="FDV127" s="229">
        <f t="shared" si="95"/>
        <v>0</v>
      </c>
      <c r="FDW127" s="229">
        <f t="shared" si="95"/>
        <v>0</v>
      </c>
      <c r="FDX127" s="229">
        <f t="shared" si="95"/>
        <v>0</v>
      </c>
      <c r="FDY127" s="229">
        <f t="shared" si="95"/>
        <v>0</v>
      </c>
      <c r="FDZ127" s="229">
        <f t="shared" si="95"/>
        <v>0</v>
      </c>
      <c r="FEA127" s="229">
        <f t="shared" si="95"/>
        <v>0</v>
      </c>
      <c r="FEB127" s="229">
        <f t="shared" si="95"/>
        <v>0</v>
      </c>
      <c r="FEC127" s="229">
        <f t="shared" ref="FEC127:FGN127" si="96">IFERROR(FEA127*FDY127,"")</f>
        <v>0</v>
      </c>
      <c r="FED127" s="229">
        <f t="shared" si="96"/>
        <v>0</v>
      </c>
      <c r="FEE127" s="229">
        <f t="shared" si="96"/>
        <v>0</v>
      </c>
      <c r="FEF127" s="229">
        <f t="shared" si="96"/>
        <v>0</v>
      </c>
      <c r="FEG127" s="229">
        <f t="shared" si="96"/>
        <v>0</v>
      </c>
      <c r="FEH127" s="229">
        <f t="shared" si="96"/>
        <v>0</v>
      </c>
      <c r="FEI127" s="229">
        <f t="shared" si="96"/>
        <v>0</v>
      </c>
      <c r="FEJ127" s="229">
        <f t="shared" si="96"/>
        <v>0</v>
      </c>
      <c r="FEK127" s="229">
        <f t="shared" si="96"/>
        <v>0</v>
      </c>
      <c r="FEL127" s="229">
        <f t="shared" si="96"/>
        <v>0</v>
      </c>
      <c r="FEM127" s="229">
        <f t="shared" si="96"/>
        <v>0</v>
      </c>
      <c r="FEN127" s="229">
        <f t="shared" si="96"/>
        <v>0</v>
      </c>
      <c r="FEO127" s="229">
        <f t="shared" si="96"/>
        <v>0</v>
      </c>
      <c r="FEP127" s="229">
        <f t="shared" si="96"/>
        <v>0</v>
      </c>
      <c r="FEQ127" s="229">
        <f t="shared" si="96"/>
        <v>0</v>
      </c>
      <c r="FER127" s="229">
        <f t="shared" si="96"/>
        <v>0</v>
      </c>
      <c r="FES127" s="229">
        <f t="shared" si="96"/>
        <v>0</v>
      </c>
      <c r="FET127" s="229">
        <f t="shared" si="96"/>
        <v>0</v>
      </c>
      <c r="FEU127" s="229">
        <f t="shared" si="96"/>
        <v>0</v>
      </c>
      <c r="FEV127" s="229">
        <f t="shared" si="96"/>
        <v>0</v>
      </c>
      <c r="FEW127" s="229">
        <f t="shared" si="96"/>
        <v>0</v>
      </c>
      <c r="FEX127" s="229">
        <f t="shared" si="96"/>
        <v>0</v>
      </c>
      <c r="FEY127" s="229">
        <f t="shared" si="96"/>
        <v>0</v>
      </c>
      <c r="FEZ127" s="229">
        <f t="shared" si="96"/>
        <v>0</v>
      </c>
      <c r="FFA127" s="229">
        <f t="shared" si="96"/>
        <v>0</v>
      </c>
      <c r="FFB127" s="229">
        <f t="shared" si="96"/>
        <v>0</v>
      </c>
      <c r="FFC127" s="229">
        <f t="shared" si="96"/>
        <v>0</v>
      </c>
      <c r="FFD127" s="229">
        <f t="shared" si="96"/>
        <v>0</v>
      </c>
      <c r="FFE127" s="229">
        <f t="shared" si="96"/>
        <v>0</v>
      </c>
      <c r="FFF127" s="229">
        <f t="shared" si="96"/>
        <v>0</v>
      </c>
      <c r="FFG127" s="229">
        <f t="shared" si="96"/>
        <v>0</v>
      </c>
      <c r="FFH127" s="229">
        <f t="shared" si="96"/>
        <v>0</v>
      </c>
      <c r="FFI127" s="229">
        <f t="shared" si="96"/>
        <v>0</v>
      </c>
      <c r="FFJ127" s="229">
        <f t="shared" si="96"/>
        <v>0</v>
      </c>
      <c r="FFK127" s="229">
        <f t="shared" si="96"/>
        <v>0</v>
      </c>
      <c r="FFL127" s="229">
        <f t="shared" si="96"/>
        <v>0</v>
      </c>
      <c r="FFM127" s="229">
        <f t="shared" si="96"/>
        <v>0</v>
      </c>
      <c r="FFN127" s="229">
        <f t="shared" si="96"/>
        <v>0</v>
      </c>
      <c r="FFO127" s="229">
        <f t="shared" si="96"/>
        <v>0</v>
      </c>
      <c r="FFP127" s="229">
        <f t="shared" si="96"/>
        <v>0</v>
      </c>
      <c r="FFQ127" s="229">
        <f t="shared" si="96"/>
        <v>0</v>
      </c>
      <c r="FFR127" s="229">
        <f t="shared" si="96"/>
        <v>0</v>
      </c>
      <c r="FFS127" s="229">
        <f t="shared" si="96"/>
        <v>0</v>
      </c>
      <c r="FFT127" s="229">
        <f t="shared" si="96"/>
        <v>0</v>
      </c>
      <c r="FFU127" s="229">
        <f t="shared" si="96"/>
        <v>0</v>
      </c>
      <c r="FFV127" s="229">
        <f t="shared" si="96"/>
        <v>0</v>
      </c>
      <c r="FFW127" s="229">
        <f t="shared" si="96"/>
        <v>0</v>
      </c>
      <c r="FFX127" s="229">
        <f t="shared" si="96"/>
        <v>0</v>
      </c>
      <c r="FFY127" s="229">
        <f t="shared" si="96"/>
        <v>0</v>
      </c>
      <c r="FFZ127" s="229">
        <f t="shared" si="96"/>
        <v>0</v>
      </c>
      <c r="FGA127" s="229">
        <f t="shared" si="96"/>
        <v>0</v>
      </c>
      <c r="FGB127" s="229">
        <f t="shared" si="96"/>
        <v>0</v>
      </c>
      <c r="FGC127" s="229">
        <f t="shared" si="96"/>
        <v>0</v>
      </c>
      <c r="FGD127" s="229">
        <f t="shared" si="96"/>
        <v>0</v>
      </c>
      <c r="FGE127" s="229">
        <f t="shared" si="96"/>
        <v>0</v>
      </c>
      <c r="FGF127" s="229">
        <f t="shared" si="96"/>
        <v>0</v>
      </c>
      <c r="FGG127" s="229">
        <f t="shared" si="96"/>
        <v>0</v>
      </c>
      <c r="FGH127" s="229">
        <f t="shared" si="96"/>
        <v>0</v>
      </c>
      <c r="FGI127" s="229">
        <f t="shared" si="96"/>
        <v>0</v>
      </c>
      <c r="FGJ127" s="229">
        <f t="shared" si="96"/>
        <v>0</v>
      </c>
      <c r="FGK127" s="229">
        <f t="shared" si="96"/>
        <v>0</v>
      </c>
      <c r="FGL127" s="229">
        <f t="shared" si="96"/>
        <v>0</v>
      </c>
      <c r="FGM127" s="229">
        <f t="shared" si="96"/>
        <v>0</v>
      </c>
      <c r="FGN127" s="229">
        <f t="shared" si="96"/>
        <v>0</v>
      </c>
      <c r="FGO127" s="229">
        <f t="shared" ref="FGO127:FIZ127" si="97">IFERROR(FGM127*FGK127,"")</f>
        <v>0</v>
      </c>
      <c r="FGP127" s="229">
        <f t="shared" si="97"/>
        <v>0</v>
      </c>
      <c r="FGQ127" s="229">
        <f t="shared" si="97"/>
        <v>0</v>
      </c>
      <c r="FGR127" s="229">
        <f t="shared" si="97"/>
        <v>0</v>
      </c>
      <c r="FGS127" s="229">
        <f t="shared" si="97"/>
        <v>0</v>
      </c>
      <c r="FGT127" s="229">
        <f t="shared" si="97"/>
        <v>0</v>
      </c>
      <c r="FGU127" s="229">
        <f t="shared" si="97"/>
        <v>0</v>
      </c>
      <c r="FGV127" s="229">
        <f t="shared" si="97"/>
        <v>0</v>
      </c>
      <c r="FGW127" s="229">
        <f t="shared" si="97"/>
        <v>0</v>
      </c>
      <c r="FGX127" s="229">
        <f t="shared" si="97"/>
        <v>0</v>
      </c>
      <c r="FGY127" s="229">
        <f t="shared" si="97"/>
        <v>0</v>
      </c>
      <c r="FGZ127" s="229">
        <f t="shared" si="97"/>
        <v>0</v>
      </c>
      <c r="FHA127" s="229">
        <f t="shared" si="97"/>
        <v>0</v>
      </c>
      <c r="FHB127" s="229">
        <f t="shared" si="97"/>
        <v>0</v>
      </c>
      <c r="FHC127" s="229">
        <f t="shared" si="97"/>
        <v>0</v>
      </c>
      <c r="FHD127" s="229">
        <f t="shared" si="97"/>
        <v>0</v>
      </c>
      <c r="FHE127" s="229">
        <f t="shared" si="97"/>
        <v>0</v>
      </c>
      <c r="FHF127" s="229">
        <f t="shared" si="97"/>
        <v>0</v>
      </c>
      <c r="FHG127" s="229">
        <f t="shared" si="97"/>
        <v>0</v>
      </c>
      <c r="FHH127" s="229">
        <f t="shared" si="97"/>
        <v>0</v>
      </c>
      <c r="FHI127" s="229">
        <f t="shared" si="97"/>
        <v>0</v>
      </c>
      <c r="FHJ127" s="229">
        <f t="shared" si="97"/>
        <v>0</v>
      </c>
      <c r="FHK127" s="229">
        <f t="shared" si="97"/>
        <v>0</v>
      </c>
      <c r="FHL127" s="229">
        <f t="shared" si="97"/>
        <v>0</v>
      </c>
      <c r="FHM127" s="229">
        <f t="shared" si="97"/>
        <v>0</v>
      </c>
      <c r="FHN127" s="229">
        <f t="shared" si="97"/>
        <v>0</v>
      </c>
      <c r="FHO127" s="229">
        <f t="shared" si="97"/>
        <v>0</v>
      </c>
      <c r="FHP127" s="229">
        <f t="shared" si="97"/>
        <v>0</v>
      </c>
      <c r="FHQ127" s="229">
        <f t="shared" si="97"/>
        <v>0</v>
      </c>
      <c r="FHR127" s="229">
        <f t="shared" si="97"/>
        <v>0</v>
      </c>
      <c r="FHS127" s="229">
        <f t="shared" si="97"/>
        <v>0</v>
      </c>
      <c r="FHT127" s="229">
        <f t="shared" si="97"/>
        <v>0</v>
      </c>
      <c r="FHU127" s="229">
        <f t="shared" si="97"/>
        <v>0</v>
      </c>
      <c r="FHV127" s="229">
        <f t="shared" si="97"/>
        <v>0</v>
      </c>
      <c r="FHW127" s="229">
        <f t="shared" si="97"/>
        <v>0</v>
      </c>
      <c r="FHX127" s="229">
        <f t="shared" si="97"/>
        <v>0</v>
      </c>
      <c r="FHY127" s="229">
        <f t="shared" si="97"/>
        <v>0</v>
      </c>
      <c r="FHZ127" s="229">
        <f t="shared" si="97"/>
        <v>0</v>
      </c>
      <c r="FIA127" s="229">
        <f t="shared" si="97"/>
        <v>0</v>
      </c>
      <c r="FIB127" s="229">
        <f t="shared" si="97"/>
        <v>0</v>
      </c>
      <c r="FIC127" s="229">
        <f t="shared" si="97"/>
        <v>0</v>
      </c>
      <c r="FID127" s="229">
        <f t="shared" si="97"/>
        <v>0</v>
      </c>
      <c r="FIE127" s="229">
        <f t="shared" si="97"/>
        <v>0</v>
      </c>
      <c r="FIF127" s="229">
        <f t="shared" si="97"/>
        <v>0</v>
      </c>
      <c r="FIG127" s="229">
        <f t="shared" si="97"/>
        <v>0</v>
      </c>
      <c r="FIH127" s="229">
        <f t="shared" si="97"/>
        <v>0</v>
      </c>
      <c r="FII127" s="229">
        <f t="shared" si="97"/>
        <v>0</v>
      </c>
      <c r="FIJ127" s="229">
        <f t="shared" si="97"/>
        <v>0</v>
      </c>
      <c r="FIK127" s="229">
        <f t="shared" si="97"/>
        <v>0</v>
      </c>
      <c r="FIL127" s="229">
        <f t="shared" si="97"/>
        <v>0</v>
      </c>
      <c r="FIM127" s="229">
        <f t="shared" si="97"/>
        <v>0</v>
      </c>
      <c r="FIN127" s="229">
        <f t="shared" si="97"/>
        <v>0</v>
      </c>
      <c r="FIO127" s="229">
        <f t="shared" si="97"/>
        <v>0</v>
      </c>
      <c r="FIP127" s="229">
        <f t="shared" si="97"/>
        <v>0</v>
      </c>
      <c r="FIQ127" s="229">
        <f t="shared" si="97"/>
        <v>0</v>
      </c>
      <c r="FIR127" s="229">
        <f t="shared" si="97"/>
        <v>0</v>
      </c>
      <c r="FIS127" s="229">
        <f t="shared" si="97"/>
        <v>0</v>
      </c>
      <c r="FIT127" s="229">
        <f t="shared" si="97"/>
        <v>0</v>
      </c>
      <c r="FIU127" s="229">
        <f t="shared" si="97"/>
        <v>0</v>
      </c>
      <c r="FIV127" s="229">
        <f t="shared" si="97"/>
        <v>0</v>
      </c>
      <c r="FIW127" s="229">
        <f t="shared" si="97"/>
        <v>0</v>
      </c>
      <c r="FIX127" s="229">
        <f t="shared" si="97"/>
        <v>0</v>
      </c>
      <c r="FIY127" s="229">
        <f t="shared" si="97"/>
        <v>0</v>
      </c>
      <c r="FIZ127" s="229">
        <f t="shared" si="97"/>
        <v>0</v>
      </c>
      <c r="FJA127" s="229">
        <f t="shared" ref="FJA127:FLL127" si="98">IFERROR(FIY127*FIW127,"")</f>
        <v>0</v>
      </c>
      <c r="FJB127" s="229">
        <f t="shared" si="98"/>
        <v>0</v>
      </c>
      <c r="FJC127" s="229">
        <f t="shared" si="98"/>
        <v>0</v>
      </c>
      <c r="FJD127" s="229">
        <f t="shared" si="98"/>
        <v>0</v>
      </c>
      <c r="FJE127" s="229">
        <f t="shared" si="98"/>
        <v>0</v>
      </c>
      <c r="FJF127" s="229">
        <f t="shared" si="98"/>
        <v>0</v>
      </c>
      <c r="FJG127" s="229">
        <f t="shared" si="98"/>
        <v>0</v>
      </c>
      <c r="FJH127" s="229">
        <f t="shared" si="98"/>
        <v>0</v>
      </c>
      <c r="FJI127" s="229">
        <f t="shared" si="98"/>
        <v>0</v>
      </c>
      <c r="FJJ127" s="229">
        <f t="shared" si="98"/>
        <v>0</v>
      </c>
      <c r="FJK127" s="229">
        <f t="shared" si="98"/>
        <v>0</v>
      </c>
      <c r="FJL127" s="229">
        <f t="shared" si="98"/>
        <v>0</v>
      </c>
      <c r="FJM127" s="229">
        <f t="shared" si="98"/>
        <v>0</v>
      </c>
      <c r="FJN127" s="229">
        <f t="shared" si="98"/>
        <v>0</v>
      </c>
      <c r="FJO127" s="229">
        <f t="shared" si="98"/>
        <v>0</v>
      </c>
      <c r="FJP127" s="229">
        <f t="shared" si="98"/>
        <v>0</v>
      </c>
      <c r="FJQ127" s="229">
        <f t="shared" si="98"/>
        <v>0</v>
      </c>
      <c r="FJR127" s="229">
        <f t="shared" si="98"/>
        <v>0</v>
      </c>
      <c r="FJS127" s="229">
        <f t="shared" si="98"/>
        <v>0</v>
      </c>
      <c r="FJT127" s="229">
        <f t="shared" si="98"/>
        <v>0</v>
      </c>
      <c r="FJU127" s="229">
        <f t="shared" si="98"/>
        <v>0</v>
      </c>
      <c r="FJV127" s="229">
        <f t="shared" si="98"/>
        <v>0</v>
      </c>
      <c r="FJW127" s="229">
        <f t="shared" si="98"/>
        <v>0</v>
      </c>
      <c r="FJX127" s="229">
        <f t="shared" si="98"/>
        <v>0</v>
      </c>
      <c r="FJY127" s="229">
        <f t="shared" si="98"/>
        <v>0</v>
      </c>
      <c r="FJZ127" s="229">
        <f t="shared" si="98"/>
        <v>0</v>
      </c>
      <c r="FKA127" s="229">
        <f t="shared" si="98"/>
        <v>0</v>
      </c>
      <c r="FKB127" s="229">
        <f t="shared" si="98"/>
        <v>0</v>
      </c>
      <c r="FKC127" s="229">
        <f t="shared" si="98"/>
        <v>0</v>
      </c>
      <c r="FKD127" s="229">
        <f t="shared" si="98"/>
        <v>0</v>
      </c>
      <c r="FKE127" s="229">
        <f t="shared" si="98"/>
        <v>0</v>
      </c>
      <c r="FKF127" s="229">
        <f t="shared" si="98"/>
        <v>0</v>
      </c>
      <c r="FKG127" s="229">
        <f t="shared" si="98"/>
        <v>0</v>
      </c>
      <c r="FKH127" s="229">
        <f t="shared" si="98"/>
        <v>0</v>
      </c>
      <c r="FKI127" s="229">
        <f t="shared" si="98"/>
        <v>0</v>
      </c>
      <c r="FKJ127" s="229">
        <f t="shared" si="98"/>
        <v>0</v>
      </c>
      <c r="FKK127" s="229">
        <f t="shared" si="98"/>
        <v>0</v>
      </c>
      <c r="FKL127" s="229">
        <f t="shared" si="98"/>
        <v>0</v>
      </c>
      <c r="FKM127" s="229">
        <f t="shared" si="98"/>
        <v>0</v>
      </c>
      <c r="FKN127" s="229">
        <f t="shared" si="98"/>
        <v>0</v>
      </c>
      <c r="FKO127" s="229">
        <f t="shared" si="98"/>
        <v>0</v>
      </c>
      <c r="FKP127" s="229">
        <f t="shared" si="98"/>
        <v>0</v>
      </c>
      <c r="FKQ127" s="229">
        <f t="shared" si="98"/>
        <v>0</v>
      </c>
      <c r="FKR127" s="229">
        <f t="shared" si="98"/>
        <v>0</v>
      </c>
      <c r="FKS127" s="229">
        <f t="shared" si="98"/>
        <v>0</v>
      </c>
      <c r="FKT127" s="229">
        <f t="shared" si="98"/>
        <v>0</v>
      </c>
      <c r="FKU127" s="229">
        <f t="shared" si="98"/>
        <v>0</v>
      </c>
      <c r="FKV127" s="229">
        <f t="shared" si="98"/>
        <v>0</v>
      </c>
      <c r="FKW127" s="229">
        <f t="shared" si="98"/>
        <v>0</v>
      </c>
      <c r="FKX127" s="229">
        <f t="shared" si="98"/>
        <v>0</v>
      </c>
      <c r="FKY127" s="229">
        <f t="shared" si="98"/>
        <v>0</v>
      </c>
      <c r="FKZ127" s="229">
        <f t="shared" si="98"/>
        <v>0</v>
      </c>
      <c r="FLA127" s="229">
        <f t="shared" si="98"/>
        <v>0</v>
      </c>
      <c r="FLB127" s="229">
        <f t="shared" si="98"/>
        <v>0</v>
      </c>
      <c r="FLC127" s="229">
        <f t="shared" si="98"/>
        <v>0</v>
      </c>
      <c r="FLD127" s="229">
        <f t="shared" si="98"/>
        <v>0</v>
      </c>
      <c r="FLE127" s="229">
        <f t="shared" si="98"/>
        <v>0</v>
      </c>
      <c r="FLF127" s="229">
        <f t="shared" si="98"/>
        <v>0</v>
      </c>
      <c r="FLG127" s="229">
        <f t="shared" si="98"/>
        <v>0</v>
      </c>
      <c r="FLH127" s="229">
        <f t="shared" si="98"/>
        <v>0</v>
      </c>
      <c r="FLI127" s="229">
        <f t="shared" si="98"/>
        <v>0</v>
      </c>
      <c r="FLJ127" s="229">
        <f t="shared" si="98"/>
        <v>0</v>
      </c>
      <c r="FLK127" s="229">
        <f t="shared" si="98"/>
        <v>0</v>
      </c>
      <c r="FLL127" s="229">
        <f t="shared" si="98"/>
        <v>0</v>
      </c>
      <c r="FLM127" s="229">
        <f t="shared" ref="FLM127:FNX127" si="99">IFERROR(FLK127*FLI127,"")</f>
        <v>0</v>
      </c>
      <c r="FLN127" s="229">
        <f t="shared" si="99"/>
        <v>0</v>
      </c>
      <c r="FLO127" s="229">
        <f t="shared" si="99"/>
        <v>0</v>
      </c>
      <c r="FLP127" s="229">
        <f t="shared" si="99"/>
        <v>0</v>
      </c>
      <c r="FLQ127" s="229">
        <f t="shared" si="99"/>
        <v>0</v>
      </c>
      <c r="FLR127" s="229">
        <f t="shared" si="99"/>
        <v>0</v>
      </c>
      <c r="FLS127" s="229">
        <f t="shared" si="99"/>
        <v>0</v>
      </c>
      <c r="FLT127" s="229">
        <f t="shared" si="99"/>
        <v>0</v>
      </c>
      <c r="FLU127" s="229">
        <f t="shared" si="99"/>
        <v>0</v>
      </c>
      <c r="FLV127" s="229">
        <f t="shared" si="99"/>
        <v>0</v>
      </c>
      <c r="FLW127" s="229">
        <f t="shared" si="99"/>
        <v>0</v>
      </c>
      <c r="FLX127" s="229">
        <f t="shared" si="99"/>
        <v>0</v>
      </c>
      <c r="FLY127" s="229">
        <f t="shared" si="99"/>
        <v>0</v>
      </c>
      <c r="FLZ127" s="229">
        <f t="shared" si="99"/>
        <v>0</v>
      </c>
      <c r="FMA127" s="229">
        <f t="shared" si="99"/>
        <v>0</v>
      </c>
      <c r="FMB127" s="229">
        <f t="shared" si="99"/>
        <v>0</v>
      </c>
      <c r="FMC127" s="229">
        <f t="shared" si="99"/>
        <v>0</v>
      </c>
      <c r="FMD127" s="229">
        <f t="shared" si="99"/>
        <v>0</v>
      </c>
      <c r="FME127" s="229">
        <f t="shared" si="99"/>
        <v>0</v>
      </c>
      <c r="FMF127" s="229">
        <f t="shared" si="99"/>
        <v>0</v>
      </c>
      <c r="FMG127" s="229">
        <f t="shared" si="99"/>
        <v>0</v>
      </c>
      <c r="FMH127" s="229">
        <f t="shared" si="99"/>
        <v>0</v>
      </c>
      <c r="FMI127" s="229">
        <f t="shared" si="99"/>
        <v>0</v>
      </c>
      <c r="FMJ127" s="229">
        <f t="shared" si="99"/>
        <v>0</v>
      </c>
      <c r="FMK127" s="229">
        <f t="shared" si="99"/>
        <v>0</v>
      </c>
      <c r="FML127" s="229">
        <f t="shared" si="99"/>
        <v>0</v>
      </c>
      <c r="FMM127" s="229">
        <f t="shared" si="99"/>
        <v>0</v>
      </c>
      <c r="FMN127" s="229">
        <f t="shared" si="99"/>
        <v>0</v>
      </c>
      <c r="FMO127" s="229">
        <f t="shared" si="99"/>
        <v>0</v>
      </c>
      <c r="FMP127" s="229">
        <f t="shared" si="99"/>
        <v>0</v>
      </c>
      <c r="FMQ127" s="229">
        <f t="shared" si="99"/>
        <v>0</v>
      </c>
      <c r="FMR127" s="229">
        <f t="shared" si="99"/>
        <v>0</v>
      </c>
      <c r="FMS127" s="229">
        <f t="shared" si="99"/>
        <v>0</v>
      </c>
      <c r="FMT127" s="229">
        <f t="shared" si="99"/>
        <v>0</v>
      </c>
      <c r="FMU127" s="229">
        <f t="shared" si="99"/>
        <v>0</v>
      </c>
      <c r="FMV127" s="229">
        <f t="shared" si="99"/>
        <v>0</v>
      </c>
      <c r="FMW127" s="229">
        <f t="shared" si="99"/>
        <v>0</v>
      </c>
      <c r="FMX127" s="229">
        <f t="shared" si="99"/>
        <v>0</v>
      </c>
      <c r="FMY127" s="229">
        <f t="shared" si="99"/>
        <v>0</v>
      </c>
      <c r="FMZ127" s="229">
        <f t="shared" si="99"/>
        <v>0</v>
      </c>
      <c r="FNA127" s="229">
        <f t="shared" si="99"/>
        <v>0</v>
      </c>
      <c r="FNB127" s="229">
        <f t="shared" si="99"/>
        <v>0</v>
      </c>
      <c r="FNC127" s="229">
        <f t="shared" si="99"/>
        <v>0</v>
      </c>
      <c r="FND127" s="229">
        <f t="shared" si="99"/>
        <v>0</v>
      </c>
      <c r="FNE127" s="229">
        <f t="shared" si="99"/>
        <v>0</v>
      </c>
      <c r="FNF127" s="229">
        <f t="shared" si="99"/>
        <v>0</v>
      </c>
      <c r="FNG127" s="229">
        <f t="shared" si="99"/>
        <v>0</v>
      </c>
      <c r="FNH127" s="229">
        <f t="shared" si="99"/>
        <v>0</v>
      </c>
      <c r="FNI127" s="229">
        <f t="shared" si="99"/>
        <v>0</v>
      </c>
      <c r="FNJ127" s="229">
        <f t="shared" si="99"/>
        <v>0</v>
      </c>
      <c r="FNK127" s="229">
        <f t="shared" si="99"/>
        <v>0</v>
      </c>
      <c r="FNL127" s="229">
        <f t="shared" si="99"/>
        <v>0</v>
      </c>
      <c r="FNM127" s="229">
        <f t="shared" si="99"/>
        <v>0</v>
      </c>
      <c r="FNN127" s="229">
        <f t="shared" si="99"/>
        <v>0</v>
      </c>
      <c r="FNO127" s="229">
        <f t="shared" si="99"/>
        <v>0</v>
      </c>
      <c r="FNP127" s="229">
        <f t="shared" si="99"/>
        <v>0</v>
      </c>
      <c r="FNQ127" s="229">
        <f t="shared" si="99"/>
        <v>0</v>
      </c>
      <c r="FNR127" s="229">
        <f t="shared" si="99"/>
        <v>0</v>
      </c>
      <c r="FNS127" s="229">
        <f t="shared" si="99"/>
        <v>0</v>
      </c>
      <c r="FNT127" s="229">
        <f t="shared" si="99"/>
        <v>0</v>
      </c>
      <c r="FNU127" s="229">
        <f t="shared" si="99"/>
        <v>0</v>
      </c>
      <c r="FNV127" s="229">
        <f t="shared" si="99"/>
        <v>0</v>
      </c>
      <c r="FNW127" s="229">
        <f t="shared" si="99"/>
        <v>0</v>
      </c>
      <c r="FNX127" s="229">
        <f t="shared" si="99"/>
        <v>0</v>
      </c>
      <c r="FNY127" s="229">
        <f t="shared" ref="FNY127:FQJ127" si="100">IFERROR(FNW127*FNU127,"")</f>
        <v>0</v>
      </c>
      <c r="FNZ127" s="229">
        <f t="shared" si="100"/>
        <v>0</v>
      </c>
      <c r="FOA127" s="229">
        <f t="shared" si="100"/>
        <v>0</v>
      </c>
      <c r="FOB127" s="229">
        <f t="shared" si="100"/>
        <v>0</v>
      </c>
      <c r="FOC127" s="229">
        <f t="shared" si="100"/>
        <v>0</v>
      </c>
      <c r="FOD127" s="229">
        <f t="shared" si="100"/>
        <v>0</v>
      </c>
      <c r="FOE127" s="229">
        <f t="shared" si="100"/>
        <v>0</v>
      </c>
      <c r="FOF127" s="229">
        <f t="shared" si="100"/>
        <v>0</v>
      </c>
      <c r="FOG127" s="229">
        <f t="shared" si="100"/>
        <v>0</v>
      </c>
      <c r="FOH127" s="229">
        <f t="shared" si="100"/>
        <v>0</v>
      </c>
      <c r="FOI127" s="229">
        <f t="shared" si="100"/>
        <v>0</v>
      </c>
      <c r="FOJ127" s="229">
        <f t="shared" si="100"/>
        <v>0</v>
      </c>
      <c r="FOK127" s="229">
        <f t="shared" si="100"/>
        <v>0</v>
      </c>
      <c r="FOL127" s="229">
        <f t="shared" si="100"/>
        <v>0</v>
      </c>
      <c r="FOM127" s="229">
        <f t="shared" si="100"/>
        <v>0</v>
      </c>
      <c r="FON127" s="229">
        <f t="shared" si="100"/>
        <v>0</v>
      </c>
      <c r="FOO127" s="229">
        <f t="shared" si="100"/>
        <v>0</v>
      </c>
      <c r="FOP127" s="229">
        <f t="shared" si="100"/>
        <v>0</v>
      </c>
      <c r="FOQ127" s="229">
        <f t="shared" si="100"/>
        <v>0</v>
      </c>
      <c r="FOR127" s="229">
        <f t="shared" si="100"/>
        <v>0</v>
      </c>
      <c r="FOS127" s="229">
        <f t="shared" si="100"/>
        <v>0</v>
      </c>
      <c r="FOT127" s="229">
        <f t="shared" si="100"/>
        <v>0</v>
      </c>
      <c r="FOU127" s="229">
        <f t="shared" si="100"/>
        <v>0</v>
      </c>
      <c r="FOV127" s="229">
        <f t="shared" si="100"/>
        <v>0</v>
      </c>
      <c r="FOW127" s="229">
        <f t="shared" si="100"/>
        <v>0</v>
      </c>
      <c r="FOX127" s="229">
        <f t="shared" si="100"/>
        <v>0</v>
      </c>
      <c r="FOY127" s="229">
        <f t="shared" si="100"/>
        <v>0</v>
      </c>
      <c r="FOZ127" s="229">
        <f t="shared" si="100"/>
        <v>0</v>
      </c>
      <c r="FPA127" s="229">
        <f t="shared" si="100"/>
        <v>0</v>
      </c>
      <c r="FPB127" s="229">
        <f t="shared" si="100"/>
        <v>0</v>
      </c>
      <c r="FPC127" s="229">
        <f t="shared" si="100"/>
        <v>0</v>
      </c>
      <c r="FPD127" s="229">
        <f t="shared" si="100"/>
        <v>0</v>
      </c>
      <c r="FPE127" s="229">
        <f t="shared" si="100"/>
        <v>0</v>
      </c>
      <c r="FPF127" s="229">
        <f t="shared" si="100"/>
        <v>0</v>
      </c>
      <c r="FPG127" s="229">
        <f t="shared" si="100"/>
        <v>0</v>
      </c>
      <c r="FPH127" s="229">
        <f t="shared" si="100"/>
        <v>0</v>
      </c>
      <c r="FPI127" s="229">
        <f t="shared" si="100"/>
        <v>0</v>
      </c>
      <c r="FPJ127" s="229">
        <f t="shared" si="100"/>
        <v>0</v>
      </c>
      <c r="FPK127" s="229">
        <f t="shared" si="100"/>
        <v>0</v>
      </c>
      <c r="FPL127" s="229">
        <f t="shared" si="100"/>
        <v>0</v>
      </c>
      <c r="FPM127" s="229">
        <f t="shared" si="100"/>
        <v>0</v>
      </c>
      <c r="FPN127" s="229">
        <f t="shared" si="100"/>
        <v>0</v>
      </c>
      <c r="FPO127" s="229">
        <f t="shared" si="100"/>
        <v>0</v>
      </c>
      <c r="FPP127" s="229">
        <f t="shared" si="100"/>
        <v>0</v>
      </c>
      <c r="FPQ127" s="229">
        <f t="shared" si="100"/>
        <v>0</v>
      </c>
      <c r="FPR127" s="229">
        <f t="shared" si="100"/>
        <v>0</v>
      </c>
      <c r="FPS127" s="229">
        <f t="shared" si="100"/>
        <v>0</v>
      </c>
      <c r="FPT127" s="229">
        <f t="shared" si="100"/>
        <v>0</v>
      </c>
      <c r="FPU127" s="229">
        <f t="shared" si="100"/>
        <v>0</v>
      </c>
      <c r="FPV127" s="229">
        <f t="shared" si="100"/>
        <v>0</v>
      </c>
      <c r="FPW127" s="229">
        <f t="shared" si="100"/>
        <v>0</v>
      </c>
      <c r="FPX127" s="229">
        <f t="shared" si="100"/>
        <v>0</v>
      </c>
      <c r="FPY127" s="229">
        <f t="shared" si="100"/>
        <v>0</v>
      </c>
      <c r="FPZ127" s="229">
        <f t="shared" si="100"/>
        <v>0</v>
      </c>
      <c r="FQA127" s="229">
        <f t="shared" si="100"/>
        <v>0</v>
      </c>
      <c r="FQB127" s="229">
        <f t="shared" si="100"/>
        <v>0</v>
      </c>
      <c r="FQC127" s="229">
        <f t="shared" si="100"/>
        <v>0</v>
      </c>
      <c r="FQD127" s="229">
        <f t="shared" si="100"/>
        <v>0</v>
      </c>
      <c r="FQE127" s="229">
        <f t="shared" si="100"/>
        <v>0</v>
      </c>
      <c r="FQF127" s="229">
        <f t="shared" si="100"/>
        <v>0</v>
      </c>
      <c r="FQG127" s="229">
        <f t="shared" si="100"/>
        <v>0</v>
      </c>
      <c r="FQH127" s="229">
        <f t="shared" si="100"/>
        <v>0</v>
      </c>
      <c r="FQI127" s="229">
        <f t="shared" si="100"/>
        <v>0</v>
      </c>
      <c r="FQJ127" s="229">
        <f t="shared" si="100"/>
        <v>0</v>
      </c>
      <c r="FQK127" s="229">
        <f t="shared" ref="FQK127:FSV127" si="101">IFERROR(FQI127*FQG127,"")</f>
        <v>0</v>
      </c>
      <c r="FQL127" s="229">
        <f t="shared" si="101"/>
        <v>0</v>
      </c>
      <c r="FQM127" s="229">
        <f t="shared" si="101"/>
        <v>0</v>
      </c>
      <c r="FQN127" s="229">
        <f t="shared" si="101"/>
        <v>0</v>
      </c>
      <c r="FQO127" s="229">
        <f t="shared" si="101"/>
        <v>0</v>
      </c>
      <c r="FQP127" s="229">
        <f t="shared" si="101"/>
        <v>0</v>
      </c>
      <c r="FQQ127" s="229">
        <f t="shared" si="101"/>
        <v>0</v>
      </c>
      <c r="FQR127" s="229">
        <f t="shared" si="101"/>
        <v>0</v>
      </c>
      <c r="FQS127" s="229">
        <f t="shared" si="101"/>
        <v>0</v>
      </c>
      <c r="FQT127" s="229">
        <f t="shared" si="101"/>
        <v>0</v>
      </c>
      <c r="FQU127" s="229">
        <f t="shared" si="101"/>
        <v>0</v>
      </c>
      <c r="FQV127" s="229">
        <f t="shared" si="101"/>
        <v>0</v>
      </c>
      <c r="FQW127" s="229">
        <f t="shared" si="101"/>
        <v>0</v>
      </c>
      <c r="FQX127" s="229">
        <f t="shared" si="101"/>
        <v>0</v>
      </c>
      <c r="FQY127" s="229">
        <f t="shared" si="101"/>
        <v>0</v>
      </c>
      <c r="FQZ127" s="229">
        <f t="shared" si="101"/>
        <v>0</v>
      </c>
      <c r="FRA127" s="229">
        <f t="shared" si="101"/>
        <v>0</v>
      </c>
      <c r="FRB127" s="229">
        <f t="shared" si="101"/>
        <v>0</v>
      </c>
      <c r="FRC127" s="229">
        <f t="shared" si="101"/>
        <v>0</v>
      </c>
      <c r="FRD127" s="229">
        <f t="shared" si="101"/>
        <v>0</v>
      </c>
      <c r="FRE127" s="229">
        <f t="shared" si="101"/>
        <v>0</v>
      </c>
      <c r="FRF127" s="229">
        <f t="shared" si="101"/>
        <v>0</v>
      </c>
      <c r="FRG127" s="229">
        <f t="shared" si="101"/>
        <v>0</v>
      </c>
      <c r="FRH127" s="229">
        <f t="shared" si="101"/>
        <v>0</v>
      </c>
      <c r="FRI127" s="229">
        <f t="shared" si="101"/>
        <v>0</v>
      </c>
      <c r="FRJ127" s="229">
        <f t="shared" si="101"/>
        <v>0</v>
      </c>
      <c r="FRK127" s="229">
        <f t="shared" si="101"/>
        <v>0</v>
      </c>
      <c r="FRL127" s="229">
        <f t="shared" si="101"/>
        <v>0</v>
      </c>
      <c r="FRM127" s="229">
        <f t="shared" si="101"/>
        <v>0</v>
      </c>
      <c r="FRN127" s="229">
        <f t="shared" si="101"/>
        <v>0</v>
      </c>
      <c r="FRO127" s="229">
        <f t="shared" si="101"/>
        <v>0</v>
      </c>
      <c r="FRP127" s="229">
        <f t="shared" si="101"/>
        <v>0</v>
      </c>
      <c r="FRQ127" s="229">
        <f t="shared" si="101"/>
        <v>0</v>
      </c>
      <c r="FRR127" s="229">
        <f t="shared" si="101"/>
        <v>0</v>
      </c>
      <c r="FRS127" s="229">
        <f t="shared" si="101"/>
        <v>0</v>
      </c>
      <c r="FRT127" s="229">
        <f t="shared" si="101"/>
        <v>0</v>
      </c>
      <c r="FRU127" s="229">
        <f t="shared" si="101"/>
        <v>0</v>
      </c>
      <c r="FRV127" s="229">
        <f t="shared" si="101"/>
        <v>0</v>
      </c>
      <c r="FRW127" s="229">
        <f t="shared" si="101"/>
        <v>0</v>
      </c>
      <c r="FRX127" s="229">
        <f t="shared" si="101"/>
        <v>0</v>
      </c>
      <c r="FRY127" s="229">
        <f t="shared" si="101"/>
        <v>0</v>
      </c>
      <c r="FRZ127" s="229">
        <f t="shared" si="101"/>
        <v>0</v>
      </c>
      <c r="FSA127" s="229">
        <f t="shared" si="101"/>
        <v>0</v>
      </c>
      <c r="FSB127" s="229">
        <f t="shared" si="101"/>
        <v>0</v>
      </c>
      <c r="FSC127" s="229">
        <f t="shared" si="101"/>
        <v>0</v>
      </c>
      <c r="FSD127" s="229">
        <f t="shared" si="101"/>
        <v>0</v>
      </c>
      <c r="FSE127" s="229">
        <f t="shared" si="101"/>
        <v>0</v>
      </c>
      <c r="FSF127" s="229">
        <f t="shared" si="101"/>
        <v>0</v>
      </c>
      <c r="FSG127" s="229">
        <f t="shared" si="101"/>
        <v>0</v>
      </c>
      <c r="FSH127" s="229">
        <f t="shared" si="101"/>
        <v>0</v>
      </c>
      <c r="FSI127" s="229">
        <f t="shared" si="101"/>
        <v>0</v>
      </c>
      <c r="FSJ127" s="229">
        <f t="shared" si="101"/>
        <v>0</v>
      </c>
      <c r="FSK127" s="229">
        <f t="shared" si="101"/>
        <v>0</v>
      </c>
      <c r="FSL127" s="229">
        <f t="shared" si="101"/>
        <v>0</v>
      </c>
      <c r="FSM127" s="229">
        <f t="shared" si="101"/>
        <v>0</v>
      </c>
      <c r="FSN127" s="229">
        <f t="shared" si="101"/>
        <v>0</v>
      </c>
      <c r="FSO127" s="229">
        <f t="shared" si="101"/>
        <v>0</v>
      </c>
      <c r="FSP127" s="229">
        <f t="shared" si="101"/>
        <v>0</v>
      </c>
      <c r="FSQ127" s="229">
        <f t="shared" si="101"/>
        <v>0</v>
      </c>
      <c r="FSR127" s="229">
        <f t="shared" si="101"/>
        <v>0</v>
      </c>
      <c r="FSS127" s="229">
        <f t="shared" si="101"/>
        <v>0</v>
      </c>
      <c r="FST127" s="229">
        <f t="shared" si="101"/>
        <v>0</v>
      </c>
      <c r="FSU127" s="229">
        <f t="shared" si="101"/>
        <v>0</v>
      </c>
      <c r="FSV127" s="229">
        <f t="shared" si="101"/>
        <v>0</v>
      </c>
      <c r="FSW127" s="229">
        <f t="shared" ref="FSW127:FVH127" si="102">IFERROR(FSU127*FSS127,"")</f>
        <v>0</v>
      </c>
      <c r="FSX127" s="229">
        <f t="shared" si="102"/>
        <v>0</v>
      </c>
      <c r="FSY127" s="229">
        <f t="shared" si="102"/>
        <v>0</v>
      </c>
      <c r="FSZ127" s="229">
        <f t="shared" si="102"/>
        <v>0</v>
      </c>
      <c r="FTA127" s="229">
        <f t="shared" si="102"/>
        <v>0</v>
      </c>
      <c r="FTB127" s="229">
        <f t="shared" si="102"/>
        <v>0</v>
      </c>
      <c r="FTC127" s="229">
        <f t="shared" si="102"/>
        <v>0</v>
      </c>
      <c r="FTD127" s="229">
        <f t="shared" si="102"/>
        <v>0</v>
      </c>
      <c r="FTE127" s="229">
        <f t="shared" si="102"/>
        <v>0</v>
      </c>
      <c r="FTF127" s="229">
        <f t="shared" si="102"/>
        <v>0</v>
      </c>
      <c r="FTG127" s="229">
        <f t="shared" si="102"/>
        <v>0</v>
      </c>
      <c r="FTH127" s="229">
        <f t="shared" si="102"/>
        <v>0</v>
      </c>
      <c r="FTI127" s="229">
        <f t="shared" si="102"/>
        <v>0</v>
      </c>
      <c r="FTJ127" s="229">
        <f t="shared" si="102"/>
        <v>0</v>
      </c>
      <c r="FTK127" s="229">
        <f t="shared" si="102"/>
        <v>0</v>
      </c>
      <c r="FTL127" s="229">
        <f t="shared" si="102"/>
        <v>0</v>
      </c>
      <c r="FTM127" s="229">
        <f t="shared" si="102"/>
        <v>0</v>
      </c>
      <c r="FTN127" s="229">
        <f t="shared" si="102"/>
        <v>0</v>
      </c>
      <c r="FTO127" s="229">
        <f t="shared" si="102"/>
        <v>0</v>
      </c>
      <c r="FTP127" s="229">
        <f t="shared" si="102"/>
        <v>0</v>
      </c>
      <c r="FTQ127" s="229">
        <f t="shared" si="102"/>
        <v>0</v>
      </c>
      <c r="FTR127" s="229">
        <f t="shared" si="102"/>
        <v>0</v>
      </c>
      <c r="FTS127" s="229">
        <f t="shared" si="102"/>
        <v>0</v>
      </c>
      <c r="FTT127" s="229">
        <f t="shared" si="102"/>
        <v>0</v>
      </c>
      <c r="FTU127" s="229">
        <f t="shared" si="102"/>
        <v>0</v>
      </c>
      <c r="FTV127" s="229">
        <f t="shared" si="102"/>
        <v>0</v>
      </c>
      <c r="FTW127" s="229">
        <f t="shared" si="102"/>
        <v>0</v>
      </c>
      <c r="FTX127" s="229">
        <f t="shared" si="102"/>
        <v>0</v>
      </c>
      <c r="FTY127" s="229">
        <f t="shared" si="102"/>
        <v>0</v>
      </c>
      <c r="FTZ127" s="229">
        <f t="shared" si="102"/>
        <v>0</v>
      </c>
      <c r="FUA127" s="229">
        <f t="shared" si="102"/>
        <v>0</v>
      </c>
      <c r="FUB127" s="229">
        <f t="shared" si="102"/>
        <v>0</v>
      </c>
      <c r="FUC127" s="229">
        <f t="shared" si="102"/>
        <v>0</v>
      </c>
      <c r="FUD127" s="229">
        <f t="shared" si="102"/>
        <v>0</v>
      </c>
      <c r="FUE127" s="229">
        <f t="shared" si="102"/>
        <v>0</v>
      </c>
      <c r="FUF127" s="229">
        <f t="shared" si="102"/>
        <v>0</v>
      </c>
      <c r="FUG127" s="229">
        <f t="shared" si="102"/>
        <v>0</v>
      </c>
      <c r="FUH127" s="229">
        <f t="shared" si="102"/>
        <v>0</v>
      </c>
      <c r="FUI127" s="229">
        <f t="shared" si="102"/>
        <v>0</v>
      </c>
      <c r="FUJ127" s="229">
        <f t="shared" si="102"/>
        <v>0</v>
      </c>
      <c r="FUK127" s="229">
        <f t="shared" si="102"/>
        <v>0</v>
      </c>
      <c r="FUL127" s="229">
        <f t="shared" si="102"/>
        <v>0</v>
      </c>
      <c r="FUM127" s="229">
        <f t="shared" si="102"/>
        <v>0</v>
      </c>
      <c r="FUN127" s="229">
        <f t="shared" si="102"/>
        <v>0</v>
      </c>
      <c r="FUO127" s="229">
        <f t="shared" si="102"/>
        <v>0</v>
      </c>
      <c r="FUP127" s="229">
        <f t="shared" si="102"/>
        <v>0</v>
      </c>
      <c r="FUQ127" s="229">
        <f t="shared" si="102"/>
        <v>0</v>
      </c>
      <c r="FUR127" s="229">
        <f t="shared" si="102"/>
        <v>0</v>
      </c>
      <c r="FUS127" s="229">
        <f t="shared" si="102"/>
        <v>0</v>
      </c>
      <c r="FUT127" s="229">
        <f t="shared" si="102"/>
        <v>0</v>
      </c>
      <c r="FUU127" s="229">
        <f t="shared" si="102"/>
        <v>0</v>
      </c>
      <c r="FUV127" s="229">
        <f t="shared" si="102"/>
        <v>0</v>
      </c>
      <c r="FUW127" s="229">
        <f t="shared" si="102"/>
        <v>0</v>
      </c>
      <c r="FUX127" s="229">
        <f t="shared" si="102"/>
        <v>0</v>
      </c>
      <c r="FUY127" s="229">
        <f t="shared" si="102"/>
        <v>0</v>
      </c>
      <c r="FUZ127" s="229">
        <f t="shared" si="102"/>
        <v>0</v>
      </c>
      <c r="FVA127" s="229">
        <f t="shared" si="102"/>
        <v>0</v>
      </c>
      <c r="FVB127" s="229">
        <f t="shared" si="102"/>
        <v>0</v>
      </c>
      <c r="FVC127" s="229">
        <f t="shared" si="102"/>
        <v>0</v>
      </c>
      <c r="FVD127" s="229">
        <f t="shared" si="102"/>
        <v>0</v>
      </c>
      <c r="FVE127" s="229">
        <f t="shared" si="102"/>
        <v>0</v>
      </c>
      <c r="FVF127" s="229">
        <f t="shared" si="102"/>
        <v>0</v>
      </c>
      <c r="FVG127" s="229">
        <f t="shared" si="102"/>
        <v>0</v>
      </c>
      <c r="FVH127" s="229">
        <f t="shared" si="102"/>
        <v>0</v>
      </c>
      <c r="FVI127" s="229">
        <f t="shared" ref="FVI127:FXT127" si="103">IFERROR(FVG127*FVE127,"")</f>
        <v>0</v>
      </c>
      <c r="FVJ127" s="229">
        <f t="shared" si="103"/>
        <v>0</v>
      </c>
      <c r="FVK127" s="229">
        <f t="shared" si="103"/>
        <v>0</v>
      </c>
      <c r="FVL127" s="229">
        <f t="shared" si="103"/>
        <v>0</v>
      </c>
      <c r="FVM127" s="229">
        <f t="shared" si="103"/>
        <v>0</v>
      </c>
      <c r="FVN127" s="229">
        <f t="shared" si="103"/>
        <v>0</v>
      </c>
      <c r="FVO127" s="229">
        <f t="shared" si="103"/>
        <v>0</v>
      </c>
      <c r="FVP127" s="229">
        <f t="shared" si="103"/>
        <v>0</v>
      </c>
      <c r="FVQ127" s="229">
        <f t="shared" si="103"/>
        <v>0</v>
      </c>
      <c r="FVR127" s="229">
        <f t="shared" si="103"/>
        <v>0</v>
      </c>
      <c r="FVS127" s="229">
        <f t="shared" si="103"/>
        <v>0</v>
      </c>
      <c r="FVT127" s="229">
        <f t="shared" si="103"/>
        <v>0</v>
      </c>
      <c r="FVU127" s="229">
        <f t="shared" si="103"/>
        <v>0</v>
      </c>
      <c r="FVV127" s="229">
        <f t="shared" si="103"/>
        <v>0</v>
      </c>
      <c r="FVW127" s="229">
        <f t="shared" si="103"/>
        <v>0</v>
      </c>
      <c r="FVX127" s="229">
        <f t="shared" si="103"/>
        <v>0</v>
      </c>
      <c r="FVY127" s="229">
        <f t="shared" si="103"/>
        <v>0</v>
      </c>
      <c r="FVZ127" s="229">
        <f t="shared" si="103"/>
        <v>0</v>
      </c>
      <c r="FWA127" s="229">
        <f t="shared" si="103"/>
        <v>0</v>
      </c>
      <c r="FWB127" s="229">
        <f t="shared" si="103"/>
        <v>0</v>
      </c>
      <c r="FWC127" s="229">
        <f t="shared" si="103"/>
        <v>0</v>
      </c>
      <c r="FWD127" s="229">
        <f t="shared" si="103"/>
        <v>0</v>
      </c>
      <c r="FWE127" s="229">
        <f t="shared" si="103"/>
        <v>0</v>
      </c>
      <c r="FWF127" s="229">
        <f t="shared" si="103"/>
        <v>0</v>
      </c>
      <c r="FWG127" s="229">
        <f t="shared" si="103"/>
        <v>0</v>
      </c>
      <c r="FWH127" s="229">
        <f t="shared" si="103"/>
        <v>0</v>
      </c>
      <c r="FWI127" s="229">
        <f t="shared" si="103"/>
        <v>0</v>
      </c>
      <c r="FWJ127" s="229">
        <f t="shared" si="103"/>
        <v>0</v>
      </c>
      <c r="FWK127" s="229">
        <f t="shared" si="103"/>
        <v>0</v>
      </c>
      <c r="FWL127" s="229">
        <f t="shared" si="103"/>
        <v>0</v>
      </c>
      <c r="FWM127" s="229">
        <f t="shared" si="103"/>
        <v>0</v>
      </c>
      <c r="FWN127" s="229">
        <f t="shared" si="103"/>
        <v>0</v>
      </c>
      <c r="FWO127" s="229">
        <f t="shared" si="103"/>
        <v>0</v>
      </c>
      <c r="FWP127" s="229">
        <f t="shared" si="103"/>
        <v>0</v>
      </c>
      <c r="FWQ127" s="229">
        <f t="shared" si="103"/>
        <v>0</v>
      </c>
      <c r="FWR127" s="229">
        <f t="shared" si="103"/>
        <v>0</v>
      </c>
      <c r="FWS127" s="229">
        <f t="shared" si="103"/>
        <v>0</v>
      </c>
      <c r="FWT127" s="229">
        <f t="shared" si="103"/>
        <v>0</v>
      </c>
      <c r="FWU127" s="229">
        <f t="shared" si="103"/>
        <v>0</v>
      </c>
      <c r="FWV127" s="229">
        <f t="shared" si="103"/>
        <v>0</v>
      </c>
      <c r="FWW127" s="229">
        <f t="shared" si="103"/>
        <v>0</v>
      </c>
      <c r="FWX127" s="229">
        <f t="shared" si="103"/>
        <v>0</v>
      </c>
      <c r="FWY127" s="229">
        <f t="shared" si="103"/>
        <v>0</v>
      </c>
      <c r="FWZ127" s="229">
        <f t="shared" si="103"/>
        <v>0</v>
      </c>
      <c r="FXA127" s="229">
        <f t="shared" si="103"/>
        <v>0</v>
      </c>
      <c r="FXB127" s="229">
        <f t="shared" si="103"/>
        <v>0</v>
      </c>
      <c r="FXC127" s="229">
        <f t="shared" si="103"/>
        <v>0</v>
      </c>
      <c r="FXD127" s="229">
        <f t="shared" si="103"/>
        <v>0</v>
      </c>
      <c r="FXE127" s="229">
        <f t="shared" si="103"/>
        <v>0</v>
      </c>
      <c r="FXF127" s="229">
        <f t="shared" si="103"/>
        <v>0</v>
      </c>
      <c r="FXG127" s="229">
        <f t="shared" si="103"/>
        <v>0</v>
      </c>
      <c r="FXH127" s="229">
        <f t="shared" si="103"/>
        <v>0</v>
      </c>
      <c r="FXI127" s="229">
        <f t="shared" si="103"/>
        <v>0</v>
      </c>
      <c r="FXJ127" s="229">
        <f t="shared" si="103"/>
        <v>0</v>
      </c>
      <c r="FXK127" s="229">
        <f t="shared" si="103"/>
        <v>0</v>
      </c>
      <c r="FXL127" s="229">
        <f t="shared" si="103"/>
        <v>0</v>
      </c>
      <c r="FXM127" s="229">
        <f t="shared" si="103"/>
        <v>0</v>
      </c>
      <c r="FXN127" s="229">
        <f t="shared" si="103"/>
        <v>0</v>
      </c>
      <c r="FXO127" s="229">
        <f t="shared" si="103"/>
        <v>0</v>
      </c>
      <c r="FXP127" s="229">
        <f t="shared" si="103"/>
        <v>0</v>
      </c>
      <c r="FXQ127" s="229">
        <f t="shared" si="103"/>
        <v>0</v>
      </c>
      <c r="FXR127" s="229">
        <f t="shared" si="103"/>
        <v>0</v>
      </c>
      <c r="FXS127" s="229">
        <f t="shared" si="103"/>
        <v>0</v>
      </c>
      <c r="FXT127" s="229">
        <f t="shared" si="103"/>
        <v>0</v>
      </c>
      <c r="FXU127" s="229">
        <f t="shared" ref="FXU127:GAF127" si="104">IFERROR(FXS127*FXQ127,"")</f>
        <v>0</v>
      </c>
      <c r="FXV127" s="229">
        <f t="shared" si="104"/>
        <v>0</v>
      </c>
      <c r="FXW127" s="229">
        <f t="shared" si="104"/>
        <v>0</v>
      </c>
      <c r="FXX127" s="229">
        <f t="shared" si="104"/>
        <v>0</v>
      </c>
      <c r="FXY127" s="229">
        <f t="shared" si="104"/>
        <v>0</v>
      </c>
      <c r="FXZ127" s="229">
        <f t="shared" si="104"/>
        <v>0</v>
      </c>
      <c r="FYA127" s="229">
        <f t="shared" si="104"/>
        <v>0</v>
      </c>
      <c r="FYB127" s="229">
        <f t="shared" si="104"/>
        <v>0</v>
      </c>
      <c r="FYC127" s="229">
        <f t="shared" si="104"/>
        <v>0</v>
      </c>
      <c r="FYD127" s="229">
        <f t="shared" si="104"/>
        <v>0</v>
      </c>
      <c r="FYE127" s="229">
        <f t="shared" si="104"/>
        <v>0</v>
      </c>
      <c r="FYF127" s="229">
        <f t="shared" si="104"/>
        <v>0</v>
      </c>
      <c r="FYG127" s="229">
        <f t="shared" si="104"/>
        <v>0</v>
      </c>
      <c r="FYH127" s="229">
        <f t="shared" si="104"/>
        <v>0</v>
      </c>
      <c r="FYI127" s="229">
        <f t="shared" si="104"/>
        <v>0</v>
      </c>
      <c r="FYJ127" s="229">
        <f t="shared" si="104"/>
        <v>0</v>
      </c>
      <c r="FYK127" s="229">
        <f t="shared" si="104"/>
        <v>0</v>
      </c>
      <c r="FYL127" s="229">
        <f t="shared" si="104"/>
        <v>0</v>
      </c>
      <c r="FYM127" s="229">
        <f t="shared" si="104"/>
        <v>0</v>
      </c>
      <c r="FYN127" s="229">
        <f t="shared" si="104"/>
        <v>0</v>
      </c>
      <c r="FYO127" s="229">
        <f t="shared" si="104"/>
        <v>0</v>
      </c>
      <c r="FYP127" s="229">
        <f t="shared" si="104"/>
        <v>0</v>
      </c>
      <c r="FYQ127" s="229">
        <f t="shared" si="104"/>
        <v>0</v>
      </c>
      <c r="FYR127" s="229">
        <f t="shared" si="104"/>
        <v>0</v>
      </c>
      <c r="FYS127" s="229">
        <f t="shared" si="104"/>
        <v>0</v>
      </c>
      <c r="FYT127" s="229">
        <f t="shared" si="104"/>
        <v>0</v>
      </c>
      <c r="FYU127" s="229">
        <f t="shared" si="104"/>
        <v>0</v>
      </c>
      <c r="FYV127" s="229">
        <f t="shared" si="104"/>
        <v>0</v>
      </c>
      <c r="FYW127" s="229">
        <f t="shared" si="104"/>
        <v>0</v>
      </c>
      <c r="FYX127" s="229">
        <f t="shared" si="104"/>
        <v>0</v>
      </c>
      <c r="FYY127" s="229">
        <f t="shared" si="104"/>
        <v>0</v>
      </c>
      <c r="FYZ127" s="229">
        <f t="shared" si="104"/>
        <v>0</v>
      </c>
      <c r="FZA127" s="229">
        <f t="shared" si="104"/>
        <v>0</v>
      </c>
      <c r="FZB127" s="229">
        <f t="shared" si="104"/>
        <v>0</v>
      </c>
      <c r="FZC127" s="229">
        <f t="shared" si="104"/>
        <v>0</v>
      </c>
      <c r="FZD127" s="229">
        <f t="shared" si="104"/>
        <v>0</v>
      </c>
      <c r="FZE127" s="229">
        <f t="shared" si="104"/>
        <v>0</v>
      </c>
      <c r="FZF127" s="229">
        <f t="shared" si="104"/>
        <v>0</v>
      </c>
      <c r="FZG127" s="229">
        <f t="shared" si="104"/>
        <v>0</v>
      </c>
      <c r="FZH127" s="229">
        <f t="shared" si="104"/>
        <v>0</v>
      </c>
      <c r="FZI127" s="229">
        <f t="shared" si="104"/>
        <v>0</v>
      </c>
      <c r="FZJ127" s="229">
        <f t="shared" si="104"/>
        <v>0</v>
      </c>
      <c r="FZK127" s="229">
        <f t="shared" si="104"/>
        <v>0</v>
      </c>
      <c r="FZL127" s="229">
        <f t="shared" si="104"/>
        <v>0</v>
      </c>
      <c r="FZM127" s="229">
        <f t="shared" si="104"/>
        <v>0</v>
      </c>
      <c r="FZN127" s="229">
        <f t="shared" si="104"/>
        <v>0</v>
      </c>
      <c r="FZO127" s="229">
        <f t="shared" si="104"/>
        <v>0</v>
      </c>
      <c r="FZP127" s="229">
        <f t="shared" si="104"/>
        <v>0</v>
      </c>
      <c r="FZQ127" s="229">
        <f t="shared" si="104"/>
        <v>0</v>
      </c>
      <c r="FZR127" s="229">
        <f t="shared" si="104"/>
        <v>0</v>
      </c>
      <c r="FZS127" s="229">
        <f t="shared" si="104"/>
        <v>0</v>
      </c>
      <c r="FZT127" s="229">
        <f t="shared" si="104"/>
        <v>0</v>
      </c>
      <c r="FZU127" s="229">
        <f t="shared" si="104"/>
        <v>0</v>
      </c>
      <c r="FZV127" s="229">
        <f t="shared" si="104"/>
        <v>0</v>
      </c>
      <c r="FZW127" s="229">
        <f t="shared" si="104"/>
        <v>0</v>
      </c>
      <c r="FZX127" s="229">
        <f t="shared" si="104"/>
        <v>0</v>
      </c>
      <c r="FZY127" s="229">
        <f t="shared" si="104"/>
        <v>0</v>
      </c>
      <c r="FZZ127" s="229">
        <f t="shared" si="104"/>
        <v>0</v>
      </c>
      <c r="GAA127" s="229">
        <f t="shared" si="104"/>
        <v>0</v>
      </c>
      <c r="GAB127" s="229">
        <f t="shared" si="104"/>
        <v>0</v>
      </c>
      <c r="GAC127" s="229">
        <f t="shared" si="104"/>
        <v>0</v>
      </c>
      <c r="GAD127" s="229">
        <f t="shared" si="104"/>
        <v>0</v>
      </c>
      <c r="GAE127" s="229">
        <f t="shared" si="104"/>
        <v>0</v>
      </c>
      <c r="GAF127" s="229">
        <f t="shared" si="104"/>
        <v>0</v>
      </c>
      <c r="GAG127" s="229">
        <f t="shared" ref="GAG127:GCR127" si="105">IFERROR(GAE127*GAC127,"")</f>
        <v>0</v>
      </c>
      <c r="GAH127" s="229">
        <f t="shared" si="105"/>
        <v>0</v>
      </c>
      <c r="GAI127" s="229">
        <f t="shared" si="105"/>
        <v>0</v>
      </c>
      <c r="GAJ127" s="229">
        <f t="shared" si="105"/>
        <v>0</v>
      </c>
      <c r="GAK127" s="229">
        <f t="shared" si="105"/>
        <v>0</v>
      </c>
      <c r="GAL127" s="229">
        <f t="shared" si="105"/>
        <v>0</v>
      </c>
      <c r="GAM127" s="229">
        <f t="shared" si="105"/>
        <v>0</v>
      </c>
      <c r="GAN127" s="229">
        <f t="shared" si="105"/>
        <v>0</v>
      </c>
      <c r="GAO127" s="229">
        <f t="shared" si="105"/>
        <v>0</v>
      </c>
      <c r="GAP127" s="229">
        <f t="shared" si="105"/>
        <v>0</v>
      </c>
      <c r="GAQ127" s="229">
        <f t="shared" si="105"/>
        <v>0</v>
      </c>
      <c r="GAR127" s="229">
        <f t="shared" si="105"/>
        <v>0</v>
      </c>
      <c r="GAS127" s="229">
        <f t="shared" si="105"/>
        <v>0</v>
      </c>
      <c r="GAT127" s="229">
        <f t="shared" si="105"/>
        <v>0</v>
      </c>
      <c r="GAU127" s="229">
        <f t="shared" si="105"/>
        <v>0</v>
      </c>
      <c r="GAV127" s="229">
        <f t="shared" si="105"/>
        <v>0</v>
      </c>
      <c r="GAW127" s="229">
        <f t="shared" si="105"/>
        <v>0</v>
      </c>
      <c r="GAX127" s="229">
        <f t="shared" si="105"/>
        <v>0</v>
      </c>
      <c r="GAY127" s="229">
        <f t="shared" si="105"/>
        <v>0</v>
      </c>
      <c r="GAZ127" s="229">
        <f t="shared" si="105"/>
        <v>0</v>
      </c>
      <c r="GBA127" s="229">
        <f t="shared" si="105"/>
        <v>0</v>
      </c>
      <c r="GBB127" s="229">
        <f t="shared" si="105"/>
        <v>0</v>
      </c>
      <c r="GBC127" s="229">
        <f t="shared" si="105"/>
        <v>0</v>
      </c>
      <c r="GBD127" s="229">
        <f t="shared" si="105"/>
        <v>0</v>
      </c>
      <c r="GBE127" s="229">
        <f t="shared" si="105"/>
        <v>0</v>
      </c>
      <c r="GBF127" s="229">
        <f t="shared" si="105"/>
        <v>0</v>
      </c>
      <c r="GBG127" s="229">
        <f t="shared" si="105"/>
        <v>0</v>
      </c>
      <c r="GBH127" s="229">
        <f t="shared" si="105"/>
        <v>0</v>
      </c>
      <c r="GBI127" s="229">
        <f t="shared" si="105"/>
        <v>0</v>
      </c>
      <c r="GBJ127" s="229">
        <f t="shared" si="105"/>
        <v>0</v>
      </c>
      <c r="GBK127" s="229">
        <f t="shared" si="105"/>
        <v>0</v>
      </c>
      <c r="GBL127" s="229">
        <f t="shared" si="105"/>
        <v>0</v>
      </c>
      <c r="GBM127" s="229">
        <f t="shared" si="105"/>
        <v>0</v>
      </c>
      <c r="GBN127" s="229">
        <f t="shared" si="105"/>
        <v>0</v>
      </c>
      <c r="GBO127" s="229">
        <f t="shared" si="105"/>
        <v>0</v>
      </c>
      <c r="GBP127" s="229">
        <f t="shared" si="105"/>
        <v>0</v>
      </c>
      <c r="GBQ127" s="229">
        <f t="shared" si="105"/>
        <v>0</v>
      </c>
      <c r="GBR127" s="229">
        <f t="shared" si="105"/>
        <v>0</v>
      </c>
      <c r="GBS127" s="229">
        <f t="shared" si="105"/>
        <v>0</v>
      </c>
      <c r="GBT127" s="229">
        <f t="shared" si="105"/>
        <v>0</v>
      </c>
      <c r="GBU127" s="229">
        <f t="shared" si="105"/>
        <v>0</v>
      </c>
      <c r="GBV127" s="229">
        <f t="shared" si="105"/>
        <v>0</v>
      </c>
      <c r="GBW127" s="229">
        <f t="shared" si="105"/>
        <v>0</v>
      </c>
      <c r="GBX127" s="229">
        <f t="shared" si="105"/>
        <v>0</v>
      </c>
      <c r="GBY127" s="229">
        <f t="shared" si="105"/>
        <v>0</v>
      </c>
      <c r="GBZ127" s="229">
        <f t="shared" si="105"/>
        <v>0</v>
      </c>
      <c r="GCA127" s="229">
        <f t="shared" si="105"/>
        <v>0</v>
      </c>
      <c r="GCB127" s="229">
        <f t="shared" si="105"/>
        <v>0</v>
      </c>
      <c r="GCC127" s="229">
        <f t="shared" si="105"/>
        <v>0</v>
      </c>
      <c r="GCD127" s="229">
        <f t="shared" si="105"/>
        <v>0</v>
      </c>
      <c r="GCE127" s="229">
        <f t="shared" si="105"/>
        <v>0</v>
      </c>
      <c r="GCF127" s="229">
        <f t="shared" si="105"/>
        <v>0</v>
      </c>
      <c r="GCG127" s="229">
        <f t="shared" si="105"/>
        <v>0</v>
      </c>
      <c r="GCH127" s="229">
        <f t="shared" si="105"/>
        <v>0</v>
      </c>
      <c r="GCI127" s="229">
        <f t="shared" si="105"/>
        <v>0</v>
      </c>
      <c r="GCJ127" s="229">
        <f t="shared" si="105"/>
        <v>0</v>
      </c>
      <c r="GCK127" s="229">
        <f t="shared" si="105"/>
        <v>0</v>
      </c>
      <c r="GCL127" s="229">
        <f t="shared" si="105"/>
        <v>0</v>
      </c>
      <c r="GCM127" s="229">
        <f t="shared" si="105"/>
        <v>0</v>
      </c>
      <c r="GCN127" s="229">
        <f t="shared" si="105"/>
        <v>0</v>
      </c>
      <c r="GCO127" s="229">
        <f t="shared" si="105"/>
        <v>0</v>
      </c>
      <c r="GCP127" s="229">
        <f t="shared" si="105"/>
        <v>0</v>
      </c>
      <c r="GCQ127" s="229">
        <f t="shared" si="105"/>
        <v>0</v>
      </c>
      <c r="GCR127" s="229">
        <f t="shared" si="105"/>
        <v>0</v>
      </c>
      <c r="GCS127" s="229">
        <f t="shared" ref="GCS127:GFD127" si="106">IFERROR(GCQ127*GCO127,"")</f>
        <v>0</v>
      </c>
      <c r="GCT127" s="229">
        <f t="shared" si="106"/>
        <v>0</v>
      </c>
      <c r="GCU127" s="229">
        <f t="shared" si="106"/>
        <v>0</v>
      </c>
      <c r="GCV127" s="229">
        <f t="shared" si="106"/>
        <v>0</v>
      </c>
      <c r="GCW127" s="229">
        <f t="shared" si="106"/>
        <v>0</v>
      </c>
      <c r="GCX127" s="229">
        <f t="shared" si="106"/>
        <v>0</v>
      </c>
      <c r="GCY127" s="229">
        <f t="shared" si="106"/>
        <v>0</v>
      </c>
      <c r="GCZ127" s="229">
        <f t="shared" si="106"/>
        <v>0</v>
      </c>
      <c r="GDA127" s="229">
        <f t="shared" si="106"/>
        <v>0</v>
      </c>
      <c r="GDB127" s="229">
        <f t="shared" si="106"/>
        <v>0</v>
      </c>
      <c r="GDC127" s="229">
        <f t="shared" si="106"/>
        <v>0</v>
      </c>
      <c r="GDD127" s="229">
        <f t="shared" si="106"/>
        <v>0</v>
      </c>
      <c r="GDE127" s="229">
        <f t="shared" si="106"/>
        <v>0</v>
      </c>
      <c r="GDF127" s="229">
        <f t="shared" si="106"/>
        <v>0</v>
      </c>
      <c r="GDG127" s="229">
        <f t="shared" si="106"/>
        <v>0</v>
      </c>
      <c r="GDH127" s="229">
        <f t="shared" si="106"/>
        <v>0</v>
      </c>
      <c r="GDI127" s="229">
        <f t="shared" si="106"/>
        <v>0</v>
      </c>
      <c r="GDJ127" s="229">
        <f t="shared" si="106"/>
        <v>0</v>
      </c>
      <c r="GDK127" s="229">
        <f t="shared" si="106"/>
        <v>0</v>
      </c>
      <c r="GDL127" s="229">
        <f t="shared" si="106"/>
        <v>0</v>
      </c>
      <c r="GDM127" s="229">
        <f t="shared" si="106"/>
        <v>0</v>
      </c>
      <c r="GDN127" s="229">
        <f t="shared" si="106"/>
        <v>0</v>
      </c>
      <c r="GDO127" s="229">
        <f t="shared" si="106"/>
        <v>0</v>
      </c>
      <c r="GDP127" s="229">
        <f t="shared" si="106"/>
        <v>0</v>
      </c>
      <c r="GDQ127" s="229">
        <f t="shared" si="106"/>
        <v>0</v>
      </c>
      <c r="GDR127" s="229">
        <f t="shared" si="106"/>
        <v>0</v>
      </c>
      <c r="GDS127" s="229">
        <f t="shared" si="106"/>
        <v>0</v>
      </c>
      <c r="GDT127" s="229">
        <f t="shared" si="106"/>
        <v>0</v>
      </c>
      <c r="GDU127" s="229">
        <f t="shared" si="106"/>
        <v>0</v>
      </c>
      <c r="GDV127" s="229">
        <f t="shared" si="106"/>
        <v>0</v>
      </c>
      <c r="GDW127" s="229">
        <f t="shared" si="106"/>
        <v>0</v>
      </c>
      <c r="GDX127" s="229">
        <f t="shared" si="106"/>
        <v>0</v>
      </c>
      <c r="GDY127" s="229">
        <f t="shared" si="106"/>
        <v>0</v>
      </c>
      <c r="GDZ127" s="229">
        <f t="shared" si="106"/>
        <v>0</v>
      </c>
      <c r="GEA127" s="229">
        <f t="shared" si="106"/>
        <v>0</v>
      </c>
      <c r="GEB127" s="229">
        <f t="shared" si="106"/>
        <v>0</v>
      </c>
      <c r="GEC127" s="229">
        <f t="shared" si="106"/>
        <v>0</v>
      </c>
      <c r="GED127" s="229">
        <f t="shared" si="106"/>
        <v>0</v>
      </c>
      <c r="GEE127" s="229">
        <f t="shared" si="106"/>
        <v>0</v>
      </c>
      <c r="GEF127" s="229">
        <f t="shared" si="106"/>
        <v>0</v>
      </c>
      <c r="GEG127" s="229">
        <f t="shared" si="106"/>
        <v>0</v>
      </c>
      <c r="GEH127" s="229">
        <f t="shared" si="106"/>
        <v>0</v>
      </c>
      <c r="GEI127" s="229">
        <f t="shared" si="106"/>
        <v>0</v>
      </c>
      <c r="GEJ127" s="229">
        <f t="shared" si="106"/>
        <v>0</v>
      </c>
      <c r="GEK127" s="229">
        <f t="shared" si="106"/>
        <v>0</v>
      </c>
      <c r="GEL127" s="229">
        <f t="shared" si="106"/>
        <v>0</v>
      </c>
      <c r="GEM127" s="229">
        <f t="shared" si="106"/>
        <v>0</v>
      </c>
      <c r="GEN127" s="229">
        <f t="shared" si="106"/>
        <v>0</v>
      </c>
      <c r="GEO127" s="229">
        <f t="shared" si="106"/>
        <v>0</v>
      </c>
      <c r="GEP127" s="229">
        <f t="shared" si="106"/>
        <v>0</v>
      </c>
      <c r="GEQ127" s="229">
        <f t="shared" si="106"/>
        <v>0</v>
      </c>
      <c r="GER127" s="229">
        <f t="shared" si="106"/>
        <v>0</v>
      </c>
      <c r="GES127" s="229">
        <f t="shared" si="106"/>
        <v>0</v>
      </c>
      <c r="GET127" s="229">
        <f t="shared" si="106"/>
        <v>0</v>
      </c>
      <c r="GEU127" s="229">
        <f t="shared" si="106"/>
        <v>0</v>
      </c>
      <c r="GEV127" s="229">
        <f t="shared" si="106"/>
        <v>0</v>
      </c>
      <c r="GEW127" s="229">
        <f t="shared" si="106"/>
        <v>0</v>
      </c>
      <c r="GEX127" s="229">
        <f t="shared" si="106"/>
        <v>0</v>
      </c>
      <c r="GEY127" s="229">
        <f t="shared" si="106"/>
        <v>0</v>
      </c>
      <c r="GEZ127" s="229">
        <f t="shared" si="106"/>
        <v>0</v>
      </c>
      <c r="GFA127" s="229">
        <f t="shared" si="106"/>
        <v>0</v>
      </c>
      <c r="GFB127" s="229">
        <f t="shared" si="106"/>
        <v>0</v>
      </c>
      <c r="GFC127" s="229">
        <f t="shared" si="106"/>
        <v>0</v>
      </c>
      <c r="GFD127" s="229">
        <f t="shared" si="106"/>
        <v>0</v>
      </c>
      <c r="GFE127" s="229">
        <f t="shared" ref="GFE127:GHP127" si="107">IFERROR(GFC127*GFA127,"")</f>
        <v>0</v>
      </c>
      <c r="GFF127" s="229">
        <f t="shared" si="107"/>
        <v>0</v>
      </c>
      <c r="GFG127" s="229">
        <f t="shared" si="107"/>
        <v>0</v>
      </c>
      <c r="GFH127" s="229">
        <f t="shared" si="107"/>
        <v>0</v>
      </c>
      <c r="GFI127" s="229">
        <f t="shared" si="107"/>
        <v>0</v>
      </c>
      <c r="GFJ127" s="229">
        <f t="shared" si="107"/>
        <v>0</v>
      </c>
      <c r="GFK127" s="229">
        <f t="shared" si="107"/>
        <v>0</v>
      </c>
      <c r="GFL127" s="229">
        <f t="shared" si="107"/>
        <v>0</v>
      </c>
      <c r="GFM127" s="229">
        <f t="shared" si="107"/>
        <v>0</v>
      </c>
      <c r="GFN127" s="229">
        <f t="shared" si="107"/>
        <v>0</v>
      </c>
      <c r="GFO127" s="229">
        <f t="shared" si="107"/>
        <v>0</v>
      </c>
      <c r="GFP127" s="229">
        <f t="shared" si="107"/>
        <v>0</v>
      </c>
      <c r="GFQ127" s="229">
        <f t="shared" si="107"/>
        <v>0</v>
      </c>
      <c r="GFR127" s="229">
        <f t="shared" si="107"/>
        <v>0</v>
      </c>
      <c r="GFS127" s="229">
        <f t="shared" si="107"/>
        <v>0</v>
      </c>
      <c r="GFT127" s="229">
        <f t="shared" si="107"/>
        <v>0</v>
      </c>
      <c r="GFU127" s="229">
        <f t="shared" si="107"/>
        <v>0</v>
      </c>
      <c r="GFV127" s="229">
        <f t="shared" si="107"/>
        <v>0</v>
      </c>
      <c r="GFW127" s="229">
        <f t="shared" si="107"/>
        <v>0</v>
      </c>
      <c r="GFX127" s="229">
        <f t="shared" si="107"/>
        <v>0</v>
      </c>
      <c r="GFY127" s="229">
        <f t="shared" si="107"/>
        <v>0</v>
      </c>
      <c r="GFZ127" s="229">
        <f t="shared" si="107"/>
        <v>0</v>
      </c>
      <c r="GGA127" s="229">
        <f t="shared" si="107"/>
        <v>0</v>
      </c>
      <c r="GGB127" s="229">
        <f t="shared" si="107"/>
        <v>0</v>
      </c>
      <c r="GGC127" s="229">
        <f t="shared" si="107"/>
        <v>0</v>
      </c>
      <c r="GGD127" s="229">
        <f t="shared" si="107"/>
        <v>0</v>
      </c>
      <c r="GGE127" s="229">
        <f t="shared" si="107"/>
        <v>0</v>
      </c>
      <c r="GGF127" s="229">
        <f t="shared" si="107"/>
        <v>0</v>
      </c>
      <c r="GGG127" s="229">
        <f t="shared" si="107"/>
        <v>0</v>
      </c>
      <c r="GGH127" s="229">
        <f t="shared" si="107"/>
        <v>0</v>
      </c>
      <c r="GGI127" s="229">
        <f t="shared" si="107"/>
        <v>0</v>
      </c>
      <c r="GGJ127" s="229">
        <f t="shared" si="107"/>
        <v>0</v>
      </c>
      <c r="GGK127" s="229">
        <f t="shared" si="107"/>
        <v>0</v>
      </c>
      <c r="GGL127" s="229">
        <f t="shared" si="107"/>
        <v>0</v>
      </c>
      <c r="GGM127" s="229">
        <f t="shared" si="107"/>
        <v>0</v>
      </c>
      <c r="GGN127" s="229">
        <f t="shared" si="107"/>
        <v>0</v>
      </c>
      <c r="GGO127" s="229">
        <f t="shared" si="107"/>
        <v>0</v>
      </c>
      <c r="GGP127" s="229">
        <f t="shared" si="107"/>
        <v>0</v>
      </c>
      <c r="GGQ127" s="229">
        <f t="shared" si="107"/>
        <v>0</v>
      </c>
      <c r="GGR127" s="229">
        <f t="shared" si="107"/>
        <v>0</v>
      </c>
      <c r="GGS127" s="229">
        <f t="shared" si="107"/>
        <v>0</v>
      </c>
      <c r="GGT127" s="229">
        <f t="shared" si="107"/>
        <v>0</v>
      </c>
      <c r="GGU127" s="229">
        <f t="shared" si="107"/>
        <v>0</v>
      </c>
      <c r="GGV127" s="229">
        <f t="shared" si="107"/>
        <v>0</v>
      </c>
      <c r="GGW127" s="229">
        <f t="shared" si="107"/>
        <v>0</v>
      </c>
      <c r="GGX127" s="229">
        <f t="shared" si="107"/>
        <v>0</v>
      </c>
      <c r="GGY127" s="229">
        <f t="shared" si="107"/>
        <v>0</v>
      </c>
      <c r="GGZ127" s="229">
        <f t="shared" si="107"/>
        <v>0</v>
      </c>
      <c r="GHA127" s="229">
        <f t="shared" si="107"/>
        <v>0</v>
      </c>
      <c r="GHB127" s="229">
        <f t="shared" si="107"/>
        <v>0</v>
      </c>
      <c r="GHC127" s="229">
        <f t="shared" si="107"/>
        <v>0</v>
      </c>
      <c r="GHD127" s="229">
        <f t="shared" si="107"/>
        <v>0</v>
      </c>
      <c r="GHE127" s="229">
        <f t="shared" si="107"/>
        <v>0</v>
      </c>
      <c r="GHF127" s="229">
        <f t="shared" si="107"/>
        <v>0</v>
      </c>
      <c r="GHG127" s="229">
        <f t="shared" si="107"/>
        <v>0</v>
      </c>
      <c r="GHH127" s="229">
        <f t="shared" si="107"/>
        <v>0</v>
      </c>
      <c r="GHI127" s="229">
        <f t="shared" si="107"/>
        <v>0</v>
      </c>
      <c r="GHJ127" s="229">
        <f t="shared" si="107"/>
        <v>0</v>
      </c>
      <c r="GHK127" s="229">
        <f t="shared" si="107"/>
        <v>0</v>
      </c>
      <c r="GHL127" s="229">
        <f t="shared" si="107"/>
        <v>0</v>
      </c>
      <c r="GHM127" s="229">
        <f t="shared" si="107"/>
        <v>0</v>
      </c>
      <c r="GHN127" s="229">
        <f t="shared" si="107"/>
        <v>0</v>
      </c>
      <c r="GHO127" s="229">
        <f t="shared" si="107"/>
        <v>0</v>
      </c>
      <c r="GHP127" s="229">
        <f t="shared" si="107"/>
        <v>0</v>
      </c>
      <c r="GHQ127" s="229">
        <f t="shared" ref="GHQ127:GKB127" si="108">IFERROR(GHO127*GHM127,"")</f>
        <v>0</v>
      </c>
      <c r="GHR127" s="229">
        <f t="shared" si="108"/>
        <v>0</v>
      </c>
      <c r="GHS127" s="229">
        <f t="shared" si="108"/>
        <v>0</v>
      </c>
      <c r="GHT127" s="229">
        <f t="shared" si="108"/>
        <v>0</v>
      </c>
      <c r="GHU127" s="229">
        <f t="shared" si="108"/>
        <v>0</v>
      </c>
      <c r="GHV127" s="229">
        <f t="shared" si="108"/>
        <v>0</v>
      </c>
      <c r="GHW127" s="229">
        <f t="shared" si="108"/>
        <v>0</v>
      </c>
      <c r="GHX127" s="229">
        <f t="shared" si="108"/>
        <v>0</v>
      </c>
      <c r="GHY127" s="229">
        <f t="shared" si="108"/>
        <v>0</v>
      </c>
      <c r="GHZ127" s="229">
        <f t="shared" si="108"/>
        <v>0</v>
      </c>
      <c r="GIA127" s="229">
        <f t="shared" si="108"/>
        <v>0</v>
      </c>
      <c r="GIB127" s="229">
        <f t="shared" si="108"/>
        <v>0</v>
      </c>
      <c r="GIC127" s="229">
        <f t="shared" si="108"/>
        <v>0</v>
      </c>
      <c r="GID127" s="229">
        <f t="shared" si="108"/>
        <v>0</v>
      </c>
      <c r="GIE127" s="229">
        <f t="shared" si="108"/>
        <v>0</v>
      </c>
      <c r="GIF127" s="229">
        <f t="shared" si="108"/>
        <v>0</v>
      </c>
      <c r="GIG127" s="229">
        <f t="shared" si="108"/>
        <v>0</v>
      </c>
      <c r="GIH127" s="229">
        <f t="shared" si="108"/>
        <v>0</v>
      </c>
      <c r="GII127" s="229">
        <f t="shared" si="108"/>
        <v>0</v>
      </c>
      <c r="GIJ127" s="229">
        <f t="shared" si="108"/>
        <v>0</v>
      </c>
      <c r="GIK127" s="229">
        <f t="shared" si="108"/>
        <v>0</v>
      </c>
      <c r="GIL127" s="229">
        <f t="shared" si="108"/>
        <v>0</v>
      </c>
      <c r="GIM127" s="229">
        <f t="shared" si="108"/>
        <v>0</v>
      </c>
      <c r="GIN127" s="229">
        <f t="shared" si="108"/>
        <v>0</v>
      </c>
      <c r="GIO127" s="229">
        <f t="shared" si="108"/>
        <v>0</v>
      </c>
      <c r="GIP127" s="229">
        <f t="shared" si="108"/>
        <v>0</v>
      </c>
      <c r="GIQ127" s="229">
        <f t="shared" si="108"/>
        <v>0</v>
      </c>
      <c r="GIR127" s="229">
        <f t="shared" si="108"/>
        <v>0</v>
      </c>
      <c r="GIS127" s="229">
        <f t="shared" si="108"/>
        <v>0</v>
      </c>
      <c r="GIT127" s="229">
        <f t="shared" si="108"/>
        <v>0</v>
      </c>
      <c r="GIU127" s="229">
        <f t="shared" si="108"/>
        <v>0</v>
      </c>
      <c r="GIV127" s="229">
        <f t="shared" si="108"/>
        <v>0</v>
      </c>
      <c r="GIW127" s="229">
        <f t="shared" si="108"/>
        <v>0</v>
      </c>
      <c r="GIX127" s="229">
        <f t="shared" si="108"/>
        <v>0</v>
      </c>
      <c r="GIY127" s="229">
        <f t="shared" si="108"/>
        <v>0</v>
      </c>
      <c r="GIZ127" s="229">
        <f t="shared" si="108"/>
        <v>0</v>
      </c>
      <c r="GJA127" s="229">
        <f t="shared" si="108"/>
        <v>0</v>
      </c>
      <c r="GJB127" s="229">
        <f t="shared" si="108"/>
        <v>0</v>
      </c>
      <c r="GJC127" s="229">
        <f t="shared" si="108"/>
        <v>0</v>
      </c>
      <c r="GJD127" s="229">
        <f t="shared" si="108"/>
        <v>0</v>
      </c>
      <c r="GJE127" s="229">
        <f t="shared" si="108"/>
        <v>0</v>
      </c>
      <c r="GJF127" s="229">
        <f t="shared" si="108"/>
        <v>0</v>
      </c>
      <c r="GJG127" s="229">
        <f t="shared" si="108"/>
        <v>0</v>
      </c>
      <c r="GJH127" s="229">
        <f t="shared" si="108"/>
        <v>0</v>
      </c>
      <c r="GJI127" s="229">
        <f t="shared" si="108"/>
        <v>0</v>
      </c>
      <c r="GJJ127" s="229">
        <f t="shared" si="108"/>
        <v>0</v>
      </c>
      <c r="GJK127" s="229">
        <f t="shared" si="108"/>
        <v>0</v>
      </c>
      <c r="GJL127" s="229">
        <f t="shared" si="108"/>
        <v>0</v>
      </c>
      <c r="GJM127" s="229">
        <f t="shared" si="108"/>
        <v>0</v>
      </c>
      <c r="GJN127" s="229">
        <f t="shared" si="108"/>
        <v>0</v>
      </c>
      <c r="GJO127" s="229">
        <f t="shared" si="108"/>
        <v>0</v>
      </c>
      <c r="GJP127" s="229">
        <f t="shared" si="108"/>
        <v>0</v>
      </c>
      <c r="GJQ127" s="229">
        <f t="shared" si="108"/>
        <v>0</v>
      </c>
      <c r="GJR127" s="229">
        <f t="shared" si="108"/>
        <v>0</v>
      </c>
      <c r="GJS127" s="229">
        <f t="shared" si="108"/>
        <v>0</v>
      </c>
      <c r="GJT127" s="229">
        <f t="shared" si="108"/>
        <v>0</v>
      </c>
      <c r="GJU127" s="229">
        <f t="shared" si="108"/>
        <v>0</v>
      </c>
      <c r="GJV127" s="229">
        <f t="shared" si="108"/>
        <v>0</v>
      </c>
      <c r="GJW127" s="229">
        <f t="shared" si="108"/>
        <v>0</v>
      </c>
      <c r="GJX127" s="229">
        <f t="shared" si="108"/>
        <v>0</v>
      </c>
      <c r="GJY127" s="229">
        <f t="shared" si="108"/>
        <v>0</v>
      </c>
      <c r="GJZ127" s="229">
        <f t="shared" si="108"/>
        <v>0</v>
      </c>
      <c r="GKA127" s="229">
        <f t="shared" si="108"/>
        <v>0</v>
      </c>
      <c r="GKB127" s="229">
        <f t="shared" si="108"/>
        <v>0</v>
      </c>
      <c r="GKC127" s="229">
        <f t="shared" ref="GKC127:GMN127" si="109">IFERROR(GKA127*GJY127,"")</f>
        <v>0</v>
      </c>
      <c r="GKD127" s="229">
        <f t="shared" si="109"/>
        <v>0</v>
      </c>
      <c r="GKE127" s="229">
        <f t="shared" si="109"/>
        <v>0</v>
      </c>
      <c r="GKF127" s="229">
        <f t="shared" si="109"/>
        <v>0</v>
      </c>
      <c r="GKG127" s="229">
        <f t="shared" si="109"/>
        <v>0</v>
      </c>
      <c r="GKH127" s="229">
        <f t="shared" si="109"/>
        <v>0</v>
      </c>
      <c r="GKI127" s="229">
        <f t="shared" si="109"/>
        <v>0</v>
      </c>
      <c r="GKJ127" s="229">
        <f t="shared" si="109"/>
        <v>0</v>
      </c>
      <c r="GKK127" s="229">
        <f t="shared" si="109"/>
        <v>0</v>
      </c>
      <c r="GKL127" s="229">
        <f t="shared" si="109"/>
        <v>0</v>
      </c>
      <c r="GKM127" s="229">
        <f t="shared" si="109"/>
        <v>0</v>
      </c>
      <c r="GKN127" s="229">
        <f t="shared" si="109"/>
        <v>0</v>
      </c>
      <c r="GKO127" s="229">
        <f t="shared" si="109"/>
        <v>0</v>
      </c>
      <c r="GKP127" s="229">
        <f t="shared" si="109"/>
        <v>0</v>
      </c>
      <c r="GKQ127" s="229">
        <f t="shared" si="109"/>
        <v>0</v>
      </c>
      <c r="GKR127" s="229">
        <f t="shared" si="109"/>
        <v>0</v>
      </c>
      <c r="GKS127" s="229">
        <f t="shared" si="109"/>
        <v>0</v>
      </c>
      <c r="GKT127" s="229">
        <f t="shared" si="109"/>
        <v>0</v>
      </c>
      <c r="GKU127" s="229">
        <f t="shared" si="109"/>
        <v>0</v>
      </c>
      <c r="GKV127" s="229">
        <f t="shared" si="109"/>
        <v>0</v>
      </c>
      <c r="GKW127" s="229">
        <f t="shared" si="109"/>
        <v>0</v>
      </c>
      <c r="GKX127" s="229">
        <f t="shared" si="109"/>
        <v>0</v>
      </c>
      <c r="GKY127" s="229">
        <f t="shared" si="109"/>
        <v>0</v>
      </c>
      <c r="GKZ127" s="229">
        <f t="shared" si="109"/>
        <v>0</v>
      </c>
      <c r="GLA127" s="229">
        <f t="shared" si="109"/>
        <v>0</v>
      </c>
      <c r="GLB127" s="229">
        <f t="shared" si="109"/>
        <v>0</v>
      </c>
      <c r="GLC127" s="229">
        <f t="shared" si="109"/>
        <v>0</v>
      </c>
      <c r="GLD127" s="229">
        <f t="shared" si="109"/>
        <v>0</v>
      </c>
      <c r="GLE127" s="229">
        <f t="shared" si="109"/>
        <v>0</v>
      </c>
      <c r="GLF127" s="229">
        <f t="shared" si="109"/>
        <v>0</v>
      </c>
      <c r="GLG127" s="229">
        <f t="shared" si="109"/>
        <v>0</v>
      </c>
      <c r="GLH127" s="229">
        <f t="shared" si="109"/>
        <v>0</v>
      </c>
      <c r="GLI127" s="229">
        <f t="shared" si="109"/>
        <v>0</v>
      </c>
      <c r="GLJ127" s="229">
        <f t="shared" si="109"/>
        <v>0</v>
      </c>
      <c r="GLK127" s="229">
        <f t="shared" si="109"/>
        <v>0</v>
      </c>
      <c r="GLL127" s="229">
        <f t="shared" si="109"/>
        <v>0</v>
      </c>
      <c r="GLM127" s="229">
        <f t="shared" si="109"/>
        <v>0</v>
      </c>
      <c r="GLN127" s="229">
        <f t="shared" si="109"/>
        <v>0</v>
      </c>
      <c r="GLO127" s="229">
        <f t="shared" si="109"/>
        <v>0</v>
      </c>
      <c r="GLP127" s="229">
        <f t="shared" si="109"/>
        <v>0</v>
      </c>
      <c r="GLQ127" s="229">
        <f t="shared" si="109"/>
        <v>0</v>
      </c>
      <c r="GLR127" s="229">
        <f t="shared" si="109"/>
        <v>0</v>
      </c>
      <c r="GLS127" s="229">
        <f t="shared" si="109"/>
        <v>0</v>
      </c>
      <c r="GLT127" s="229">
        <f t="shared" si="109"/>
        <v>0</v>
      </c>
      <c r="GLU127" s="229">
        <f t="shared" si="109"/>
        <v>0</v>
      </c>
      <c r="GLV127" s="229">
        <f t="shared" si="109"/>
        <v>0</v>
      </c>
      <c r="GLW127" s="229">
        <f t="shared" si="109"/>
        <v>0</v>
      </c>
      <c r="GLX127" s="229">
        <f t="shared" si="109"/>
        <v>0</v>
      </c>
      <c r="GLY127" s="229">
        <f t="shared" si="109"/>
        <v>0</v>
      </c>
      <c r="GLZ127" s="229">
        <f t="shared" si="109"/>
        <v>0</v>
      </c>
      <c r="GMA127" s="229">
        <f t="shared" si="109"/>
        <v>0</v>
      </c>
      <c r="GMB127" s="229">
        <f t="shared" si="109"/>
        <v>0</v>
      </c>
      <c r="GMC127" s="229">
        <f t="shared" si="109"/>
        <v>0</v>
      </c>
      <c r="GMD127" s="229">
        <f t="shared" si="109"/>
        <v>0</v>
      </c>
      <c r="GME127" s="229">
        <f t="shared" si="109"/>
        <v>0</v>
      </c>
      <c r="GMF127" s="229">
        <f t="shared" si="109"/>
        <v>0</v>
      </c>
      <c r="GMG127" s="229">
        <f t="shared" si="109"/>
        <v>0</v>
      </c>
      <c r="GMH127" s="229">
        <f t="shared" si="109"/>
        <v>0</v>
      </c>
      <c r="GMI127" s="229">
        <f t="shared" si="109"/>
        <v>0</v>
      </c>
      <c r="GMJ127" s="229">
        <f t="shared" si="109"/>
        <v>0</v>
      </c>
      <c r="GMK127" s="229">
        <f t="shared" si="109"/>
        <v>0</v>
      </c>
      <c r="GML127" s="229">
        <f t="shared" si="109"/>
        <v>0</v>
      </c>
      <c r="GMM127" s="229">
        <f t="shared" si="109"/>
        <v>0</v>
      </c>
      <c r="GMN127" s="229">
        <f t="shared" si="109"/>
        <v>0</v>
      </c>
      <c r="GMO127" s="229">
        <f t="shared" ref="GMO127:GOZ127" si="110">IFERROR(GMM127*GMK127,"")</f>
        <v>0</v>
      </c>
      <c r="GMP127" s="229">
        <f t="shared" si="110"/>
        <v>0</v>
      </c>
      <c r="GMQ127" s="229">
        <f t="shared" si="110"/>
        <v>0</v>
      </c>
      <c r="GMR127" s="229">
        <f t="shared" si="110"/>
        <v>0</v>
      </c>
      <c r="GMS127" s="229">
        <f t="shared" si="110"/>
        <v>0</v>
      </c>
      <c r="GMT127" s="229">
        <f t="shared" si="110"/>
        <v>0</v>
      </c>
      <c r="GMU127" s="229">
        <f t="shared" si="110"/>
        <v>0</v>
      </c>
      <c r="GMV127" s="229">
        <f t="shared" si="110"/>
        <v>0</v>
      </c>
      <c r="GMW127" s="229">
        <f t="shared" si="110"/>
        <v>0</v>
      </c>
      <c r="GMX127" s="229">
        <f t="shared" si="110"/>
        <v>0</v>
      </c>
      <c r="GMY127" s="229">
        <f t="shared" si="110"/>
        <v>0</v>
      </c>
      <c r="GMZ127" s="229">
        <f t="shared" si="110"/>
        <v>0</v>
      </c>
      <c r="GNA127" s="229">
        <f t="shared" si="110"/>
        <v>0</v>
      </c>
      <c r="GNB127" s="229">
        <f t="shared" si="110"/>
        <v>0</v>
      </c>
      <c r="GNC127" s="229">
        <f t="shared" si="110"/>
        <v>0</v>
      </c>
      <c r="GND127" s="229">
        <f t="shared" si="110"/>
        <v>0</v>
      </c>
      <c r="GNE127" s="229">
        <f t="shared" si="110"/>
        <v>0</v>
      </c>
      <c r="GNF127" s="229">
        <f t="shared" si="110"/>
        <v>0</v>
      </c>
      <c r="GNG127" s="229">
        <f t="shared" si="110"/>
        <v>0</v>
      </c>
      <c r="GNH127" s="229">
        <f t="shared" si="110"/>
        <v>0</v>
      </c>
      <c r="GNI127" s="229">
        <f t="shared" si="110"/>
        <v>0</v>
      </c>
      <c r="GNJ127" s="229">
        <f t="shared" si="110"/>
        <v>0</v>
      </c>
      <c r="GNK127" s="229">
        <f t="shared" si="110"/>
        <v>0</v>
      </c>
      <c r="GNL127" s="229">
        <f t="shared" si="110"/>
        <v>0</v>
      </c>
      <c r="GNM127" s="229">
        <f t="shared" si="110"/>
        <v>0</v>
      </c>
      <c r="GNN127" s="229">
        <f t="shared" si="110"/>
        <v>0</v>
      </c>
      <c r="GNO127" s="229">
        <f t="shared" si="110"/>
        <v>0</v>
      </c>
      <c r="GNP127" s="229">
        <f t="shared" si="110"/>
        <v>0</v>
      </c>
      <c r="GNQ127" s="229">
        <f t="shared" si="110"/>
        <v>0</v>
      </c>
      <c r="GNR127" s="229">
        <f t="shared" si="110"/>
        <v>0</v>
      </c>
      <c r="GNS127" s="229">
        <f t="shared" si="110"/>
        <v>0</v>
      </c>
      <c r="GNT127" s="229">
        <f t="shared" si="110"/>
        <v>0</v>
      </c>
      <c r="GNU127" s="229">
        <f t="shared" si="110"/>
        <v>0</v>
      </c>
      <c r="GNV127" s="229">
        <f t="shared" si="110"/>
        <v>0</v>
      </c>
      <c r="GNW127" s="229">
        <f t="shared" si="110"/>
        <v>0</v>
      </c>
      <c r="GNX127" s="229">
        <f t="shared" si="110"/>
        <v>0</v>
      </c>
      <c r="GNY127" s="229">
        <f t="shared" si="110"/>
        <v>0</v>
      </c>
      <c r="GNZ127" s="229">
        <f t="shared" si="110"/>
        <v>0</v>
      </c>
      <c r="GOA127" s="229">
        <f t="shared" si="110"/>
        <v>0</v>
      </c>
      <c r="GOB127" s="229">
        <f t="shared" si="110"/>
        <v>0</v>
      </c>
      <c r="GOC127" s="229">
        <f t="shared" si="110"/>
        <v>0</v>
      </c>
      <c r="GOD127" s="229">
        <f t="shared" si="110"/>
        <v>0</v>
      </c>
      <c r="GOE127" s="229">
        <f t="shared" si="110"/>
        <v>0</v>
      </c>
      <c r="GOF127" s="229">
        <f t="shared" si="110"/>
        <v>0</v>
      </c>
      <c r="GOG127" s="229">
        <f t="shared" si="110"/>
        <v>0</v>
      </c>
      <c r="GOH127" s="229">
        <f t="shared" si="110"/>
        <v>0</v>
      </c>
      <c r="GOI127" s="229">
        <f t="shared" si="110"/>
        <v>0</v>
      </c>
      <c r="GOJ127" s="229">
        <f t="shared" si="110"/>
        <v>0</v>
      </c>
      <c r="GOK127" s="229">
        <f t="shared" si="110"/>
        <v>0</v>
      </c>
      <c r="GOL127" s="229">
        <f t="shared" si="110"/>
        <v>0</v>
      </c>
      <c r="GOM127" s="229">
        <f t="shared" si="110"/>
        <v>0</v>
      </c>
      <c r="GON127" s="229">
        <f t="shared" si="110"/>
        <v>0</v>
      </c>
      <c r="GOO127" s="229">
        <f t="shared" si="110"/>
        <v>0</v>
      </c>
      <c r="GOP127" s="229">
        <f t="shared" si="110"/>
        <v>0</v>
      </c>
      <c r="GOQ127" s="229">
        <f t="shared" si="110"/>
        <v>0</v>
      </c>
      <c r="GOR127" s="229">
        <f t="shared" si="110"/>
        <v>0</v>
      </c>
      <c r="GOS127" s="229">
        <f t="shared" si="110"/>
        <v>0</v>
      </c>
      <c r="GOT127" s="229">
        <f t="shared" si="110"/>
        <v>0</v>
      </c>
      <c r="GOU127" s="229">
        <f t="shared" si="110"/>
        <v>0</v>
      </c>
      <c r="GOV127" s="229">
        <f t="shared" si="110"/>
        <v>0</v>
      </c>
      <c r="GOW127" s="229">
        <f t="shared" si="110"/>
        <v>0</v>
      </c>
      <c r="GOX127" s="229">
        <f t="shared" si="110"/>
        <v>0</v>
      </c>
      <c r="GOY127" s="229">
        <f t="shared" si="110"/>
        <v>0</v>
      </c>
      <c r="GOZ127" s="229">
        <f t="shared" si="110"/>
        <v>0</v>
      </c>
      <c r="GPA127" s="229">
        <f t="shared" ref="GPA127:GRL127" si="111">IFERROR(GOY127*GOW127,"")</f>
        <v>0</v>
      </c>
      <c r="GPB127" s="229">
        <f t="shared" si="111"/>
        <v>0</v>
      </c>
      <c r="GPC127" s="229">
        <f t="shared" si="111"/>
        <v>0</v>
      </c>
      <c r="GPD127" s="229">
        <f t="shared" si="111"/>
        <v>0</v>
      </c>
      <c r="GPE127" s="229">
        <f t="shared" si="111"/>
        <v>0</v>
      </c>
      <c r="GPF127" s="229">
        <f t="shared" si="111"/>
        <v>0</v>
      </c>
      <c r="GPG127" s="229">
        <f t="shared" si="111"/>
        <v>0</v>
      </c>
      <c r="GPH127" s="229">
        <f t="shared" si="111"/>
        <v>0</v>
      </c>
      <c r="GPI127" s="229">
        <f t="shared" si="111"/>
        <v>0</v>
      </c>
      <c r="GPJ127" s="229">
        <f t="shared" si="111"/>
        <v>0</v>
      </c>
      <c r="GPK127" s="229">
        <f t="shared" si="111"/>
        <v>0</v>
      </c>
      <c r="GPL127" s="229">
        <f t="shared" si="111"/>
        <v>0</v>
      </c>
      <c r="GPM127" s="229">
        <f t="shared" si="111"/>
        <v>0</v>
      </c>
      <c r="GPN127" s="229">
        <f t="shared" si="111"/>
        <v>0</v>
      </c>
      <c r="GPO127" s="229">
        <f t="shared" si="111"/>
        <v>0</v>
      </c>
      <c r="GPP127" s="229">
        <f t="shared" si="111"/>
        <v>0</v>
      </c>
      <c r="GPQ127" s="229">
        <f t="shared" si="111"/>
        <v>0</v>
      </c>
      <c r="GPR127" s="229">
        <f t="shared" si="111"/>
        <v>0</v>
      </c>
      <c r="GPS127" s="229">
        <f t="shared" si="111"/>
        <v>0</v>
      </c>
      <c r="GPT127" s="229">
        <f t="shared" si="111"/>
        <v>0</v>
      </c>
      <c r="GPU127" s="229">
        <f t="shared" si="111"/>
        <v>0</v>
      </c>
      <c r="GPV127" s="229">
        <f t="shared" si="111"/>
        <v>0</v>
      </c>
      <c r="GPW127" s="229">
        <f t="shared" si="111"/>
        <v>0</v>
      </c>
      <c r="GPX127" s="229">
        <f t="shared" si="111"/>
        <v>0</v>
      </c>
      <c r="GPY127" s="229">
        <f t="shared" si="111"/>
        <v>0</v>
      </c>
      <c r="GPZ127" s="229">
        <f t="shared" si="111"/>
        <v>0</v>
      </c>
      <c r="GQA127" s="229">
        <f t="shared" si="111"/>
        <v>0</v>
      </c>
      <c r="GQB127" s="229">
        <f t="shared" si="111"/>
        <v>0</v>
      </c>
      <c r="GQC127" s="229">
        <f t="shared" si="111"/>
        <v>0</v>
      </c>
      <c r="GQD127" s="229">
        <f t="shared" si="111"/>
        <v>0</v>
      </c>
      <c r="GQE127" s="229">
        <f t="shared" si="111"/>
        <v>0</v>
      </c>
      <c r="GQF127" s="229">
        <f t="shared" si="111"/>
        <v>0</v>
      </c>
      <c r="GQG127" s="229">
        <f t="shared" si="111"/>
        <v>0</v>
      </c>
      <c r="GQH127" s="229">
        <f t="shared" si="111"/>
        <v>0</v>
      </c>
      <c r="GQI127" s="229">
        <f t="shared" si="111"/>
        <v>0</v>
      </c>
      <c r="GQJ127" s="229">
        <f t="shared" si="111"/>
        <v>0</v>
      </c>
      <c r="GQK127" s="229">
        <f t="shared" si="111"/>
        <v>0</v>
      </c>
      <c r="GQL127" s="229">
        <f t="shared" si="111"/>
        <v>0</v>
      </c>
      <c r="GQM127" s="229">
        <f t="shared" si="111"/>
        <v>0</v>
      </c>
      <c r="GQN127" s="229">
        <f t="shared" si="111"/>
        <v>0</v>
      </c>
      <c r="GQO127" s="229">
        <f t="shared" si="111"/>
        <v>0</v>
      </c>
      <c r="GQP127" s="229">
        <f t="shared" si="111"/>
        <v>0</v>
      </c>
      <c r="GQQ127" s="229">
        <f t="shared" si="111"/>
        <v>0</v>
      </c>
      <c r="GQR127" s="229">
        <f t="shared" si="111"/>
        <v>0</v>
      </c>
      <c r="GQS127" s="229">
        <f t="shared" si="111"/>
        <v>0</v>
      </c>
      <c r="GQT127" s="229">
        <f t="shared" si="111"/>
        <v>0</v>
      </c>
      <c r="GQU127" s="229">
        <f t="shared" si="111"/>
        <v>0</v>
      </c>
      <c r="GQV127" s="229">
        <f t="shared" si="111"/>
        <v>0</v>
      </c>
      <c r="GQW127" s="229">
        <f t="shared" si="111"/>
        <v>0</v>
      </c>
      <c r="GQX127" s="229">
        <f t="shared" si="111"/>
        <v>0</v>
      </c>
      <c r="GQY127" s="229">
        <f t="shared" si="111"/>
        <v>0</v>
      </c>
      <c r="GQZ127" s="229">
        <f t="shared" si="111"/>
        <v>0</v>
      </c>
      <c r="GRA127" s="229">
        <f t="shared" si="111"/>
        <v>0</v>
      </c>
      <c r="GRB127" s="229">
        <f t="shared" si="111"/>
        <v>0</v>
      </c>
      <c r="GRC127" s="229">
        <f t="shared" si="111"/>
        <v>0</v>
      </c>
      <c r="GRD127" s="229">
        <f t="shared" si="111"/>
        <v>0</v>
      </c>
      <c r="GRE127" s="229">
        <f t="shared" si="111"/>
        <v>0</v>
      </c>
      <c r="GRF127" s="229">
        <f t="shared" si="111"/>
        <v>0</v>
      </c>
      <c r="GRG127" s="229">
        <f t="shared" si="111"/>
        <v>0</v>
      </c>
      <c r="GRH127" s="229">
        <f t="shared" si="111"/>
        <v>0</v>
      </c>
      <c r="GRI127" s="229">
        <f t="shared" si="111"/>
        <v>0</v>
      </c>
      <c r="GRJ127" s="229">
        <f t="shared" si="111"/>
        <v>0</v>
      </c>
      <c r="GRK127" s="229">
        <f t="shared" si="111"/>
        <v>0</v>
      </c>
      <c r="GRL127" s="229">
        <f t="shared" si="111"/>
        <v>0</v>
      </c>
      <c r="GRM127" s="229">
        <f t="shared" ref="GRM127:GTX127" si="112">IFERROR(GRK127*GRI127,"")</f>
        <v>0</v>
      </c>
      <c r="GRN127" s="229">
        <f t="shared" si="112"/>
        <v>0</v>
      </c>
      <c r="GRO127" s="229">
        <f t="shared" si="112"/>
        <v>0</v>
      </c>
      <c r="GRP127" s="229">
        <f t="shared" si="112"/>
        <v>0</v>
      </c>
      <c r="GRQ127" s="229">
        <f t="shared" si="112"/>
        <v>0</v>
      </c>
      <c r="GRR127" s="229">
        <f t="shared" si="112"/>
        <v>0</v>
      </c>
      <c r="GRS127" s="229">
        <f t="shared" si="112"/>
        <v>0</v>
      </c>
      <c r="GRT127" s="229">
        <f t="shared" si="112"/>
        <v>0</v>
      </c>
      <c r="GRU127" s="229">
        <f t="shared" si="112"/>
        <v>0</v>
      </c>
      <c r="GRV127" s="229">
        <f t="shared" si="112"/>
        <v>0</v>
      </c>
      <c r="GRW127" s="229">
        <f t="shared" si="112"/>
        <v>0</v>
      </c>
      <c r="GRX127" s="229">
        <f t="shared" si="112"/>
        <v>0</v>
      </c>
      <c r="GRY127" s="229">
        <f t="shared" si="112"/>
        <v>0</v>
      </c>
      <c r="GRZ127" s="229">
        <f t="shared" si="112"/>
        <v>0</v>
      </c>
      <c r="GSA127" s="229">
        <f t="shared" si="112"/>
        <v>0</v>
      </c>
      <c r="GSB127" s="229">
        <f t="shared" si="112"/>
        <v>0</v>
      </c>
      <c r="GSC127" s="229">
        <f t="shared" si="112"/>
        <v>0</v>
      </c>
      <c r="GSD127" s="229">
        <f t="shared" si="112"/>
        <v>0</v>
      </c>
      <c r="GSE127" s="229">
        <f t="shared" si="112"/>
        <v>0</v>
      </c>
      <c r="GSF127" s="229">
        <f t="shared" si="112"/>
        <v>0</v>
      </c>
      <c r="GSG127" s="229">
        <f t="shared" si="112"/>
        <v>0</v>
      </c>
      <c r="GSH127" s="229">
        <f t="shared" si="112"/>
        <v>0</v>
      </c>
      <c r="GSI127" s="229">
        <f t="shared" si="112"/>
        <v>0</v>
      </c>
      <c r="GSJ127" s="229">
        <f t="shared" si="112"/>
        <v>0</v>
      </c>
      <c r="GSK127" s="229">
        <f t="shared" si="112"/>
        <v>0</v>
      </c>
      <c r="GSL127" s="229">
        <f t="shared" si="112"/>
        <v>0</v>
      </c>
      <c r="GSM127" s="229">
        <f t="shared" si="112"/>
        <v>0</v>
      </c>
      <c r="GSN127" s="229">
        <f t="shared" si="112"/>
        <v>0</v>
      </c>
      <c r="GSO127" s="229">
        <f t="shared" si="112"/>
        <v>0</v>
      </c>
      <c r="GSP127" s="229">
        <f t="shared" si="112"/>
        <v>0</v>
      </c>
      <c r="GSQ127" s="229">
        <f t="shared" si="112"/>
        <v>0</v>
      </c>
      <c r="GSR127" s="229">
        <f t="shared" si="112"/>
        <v>0</v>
      </c>
      <c r="GSS127" s="229">
        <f t="shared" si="112"/>
        <v>0</v>
      </c>
      <c r="GST127" s="229">
        <f t="shared" si="112"/>
        <v>0</v>
      </c>
      <c r="GSU127" s="229">
        <f t="shared" si="112"/>
        <v>0</v>
      </c>
      <c r="GSV127" s="229">
        <f t="shared" si="112"/>
        <v>0</v>
      </c>
      <c r="GSW127" s="229">
        <f t="shared" si="112"/>
        <v>0</v>
      </c>
      <c r="GSX127" s="229">
        <f t="shared" si="112"/>
        <v>0</v>
      </c>
      <c r="GSY127" s="229">
        <f t="shared" si="112"/>
        <v>0</v>
      </c>
      <c r="GSZ127" s="229">
        <f t="shared" si="112"/>
        <v>0</v>
      </c>
      <c r="GTA127" s="229">
        <f t="shared" si="112"/>
        <v>0</v>
      </c>
      <c r="GTB127" s="229">
        <f t="shared" si="112"/>
        <v>0</v>
      </c>
      <c r="GTC127" s="229">
        <f t="shared" si="112"/>
        <v>0</v>
      </c>
      <c r="GTD127" s="229">
        <f t="shared" si="112"/>
        <v>0</v>
      </c>
      <c r="GTE127" s="229">
        <f t="shared" si="112"/>
        <v>0</v>
      </c>
      <c r="GTF127" s="229">
        <f t="shared" si="112"/>
        <v>0</v>
      </c>
      <c r="GTG127" s="229">
        <f t="shared" si="112"/>
        <v>0</v>
      </c>
      <c r="GTH127" s="229">
        <f t="shared" si="112"/>
        <v>0</v>
      </c>
      <c r="GTI127" s="229">
        <f t="shared" si="112"/>
        <v>0</v>
      </c>
      <c r="GTJ127" s="229">
        <f t="shared" si="112"/>
        <v>0</v>
      </c>
      <c r="GTK127" s="229">
        <f t="shared" si="112"/>
        <v>0</v>
      </c>
      <c r="GTL127" s="229">
        <f t="shared" si="112"/>
        <v>0</v>
      </c>
      <c r="GTM127" s="229">
        <f t="shared" si="112"/>
        <v>0</v>
      </c>
      <c r="GTN127" s="229">
        <f t="shared" si="112"/>
        <v>0</v>
      </c>
      <c r="GTO127" s="229">
        <f t="shared" si="112"/>
        <v>0</v>
      </c>
      <c r="GTP127" s="229">
        <f t="shared" si="112"/>
        <v>0</v>
      </c>
      <c r="GTQ127" s="229">
        <f t="shared" si="112"/>
        <v>0</v>
      </c>
      <c r="GTR127" s="229">
        <f t="shared" si="112"/>
        <v>0</v>
      </c>
      <c r="GTS127" s="229">
        <f t="shared" si="112"/>
        <v>0</v>
      </c>
      <c r="GTT127" s="229">
        <f t="shared" si="112"/>
        <v>0</v>
      </c>
      <c r="GTU127" s="229">
        <f t="shared" si="112"/>
        <v>0</v>
      </c>
      <c r="GTV127" s="229">
        <f t="shared" si="112"/>
        <v>0</v>
      </c>
      <c r="GTW127" s="229">
        <f t="shared" si="112"/>
        <v>0</v>
      </c>
      <c r="GTX127" s="229">
        <f t="shared" si="112"/>
        <v>0</v>
      </c>
      <c r="GTY127" s="229">
        <f t="shared" ref="GTY127:GWJ127" si="113">IFERROR(GTW127*GTU127,"")</f>
        <v>0</v>
      </c>
      <c r="GTZ127" s="229">
        <f t="shared" si="113"/>
        <v>0</v>
      </c>
      <c r="GUA127" s="229">
        <f t="shared" si="113"/>
        <v>0</v>
      </c>
      <c r="GUB127" s="229">
        <f t="shared" si="113"/>
        <v>0</v>
      </c>
      <c r="GUC127" s="229">
        <f t="shared" si="113"/>
        <v>0</v>
      </c>
      <c r="GUD127" s="229">
        <f t="shared" si="113"/>
        <v>0</v>
      </c>
      <c r="GUE127" s="229">
        <f t="shared" si="113"/>
        <v>0</v>
      </c>
      <c r="GUF127" s="229">
        <f t="shared" si="113"/>
        <v>0</v>
      </c>
      <c r="GUG127" s="229">
        <f t="shared" si="113"/>
        <v>0</v>
      </c>
      <c r="GUH127" s="229">
        <f t="shared" si="113"/>
        <v>0</v>
      </c>
      <c r="GUI127" s="229">
        <f t="shared" si="113"/>
        <v>0</v>
      </c>
      <c r="GUJ127" s="229">
        <f t="shared" si="113"/>
        <v>0</v>
      </c>
      <c r="GUK127" s="229">
        <f t="shared" si="113"/>
        <v>0</v>
      </c>
      <c r="GUL127" s="229">
        <f t="shared" si="113"/>
        <v>0</v>
      </c>
      <c r="GUM127" s="229">
        <f t="shared" si="113"/>
        <v>0</v>
      </c>
      <c r="GUN127" s="229">
        <f t="shared" si="113"/>
        <v>0</v>
      </c>
      <c r="GUO127" s="229">
        <f t="shared" si="113"/>
        <v>0</v>
      </c>
      <c r="GUP127" s="229">
        <f t="shared" si="113"/>
        <v>0</v>
      </c>
      <c r="GUQ127" s="229">
        <f t="shared" si="113"/>
        <v>0</v>
      </c>
      <c r="GUR127" s="229">
        <f t="shared" si="113"/>
        <v>0</v>
      </c>
      <c r="GUS127" s="229">
        <f t="shared" si="113"/>
        <v>0</v>
      </c>
      <c r="GUT127" s="229">
        <f t="shared" si="113"/>
        <v>0</v>
      </c>
      <c r="GUU127" s="229">
        <f t="shared" si="113"/>
        <v>0</v>
      </c>
      <c r="GUV127" s="229">
        <f t="shared" si="113"/>
        <v>0</v>
      </c>
      <c r="GUW127" s="229">
        <f t="shared" si="113"/>
        <v>0</v>
      </c>
      <c r="GUX127" s="229">
        <f t="shared" si="113"/>
        <v>0</v>
      </c>
      <c r="GUY127" s="229">
        <f t="shared" si="113"/>
        <v>0</v>
      </c>
      <c r="GUZ127" s="229">
        <f t="shared" si="113"/>
        <v>0</v>
      </c>
      <c r="GVA127" s="229">
        <f t="shared" si="113"/>
        <v>0</v>
      </c>
      <c r="GVB127" s="229">
        <f t="shared" si="113"/>
        <v>0</v>
      </c>
      <c r="GVC127" s="229">
        <f t="shared" si="113"/>
        <v>0</v>
      </c>
      <c r="GVD127" s="229">
        <f t="shared" si="113"/>
        <v>0</v>
      </c>
      <c r="GVE127" s="229">
        <f t="shared" si="113"/>
        <v>0</v>
      </c>
      <c r="GVF127" s="229">
        <f t="shared" si="113"/>
        <v>0</v>
      </c>
      <c r="GVG127" s="229">
        <f t="shared" si="113"/>
        <v>0</v>
      </c>
      <c r="GVH127" s="229">
        <f t="shared" si="113"/>
        <v>0</v>
      </c>
      <c r="GVI127" s="229">
        <f t="shared" si="113"/>
        <v>0</v>
      </c>
      <c r="GVJ127" s="229">
        <f t="shared" si="113"/>
        <v>0</v>
      </c>
      <c r="GVK127" s="229">
        <f t="shared" si="113"/>
        <v>0</v>
      </c>
      <c r="GVL127" s="229">
        <f t="shared" si="113"/>
        <v>0</v>
      </c>
      <c r="GVM127" s="229">
        <f t="shared" si="113"/>
        <v>0</v>
      </c>
      <c r="GVN127" s="229">
        <f t="shared" si="113"/>
        <v>0</v>
      </c>
      <c r="GVO127" s="229">
        <f t="shared" si="113"/>
        <v>0</v>
      </c>
      <c r="GVP127" s="229">
        <f t="shared" si="113"/>
        <v>0</v>
      </c>
      <c r="GVQ127" s="229">
        <f t="shared" si="113"/>
        <v>0</v>
      </c>
      <c r="GVR127" s="229">
        <f t="shared" si="113"/>
        <v>0</v>
      </c>
      <c r="GVS127" s="229">
        <f t="shared" si="113"/>
        <v>0</v>
      </c>
      <c r="GVT127" s="229">
        <f t="shared" si="113"/>
        <v>0</v>
      </c>
      <c r="GVU127" s="229">
        <f t="shared" si="113"/>
        <v>0</v>
      </c>
      <c r="GVV127" s="229">
        <f t="shared" si="113"/>
        <v>0</v>
      </c>
      <c r="GVW127" s="229">
        <f t="shared" si="113"/>
        <v>0</v>
      </c>
      <c r="GVX127" s="229">
        <f t="shared" si="113"/>
        <v>0</v>
      </c>
      <c r="GVY127" s="229">
        <f t="shared" si="113"/>
        <v>0</v>
      </c>
      <c r="GVZ127" s="229">
        <f t="shared" si="113"/>
        <v>0</v>
      </c>
      <c r="GWA127" s="229">
        <f t="shared" si="113"/>
        <v>0</v>
      </c>
      <c r="GWB127" s="229">
        <f t="shared" si="113"/>
        <v>0</v>
      </c>
      <c r="GWC127" s="229">
        <f t="shared" si="113"/>
        <v>0</v>
      </c>
      <c r="GWD127" s="229">
        <f t="shared" si="113"/>
        <v>0</v>
      </c>
      <c r="GWE127" s="229">
        <f t="shared" si="113"/>
        <v>0</v>
      </c>
      <c r="GWF127" s="229">
        <f t="shared" si="113"/>
        <v>0</v>
      </c>
      <c r="GWG127" s="229">
        <f t="shared" si="113"/>
        <v>0</v>
      </c>
      <c r="GWH127" s="229">
        <f t="shared" si="113"/>
        <v>0</v>
      </c>
      <c r="GWI127" s="229">
        <f t="shared" si="113"/>
        <v>0</v>
      </c>
      <c r="GWJ127" s="229">
        <f t="shared" si="113"/>
        <v>0</v>
      </c>
      <c r="GWK127" s="229">
        <f t="shared" ref="GWK127:GYV127" si="114">IFERROR(GWI127*GWG127,"")</f>
        <v>0</v>
      </c>
      <c r="GWL127" s="229">
        <f t="shared" si="114"/>
        <v>0</v>
      </c>
      <c r="GWM127" s="229">
        <f t="shared" si="114"/>
        <v>0</v>
      </c>
      <c r="GWN127" s="229">
        <f t="shared" si="114"/>
        <v>0</v>
      </c>
      <c r="GWO127" s="229">
        <f t="shared" si="114"/>
        <v>0</v>
      </c>
      <c r="GWP127" s="229">
        <f t="shared" si="114"/>
        <v>0</v>
      </c>
      <c r="GWQ127" s="229">
        <f t="shared" si="114"/>
        <v>0</v>
      </c>
      <c r="GWR127" s="229">
        <f t="shared" si="114"/>
        <v>0</v>
      </c>
      <c r="GWS127" s="229">
        <f t="shared" si="114"/>
        <v>0</v>
      </c>
      <c r="GWT127" s="229">
        <f t="shared" si="114"/>
        <v>0</v>
      </c>
      <c r="GWU127" s="229">
        <f t="shared" si="114"/>
        <v>0</v>
      </c>
      <c r="GWV127" s="229">
        <f t="shared" si="114"/>
        <v>0</v>
      </c>
      <c r="GWW127" s="229">
        <f t="shared" si="114"/>
        <v>0</v>
      </c>
      <c r="GWX127" s="229">
        <f t="shared" si="114"/>
        <v>0</v>
      </c>
      <c r="GWY127" s="229">
        <f t="shared" si="114"/>
        <v>0</v>
      </c>
      <c r="GWZ127" s="229">
        <f t="shared" si="114"/>
        <v>0</v>
      </c>
      <c r="GXA127" s="229">
        <f t="shared" si="114"/>
        <v>0</v>
      </c>
      <c r="GXB127" s="229">
        <f t="shared" si="114"/>
        <v>0</v>
      </c>
      <c r="GXC127" s="229">
        <f t="shared" si="114"/>
        <v>0</v>
      </c>
      <c r="GXD127" s="229">
        <f t="shared" si="114"/>
        <v>0</v>
      </c>
      <c r="GXE127" s="229">
        <f t="shared" si="114"/>
        <v>0</v>
      </c>
      <c r="GXF127" s="229">
        <f t="shared" si="114"/>
        <v>0</v>
      </c>
      <c r="GXG127" s="229">
        <f t="shared" si="114"/>
        <v>0</v>
      </c>
      <c r="GXH127" s="229">
        <f t="shared" si="114"/>
        <v>0</v>
      </c>
      <c r="GXI127" s="229">
        <f t="shared" si="114"/>
        <v>0</v>
      </c>
      <c r="GXJ127" s="229">
        <f t="shared" si="114"/>
        <v>0</v>
      </c>
      <c r="GXK127" s="229">
        <f t="shared" si="114"/>
        <v>0</v>
      </c>
      <c r="GXL127" s="229">
        <f t="shared" si="114"/>
        <v>0</v>
      </c>
      <c r="GXM127" s="229">
        <f t="shared" si="114"/>
        <v>0</v>
      </c>
      <c r="GXN127" s="229">
        <f t="shared" si="114"/>
        <v>0</v>
      </c>
      <c r="GXO127" s="229">
        <f t="shared" si="114"/>
        <v>0</v>
      </c>
      <c r="GXP127" s="229">
        <f t="shared" si="114"/>
        <v>0</v>
      </c>
      <c r="GXQ127" s="229">
        <f t="shared" si="114"/>
        <v>0</v>
      </c>
      <c r="GXR127" s="229">
        <f t="shared" si="114"/>
        <v>0</v>
      </c>
      <c r="GXS127" s="229">
        <f t="shared" si="114"/>
        <v>0</v>
      </c>
      <c r="GXT127" s="229">
        <f t="shared" si="114"/>
        <v>0</v>
      </c>
      <c r="GXU127" s="229">
        <f t="shared" si="114"/>
        <v>0</v>
      </c>
      <c r="GXV127" s="229">
        <f t="shared" si="114"/>
        <v>0</v>
      </c>
      <c r="GXW127" s="229">
        <f t="shared" si="114"/>
        <v>0</v>
      </c>
      <c r="GXX127" s="229">
        <f t="shared" si="114"/>
        <v>0</v>
      </c>
      <c r="GXY127" s="229">
        <f t="shared" si="114"/>
        <v>0</v>
      </c>
      <c r="GXZ127" s="229">
        <f t="shared" si="114"/>
        <v>0</v>
      </c>
      <c r="GYA127" s="229">
        <f t="shared" si="114"/>
        <v>0</v>
      </c>
      <c r="GYB127" s="229">
        <f t="shared" si="114"/>
        <v>0</v>
      </c>
      <c r="GYC127" s="229">
        <f t="shared" si="114"/>
        <v>0</v>
      </c>
      <c r="GYD127" s="229">
        <f t="shared" si="114"/>
        <v>0</v>
      </c>
      <c r="GYE127" s="229">
        <f t="shared" si="114"/>
        <v>0</v>
      </c>
      <c r="GYF127" s="229">
        <f t="shared" si="114"/>
        <v>0</v>
      </c>
      <c r="GYG127" s="229">
        <f t="shared" si="114"/>
        <v>0</v>
      </c>
      <c r="GYH127" s="229">
        <f t="shared" si="114"/>
        <v>0</v>
      </c>
      <c r="GYI127" s="229">
        <f t="shared" si="114"/>
        <v>0</v>
      </c>
      <c r="GYJ127" s="229">
        <f t="shared" si="114"/>
        <v>0</v>
      </c>
      <c r="GYK127" s="229">
        <f t="shared" si="114"/>
        <v>0</v>
      </c>
      <c r="GYL127" s="229">
        <f t="shared" si="114"/>
        <v>0</v>
      </c>
      <c r="GYM127" s="229">
        <f t="shared" si="114"/>
        <v>0</v>
      </c>
      <c r="GYN127" s="229">
        <f t="shared" si="114"/>
        <v>0</v>
      </c>
      <c r="GYO127" s="229">
        <f t="shared" si="114"/>
        <v>0</v>
      </c>
      <c r="GYP127" s="229">
        <f t="shared" si="114"/>
        <v>0</v>
      </c>
      <c r="GYQ127" s="229">
        <f t="shared" si="114"/>
        <v>0</v>
      </c>
      <c r="GYR127" s="229">
        <f t="shared" si="114"/>
        <v>0</v>
      </c>
      <c r="GYS127" s="229">
        <f t="shared" si="114"/>
        <v>0</v>
      </c>
      <c r="GYT127" s="229">
        <f t="shared" si="114"/>
        <v>0</v>
      </c>
      <c r="GYU127" s="229">
        <f t="shared" si="114"/>
        <v>0</v>
      </c>
      <c r="GYV127" s="229">
        <f t="shared" si="114"/>
        <v>0</v>
      </c>
      <c r="GYW127" s="229">
        <f t="shared" ref="GYW127:HBH127" si="115">IFERROR(GYU127*GYS127,"")</f>
        <v>0</v>
      </c>
      <c r="GYX127" s="229">
        <f t="shared" si="115"/>
        <v>0</v>
      </c>
      <c r="GYY127" s="229">
        <f t="shared" si="115"/>
        <v>0</v>
      </c>
      <c r="GYZ127" s="229">
        <f t="shared" si="115"/>
        <v>0</v>
      </c>
      <c r="GZA127" s="229">
        <f t="shared" si="115"/>
        <v>0</v>
      </c>
      <c r="GZB127" s="229">
        <f t="shared" si="115"/>
        <v>0</v>
      </c>
      <c r="GZC127" s="229">
        <f t="shared" si="115"/>
        <v>0</v>
      </c>
      <c r="GZD127" s="229">
        <f t="shared" si="115"/>
        <v>0</v>
      </c>
      <c r="GZE127" s="229">
        <f t="shared" si="115"/>
        <v>0</v>
      </c>
      <c r="GZF127" s="229">
        <f t="shared" si="115"/>
        <v>0</v>
      </c>
      <c r="GZG127" s="229">
        <f t="shared" si="115"/>
        <v>0</v>
      </c>
      <c r="GZH127" s="229">
        <f t="shared" si="115"/>
        <v>0</v>
      </c>
      <c r="GZI127" s="229">
        <f t="shared" si="115"/>
        <v>0</v>
      </c>
      <c r="GZJ127" s="229">
        <f t="shared" si="115"/>
        <v>0</v>
      </c>
      <c r="GZK127" s="229">
        <f t="shared" si="115"/>
        <v>0</v>
      </c>
      <c r="GZL127" s="229">
        <f t="shared" si="115"/>
        <v>0</v>
      </c>
      <c r="GZM127" s="229">
        <f t="shared" si="115"/>
        <v>0</v>
      </c>
      <c r="GZN127" s="229">
        <f t="shared" si="115"/>
        <v>0</v>
      </c>
      <c r="GZO127" s="229">
        <f t="shared" si="115"/>
        <v>0</v>
      </c>
      <c r="GZP127" s="229">
        <f t="shared" si="115"/>
        <v>0</v>
      </c>
      <c r="GZQ127" s="229">
        <f t="shared" si="115"/>
        <v>0</v>
      </c>
      <c r="GZR127" s="229">
        <f t="shared" si="115"/>
        <v>0</v>
      </c>
      <c r="GZS127" s="229">
        <f t="shared" si="115"/>
        <v>0</v>
      </c>
      <c r="GZT127" s="229">
        <f t="shared" si="115"/>
        <v>0</v>
      </c>
      <c r="GZU127" s="229">
        <f t="shared" si="115"/>
        <v>0</v>
      </c>
      <c r="GZV127" s="229">
        <f t="shared" si="115"/>
        <v>0</v>
      </c>
      <c r="GZW127" s="229">
        <f t="shared" si="115"/>
        <v>0</v>
      </c>
      <c r="GZX127" s="229">
        <f t="shared" si="115"/>
        <v>0</v>
      </c>
      <c r="GZY127" s="229">
        <f t="shared" si="115"/>
        <v>0</v>
      </c>
      <c r="GZZ127" s="229">
        <f t="shared" si="115"/>
        <v>0</v>
      </c>
      <c r="HAA127" s="229">
        <f t="shared" si="115"/>
        <v>0</v>
      </c>
      <c r="HAB127" s="229">
        <f t="shared" si="115"/>
        <v>0</v>
      </c>
      <c r="HAC127" s="229">
        <f t="shared" si="115"/>
        <v>0</v>
      </c>
      <c r="HAD127" s="229">
        <f t="shared" si="115"/>
        <v>0</v>
      </c>
      <c r="HAE127" s="229">
        <f t="shared" si="115"/>
        <v>0</v>
      </c>
      <c r="HAF127" s="229">
        <f t="shared" si="115"/>
        <v>0</v>
      </c>
      <c r="HAG127" s="229">
        <f t="shared" si="115"/>
        <v>0</v>
      </c>
      <c r="HAH127" s="229">
        <f t="shared" si="115"/>
        <v>0</v>
      </c>
      <c r="HAI127" s="229">
        <f t="shared" si="115"/>
        <v>0</v>
      </c>
      <c r="HAJ127" s="229">
        <f t="shared" si="115"/>
        <v>0</v>
      </c>
      <c r="HAK127" s="229">
        <f t="shared" si="115"/>
        <v>0</v>
      </c>
      <c r="HAL127" s="229">
        <f t="shared" si="115"/>
        <v>0</v>
      </c>
      <c r="HAM127" s="229">
        <f t="shared" si="115"/>
        <v>0</v>
      </c>
      <c r="HAN127" s="229">
        <f t="shared" si="115"/>
        <v>0</v>
      </c>
      <c r="HAO127" s="229">
        <f t="shared" si="115"/>
        <v>0</v>
      </c>
      <c r="HAP127" s="229">
        <f t="shared" si="115"/>
        <v>0</v>
      </c>
      <c r="HAQ127" s="229">
        <f t="shared" si="115"/>
        <v>0</v>
      </c>
      <c r="HAR127" s="229">
        <f t="shared" si="115"/>
        <v>0</v>
      </c>
      <c r="HAS127" s="229">
        <f t="shared" si="115"/>
        <v>0</v>
      </c>
      <c r="HAT127" s="229">
        <f t="shared" si="115"/>
        <v>0</v>
      </c>
      <c r="HAU127" s="229">
        <f t="shared" si="115"/>
        <v>0</v>
      </c>
      <c r="HAV127" s="229">
        <f t="shared" si="115"/>
        <v>0</v>
      </c>
      <c r="HAW127" s="229">
        <f t="shared" si="115"/>
        <v>0</v>
      </c>
      <c r="HAX127" s="229">
        <f t="shared" si="115"/>
        <v>0</v>
      </c>
      <c r="HAY127" s="229">
        <f t="shared" si="115"/>
        <v>0</v>
      </c>
      <c r="HAZ127" s="229">
        <f t="shared" si="115"/>
        <v>0</v>
      </c>
      <c r="HBA127" s="229">
        <f t="shared" si="115"/>
        <v>0</v>
      </c>
      <c r="HBB127" s="229">
        <f t="shared" si="115"/>
        <v>0</v>
      </c>
      <c r="HBC127" s="229">
        <f t="shared" si="115"/>
        <v>0</v>
      </c>
      <c r="HBD127" s="229">
        <f t="shared" si="115"/>
        <v>0</v>
      </c>
      <c r="HBE127" s="229">
        <f t="shared" si="115"/>
        <v>0</v>
      </c>
      <c r="HBF127" s="229">
        <f t="shared" si="115"/>
        <v>0</v>
      </c>
      <c r="HBG127" s="229">
        <f t="shared" si="115"/>
        <v>0</v>
      </c>
      <c r="HBH127" s="229">
        <f t="shared" si="115"/>
        <v>0</v>
      </c>
      <c r="HBI127" s="229">
        <f t="shared" ref="HBI127:HDT127" si="116">IFERROR(HBG127*HBE127,"")</f>
        <v>0</v>
      </c>
      <c r="HBJ127" s="229">
        <f t="shared" si="116"/>
        <v>0</v>
      </c>
      <c r="HBK127" s="229">
        <f t="shared" si="116"/>
        <v>0</v>
      </c>
      <c r="HBL127" s="229">
        <f t="shared" si="116"/>
        <v>0</v>
      </c>
      <c r="HBM127" s="229">
        <f t="shared" si="116"/>
        <v>0</v>
      </c>
      <c r="HBN127" s="229">
        <f t="shared" si="116"/>
        <v>0</v>
      </c>
      <c r="HBO127" s="229">
        <f t="shared" si="116"/>
        <v>0</v>
      </c>
      <c r="HBP127" s="229">
        <f t="shared" si="116"/>
        <v>0</v>
      </c>
      <c r="HBQ127" s="229">
        <f t="shared" si="116"/>
        <v>0</v>
      </c>
      <c r="HBR127" s="229">
        <f t="shared" si="116"/>
        <v>0</v>
      </c>
      <c r="HBS127" s="229">
        <f t="shared" si="116"/>
        <v>0</v>
      </c>
      <c r="HBT127" s="229">
        <f t="shared" si="116"/>
        <v>0</v>
      </c>
      <c r="HBU127" s="229">
        <f t="shared" si="116"/>
        <v>0</v>
      </c>
      <c r="HBV127" s="229">
        <f t="shared" si="116"/>
        <v>0</v>
      </c>
      <c r="HBW127" s="229">
        <f t="shared" si="116"/>
        <v>0</v>
      </c>
      <c r="HBX127" s="229">
        <f t="shared" si="116"/>
        <v>0</v>
      </c>
      <c r="HBY127" s="229">
        <f t="shared" si="116"/>
        <v>0</v>
      </c>
      <c r="HBZ127" s="229">
        <f t="shared" si="116"/>
        <v>0</v>
      </c>
      <c r="HCA127" s="229">
        <f t="shared" si="116"/>
        <v>0</v>
      </c>
      <c r="HCB127" s="229">
        <f t="shared" si="116"/>
        <v>0</v>
      </c>
      <c r="HCC127" s="229">
        <f t="shared" si="116"/>
        <v>0</v>
      </c>
      <c r="HCD127" s="229">
        <f t="shared" si="116"/>
        <v>0</v>
      </c>
      <c r="HCE127" s="229">
        <f t="shared" si="116"/>
        <v>0</v>
      </c>
      <c r="HCF127" s="229">
        <f t="shared" si="116"/>
        <v>0</v>
      </c>
      <c r="HCG127" s="229">
        <f t="shared" si="116"/>
        <v>0</v>
      </c>
      <c r="HCH127" s="229">
        <f t="shared" si="116"/>
        <v>0</v>
      </c>
      <c r="HCI127" s="229">
        <f t="shared" si="116"/>
        <v>0</v>
      </c>
      <c r="HCJ127" s="229">
        <f t="shared" si="116"/>
        <v>0</v>
      </c>
      <c r="HCK127" s="229">
        <f t="shared" si="116"/>
        <v>0</v>
      </c>
      <c r="HCL127" s="229">
        <f t="shared" si="116"/>
        <v>0</v>
      </c>
      <c r="HCM127" s="229">
        <f t="shared" si="116"/>
        <v>0</v>
      </c>
      <c r="HCN127" s="229">
        <f t="shared" si="116"/>
        <v>0</v>
      </c>
      <c r="HCO127" s="229">
        <f t="shared" si="116"/>
        <v>0</v>
      </c>
      <c r="HCP127" s="229">
        <f t="shared" si="116"/>
        <v>0</v>
      </c>
      <c r="HCQ127" s="229">
        <f t="shared" si="116"/>
        <v>0</v>
      </c>
      <c r="HCR127" s="229">
        <f t="shared" si="116"/>
        <v>0</v>
      </c>
      <c r="HCS127" s="229">
        <f t="shared" si="116"/>
        <v>0</v>
      </c>
      <c r="HCT127" s="229">
        <f t="shared" si="116"/>
        <v>0</v>
      </c>
      <c r="HCU127" s="229">
        <f t="shared" si="116"/>
        <v>0</v>
      </c>
      <c r="HCV127" s="229">
        <f t="shared" si="116"/>
        <v>0</v>
      </c>
      <c r="HCW127" s="229">
        <f t="shared" si="116"/>
        <v>0</v>
      </c>
      <c r="HCX127" s="229">
        <f t="shared" si="116"/>
        <v>0</v>
      </c>
      <c r="HCY127" s="229">
        <f t="shared" si="116"/>
        <v>0</v>
      </c>
      <c r="HCZ127" s="229">
        <f t="shared" si="116"/>
        <v>0</v>
      </c>
      <c r="HDA127" s="229">
        <f t="shared" si="116"/>
        <v>0</v>
      </c>
      <c r="HDB127" s="229">
        <f t="shared" si="116"/>
        <v>0</v>
      </c>
      <c r="HDC127" s="229">
        <f t="shared" si="116"/>
        <v>0</v>
      </c>
      <c r="HDD127" s="229">
        <f t="shared" si="116"/>
        <v>0</v>
      </c>
      <c r="HDE127" s="229">
        <f t="shared" si="116"/>
        <v>0</v>
      </c>
      <c r="HDF127" s="229">
        <f t="shared" si="116"/>
        <v>0</v>
      </c>
      <c r="HDG127" s="229">
        <f t="shared" si="116"/>
        <v>0</v>
      </c>
      <c r="HDH127" s="229">
        <f t="shared" si="116"/>
        <v>0</v>
      </c>
      <c r="HDI127" s="229">
        <f t="shared" si="116"/>
        <v>0</v>
      </c>
      <c r="HDJ127" s="229">
        <f t="shared" si="116"/>
        <v>0</v>
      </c>
      <c r="HDK127" s="229">
        <f t="shared" si="116"/>
        <v>0</v>
      </c>
      <c r="HDL127" s="229">
        <f t="shared" si="116"/>
        <v>0</v>
      </c>
      <c r="HDM127" s="229">
        <f t="shared" si="116"/>
        <v>0</v>
      </c>
      <c r="HDN127" s="229">
        <f t="shared" si="116"/>
        <v>0</v>
      </c>
      <c r="HDO127" s="229">
        <f t="shared" si="116"/>
        <v>0</v>
      </c>
      <c r="HDP127" s="229">
        <f t="shared" si="116"/>
        <v>0</v>
      </c>
      <c r="HDQ127" s="229">
        <f t="shared" si="116"/>
        <v>0</v>
      </c>
      <c r="HDR127" s="229">
        <f t="shared" si="116"/>
        <v>0</v>
      </c>
      <c r="HDS127" s="229">
        <f t="shared" si="116"/>
        <v>0</v>
      </c>
      <c r="HDT127" s="229">
        <f t="shared" si="116"/>
        <v>0</v>
      </c>
      <c r="HDU127" s="229">
        <f t="shared" ref="HDU127:HGF127" si="117">IFERROR(HDS127*HDQ127,"")</f>
        <v>0</v>
      </c>
      <c r="HDV127" s="229">
        <f t="shared" si="117"/>
        <v>0</v>
      </c>
      <c r="HDW127" s="229">
        <f t="shared" si="117"/>
        <v>0</v>
      </c>
      <c r="HDX127" s="229">
        <f t="shared" si="117"/>
        <v>0</v>
      </c>
      <c r="HDY127" s="229">
        <f t="shared" si="117"/>
        <v>0</v>
      </c>
      <c r="HDZ127" s="229">
        <f t="shared" si="117"/>
        <v>0</v>
      </c>
      <c r="HEA127" s="229">
        <f t="shared" si="117"/>
        <v>0</v>
      </c>
      <c r="HEB127" s="229">
        <f t="shared" si="117"/>
        <v>0</v>
      </c>
      <c r="HEC127" s="229">
        <f t="shared" si="117"/>
        <v>0</v>
      </c>
      <c r="HED127" s="229">
        <f t="shared" si="117"/>
        <v>0</v>
      </c>
      <c r="HEE127" s="229">
        <f t="shared" si="117"/>
        <v>0</v>
      </c>
      <c r="HEF127" s="229">
        <f t="shared" si="117"/>
        <v>0</v>
      </c>
      <c r="HEG127" s="229">
        <f t="shared" si="117"/>
        <v>0</v>
      </c>
      <c r="HEH127" s="229">
        <f t="shared" si="117"/>
        <v>0</v>
      </c>
      <c r="HEI127" s="229">
        <f t="shared" si="117"/>
        <v>0</v>
      </c>
      <c r="HEJ127" s="229">
        <f t="shared" si="117"/>
        <v>0</v>
      </c>
      <c r="HEK127" s="229">
        <f t="shared" si="117"/>
        <v>0</v>
      </c>
      <c r="HEL127" s="229">
        <f t="shared" si="117"/>
        <v>0</v>
      </c>
      <c r="HEM127" s="229">
        <f t="shared" si="117"/>
        <v>0</v>
      </c>
      <c r="HEN127" s="229">
        <f t="shared" si="117"/>
        <v>0</v>
      </c>
      <c r="HEO127" s="229">
        <f t="shared" si="117"/>
        <v>0</v>
      </c>
      <c r="HEP127" s="229">
        <f t="shared" si="117"/>
        <v>0</v>
      </c>
      <c r="HEQ127" s="229">
        <f t="shared" si="117"/>
        <v>0</v>
      </c>
      <c r="HER127" s="229">
        <f t="shared" si="117"/>
        <v>0</v>
      </c>
      <c r="HES127" s="229">
        <f t="shared" si="117"/>
        <v>0</v>
      </c>
      <c r="HET127" s="229">
        <f t="shared" si="117"/>
        <v>0</v>
      </c>
      <c r="HEU127" s="229">
        <f t="shared" si="117"/>
        <v>0</v>
      </c>
      <c r="HEV127" s="229">
        <f t="shared" si="117"/>
        <v>0</v>
      </c>
      <c r="HEW127" s="229">
        <f t="shared" si="117"/>
        <v>0</v>
      </c>
      <c r="HEX127" s="229">
        <f t="shared" si="117"/>
        <v>0</v>
      </c>
      <c r="HEY127" s="229">
        <f t="shared" si="117"/>
        <v>0</v>
      </c>
      <c r="HEZ127" s="229">
        <f t="shared" si="117"/>
        <v>0</v>
      </c>
      <c r="HFA127" s="229">
        <f t="shared" si="117"/>
        <v>0</v>
      </c>
      <c r="HFB127" s="229">
        <f t="shared" si="117"/>
        <v>0</v>
      </c>
      <c r="HFC127" s="229">
        <f t="shared" si="117"/>
        <v>0</v>
      </c>
      <c r="HFD127" s="229">
        <f t="shared" si="117"/>
        <v>0</v>
      </c>
      <c r="HFE127" s="229">
        <f t="shared" si="117"/>
        <v>0</v>
      </c>
      <c r="HFF127" s="229">
        <f t="shared" si="117"/>
        <v>0</v>
      </c>
      <c r="HFG127" s="229">
        <f t="shared" si="117"/>
        <v>0</v>
      </c>
      <c r="HFH127" s="229">
        <f t="shared" si="117"/>
        <v>0</v>
      </c>
      <c r="HFI127" s="229">
        <f t="shared" si="117"/>
        <v>0</v>
      </c>
      <c r="HFJ127" s="229">
        <f t="shared" si="117"/>
        <v>0</v>
      </c>
      <c r="HFK127" s="229">
        <f t="shared" si="117"/>
        <v>0</v>
      </c>
      <c r="HFL127" s="229">
        <f t="shared" si="117"/>
        <v>0</v>
      </c>
      <c r="HFM127" s="229">
        <f t="shared" si="117"/>
        <v>0</v>
      </c>
      <c r="HFN127" s="229">
        <f t="shared" si="117"/>
        <v>0</v>
      </c>
      <c r="HFO127" s="229">
        <f t="shared" si="117"/>
        <v>0</v>
      </c>
      <c r="HFP127" s="229">
        <f t="shared" si="117"/>
        <v>0</v>
      </c>
      <c r="HFQ127" s="229">
        <f t="shared" si="117"/>
        <v>0</v>
      </c>
      <c r="HFR127" s="229">
        <f t="shared" si="117"/>
        <v>0</v>
      </c>
      <c r="HFS127" s="229">
        <f t="shared" si="117"/>
        <v>0</v>
      </c>
      <c r="HFT127" s="229">
        <f t="shared" si="117"/>
        <v>0</v>
      </c>
      <c r="HFU127" s="229">
        <f t="shared" si="117"/>
        <v>0</v>
      </c>
      <c r="HFV127" s="229">
        <f t="shared" si="117"/>
        <v>0</v>
      </c>
      <c r="HFW127" s="229">
        <f t="shared" si="117"/>
        <v>0</v>
      </c>
      <c r="HFX127" s="229">
        <f t="shared" si="117"/>
        <v>0</v>
      </c>
      <c r="HFY127" s="229">
        <f t="shared" si="117"/>
        <v>0</v>
      </c>
      <c r="HFZ127" s="229">
        <f t="shared" si="117"/>
        <v>0</v>
      </c>
      <c r="HGA127" s="229">
        <f t="shared" si="117"/>
        <v>0</v>
      </c>
      <c r="HGB127" s="229">
        <f t="shared" si="117"/>
        <v>0</v>
      </c>
      <c r="HGC127" s="229">
        <f t="shared" si="117"/>
        <v>0</v>
      </c>
      <c r="HGD127" s="229">
        <f t="shared" si="117"/>
        <v>0</v>
      </c>
      <c r="HGE127" s="229">
        <f t="shared" si="117"/>
        <v>0</v>
      </c>
      <c r="HGF127" s="229">
        <f t="shared" si="117"/>
        <v>0</v>
      </c>
      <c r="HGG127" s="229">
        <f t="shared" ref="HGG127:HIR127" si="118">IFERROR(HGE127*HGC127,"")</f>
        <v>0</v>
      </c>
      <c r="HGH127" s="229">
        <f t="shared" si="118"/>
        <v>0</v>
      </c>
      <c r="HGI127" s="229">
        <f t="shared" si="118"/>
        <v>0</v>
      </c>
      <c r="HGJ127" s="229">
        <f t="shared" si="118"/>
        <v>0</v>
      </c>
      <c r="HGK127" s="229">
        <f t="shared" si="118"/>
        <v>0</v>
      </c>
      <c r="HGL127" s="229">
        <f t="shared" si="118"/>
        <v>0</v>
      </c>
      <c r="HGM127" s="229">
        <f t="shared" si="118"/>
        <v>0</v>
      </c>
      <c r="HGN127" s="229">
        <f t="shared" si="118"/>
        <v>0</v>
      </c>
      <c r="HGO127" s="229">
        <f t="shared" si="118"/>
        <v>0</v>
      </c>
      <c r="HGP127" s="229">
        <f t="shared" si="118"/>
        <v>0</v>
      </c>
      <c r="HGQ127" s="229">
        <f t="shared" si="118"/>
        <v>0</v>
      </c>
      <c r="HGR127" s="229">
        <f t="shared" si="118"/>
        <v>0</v>
      </c>
      <c r="HGS127" s="229">
        <f t="shared" si="118"/>
        <v>0</v>
      </c>
      <c r="HGT127" s="229">
        <f t="shared" si="118"/>
        <v>0</v>
      </c>
      <c r="HGU127" s="229">
        <f t="shared" si="118"/>
        <v>0</v>
      </c>
      <c r="HGV127" s="229">
        <f t="shared" si="118"/>
        <v>0</v>
      </c>
      <c r="HGW127" s="229">
        <f t="shared" si="118"/>
        <v>0</v>
      </c>
      <c r="HGX127" s="229">
        <f t="shared" si="118"/>
        <v>0</v>
      </c>
      <c r="HGY127" s="229">
        <f t="shared" si="118"/>
        <v>0</v>
      </c>
      <c r="HGZ127" s="229">
        <f t="shared" si="118"/>
        <v>0</v>
      </c>
      <c r="HHA127" s="229">
        <f t="shared" si="118"/>
        <v>0</v>
      </c>
      <c r="HHB127" s="229">
        <f t="shared" si="118"/>
        <v>0</v>
      </c>
      <c r="HHC127" s="229">
        <f t="shared" si="118"/>
        <v>0</v>
      </c>
      <c r="HHD127" s="229">
        <f t="shared" si="118"/>
        <v>0</v>
      </c>
      <c r="HHE127" s="229">
        <f t="shared" si="118"/>
        <v>0</v>
      </c>
      <c r="HHF127" s="229">
        <f t="shared" si="118"/>
        <v>0</v>
      </c>
      <c r="HHG127" s="229">
        <f t="shared" si="118"/>
        <v>0</v>
      </c>
      <c r="HHH127" s="229">
        <f t="shared" si="118"/>
        <v>0</v>
      </c>
      <c r="HHI127" s="229">
        <f t="shared" si="118"/>
        <v>0</v>
      </c>
      <c r="HHJ127" s="229">
        <f t="shared" si="118"/>
        <v>0</v>
      </c>
      <c r="HHK127" s="229">
        <f t="shared" si="118"/>
        <v>0</v>
      </c>
      <c r="HHL127" s="229">
        <f t="shared" si="118"/>
        <v>0</v>
      </c>
      <c r="HHM127" s="229">
        <f t="shared" si="118"/>
        <v>0</v>
      </c>
      <c r="HHN127" s="229">
        <f t="shared" si="118"/>
        <v>0</v>
      </c>
      <c r="HHO127" s="229">
        <f t="shared" si="118"/>
        <v>0</v>
      </c>
      <c r="HHP127" s="229">
        <f t="shared" si="118"/>
        <v>0</v>
      </c>
      <c r="HHQ127" s="229">
        <f t="shared" si="118"/>
        <v>0</v>
      </c>
      <c r="HHR127" s="229">
        <f t="shared" si="118"/>
        <v>0</v>
      </c>
      <c r="HHS127" s="229">
        <f t="shared" si="118"/>
        <v>0</v>
      </c>
      <c r="HHT127" s="229">
        <f t="shared" si="118"/>
        <v>0</v>
      </c>
      <c r="HHU127" s="229">
        <f t="shared" si="118"/>
        <v>0</v>
      </c>
      <c r="HHV127" s="229">
        <f t="shared" si="118"/>
        <v>0</v>
      </c>
      <c r="HHW127" s="229">
        <f t="shared" si="118"/>
        <v>0</v>
      </c>
      <c r="HHX127" s="229">
        <f t="shared" si="118"/>
        <v>0</v>
      </c>
      <c r="HHY127" s="229">
        <f t="shared" si="118"/>
        <v>0</v>
      </c>
      <c r="HHZ127" s="229">
        <f t="shared" si="118"/>
        <v>0</v>
      </c>
      <c r="HIA127" s="229">
        <f t="shared" si="118"/>
        <v>0</v>
      </c>
      <c r="HIB127" s="229">
        <f t="shared" si="118"/>
        <v>0</v>
      </c>
      <c r="HIC127" s="229">
        <f t="shared" si="118"/>
        <v>0</v>
      </c>
      <c r="HID127" s="229">
        <f t="shared" si="118"/>
        <v>0</v>
      </c>
      <c r="HIE127" s="229">
        <f t="shared" si="118"/>
        <v>0</v>
      </c>
      <c r="HIF127" s="229">
        <f t="shared" si="118"/>
        <v>0</v>
      </c>
      <c r="HIG127" s="229">
        <f t="shared" si="118"/>
        <v>0</v>
      </c>
      <c r="HIH127" s="229">
        <f t="shared" si="118"/>
        <v>0</v>
      </c>
      <c r="HII127" s="229">
        <f t="shared" si="118"/>
        <v>0</v>
      </c>
      <c r="HIJ127" s="229">
        <f t="shared" si="118"/>
        <v>0</v>
      </c>
      <c r="HIK127" s="229">
        <f t="shared" si="118"/>
        <v>0</v>
      </c>
      <c r="HIL127" s="229">
        <f t="shared" si="118"/>
        <v>0</v>
      </c>
      <c r="HIM127" s="229">
        <f t="shared" si="118"/>
        <v>0</v>
      </c>
      <c r="HIN127" s="229">
        <f t="shared" si="118"/>
        <v>0</v>
      </c>
      <c r="HIO127" s="229">
        <f t="shared" si="118"/>
        <v>0</v>
      </c>
      <c r="HIP127" s="229">
        <f t="shared" si="118"/>
        <v>0</v>
      </c>
      <c r="HIQ127" s="229">
        <f t="shared" si="118"/>
        <v>0</v>
      </c>
      <c r="HIR127" s="229">
        <f t="shared" si="118"/>
        <v>0</v>
      </c>
      <c r="HIS127" s="229">
        <f t="shared" ref="HIS127:HLD127" si="119">IFERROR(HIQ127*HIO127,"")</f>
        <v>0</v>
      </c>
      <c r="HIT127" s="229">
        <f t="shared" si="119"/>
        <v>0</v>
      </c>
      <c r="HIU127" s="229">
        <f t="shared" si="119"/>
        <v>0</v>
      </c>
      <c r="HIV127" s="229">
        <f t="shared" si="119"/>
        <v>0</v>
      </c>
      <c r="HIW127" s="229">
        <f t="shared" si="119"/>
        <v>0</v>
      </c>
      <c r="HIX127" s="229">
        <f t="shared" si="119"/>
        <v>0</v>
      </c>
      <c r="HIY127" s="229">
        <f t="shared" si="119"/>
        <v>0</v>
      </c>
      <c r="HIZ127" s="229">
        <f t="shared" si="119"/>
        <v>0</v>
      </c>
      <c r="HJA127" s="229">
        <f t="shared" si="119"/>
        <v>0</v>
      </c>
      <c r="HJB127" s="229">
        <f t="shared" si="119"/>
        <v>0</v>
      </c>
      <c r="HJC127" s="229">
        <f t="shared" si="119"/>
        <v>0</v>
      </c>
      <c r="HJD127" s="229">
        <f t="shared" si="119"/>
        <v>0</v>
      </c>
      <c r="HJE127" s="229">
        <f t="shared" si="119"/>
        <v>0</v>
      </c>
      <c r="HJF127" s="229">
        <f t="shared" si="119"/>
        <v>0</v>
      </c>
      <c r="HJG127" s="229">
        <f t="shared" si="119"/>
        <v>0</v>
      </c>
      <c r="HJH127" s="229">
        <f t="shared" si="119"/>
        <v>0</v>
      </c>
      <c r="HJI127" s="229">
        <f t="shared" si="119"/>
        <v>0</v>
      </c>
      <c r="HJJ127" s="229">
        <f t="shared" si="119"/>
        <v>0</v>
      </c>
      <c r="HJK127" s="229">
        <f t="shared" si="119"/>
        <v>0</v>
      </c>
      <c r="HJL127" s="229">
        <f t="shared" si="119"/>
        <v>0</v>
      </c>
      <c r="HJM127" s="229">
        <f t="shared" si="119"/>
        <v>0</v>
      </c>
      <c r="HJN127" s="229">
        <f t="shared" si="119"/>
        <v>0</v>
      </c>
      <c r="HJO127" s="229">
        <f t="shared" si="119"/>
        <v>0</v>
      </c>
      <c r="HJP127" s="229">
        <f t="shared" si="119"/>
        <v>0</v>
      </c>
      <c r="HJQ127" s="229">
        <f t="shared" si="119"/>
        <v>0</v>
      </c>
      <c r="HJR127" s="229">
        <f t="shared" si="119"/>
        <v>0</v>
      </c>
      <c r="HJS127" s="229">
        <f t="shared" si="119"/>
        <v>0</v>
      </c>
      <c r="HJT127" s="229">
        <f t="shared" si="119"/>
        <v>0</v>
      </c>
      <c r="HJU127" s="229">
        <f t="shared" si="119"/>
        <v>0</v>
      </c>
      <c r="HJV127" s="229">
        <f t="shared" si="119"/>
        <v>0</v>
      </c>
      <c r="HJW127" s="229">
        <f t="shared" si="119"/>
        <v>0</v>
      </c>
      <c r="HJX127" s="229">
        <f t="shared" si="119"/>
        <v>0</v>
      </c>
      <c r="HJY127" s="229">
        <f t="shared" si="119"/>
        <v>0</v>
      </c>
      <c r="HJZ127" s="229">
        <f t="shared" si="119"/>
        <v>0</v>
      </c>
      <c r="HKA127" s="229">
        <f t="shared" si="119"/>
        <v>0</v>
      </c>
      <c r="HKB127" s="229">
        <f t="shared" si="119"/>
        <v>0</v>
      </c>
      <c r="HKC127" s="229">
        <f t="shared" si="119"/>
        <v>0</v>
      </c>
      <c r="HKD127" s="229">
        <f t="shared" si="119"/>
        <v>0</v>
      </c>
      <c r="HKE127" s="229">
        <f t="shared" si="119"/>
        <v>0</v>
      </c>
      <c r="HKF127" s="229">
        <f t="shared" si="119"/>
        <v>0</v>
      </c>
      <c r="HKG127" s="229">
        <f t="shared" si="119"/>
        <v>0</v>
      </c>
      <c r="HKH127" s="229">
        <f t="shared" si="119"/>
        <v>0</v>
      </c>
      <c r="HKI127" s="229">
        <f t="shared" si="119"/>
        <v>0</v>
      </c>
      <c r="HKJ127" s="229">
        <f t="shared" si="119"/>
        <v>0</v>
      </c>
      <c r="HKK127" s="229">
        <f t="shared" si="119"/>
        <v>0</v>
      </c>
      <c r="HKL127" s="229">
        <f t="shared" si="119"/>
        <v>0</v>
      </c>
      <c r="HKM127" s="229">
        <f t="shared" si="119"/>
        <v>0</v>
      </c>
      <c r="HKN127" s="229">
        <f t="shared" si="119"/>
        <v>0</v>
      </c>
      <c r="HKO127" s="229">
        <f t="shared" si="119"/>
        <v>0</v>
      </c>
      <c r="HKP127" s="229">
        <f t="shared" si="119"/>
        <v>0</v>
      </c>
      <c r="HKQ127" s="229">
        <f t="shared" si="119"/>
        <v>0</v>
      </c>
      <c r="HKR127" s="229">
        <f t="shared" si="119"/>
        <v>0</v>
      </c>
      <c r="HKS127" s="229">
        <f t="shared" si="119"/>
        <v>0</v>
      </c>
      <c r="HKT127" s="229">
        <f t="shared" si="119"/>
        <v>0</v>
      </c>
      <c r="HKU127" s="229">
        <f t="shared" si="119"/>
        <v>0</v>
      </c>
      <c r="HKV127" s="229">
        <f t="shared" si="119"/>
        <v>0</v>
      </c>
      <c r="HKW127" s="229">
        <f t="shared" si="119"/>
        <v>0</v>
      </c>
      <c r="HKX127" s="229">
        <f t="shared" si="119"/>
        <v>0</v>
      </c>
      <c r="HKY127" s="229">
        <f t="shared" si="119"/>
        <v>0</v>
      </c>
      <c r="HKZ127" s="229">
        <f t="shared" si="119"/>
        <v>0</v>
      </c>
      <c r="HLA127" s="229">
        <f t="shared" si="119"/>
        <v>0</v>
      </c>
      <c r="HLB127" s="229">
        <f t="shared" si="119"/>
        <v>0</v>
      </c>
      <c r="HLC127" s="229">
        <f t="shared" si="119"/>
        <v>0</v>
      </c>
      <c r="HLD127" s="229">
        <f t="shared" si="119"/>
        <v>0</v>
      </c>
      <c r="HLE127" s="229">
        <f t="shared" ref="HLE127:HNP127" si="120">IFERROR(HLC127*HLA127,"")</f>
        <v>0</v>
      </c>
      <c r="HLF127" s="229">
        <f t="shared" si="120"/>
        <v>0</v>
      </c>
      <c r="HLG127" s="229">
        <f t="shared" si="120"/>
        <v>0</v>
      </c>
      <c r="HLH127" s="229">
        <f t="shared" si="120"/>
        <v>0</v>
      </c>
      <c r="HLI127" s="229">
        <f t="shared" si="120"/>
        <v>0</v>
      </c>
      <c r="HLJ127" s="229">
        <f t="shared" si="120"/>
        <v>0</v>
      </c>
      <c r="HLK127" s="229">
        <f t="shared" si="120"/>
        <v>0</v>
      </c>
      <c r="HLL127" s="229">
        <f t="shared" si="120"/>
        <v>0</v>
      </c>
      <c r="HLM127" s="229">
        <f t="shared" si="120"/>
        <v>0</v>
      </c>
      <c r="HLN127" s="229">
        <f t="shared" si="120"/>
        <v>0</v>
      </c>
      <c r="HLO127" s="229">
        <f t="shared" si="120"/>
        <v>0</v>
      </c>
      <c r="HLP127" s="229">
        <f t="shared" si="120"/>
        <v>0</v>
      </c>
      <c r="HLQ127" s="229">
        <f t="shared" si="120"/>
        <v>0</v>
      </c>
      <c r="HLR127" s="229">
        <f t="shared" si="120"/>
        <v>0</v>
      </c>
      <c r="HLS127" s="229">
        <f t="shared" si="120"/>
        <v>0</v>
      </c>
      <c r="HLT127" s="229">
        <f t="shared" si="120"/>
        <v>0</v>
      </c>
      <c r="HLU127" s="229">
        <f t="shared" si="120"/>
        <v>0</v>
      </c>
      <c r="HLV127" s="229">
        <f t="shared" si="120"/>
        <v>0</v>
      </c>
      <c r="HLW127" s="229">
        <f t="shared" si="120"/>
        <v>0</v>
      </c>
      <c r="HLX127" s="229">
        <f t="shared" si="120"/>
        <v>0</v>
      </c>
      <c r="HLY127" s="229">
        <f t="shared" si="120"/>
        <v>0</v>
      </c>
      <c r="HLZ127" s="229">
        <f t="shared" si="120"/>
        <v>0</v>
      </c>
      <c r="HMA127" s="229">
        <f t="shared" si="120"/>
        <v>0</v>
      </c>
      <c r="HMB127" s="229">
        <f t="shared" si="120"/>
        <v>0</v>
      </c>
      <c r="HMC127" s="229">
        <f t="shared" si="120"/>
        <v>0</v>
      </c>
      <c r="HMD127" s="229">
        <f t="shared" si="120"/>
        <v>0</v>
      </c>
      <c r="HME127" s="229">
        <f t="shared" si="120"/>
        <v>0</v>
      </c>
      <c r="HMF127" s="229">
        <f t="shared" si="120"/>
        <v>0</v>
      </c>
      <c r="HMG127" s="229">
        <f t="shared" si="120"/>
        <v>0</v>
      </c>
      <c r="HMH127" s="229">
        <f t="shared" si="120"/>
        <v>0</v>
      </c>
      <c r="HMI127" s="229">
        <f t="shared" si="120"/>
        <v>0</v>
      </c>
      <c r="HMJ127" s="229">
        <f t="shared" si="120"/>
        <v>0</v>
      </c>
      <c r="HMK127" s="229">
        <f t="shared" si="120"/>
        <v>0</v>
      </c>
      <c r="HML127" s="229">
        <f t="shared" si="120"/>
        <v>0</v>
      </c>
      <c r="HMM127" s="229">
        <f t="shared" si="120"/>
        <v>0</v>
      </c>
      <c r="HMN127" s="229">
        <f t="shared" si="120"/>
        <v>0</v>
      </c>
      <c r="HMO127" s="229">
        <f t="shared" si="120"/>
        <v>0</v>
      </c>
      <c r="HMP127" s="229">
        <f t="shared" si="120"/>
        <v>0</v>
      </c>
      <c r="HMQ127" s="229">
        <f t="shared" si="120"/>
        <v>0</v>
      </c>
      <c r="HMR127" s="229">
        <f t="shared" si="120"/>
        <v>0</v>
      </c>
      <c r="HMS127" s="229">
        <f t="shared" si="120"/>
        <v>0</v>
      </c>
      <c r="HMT127" s="229">
        <f t="shared" si="120"/>
        <v>0</v>
      </c>
      <c r="HMU127" s="229">
        <f t="shared" si="120"/>
        <v>0</v>
      </c>
      <c r="HMV127" s="229">
        <f t="shared" si="120"/>
        <v>0</v>
      </c>
      <c r="HMW127" s="229">
        <f t="shared" si="120"/>
        <v>0</v>
      </c>
      <c r="HMX127" s="229">
        <f t="shared" si="120"/>
        <v>0</v>
      </c>
      <c r="HMY127" s="229">
        <f t="shared" si="120"/>
        <v>0</v>
      </c>
      <c r="HMZ127" s="229">
        <f t="shared" si="120"/>
        <v>0</v>
      </c>
      <c r="HNA127" s="229">
        <f t="shared" si="120"/>
        <v>0</v>
      </c>
      <c r="HNB127" s="229">
        <f t="shared" si="120"/>
        <v>0</v>
      </c>
      <c r="HNC127" s="229">
        <f t="shared" si="120"/>
        <v>0</v>
      </c>
      <c r="HND127" s="229">
        <f t="shared" si="120"/>
        <v>0</v>
      </c>
      <c r="HNE127" s="229">
        <f t="shared" si="120"/>
        <v>0</v>
      </c>
      <c r="HNF127" s="229">
        <f t="shared" si="120"/>
        <v>0</v>
      </c>
      <c r="HNG127" s="229">
        <f t="shared" si="120"/>
        <v>0</v>
      </c>
      <c r="HNH127" s="229">
        <f t="shared" si="120"/>
        <v>0</v>
      </c>
      <c r="HNI127" s="229">
        <f t="shared" si="120"/>
        <v>0</v>
      </c>
      <c r="HNJ127" s="229">
        <f t="shared" si="120"/>
        <v>0</v>
      </c>
      <c r="HNK127" s="229">
        <f t="shared" si="120"/>
        <v>0</v>
      </c>
      <c r="HNL127" s="229">
        <f t="shared" si="120"/>
        <v>0</v>
      </c>
      <c r="HNM127" s="229">
        <f t="shared" si="120"/>
        <v>0</v>
      </c>
      <c r="HNN127" s="229">
        <f t="shared" si="120"/>
        <v>0</v>
      </c>
      <c r="HNO127" s="229">
        <f t="shared" si="120"/>
        <v>0</v>
      </c>
      <c r="HNP127" s="229">
        <f t="shared" si="120"/>
        <v>0</v>
      </c>
      <c r="HNQ127" s="229">
        <f t="shared" ref="HNQ127:HQB127" si="121">IFERROR(HNO127*HNM127,"")</f>
        <v>0</v>
      </c>
      <c r="HNR127" s="229">
        <f t="shared" si="121"/>
        <v>0</v>
      </c>
      <c r="HNS127" s="229">
        <f t="shared" si="121"/>
        <v>0</v>
      </c>
      <c r="HNT127" s="229">
        <f t="shared" si="121"/>
        <v>0</v>
      </c>
      <c r="HNU127" s="229">
        <f t="shared" si="121"/>
        <v>0</v>
      </c>
      <c r="HNV127" s="229">
        <f t="shared" si="121"/>
        <v>0</v>
      </c>
      <c r="HNW127" s="229">
        <f t="shared" si="121"/>
        <v>0</v>
      </c>
      <c r="HNX127" s="229">
        <f t="shared" si="121"/>
        <v>0</v>
      </c>
      <c r="HNY127" s="229">
        <f t="shared" si="121"/>
        <v>0</v>
      </c>
      <c r="HNZ127" s="229">
        <f t="shared" si="121"/>
        <v>0</v>
      </c>
      <c r="HOA127" s="229">
        <f t="shared" si="121"/>
        <v>0</v>
      </c>
      <c r="HOB127" s="229">
        <f t="shared" si="121"/>
        <v>0</v>
      </c>
      <c r="HOC127" s="229">
        <f t="shared" si="121"/>
        <v>0</v>
      </c>
      <c r="HOD127" s="229">
        <f t="shared" si="121"/>
        <v>0</v>
      </c>
      <c r="HOE127" s="229">
        <f t="shared" si="121"/>
        <v>0</v>
      </c>
      <c r="HOF127" s="229">
        <f t="shared" si="121"/>
        <v>0</v>
      </c>
      <c r="HOG127" s="229">
        <f t="shared" si="121"/>
        <v>0</v>
      </c>
      <c r="HOH127" s="229">
        <f t="shared" si="121"/>
        <v>0</v>
      </c>
      <c r="HOI127" s="229">
        <f t="shared" si="121"/>
        <v>0</v>
      </c>
      <c r="HOJ127" s="229">
        <f t="shared" si="121"/>
        <v>0</v>
      </c>
      <c r="HOK127" s="229">
        <f t="shared" si="121"/>
        <v>0</v>
      </c>
      <c r="HOL127" s="229">
        <f t="shared" si="121"/>
        <v>0</v>
      </c>
      <c r="HOM127" s="229">
        <f t="shared" si="121"/>
        <v>0</v>
      </c>
      <c r="HON127" s="229">
        <f t="shared" si="121"/>
        <v>0</v>
      </c>
      <c r="HOO127" s="229">
        <f t="shared" si="121"/>
        <v>0</v>
      </c>
      <c r="HOP127" s="229">
        <f t="shared" si="121"/>
        <v>0</v>
      </c>
      <c r="HOQ127" s="229">
        <f t="shared" si="121"/>
        <v>0</v>
      </c>
      <c r="HOR127" s="229">
        <f t="shared" si="121"/>
        <v>0</v>
      </c>
      <c r="HOS127" s="229">
        <f t="shared" si="121"/>
        <v>0</v>
      </c>
      <c r="HOT127" s="229">
        <f t="shared" si="121"/>
        <v>0</v>
      </c>
      <c r="HOU127" s="229">
        <f t="shared" si="121"/>
        <v>0</v>
      </c>
      <c r="HOV127" s="229">
        <f t="shared" si="121"/>
        <v>0</v>
      </c>
      <c r="HOW127" s="229">
        <f t="shared" si="121"/>
        <v>0</v>
      </c>
      <c r="HOX127" s="229">
        <f t="shared" si="121"/>
        <v>0</v>
      </c>
      <c r="HOY127" s="229">
        <f t="shared" si="121"/>
        <v>0</v>
      </c>
      <c r="HOZ127" s="229">
        <f t="shared" si="121"/>
        <v>0</v>
      </c>
      <c r="HPA127" s="229">
        <f t="shared" si="121"/>
        <v>0</v>
      </c>
      <c r="HPB127" s="229">
        <f t="shared" si="121"/>
        <v>0</v>
      </c>
      <c r="HPC127" s="229">
        <f t="shared" si="121"/>
        <v>0</v>
      </c>
      <c r="HPD127" s="229">
        <f t="shared" si="121"/>
        <v>0</v>
      </c>
      <c r="HPE127" s="229">
        <f t="shared" si="121"/>
        <v>0</v>
      </c>
      <c r="HPF127" s="229">
        <f t="shared" si="121"/>
        <v>0</v>
      </c>
      <c r="HPG127" s="229">
        <f t="shared" si="121"/>
        <v>0</v>
      </c>
      <c r="HPH127" s="229">
        <f t="shared" si="121"/>
        <v>0</v>
      </c>
      <c r="HPI127" s="229">
        <f t="shared" si="121"/>
        <v>0</v>
      </c>
      <c r="HPJ127" s="229">
        <f t="shared" si="121"/>
        <v>0</v>
      </c>
      <c r="HPK127" s="229">
        <f t="shared" si="121"/>
        <v>0</v>
      </c>
      <c r="HPL127" s="229">
        <f t="shared" si="121"/>
        <v>0</v>
      </c>
      <c r="HPM127" s="229">
        <f t="shared" si="121"/>
        <v>0</v>
      </c>
      <c r="HPN127" s="229">
        <f t="shared" si="121"/>
        <v>0</v>
      </c>
      <c r="HPO127" s="229">
        <f t="shared" si="121"/>
        <v>0</v>
      </c>
      <c r="HPP127" s="229">
        <f t="shared" si="121"/>
        <v>0</v>
      </c>
      <c r="HPQ127" s="229">
        <f t="shared" si="121"/>
        <v>0</v>
      </c>
      <c r="HPR127" s="229">
        <f t="shared" si="121"/>
        <v>0</v>
      </c>
      <c r="HPS127" s="229">
        <f t="shared" si="121"/>
        <v>0</v>
      </c>
      <c r="HPT127" s="229">
        <f t="shared" si="121"/>
        <v>0</v>
      </c>
      <c r="HPU127" s="229">
        <f t="shared" si="121"/>
        <v>0</v>
      </c>
      <c r="HPV127" s="229">
        <f t="shared" si="121"/>
        <v>0</v>
      </c>
      <c r="HPW127" s="229">
        <f t="shared" si="121"/>
        <v>0</v>
      </c>
      <c r="HPX127" s="229">
        <f t="shared" si="121"/>
        <v>0</v>
      </c>
      <c r="HPY127" s="229">
        <f t="shared" si="121"/>
        <v>0</v>
      </c>
      <c r="HPZ127" s="229">
        <f t="shared" si="121"/>
        <v>0</v>
      </c>
      <c r="HQA127" s="229">
        <f t="shared" si="121"/>
        <v>0</v>
      </c>
      <c r="HQB127" s="229">
        <f t="shared" si="121"/>
        <v>0</v>
      </c>
      <c r="HQC127" s="229">
        <f t="shared" ref="HQC127:HSN127" si="122">IFERROR(HQA127*HPY127,"")</f>
        <v>0</v>
      </c>
      <c r="HQD127" s="229">
        <f t="shared" si="122"/>
        <v>0</v>
      </c>
      <c r="HQE127" s="229">
        <f t="shared" si="122"/>
        <v>0</v>
      </c>
      <c r="HQF127" s="229">
        <f t="shared" si="122"/>
        <v>0</v>
      </c>
      <c r="HQG127" s="229">
        <f t="shared" si="122"/>
        <v>0</v>
      </c>
      <c r="HQH127" s="229">
        <f t="shared" si="122"/>
        <v>0</v>
      </c>
      <c r="HQI127" s="229">
        <f t="shared" si="122"/>
        <v>0</v>
      </c>
      <c r="HQJ127" s="229">
        <f t="shared" si="122"/>
        <v>0</v>
      </c>
      <c r="HQK127" s="229">
        <f t="shared" si="122"/>
        <v>0</v>
      </c>
      <c r="HQL127" s="229">
        <f t="shared" si="122"/>
        <v>0</v>
      </c>
      <c r="HQM127" s="229">
        <f t="shared" si="122"/>
        <v>0</v>
      </c>
      <c r="HQN127" s="229">
        <f t="shared" si="122"/>
        <v>0</v>
      </c>
      <c r="HQO127" s="229">
        <f t="shared" si="122"/>
        <v>0</v>
      </c>
      <c r="HQP127" s="229">
        <f t="shared" si="122"/>
        <v>0</v>
      </c>
      <c r="HQQ127" s="229">
        <f t="shared" si="122"/>
        <v>0</v>
      </c>
      <c r="HQR127" s="229">
        <f t="shared" si="122"/>
        <v>0</v>
      </c>
      <c r="HQS127" s="229">
        <f t="shared" si="122"/>
        <v>0</v>
      </c>
      <c r="HQT127" s="229">
        <f t="shared" si="122"/>
        <v>0</v>
      </c>
      <c r="HQU127" s="229">
        <f t="shared" si="122"/>
        <v>0</v>
      </c>
      <c r="HQV127" s="229">
        <f t="shared" si="122"/>
        <v>0</v>
      </c>
      <c r="HQW127" s="229">
        <f t="shared" si="122"/>
        <v>0</v>
      </c>
      <c r="HQX127" s="229">
        <f t="shared" si="122"/>
        <v>0</v>
      </c>
      <c r="HQY127" s="229">
        <f t="shared" si="122"/>
        <v>0</v>
      </c>
      <c r="HQZ127" s="229">
        <f t="shared" si="122"/>
        <v>0</v>
      </c>
      <c r="HRA127" s="229">
        <f t="shared" si="122"/>
        <v>0</v>
      </c>
      <c r="HRB127" s="229">
        <f t="shared" si="122"/>
        <v>0</v>
      </c>
      <c r="HRC127" s="229">
        <f t="shared" si="122"/>
        <v>0</v>
      </c>
      <c r="HRD127" s="229">
        <f t="shared" si="122"/>
        <v>0</v>
      </c>
      <c r="HRE127" s="229">
        <f t="shared" si="122"/>
        <v>0</v>
      </c>
      <c r="HRF127" s="229">
        <f t="shared" si="122"/>
        <v>0</v>
      </c>
      <c r="HRG127" s="229">
        <f t="shared" si="122"/>
        <v>0</v>
      </c>
      <c r="HRH127" s="229">
        <f t="shared" si="122"/>
        <v>0</v>
      </c>
      <c r="HRI127" s="229">
        <f t="shared" si="122"/>
        <v>0</v>
      </c>
      <c r="HRJ127" s="229">
        <f t="shared" si="122"/>
        <v>0</v>
      </c>
      <c r="HRK127" s="229">
        <f t="shared" si="122"/>
        <v>0</v>
      </c>
      <c r="HRL127" s="229">
        <f t="shared" si="122"/>
        <v>0</v>
      </c>
      <c r="HRM127" s="229">
        <f t="shared" si="122"/>
        <v>0</v>
      </c>
      <c r="HRN127" s="229">
        <f t="shared" si="122"/>
        <v>0</v>
      </c>
      <c r="HRO127" s="229">
        <f t="shared" si="122"/>
        <v>0</v>
      </c>
      <c r="HRP127" s="229">
        <f t="shared" si="122"/>
        <v>0</v>
      </c>
      <c r="HRQ127" s="229">
        <f t="shared" si="122"/>
        <v>0</v>
      </c>
      <c r="HRR127" s="229">
        <f t="shared" si="122"/>
        <v>0</v>
      </c>
      <c r="HRS127" s="229">
        <f t="shared" si="122"/>
        <v>0</v>
      </c>
      <c r="HRT127" s="229">
        <f t="shared" si="122"/>
        <v>0</v>
      </c>
      <c r="HRU127" s="229">
        <f t="shared" si="122"/>
        <v>0</v>
      </c>
      <c r="HRV127" s="229">
        <f t="shared" si="122"/>
        <v>0</v>
      </c>
      <c r="HRW127" s="229">
        <f t="shared" si="122"/>
        <v>0</v>
      </c>
      <c r="HRX127" s="229">
        <f t="shared" si="122"/>
        <v>0</v>
      </c>
      <c r="HRY127" s="229">
        <f t="shared" si="122"/>
        <v>0</v>
      </c>
      <c r="HRZ127" s="229">
        <f t="shared" si="122"/>
        <v>0</v>
      </c>
      <c r="HSA127" s="229">
        <f t="shared" si="122"/>
        <v>0</v>
      </c>
      <c r="HSB127" s="229">
        <f t="shared" si="122"/>
        <v>0</v>
      </c>
      <c r="HSC127" s="229">
        <f t="shared" si="122"/>
        <v>0</v>
      </c>
      <c r="HSD127" s="229">
        <f t="shared" si="122"/>
        <v>0</v>
      </c>
      <c r="HSE127" s="229">
        <f t="shared" si="122"/>
        <v>0</v>
      </c>
      <c r="HSF127" s="229">
        <f t="shared" si="122"/>
        <v>0</v>
      </c>
      <c r="HSG127" s="229">
        <f t="shared" si="122"/>
        <v>0</v>
      </c>
      <c r="HSH127" s="229">
        <f t="shared" si="122"/>
        <v>0</v>
      </c>
      <c r="HSI127" s="229">
        <f t="shared" si="122"/>
        <v>0</v>
      </c>
      <c r="HSJ127" s="229">
        <f t="shared" si="122"/>
        <v>0</v>
      </c>
      <c r="HSK127" s="229">
        <f t="shared" si="122"/>
        <v>0</v>
      </c>
      <c r="HSL127" s="229">
        <f t="shared" si="122"/>
        <v>0</v>
      </c>
      <c r="HSM127" s="229">
        <f t="shared" si="122"/>
        <v>0</v>
      </c>
      <c r="HSN127" s="229">
        <f t="shared" si="122"/>
        <v>0</v>
      </c>
      <c r="HSO127" s="229">
        <f t="shared" ref="HSO127:HUZ127" si="123">IFERROR(HSM127*HSK127,"")</f>
        <v>0</v>
      </c>
      <c r="HSP127" s="229">
        <f t="shared" si="123"/>
        <v>0</v>
      </c>
      <c r="HSQ127" s="229">
        <f t="shared" si="123"/>
        <v>0</v>
      </c>
      <c r="HSR127" s="229">
        <f t="shared" si="123"/>
        <v>0</v>
      </c>
      <c r="HSS127" s="229">
        <f t="shared" si="123"/>
        <v>0</v>
      </c>
      <c r="HST127" s="229">
        <f t="shared" si="123"/>
        <v>0</v>
      </c>
      <c r="HSU127" s="229">
        <f t="shared" si="123"/>
        <v>0</v>
      </c>
      <c r="HSV127" s="229">
        <f t="shared" si="123"/>
        <v>0</v>
      </c>
      <c r="HSW127" s="229">
        <f t="shared" si="123"/>
        <v>0</v>
      </c>
      <c r="HSX127" s="229">
        <f t="shared" si="123"/>
        <v>0</v>
      </c>
      <c r="HSY127" s="229">
        <f t="shared" si="123"/>
        <v>0</v>
      </c>
      <c r="HSZ127" s="229">
        <f t="shared" si="123"/>
        <v>0</v>
      </c>
      <c r="HTA127" s="229">
        <f t="shared" si="123"/>
        <v>0</v>
      </c>
      <c r="HTB127" s="229">
        <f t="shared" si="123"/>
        <v>0</v>
      </c>
      <c r="HTC127" s="229">
        <f t="shared" si="123"/>
        <v>0</v>
      </c>
      <c r="HTD127" s="229">
        <f t="shared" si="123"/>
        <v>0</v>
      </c>
      <c r="HTE127" s="229">
        <f t="shared" si="123"/>
        <v>0</v>
      </c>
      <c r="HTF127" s="229">
        <f t="shared" si="123"/>
        <v>0</v>
      </c>
      <c r="HTG127" s="229">
        <f t="shared" si="123"/>
        <v>0</v>
      </c>
      <c r="HTH127" s="229">
        <f t="shared" si="123"/>
        <v>0</v>
      </c>
      <c r="HTI127" s="229">
        <f t="shared" si="123"/>
        <v>0</v>
      </c>
      <c r="HTJ127" s="229">
        <f t="shared" si="123"/>
        <v>0</v>
      </c>
      <c r="HTK127" s="229">
        <f t="shared" si="123"/>
        <v>0</v>
      </c>
      <c r="HTL127" s="229">
        <f t="shared" si="123"/>
        <v>0</v>
      </c>
      <c r="HTM127" s="229">
        <f t="shared" si="123"/>
        <v>0</v>
      </c>
      <c r="HTN127" s="229">
        <f t="shared" si="123"/>
        <v>0</v>
      </c>
      <c r="HTO127" s="229">
        <f t="shared" si="123"/>
        <v>0</v>
      </c>
      <c r="HTP127" s="229">
        <f t="shared" si="123"/>
        <v>0</v>
      </c>
      <c r="HTQ127" s="229">
        <f t="shared" si="123"/>
        <v>0</v>
      </c>
      <c r="HTR127" s="229">
        <f t="shared" si="123"/>
        <v>0</v>
      </c>
      <c r="HTS127" s="229">
        <f t="shared" si="123"/>
        <v>0</v>
      </c>
      <c r="HTT127" s="229">
        <f t="shared" si="123"/>
        <v>0</v>
      </c>
      <c r="HTU127" s="229">
        <f t="shared" si="123"/>
        <v>0</v>
      </c>
      <c r="HTV127" s="229">
        <f t="shared" si="123"/>
        <v>0</v>
      </c>
      <c r="HTW127" s="229">
        <f t="shared" si="123"/>
        <v>0</v>
      </c>
      <c r="HTX127" s="229">
        <f t="shared" si="123"/>
        <v>0</v>
      </c>
      <c r="HTY127" s="229">
        <f t="shared" si="123"/>
        <v>0</v>
      </c>
      <c r="HTZ127" s="229">
        <f t="shared" si="123"/>
        <v>0</v>
      </c>
      <c r="HUA127" s="229">
        <f t="shared" si="123"/>
        <v>0</v>
      </c>
      <c r="HUB127" s="229">
        <f t="shared" si="123"/>
        <v>0</v>
      </c>
      <c r="HUC127" s="229">
        <f t="shared" si="123"/>
        <v>0</v>
      </c>
      <c r="HUD127" s="229">
        <f t="shared" si="123"/>
        <v>0</v>
      </c>
      <c r="HUE127" s="229">
        <f t="shared" si="123"/>
        <v>0</v>
      </c>
      <c r="HUF127" s="229">
        <f t="shared" si="123"/>
        <v>0</v>
      </c>
      <c r="HUG127" s="229">
        <f t="shared" si="123"/>
        <v>0</v>
      </c>
      <c r="HUH127" s="229">
        <f t="shared" si="123"/>
        <v>0</v>
      </c>
      <c r="HUI127" s="229">
        <f t="shared" si="123"/>
        <v>0</v>
      </c>
      <c r="HUJ127" s="229">
        <f t="shared" si="123"/>
        <v>0</v>
      </c>
      <c r="HUK127" s="229">
        <f t="shared" si="123"/>
        <v>0</v>
      </c>
      <c r="HUL127" s="229">
        <f t="shared" si="123"/>
        <v>0</v>
      </c>
      <c r="HUM127" s="229">
        <f t="shared" si="123"/>
        <v>0</v>
      </c>
      <c r="HUN127" s="229">
        <f t="shared" si="123"/>
        <v>0</v>
      </c>
      <c r="HUO127" s="229">
        <f t="shared" si="123"/>
        <v>0</v>
      </c>
      <c r="HUP127" s="229">
        <f t="shared" si="123"/>
        <v>0</v>
      </c>
      <c r="HUQ127" s="229">
        <f t="shared" si="123"/>
        <v>0</v>
      </c>
      <c r="HUR127" s="229">
        <f t="shared" si="123"/>
        <v>0</v>
      </c>
      <c r="HUS127" s="229">
        <f t="shared" si="123"/>
        <v>0</v>
      </c>
      <c r="HUT127" s="229">
        <f t="shared" si="123"/>
        <v>0</v>
      </c>
      <c r="HUU127" s="229">
        <f t="shared" si="123"/>
        <v>0</v>
      </c>
      <c r="HUV127" s="229">
        <f t="shared" si="123"/>
        <v>0</v>
      </c>
      <c r="HUW127" s="229">
        <f t="shared" si="123"/>
        <v>0</v>
      </c>
      <c r="HUX127" s="229">
        <f t="shared" si="123"/>
        <v>0</v>
      </c>
      <c r="HUY127" s="229">
        <f t="shared" si="123"/>
        <v>0</v>
      </c>
      <c r="HUZ127" s="229">
        <f t="shared" si="123"/>
        <v>0</v>
      </c>
      <c r="HVA127" s="229">
        <f t="shared" ref="HVA127:HXL127" si="124">IFERROR(HUY127*HUW127,"")</f>
        <v>0</v>
      </c>
      <c r="HVB127" s="229">
        <f t="shared" si="124"/>
        <v>0</v>
      </c>
      <c r="HVC127" s="229">
        <f t="shared" si="124"/>
        <v>0</v>
      </c>
      <c r="HVD127" s="229">
        <f t="shared" si="124"/>
        <v>0</v>
      </c>
      <c r="HVE127" s="229">
        <f t="shared" si="124"/>
        <v>0</v>
      </c>
      <c r="HVF127" s="229">
        <f t="shared" si="124"/>
        <v>0</v>
      </c>
      <c r="HVG127" s="229">
        <f t="shared" si="124"/>
        <v>0</v>
      </c>
      <c r="HVH127" s="229">
        <f t="shared" si="124"/>
        <v>0</v>
      </c>
      <c r="HVI127" s="229">
        <f t="shared" si="124"/>
        <v>0</v>
      </c>
      <c r="HVJ127" s="229">
        <f t="shared" si="124"/>
        <v>0</v>
      </c>
      <c r="HVK127" s="229">
        <f t="shared" si="124"/>
        <v>0</v>
      </c>
      <c r="HVL127" s="229">
        <f t="shared" si="124"/>
        <v>0</v>
      </c>
      <c r="HVM127" s="229">
        <f t="shared" si="124"/>
        <v>0</v>
      </c>
      <c r="HVN127" s="229">
        <f t="shared" si="124"/>
        <v>0</v>
      </c>
      <c r="HVO127" s="229">
        <f t="shared" si="124"/>
        <v>0</v>
      </c>
      <c r="HVP127" s="229">
        <f t="shared" si="124"/>
        <v>0</v>
      </c>
      <c r="HVQ127" s="229">
        <f t="shared" si="124"/>
        <v>0</v>
      </c>
      <c r="HVR127" s="229">
        <f t="shared" si="124"/>
        <v>0</v>
      </c>
      <c r="HVS127" s="229">
        <f t="shared" si="124"/>
        <v>0</v>
      </c>
      <c r="HVT127" s="229">
        <f t="shared" si="124"/>
        <v>0</v>
      </c>
      <c r="HVU127" s="229">
        <f t="shared" si="124"/>
        <v>0</v>
      </c>
      <c r="HVV127" s="229">
        <f t="shared" si="124"/>
        <v>0</v>
      </c>
      <c r="HVW127" s="229">
        <f t="shared" si="124"/>
        <v>0</v>
      </c>
      <c r="HVX127" s="229">
        <f t="shared" si="124"/>
        <v>0</v>
      </c>
      <c r="HVY127" s="229">
        <f t="shared" si="124"/>
        <v>0</v>
      </c>
      <c r="HVZ127" s="229">
        <f t="shared" si="124"/>
        <v>0</v>
      </c>
      <c r="HWA127" s="229">
        <f t="shared" si="124"/>
        <v>0</v>
      </c>
      <c r="HWB127" s="229">
        <f t="shared" si="124"/>
        <v>0</v>
      </c>
      <c r="HWC127" s="229">
        <f t="shared" si="124"/>
        <v>0</v>
      </c>
      <c r="HWD127" s="229">
        <f t="shared" si="124"/>
        <v>0</v>
      </c>
      <c r="HWE127" s="229">
        <f t="shared" si="124"/>
        <v>0</v>
      </c>
      <c r="HWF127" s="229">
        <f t="shared" si="124"/>
        <v>0</v>
      </c>
      <c r="HWG127" s="229">
        <f t="shared" si="124"/>
        <v>0</v>
      </c>
      <c r="HWH127" s="229">
        <f t="shared" si="124"/>
        <v>0</v>
      </c>
      <c r="HWI127" s="229">
        <f t="shared" si="124"/>
        <v>0</v>
      </c>
      <c r="HWJ127" s="229">
        <f t="shared" si="124"/>
        <v>0</v>
      </c>
      <c r="HWK127" s="229">
        <f t="shared" si="124"/>
        <v>0</v>
      </c>
      <c r="HWL127" s="229">
        <f t="shared" si="124"/>
        <v>0</v>
      </c>
      <c r="HWM127" s="229">
        <f t="shared" si="124"/>
        <v>0</v>
      </c>
      <c r="HWN127" s="229">
        <f t="shared" si="124"/>
        <v>0</v>
      </c>
      <c r="HWO127" s="229">
        <f t="shared" si="124"/>
        <v>0</v>
      </c>
      <c r="HWP127" s="229">
        <f t="shared" si="124"/>
        <v>0</v>
      </c>
      <c r="HWQ127" s="229">
        <f t="shared" si="124"/>
        <v>0</v>
      </c>
      <c r="HWR127" s="229">
        <f t="shared" si="124"/>
        <v>0</v>
      </c>
      <c r="HWS127" s="229">
        <f t="shared" si="124"/>
        <v>0</v>
      </c>
      <c r="HWT127" s="229">
        <f t="shared" si="124"/>
        <v>0</v>
      </c>
      <c r="HWU127" s="229">
        <f t="shared" si="124"/>
        <v>0</v>
      </c>
      <c r="HWV127" s="229">
        <f t="shared" si="124"/>
        <v>0</v>
      </c>
      <c r="HWW127" s="229">
        <f t="shared" si="124"/>
        <v>0</v>
      </c>
      <c r="HWX127" s="229">
        <f t="shared" si="124"/>
        <v>0</v>
      </c>
      <c r="HWY127" s="229">
        <f t="shared" si="124"/>
        <v>0</v>
      </c>
      <c r="HWZ127" s="229">
        <f t="shared" si="124"/>
        <v>0</v>
      </c>
      <c r="HXA127" s="229">
        <f t="shared" si="124"/>
        <v>0</v>
      </c>
      <c r="HXB127" s="229">
        <f t="shared" si="124"/>
        <v>0</v>
      </c>
      <c r="HXC127" s="229">
        <f t="shared" si="124"/>
        <v>0</v>
      </c>
      <c r="HXD127" s="229">
        <f t="shared" si="124"/>
        <v>0</v>
      </c>
      <c r="HXE127" s="229">
        <f t="shared" si="124"/>
        <v>0</v>
      </c>
      <c r="HXF127" s="229">
        <f t="shared" si="124"/>
        <v>0</v>
      </c>
      <c r="HXG127" s="229">
        <f t="shared" si="124"/>
        <v>0</v>
      </c>
      <c r="HXH127" s="229">
        <f t="shared" si="124"/>
        <v>0</v>
      </c>
      <c r="HXI127" s="229">
        <f t="shared" si="124"/>
        <v>0</v>
      </c>
      <c r="HXJ127" s="229">
        <f t="shared" si="124"/>
        <v>0</v>
      </c>
      <c r="HXK127" s="229">
        <f t="shared" si="124"/>
        <v>0</v>
      </c>
      <c r="HXL127" s="229">
        <f t="shared" si="124"/>
        <v>0</v>
      </c>
      <c r="HXM127" s="229">
        <f t="shared" ref="HXM127:HZX127" si="125">IFERROR(HXK127*HXI127,"")</f>
        <v>0</v>
      </c>
      <c r="HXN127" s="229">
        <f t="shared" si="125"/>
        <v>0</v>
      </c>
      <c r="HXO127" s="229">
        <f t="shared" si="125"/>
        <v>0</v>
      </c>
      <c r="HXP127" s="229">
        <f t="shared" si="125"/>
        <v>0</v>
      </c>
      <c r="HXQ127" s="229">
        <f t="shared" si="125"/>
        <v>0</v>
      </c>
      <c r="HXR127" s="229">
        <f t="shared" si="125"/>
        <v>0</v>
      </c>
      <c r="HXS127" s="229">
        <f t="shared" si="125"/>
        <v>0</v>
      </c>
      <c r="HXT127" s="229">
        <f t="shared" si="125"/>
        <v>0</v>
      </c>
      <c r="HXU127" s="229">
        <f t="shared" si="125"/>
        <v>0</v>
      </c>
      <c r="HXV127" s="229">
        <f t="shared" si="125"/>
        <v>0</v>
      </c>
      <c r="HXW127" s="229">
        <f t="shared" si="125"/>
        <v>0</v>
      </c>
      <c r="HXX127" s="229">
        <f t="shared" si="125"/>
        <v>0</v>
      </c>
      <c r="HXY127" s="229">
        <f t="shared" si="125"/>
        <v>0</v>
      </c>
      <c r="HXZ127" s="229">
        <f t="shared" si="125"/>
        <v>0</v>
      </c>
      <c r="HYA127" s="229">
        <f t="shared" si="125"/>
        <v>0</v>
      </c>
      <c r="HYB127" s="229">
        <f t="shared" si="125"/>
        <v>0</v>
      </c>
      <c r="HYC127" s="229">
        <f t="shared" si="125"/>
        <v>0</v>
      </c>
      <c r="HYD127" s="229">
        <f t="shared" si="125"/>
        <v>0</v>
      </c>
      <c r="HYE127" s="229">
        <f t="shared" si="125"/>
        <v>0</v>
      </c>
      <c r="HYF127" s="229">
        <f t="shared" si="125"/>
        <v>0</v>
      </c>
      <c r="HYG127" s="229">
        <f t="shared" si="125"/>
        <v>0</v>
      </c>
      <c r="HYH127" s="229">
        <f t="shared" si="125"/>
        <v>0</v>
      </c>
      <c r="HYI127" s="229">
        <f t="shared" si="125"/>
        <v>0</v>
      </c>
      <c r="HYJ127" s="229">
        <f t="shared" si="125"/>
        <v>0</v>
      </c>
      <c r="HYK127" s="229">
        <f t="shared" si="125"/>
        <v>0</v>
      </c>
      <c r="HYL127" s="229">
        <f t="shared" si="125"/>
        <v>0</v>
      </c>
      <c r="HYM127" s="229">
        <f t="shared" si="125"/>
        <v>0</v>
      </c>
      <c r="HYN127" s="229">
        <f t="shared" si="125"/>
        <v>0</v>
      </c>
      <c r="HYO127" s="229">
        <f t="shared" si="125"/>
        <v>0</v>
      </c>
      <c r="HYP127" s="229">
        <f t="shared" si="125"/>
        <v>0</v>
      </c>
      <c r="HYQ127" s="229">
        <f t="shared" si="125"/>
        <v>0</v>
      </c>
      <c r="HYR127" s="229">
        <f t="shared" si="125"/>
        <v>0</v>
      </c>
      <c r="HYS127" s="229">
        <f t="shared" si="125"/>
        <v>0</v>
      </c>
      <c r="HYT127" s="229">
        <f t="shared" si="125"/>
        <v>0</v>
      </c>
      <c r="HYU127" s="229">
        <f t="shared" si="125"/>
        <v>0</v>
      </c>
      <c r="HYV127" s="229">
        <f t="shared" si="125"/>
        <v>0</v>
      </c>
      <c r="HYW127" s="229">
        <f t="shared" si="125"/>
        <v>0</v>
      </c>
      <c r="HYX127" s="229">
        <f t="shared" si="125"/>
        <v>0</v>
      </c>
      <c r="HYY127" s="229">
        <f t="shared" si="125"/>
        <v>0</v>
      </c>
      <c r="HYZ127" s="229">
        <f t="shared" si="125"/>
        <v>0</v>
      </c>
      <c r="HZA127" s="229">
        <f t="shared" si="125"/>
        <v>0</v>
      </c>
      <c r="HZB127" s="229">
        <f t="shared" si="125"/>
        <v>0</v>
      </c>
      <c r="HZC127" s="229">
        <f t="shared" si="125"/>
        <v>0</v>
      </c>
      <c r="HZD127" s="229">
        <f t="shared" si="125"/>
        <v>0</v>
      </c>
      <c r="HZE127" s="229">
        <f t="shared" si="125"/>
        <v>0</v>
      </c>
      <c r="HZF127" s="229">
        <f t="shared" si="125"/>
        <v>0</v>
      </c>
      <c r="HZG127" s="229">
        <f t="shared" si="125"/>
        <v>0</v>
      </c>
      <c r="HZH127" s="229">
        <f t="shared" si="125"/>
        <v>0</v>
      </c>
      <c r="HZI127" s="229">
        <f t="shared" si="125"/>
        <v>0</v>
      </c>
      <c r="HZJ127" s="229">
        <f t="shared" si="125"/>
        <v>0</v>
      </c>
      <c r="HZK127" s="229">
        <f t="shared" si="125"/>
        <v>0</v>
      </c>
      <c r="HZL127" s="229">
        <f t="shared" si="125"/>
        <v>0</v>
      </c>
      <c r="HZM127" s="229">
        <f t="shared" si="125"/>
        <v>0</v>
      </c>
      <c r="HZN127" s="229">
        <f t="shared" si="125"/>
        <v>0</v>
      </c>
      <c r="HZO127" s="229">
        <f t="shared" si="125"/>
        <v>0</v>
      </c>
      <c r="HZP127" s="229">
        <f t="shared" si="125"/>
        <v>0</v>
      </c>
      <c r="HZQ127" s="229">
        <f t="shared" si="125"/>
        <v>0</v>
      </c>
      <c r="HZR127" s="229">
        <f t="shared" si="125"/>
        <v>0</v>
      </c>
      <c r="HZS127" s="229">
        <f t="shared" si="125"/>
        <v>0</v>
      </c>
      <c r="HZT127" s="229">
        <f t="shared" si="125"/>
        <v>0</v>
      </c>
      <c r="HZU127" s="229">
        <f t="shared" si="125"/>
        <v>0</v>
      </c>
      <c r="HZV127" s="229">
        <f t="shared" si="125"/>
        <v>0</v>
      </c>
      <c r="HZW127" s="229">
        <f t="shared" si="125"/>
        <v>0</v>
      </c>
      <c r="HZX127" s="229">
        <f t="shared" si="125"/>
        <v>0</v>
      </c>
      <c r="HZY127" s="229">
        <f t="shared" ref="HZY127:ICJ127" si="126">IFERROR(HZW127*HZU127,"")</f>
        <v>0</v>
      </c>
      <c r="HZZ127" s="229">
        <f t="shared" si="126"/>
        <v>0</v>
      </c>
      <c r="IAA127" s="229">
        <f t="shared" si="126"/>
        <v>0</v>
      </c>
      <c r="IAB127" s="229">
        <f t="shared" si="126"/>
        <v>0</v>
      </c>
      <c r="IAC127" s="229">
        <f t="shared" si="126"/>
        <v>0</v>
      </c>
      <c r="IAD127" s="229">
        <f t="shared" si="126"/>
        <v>0</v>
      </c>
      <c r="IAE127" s="229">
        <f t="shared" si="126"/>
        <v>0</v>
      </c>
      <c r="IAF127" s="229">
        <f t="shared" si="126"/>
        <v>0</v>
      </c>
      <c r="IAG127" s="229">
        <f t="shared" si="126"/>
        <v>0</v>
      </c>
      <c r="IAH127" s="229">
        <f t="shared" si="126"/>
        <v>0</v>
      </c>
      <c r="IAI127" s="229">
        <f t="shared" si="126"/>
        <v>0</v>
      </c>
      <c r="IAJ127" s="229">
        <f t="shared" si="126"/>
        <v>0</v>
      </c>
      <c r="IAK127" s="229">
        <f t="shared" si="126"/>
        <v>0</v>
      </c>
      <c r="IAL127" s="229">
        <f t="shared" si="126"/>
        <v>0</v>
      </c>
      <c r="IAM127" s="229">
        <f t="shared" si="126"/>
        <v>0</v>
      </c>
      <c r="IAN127" s="229">
        <f t="shared" si="126"/>
        <v>0</v>
      </c>
      <c r="IAO127" s="229">
        <f t="shared" si="126"/>
        <v>0</v>
      </c>
      <c r="IAP127" s="229">
        <f t="shared" si="126"/>
        <v>0</v>
      </c>
      <c r="IAQ127" s="229">
        <f t="shared" si="126"/>
        <v>0</v>
      </c>
      <c r="IAR127" s="229">
        <f t="shared" si="126"/>
        <v>0</v>
      </c>
      <c r="IAS127" s="229">
        <f t="shared" si="126"/>
        <v>0</v>
      </c>
      <c r="IAT127" s="229">
        <f t="shared" si="126"/>
        <v>0</v>
      </c>
      <c r="IAU127" s="229">
        <f t="shared" si="126"/>
        <v>0</v>
      </c>
      <c r="IAV127" s="229">
        <f t="shared" si="126"/>
        <v>0</v>
      </c>
      <c r="IAW127" s="229">
        <f t="shared" si="126"/>
        <v>0</v>
      </c>
      <c r="IAX127" s="229">
        <f t="shared" si="126"/>
        <v>0</v>
      </c>
      <c r="IAY127" s="229">
        <f t="shared" si="126"/>
        <v>0</v>
      </c>
      <c r="IAZ127" s="229">
        <f t="shared" si="126"/>
        <v>0</v>
      </c>
      <c r="IBA127" s="229">
        <f t="shared" si="126"/>
        <v>0</v>
      </c>
      <c r="IBB127" s="229">
        <f t="shared" si="126"/>
        <v>0</v>
      </c>
      <c r="IBC127" s="229">
        <f t="shared" si="126"/>
        <v>0</v>
      </c>
      <c r="IBD127" s="229">
        <f t="shared" si="126"/>
        <v>0</v>
      </c>
      <c r="IBE127" s="229">
        <f t="shared" si="126"/>
        <v>0</v>
      </c>
      <c r="IBF127" s="229">
        <f t="shared" si="126"/>
        <v>0</v>
      </c>
      <c r="IBG127" s="229">
        <f t="shared" si="126"/>
        <v>0</v>
      </c>
      <c r="IBH127" s="229">
        <f t="shared" si="126"/>
        <v>0</v>
      </c>
      <c r="IBI127" s="229">
        <f t="shared" si="126"/>
        <v>0</v>
      </c>
      <c r="IBJ127" s="229">
        <f t="shared" si="126"/>
        <v>0</v>
      </c>
      <c r="IBK127" s="229">
        <f t="shared" si="126"/>
        <v>0</v>
      </c>
      <c r="IBL127" s="229">
        <f t="shared" si="126"/>
        <v>0</v>
      </c>
      <c r="IBM127" s="229">
        <f t="shared" si="126"/>
        <v>0</v>
      </c>
      <c r="IBN127" s="229">
        <f t="shared" si="126"/>
        <v>0</v>
      </c>
      <c r="IBO127" s="229">
        <f t="shared" si="126"/>
        <v>0</v>
      </c>
      <c r="IBP127" s="229">
        <f t="shared" si="126"/>
        <v>0</v>
      </c>
      <c r="IBQ127" s="229">
        <f t="shared" si="126"/>
        <v>0</v>
      </c>
      <c r="IBR127" s="229">
        <f t="shared" si="126"/>
        <v>0</v>
      </c>
      <c r="IBS127" s="229">
        <f t="shared" si="126"/>
        <v>0</v>
      </c>
      <c r="IBT127" s="229">
        <f t="shared" si="126"/>
        <v>0</v>
      </c>
      <c r="IBU127" s="229">
        <f t="shared" si="126"/>
        <v>0</v>
      </c>
      <c r="IBV127" s="229">
        <f t="shared" si="126"/>
        <v>0</v>
      </c>
      <c r="IBW127" s="229">
        <f t="shared" si="126"/>
        <v>0</v>
      </c>
      <c r="IBX127" s="229">
        <f t="shared" si="126"/>
        <v>0</v>
      </c>
      <c r="IBY127" s="229">
        <f t="shared" si="126"/>
        <v>0</v>
      </c>
      <c r="IBZ127" s="229">
        <f t="shared" si="126"/>
        <v>0</v>
      </c>
      <c r="ICA127" s="229">
        <f t="shared" si="126"/>
        <v>0</v>
      </c>
      <c r="ICB127" s="229">
        <f t="shared" si="126"/>
        <v>0</v>
      </c>
      <c r="ICC127" s="229">
        <f t="shared" si="126"/>
        <v>0</v>
      </c>
      <c r="ICD127" s="229">
        <f t="shared" si="126"/>
        <v>0</v>
      </c>
      <c r="ICE127" s="229">
        <f t="shared" si="126"/>
        <v>0</v>
      </c>
      <c r="ICF127" s="229">
        <f t="shared" si="126"/>
        <v>0</v>
      </c>
      <c r="ICG127" s="229">
        <f t="shared" si="126"/>
        <v>0</v>
      </c>
      <c r="ICH127" s="229">
        <f t="shared" si="126"/>
        <v>0</v>
      </c>
      <c r="ICI127" s="229">
        <f t="shared" si="126"/>
        <v>0</v>
      </c>
      <c r="ICJ127" s="229">
        <f t="shared" si="126"/>
        <v>0</v>
      </c>
      <c r="ICK127" s="229">
        <f t="shared" ref="ICK127:IEV127" si="127">IFERROR(ICI127*ICG127,"")</f>
        <v>0</v>
      </c>
      <c r="ICL127" s="229">
        <f t="shared" si="127"/>
        <v>0</v>
      </c>
      <c r="ICM127" s="229">
        <f t="shared" si="127"/>
        <v>0</v>
      </c>
      <c r="ICN127" s="229">
        <f t="shared" si="127"/>
        <v>0</v>
      </c>
      <c r="ICO127" s="229">
        <f t="shared" si="127"/>
        <v>0</v>
      </c>
      <c r="ICP127" s="229">
        <f t="shared" si="127"/>
        <v>0</v>
      </c>
      <c r="ICQ127" s="229">
        <f t="shared" si="127"/>
        <v>0</v>
      </c>
      <c r="ICR127" s="229">
        <f t="shared" si="127"/>
        <v>0</v>
      </c>
      <c r="ICS127" s="229">
        <f t="shared" si="127"/>
        <v>0</v>
      </c>
      <c r="ICT127" s="229">
        <f t="shared" si="127"/>
        <v>0</v>
      </c>
      <c r="ICU127" s="229">
        <f t="shared" si="127"/>
        <v>0</v>
      </c>
      <c r="ICV127" s="229">
        <f t="shared" si="127"/>
        <v>0</v>
      </c>
      <c r="ICW127" s="229">
        <f t="shared" si="127"/>
        <v>0</v>
      </c>
      <c r="ICX127" s="229">
        <f t="shared" si="127"/>
        <v>0</v>
      </c>
      <c r="ICY127" s="229">
        <f t="shared" si="127"/>
        <v>0</v>
      </c>
      <c r="ICZ127" s="229">
        <f t="shared" si="127"/>
        <v>0</v>
      </c>
      <c r="IDA127" s="229">
        <f t="shared" si="127"/>
        <v>0</v>
      </c>
      <c r="IDB127" s="229">
        <f t="shared" si="127"/>
        <v>0</v>
      </c>
      <c r="IDC127" s="229">
        <f t="shared" si="127"/>
        <v>0</v>
      </c>
      <c r="IDD127" s="229">
        <f t="shared" si="127"/>
        <v>0</v>
      </c>
      <c r="IDE127" s="229">
        <f t="shared" si="127"/>
        <v>0</v>
      </c>
      <c r="IDF127" s="229">
        <f t="shared" si="127"/>
        <v>0</v>
      </c>
      <c r="IDG127" s="229">
        <f t="shared" si="127"/>
        <v>0</v>
      </c>
      <c r="IDH127" s="229">
        <f t="shared" si="127"/>
        <v>0</v>
      </c>
      <c r="IDI127" s="229">
        <f t="shared" si="127"/>
        <v>0</v>
      </c>
      <c r="IDJ127" s="229">
        <f t="shared" si="127"/>
        <v>0</v>
      </c>
      <c r="IDK127" s="229">
        <f t="shared" si="127"/>
        <v>0</v>
      </c>
      <c r="IDL127" s="229">
        <f t="shared" si="127"/>
        <v>0</v>
      </c>
      <c r="IDM127" s="229">
        <f t="shared" si="127"/>
        <v>0</v>
      </c>
      <c r="IDN127" s="229">
        <f t="shared" si="127"/>
        <v>0</v>
      </c>
      <c r="IDO127" s="229">
        <f t="shared" si="127"/>
        <v>0</v>
      </c>
      <c r="IDP127" s="229">
        <f t="shared" si="127"/>
        <v>0</v>
      </c>
      <c r="IDQ127" s="229">
        <f t="shared" si="127"/>
        <v>0</v>
      </c>
      <c r="IDR127" s="229">
        <f t="shared" si="127"/>
        <v>0</v>
      </c>
      <c r="IDS127" s="229">
        <f t="shared" si="127"/>
        <v>0</v>
      </c>
      <c r="IDT127" s="229">
        <f t="shared" si="127"/>
        <v>0</v>
      </c>
      <c r="IDU127" s="229">
        <f t="shared" si="127"/>
        <v>0</v>
      </c>
      <c r="IDV127" s="229">
        <f t="shared" si="127"/>
        <v>0</v>
      </c>
      <c r="IDW127" s="229">
        <f t="shared" si="127"/>
        <v>0</v>
      </c>
      <c r="IDX127" s="229">
        <f t="shared" si="127"/>
        <v>0</v>
      </c>
      <c r="IDY127" s="229">
        <f t="shared" si="127"/>
        <v>0</v>
      </c>
      <c r="IDZ127" s="229">
        <f t="shared" si="127"/>
        <v>0</v>
      </c>
      <c r="IEA127" s="229">
        <f t="shared" si="127"/>
        <v>0</v>
      </c>
      <c r="IEB127" s="229">
        <f t="shared" si="127"/>
        <v>0</v>
      </c>
      <c r="IEC127" s="229">
        <f t="shared" si="127"/>
        <v>0</v>
      </c>
      <c r="IED127" s="229">
        <f t="shared" si="127"/>
        <v>0</v>
      </c>
      <c r="IEE127" s="229">
        <f t="shared" si="127"/>
        <v>0</v>
      </c>
      <c r="IEF127" s="229">
        <f t="shared" si="127"/>
        <v>0</v>
      </c>
      <c r="IEG127" s="229">
        <f t="shared" si="127"/>
        <v>0</v>
      </c>
      <c r="IEH127" s="229">
        <f t="shared" si="127"/>
        <v>0</v>
      </c>
      <c r="IEI127" s="229">
        <f t="shared" si="127"/>
        <v>0</v>
      </c>
      <c r="IEJ127" s="229">
        <f t="shared" si="127"/>
        <v>0</v>
      </c>
      <c r="IEK127" s="229">
        <f t="shared" si="127"/>
        <v>0</v>
      </c>
      <c r="IEL127" s="229">
        <f t="shared" si="127"/>
        <v>0</v>
      </c>
      <c r="IEM127" s="229">
        <f t="shared" si="127"/>
        <v>0</v>
      </c>
      <c r="IEN127" s="229">
        <f t="shared" si="127"/>
        <v>0</v>
      </c>
      <c r="IEO127" s="229">
        <f t="shared" si="127"/>
        <v>0</v>
      </c>
      <c r="IEP127" s="229">
        <f t="shared" si="127"/>
        <v>0</v>
      </c>
      <c r="IEQ127" s="229">
        <f t="shared" si="127"/>
        <v>0</v>
      </c>
      <c r="IER127" s="229">
        <f t="shared" si="127"/>
        <v>0</v>
      </c>
      <c r="IES127" s="229">
        <f t="shared" si="127"/>
        <v>0</v>
      </c>
      <c r="IET127" s="229">
        <f t="shared" si="127"/>
        <v>0</v>
      </c>
      <c r="IEU127" s="229">
        <f t="shared" si="127"/>
        <v>0</v>
      </c>
      <c r="IEV127" s="229">
        <f t="shared" si="127"/>
        <v>0</v>
      </c>
      <c r="IEW127" s="229">
        <f t="shared" ref="IEW127:IHH127" si="128">IFERROR(IEU127*IES127,"")</f>
        <v>0</v>
      </c>
      <c r="IEX127" s="229">
        <f t="shared" si="128"/>
        <v>0</v>
      </c>
      <c r="IEY127" s="229">
        <f t="shared" si="128"/>
        <v>0</v>
      </c>
      <c r="IEZ127" s="229">
        <f t="shared" si="128"/>
        <v>0</v>
      </c>
      <c r="IFA127" s="229">
        <f t="shared" si="128"/>
        <v>0</v>
      </c>
      <c r="IFB127" s="229">
        <f t="shared" si="128"/>
        <v>0</v>
      </c>
      <c r="IFC127" s="229">
        <f t="shared" si="128"/>
        <v>0</v>
      </c>
      <c r="IFD127" s="229">
        <f t="shared" si="128"/>
        <v>0</v>
      </c>
      <c r="IFE127" s="229">
        <f t="shared" si="128"/>
        <v>0</v>
      </c>
      <c r="IFF127" s="229">
        <f t="shared" si="128"/>
        <v>0</v>
      </c>
      <c r="IFG127" s="229">
        <f t="shared" si="128"/>
        <v>0</v>
      </c>
      <c r="IFH127" s="229">
        <f t="shared" si="128"/>
        <v>0</v>
      </c>
      <c r="IFI127" s="229">
        <f t="shared" si="128"/>
        <v>0</v>
      </c>
      <c r="IFJ127" s="229">
        <f t="shared" si="128"/>
        <v>0</v>
      </c>
      <c r="IFK127" s="229">
        <f t="shared" si="128"/>
        <v>0</v>
      </c>
      <c r="IFL127" s="229">
        <f t="shared" si="128"/>
        <v>0</v>
      </c>
      <c r="IFM127" s="229">
        <f t="shared" si="128"/>
        <v>0</v>
      </c>
      <c r="IFN127" s="229">
        <f t="shared" si="128"/>
        <v>0</v>
      </c>
      <c r="IFO127" s="229">
        <f t="shared" si="128"/>
        <v>0</v>
      </c>
      <c r="IFP127" s="229">
        <f t="shared" si="128"/>
        <v>0</v>
      </c>
      <c r="IFQ127" s="229">
        <f t="shared" si="128"/>
        <v>0</v>
      </c>
      <c r="IFR127" s="229">
        <f t="shared" si="128"/>
        <v>0</v>
      </c>
      <c r="IFS127" s="229">
        <f t="shared" si="128"/>
        <v>0</v>
      </c>
      <c r="IFT127" s="229">
        <f t="shared" si="128"/>
        <v>0</v>
      </c>
      <c r="IFU127" s="229">
        <f t="shared" si="128"/>
        <v>0</v>
      </c>
      <c r="IFV127" s="229">
        <f t="shared" si="128"/>
        <v>0</v>
      </c>
      <c r="IFW127" s="229">
        <f t="shared" si="128"/>
        <v>0</v>
      </c>
      <c r="IFX127" s="229">
        <f t="shared" si="128"/>
        <v>0</v>
      </c>
      <c r="IFY127" s="229">
        <f t="shared" si="128"/>
        <v>0</v>
      </c>
      <c r="IFZ127" s="229">
        <f t="shared" si="128"/>
        <v>0</v>
      </c>
      <c r="IGA127" s="229">
        <f t="shared" si="128"/>
        <v>0</v>
      </c>
      <c r="IGB127" s="229">
        <f t="shared" si="128"/>
        <v>0</v>
      </c>
      <c r="IGC127" s="229">
        <f t="shared" si="128"/>
        <v>0</v>
      </c>
      <c r="IGD127" s="229">
        <f t="shared" si="128"/>
        <v>0</v>
      </c>
      <c r="IGE127" s="229">
        <f t="shared" si="128"/>
        <v>0</v>
      </c>
      <c r="IGF127" s="229">
        <f t="shared" si="128"/>
        <v>0</v>
      </c>
      <c r="IGG127" s="229">
        <f t="shared" si="128"/>
        <v>0</v>
      </c>
      <c r="IGH127" s="229">
        <f t="shared" si="128"/>
        <v>0</v>
      </c>
      <c r="IGI127" s="229">
        <f t="shared" si="128"/>
        <v>0</v>
      </c>
      <c r="IGJ127" s="229">
        <f t="shared" si="128"/>
        <v>0</v>
      </c>
      <c r="IGK127" s="229">
        <f t="shared" si="128"/>
        <v>0</v>
      </c>
      <c r="IGL127" s="229">
        <f t="shared" si="128"/>
        <v>0</v>
      </c>
      <c r="IGM127" s="229">
        <f t="shared" si="128"/>
        <v>0</v>
      </c>
      <c r="IGN127" s="229">
        <f t="shared" si="128"/>
        <v>0</v>
      </c>
      <c r="IGO127" s="229">
        <f t="shared" si="128"/>
        <v>0</v>
      </c>
      <c r="IGP127" s="229">
        <f t="shared" si="128"/>
        <v>0</v>
      </c>
      <c r="IGQ127" s="229">
        <f t="shared" si="128"/>
        <v>0</v>
      </c>
      <c r="IGR127" s="229">
        <f t="shared" si="128"/>
        <v>0</v>
      </c>
      <c r="IGS127" s="229">
        <f t="shared" si="128"/>
        <v>0</v>
      </c>
      <c r="IGT127" s="229">
        <f t="shared" si="128"/>
        <v>0</v>
      </c>
      <c r="IGU127" s="229">
        <f t="shared" si="128"/>
        <v>0</v>
      </c>
      <c r="IGV127" s="229">
        <f t="shared" si="128"/>
        <v>0</v>
      </c>
      <c r="IGW127" s="229">
        <f t="shared" si="128"/>
        <v>0</v>
      </c>
      <c r="IGX127" s="229">
        <f t="shared" si="128"/>
        <v>0</v>
      </c>
      <c r="IGY127" s="229">
        <f t="shared" si="128"/>
        <v>0</v>
      </c>
      <c r="IGZ127" s="229">
        <f t="shared" si="128"/>
        <v>0</v>
      </c>
      <c r="IHA127" s="229">
        <f t="shared" si="128"/>
        <v>0</v>
      </c>
      <c r="IHB127" s="229">
        <f t="shared" si="128"/>
        <v>0</v>
      </c>
      <c r="IHC127" s="229">
        <f t="shared" si="128"/>
        <v>0</v>
      </c>
      <c r="IHD127" s="229">
        <f t="shared" si="128"/>
        <v>0</v>
      </c>
      <c r="IHE127" s="229">
        <f t="shared" si="128"/>
        <v>0</v>
      </c>
      <c r="IHF127" s="229">
        <f t="shared" si="128"/>
        <v>0</v>
      </c>
      <c r="IHG127" s="229">
        <f t="shared" si="128"/>
        <v>0</v>
      </c>
      <c r="IHH127" s="229">
        <f t="shared" si="128"/>
        <v>0</v>
      </c>
      <c r="IHI127" s="229">
        <f t="shared" ref="IHI127:IJT127" si="129">IFERROR(IHG127*IHE127,"")</f>
        <v>0</v>
      </c>
      <c r="IHJ127" s="229">
        <f t="shared" si="129"/>
        <v>0</v>
      </c>
      <c r="IHK127" s="229">
        <f t="shared" si="129"/>
        <v>0</v>
      </c>
      <c r="IHL127" s="229">
        <f t="shared" si="129"/>
        <v>0</v>
      </c>
      <c r="IHM127" s="229">
        <f t="shared" si="129"/>
        <v>0</v>
      </c>
      <c r="IHN127" s="229">
        <f t="shared" si="129"/>
        <v>0</v>
      </c>
      <c r="IHO127" s="229">
        <f t="shared" si="129"/>
        <v>0</v>
      </c>
      <c r="IHP127" s="229">
        <f t="shared" si="129"/>
        <v>0</v>
      </c>
      <c r="IHQ127" s="229">
        <f t="shared" si="129"/>
        <v>0</v>
      </c>
      <c r="IHR127" s="229">
        <f t="shared" si="129"/>
        <v>0</v>
      </c>
      <c r="IHS127" s="229">
        <f t="shared" si="129"/>
        <v>0</v>
      </c>
      <c r="IHT127" s="229">
        <f t="shared" si="129"/>
        <v>0</v>
      </c>
      <c r="IHU127" s="229">
        <f t="shared" si="129"/>
        <v>0</v>
      </c>
      <c r="IHV127" s="229">
        <f t="shared" si="129"/>
        <v>0</v>
      </c>
      <c r="IHW127" s="229">
        <f t="shared" si="129"/>
        <v>0</v>
      </c>
      <c r="IHX127" s="229">
        <f t="shared" si="129"/>
        <v>0</v>
      </c>
      <c r="IHY127" s="229">
        <f t="shared" si="129"/>
        <v>0</v>
      </c>
      <c r="IHZ127" s="229">
        <f t="shared" si="129"/>
        <v>0</v>
      </c>
      <c r="IIA127" s="229">
        <f t="shared" si="129"/>
        <v>0</v>
      </c>
      <c r="IIB127" s="229">
        <f t="shared" si="129"/>
        <v>0</v>
      </c>
      <c r="IIC127" s="229">
        <f t="shared" si="129"/>
        <v>0</v>
      </c>
      <c r="IID127" s="229">
        <f t="shared" si="129"/>
        <v>0</v>
      </c>
      <c r="IIE127" s="229">
        <f t="shared" si="129"/>
        <v>0</v>
      </c>
      <c r="IIF127" s="229">
        <f t="shared" si="129"/>
        <v>0</v>
      </c>
      <c r="IIG127" s="229">
        <f t="shared" si="129"/>
        <v>0</v>
      </c>
      <c r="IIH127" s="229">
        <f t="shared" si="129"/>
        <v>0</v>
      </c>
      <c r="III127" s="229">
        <f t="shared" si="129"/>
        <v>0</v>
      </c>
      <c r="IIJ127" s="229">
        <f t="shared" si="129"/>
        <v>0</v>
      </c>
      <c r="IIK127" s="229">
        <f t="shared" si="129"/>
        <v>0</v>
      </c>
      <c r="IIL127" s="229">
        <f t="shared" si="129"/>
        <v>0</v>
      </c>
      <c r="IIM127" s="229">
        <f t="shared" si="129"/>
        <v>0</v>
      </c>
      <c r="IIN127" s="229">
        <f t="shared" si="129"/>
        <v>0</v>
      </c>
      <c r="IIO127" s="229">
        <f t="shared" si="129"/>
        <v>0</v>
      </c>
      <c r="IIP127" s="229">
        <f t="shared" si="129"/>
        <v>0</v>
      </c>
      <c r="IIQ127" s="229">
        <f t="shared" si="129"/>
        <v>0</v>
      </c>
      <c r="IIR127" s="229">
        <f t="shared" si="129"/>
        <v>0</v>
      </c>
      <c r="IIS127" s="229">
        <f t="shared" si="129"/>
        <v>0</v>
      </c>
      <c r="IIT127" s="229">
        <f t="shared" si="129"/>
        <v>0</v>
      </c>
      <c r="IIU127" s="229">
        <f t="shared" si="129"/>
        <v>0</v>
      </c>
      <c r="IIV127" s="229">
        <f t="shared" si="129"/>
        <v>0</v>
      </c>
      <c r="IIW127" s="229">
        <f t="shared" si="129"/>
        <v>0</v>
      </c>
      <c r="IIX127" s="229">
        <f t="shared" si="129"/>
        <v>0</v>
      </c>
      <c r="IIY127" s="229">
        <f t="shared" si="129"/>
        <v>0</v>
      </c>
      <c r="IIZ127" s="229">
        <f t="shared" si="129"/>
        <v>0</v>
      </c>
      <c r="IJA127" s="229">
        <f t="shared" si="129"/>
        <v>0</v>
      </c>
      <c r="IJB127" s="229">
        <f t="shared" si="129"/>
        <v>0</v>
      </c>
      <c r="IJC127" s="229">
        <f t="shared" si="129"/>
        <v>0</v>
      </c>
      <c r="IJD127" s="229">
        <f t="shared" si="129"/>
        <v>0</v>
      </c>
      <c r="IJE127" s="229">
        <f t="shared" si="129"/>
        <v>0</v>
      </c>
      <c r="IJF127" s="229">
        <f t="shared" si="129"/>
        <v>0</v>
      </c>
      <c r="IJG127" s="229">
        <f t="shared" si="129"/>
        <v>0</v>
      </c>
      <c r="IJH127" s="229">
        <f t="shared" si="129"/>
        <v>0</v>
      </c>
      <c r="IJI127" s="229">
        <f t="shared" si="129"/>
        <v>0</v>
      </c>
      <c r="IJJ127" s="229">
        <f t="shared" si="129"/>
        <v>0</v>
      </c>
      <c r="IJK127" s="229">
        <f t="shared" si="129"/>
        <v>0</v>
      </c>
      <c r="IJL127" s="229">
        <f t="shared" si="129"/>
        <v>0</v>
      </c>
      <c r="IJM127" s="229">
        <f t="shared" si="129"/>
        <v>0</v>
      </c>
      <c r="IJN127" s="229">
        <f t="shared" si="129"/>
        <v>0</v>
      </c>
      <c r="IJO127" s="229">
        <f t="shared" si="129"/>
        <v>0</v>
      </c>
      <c r="IJP127" s="229">
        <f t="shared" si="129"/>
        <v>0</v>
      </c>
      <c r="IJQ127" s="229">
        <f t="shared" si="129"/>
        <v>0</v>
      </c>
      <c r="IJR127" s="229">
        <f t="shared" si="129"/>
        <v>0</v>
      </c>
      <c r="IJS127" s="229">
        <f t="shared" si="129"/>
        <v>0</v>
      </c>
      <c r="IJT127" s="229">
        <f t="shared" si="129"/>
        <v>0</v>
      </c>
      <c r="IJU127" s="229">
        <f t="shared" ref="IJU127:IMF127" si="130">IFERROR(IJS127*IJQ127,"")</f>
        <v>0</v>
      </c>
      <c r="IJV127" s="229">
        <f t="shared" si="130"/>
        <v>0</v>
      </c>
      <c r="IJW127" s="229">
        <f t="shared" si="130"/>
        <v>0</v>
      </c>
      <c r="IJX127" s="229">
        <f t="shared" si="130"/>
        <v>0</v>
      </c>
      <c r="IJY127" s="229">
        <f t="shared" si="130"/>
        <v>0</v>
      </c>
      <c r="IJZ127" s="229">
        <f t="shared" si="130"/>
        <v>0</v>
      </c>
      <c r="IKA127" s="229">
        <f t="shared" si="130"/>
        <v>0</v>
      </c>
      <c r="IKB127" s="229">
        <f t="shared" si="130"/>
        <v>0</v>
      </c>
      <c r="IKC127" s="229">
        <f t="shared" si="130"/>
        <v>0</v>
      </c>
      <c r="IKD127" s="229">
        <f t="shared" si="130"/>
        <v>0</v>
      </c>
      <c r="IKE127" s="229">
        <f t="shared" si="130"/>
        <v>0</v>
      </c>
      <c r="IKF127" s="229">
        <f t="shared" si="130"/>
        <v>0</v>
      </c>
      <c r="IKG127" s="229">
        <f t="shared" si="130"/>
        <v>0</v>
      </c>
      <c r="IKH127" s="229">
        <f t="shared" si="130"/>
        <v>0</v>
      </c>
      <c r="IKI127" s="229">
        <f t="shared" si="130"/>
        <v>0</v>
      </c>
      <c r="IKJ127" s="229">
        <f t="shared" si="130"/>
        <v>0</v>
      </c>
      <c r="IKK127" s="229">
        <f t="shared" si="130"/>
        <v>0</v>
      </c>
      <c r="IKL127" s="229">
        <f t="shared" si="130"/>
        <v>0</v>
      </c>
      <c r="IKM127" s="229">
        <f t="shared" si="130"/>
        <v>0</v>
      </c>
      <c r="IKN127" s="229">
        <f t="shared" si="130"/>
        <v>0</v>
      </c>
      <c r="IKO127" s="229">
        <f t="shared" si="130"/>
        <v>0</v>
      </c>
      <c r="IKP127" s="229">
        <f t="shared" si="130"/>
        <v>0</v>
      </c>
      <c r="IKQ127" s="229">
        <f t="shared" si="130"/>
        <v>0</v>
      </c>
      <c r="IKR127" s="229">
        <f t="shared" si="130"/>
        <v>0</v>
      </c>
      <c r="IKS127" s="229">
        <f t="shared" si="130"/>
        <v>0</v>
      </c>
      <c r="IKT127" s="229">
        <f t="shared" si="130"/>
        <v>0</v>
      </c>
      <c r="IKU127" s="229">
        <f t="shared" si="130"/>
        <v>0</v>
      </c>
      <c r="IKV127" s="229">
        <f t="shared" si="130"/>
        <v>0</v>
      </c>
      <c r="IKW127" s="229">
        <f t="shared" si="130"/>
        <v>0</v>
      </c>
      <c r="IKX127" s="229">
        <f t="shared" si="130"/>
        <v>0</v>
      </c>
      <c r="IKY127" s="229">
        <f t="shared" si="130"/>
        <v>0</v>
      </c>
      <c r="IKZ127" s="229">
        <f t="shared" si="130"/>
        <v>0</v>
      </c>
      <c r="ILA127" s="229">
        <f t="shared" si="130"/>
        <v>0</v>
      </c>
      <c r="ILB127" s="229">
        <f t="shared" si="130"/>
        <v>0</v>
      </c>
      <c r="ILC127" s="229">
        <f t="shared" si="130"/>
        <v>0</v>
      </c>
      <c r="ILD127" s="229">
        <f t="shared" si="130"/>
        <v>0</v>
      </c>
      <c r="ILE127" s="229">
        <f t="shared" si="130"/>
        <v>0</v>
      </c>
      <c r="ILF127" s="229">
        <f t="shared" si="130"/>
        <v>0</v>
      </c>
      <c r="ILG127" s="229">
        <f t="shared" si="130"/>
        <v>0</v>
      </c>
      <c r="ILH127" s="229">
        <f t="shared" si="130"/>
        <v>0</v>
      </c>
      <c r="ILI127" s="229">
        <f t="shared" si="130"/>
        <v>0</v>
      </c>
      <c r="ILJ127" s="229">
        <f t="shared" si="130"/>
        <v>0</v>
      </c>
      <c r="ILK127" s="229">
        <f t="shared" si="130"/>
        <v>0</v>
      </c>
      <c r="ILL127" s="229">
        <f t="shared" si="130"/>
        <v>0</v>
      </c>
      <c r="ILM127" s="229">
        <f t="shared" si="130"/>
        <v>0</v>
      </c>
      <c r="ILN127" s="229">
        <f t="shared" si="130"/>
        <v>0</v>
      </c>
      <c r="ILO127" s="229">
        <f t="shared" si="130"/>
        <v>0</v>
      </c>
      <c r="ILP127" s="229">
        <f t="shared" si="130"/>
        <v>0</v>
      </c>
      <c r="ILQ127" s="229">
        <f t="shared" si="130"/>
        <v>0</v>
      </c>
      <c r="ILR127" s="229">
        <f t="shared" si="130"/>
        <v>0</v>
      </c>
      <c r="ILS127" s="229">
        <f t="shared" si="130"/>
        <v>0</v>
      </c>
      <c r="ILT127" s="229">
        <f t="shared" si="130"/>
        <v>0</v>
      </c>
      <c r="ILU127" s="229">
        <f t="shared" si="130"/>
        <v>0</v>
      </c>
      <c r="ILV127" s="229">
        <f t="shared" si="130"/>
        <v>0</v>
      </c>
      <c r="ILW127" s="229">
        <f t="shared" si="130"/>
        <v>0</v>
      </c>
      <c r="ILX127" s="229">
        <f t="shared" si="130"/>
        <v>0</v>
      </c>
      <c r="ILY127" s="229">
        <f t="shared" si="130"/>
        <v>0</v>
      </c>
      <c r="ILZ127" s="229">
        <f t="shared" si="130"/>
        <v>0</v>
      </c>
      <c r="IMA127" s="229">
        <f t="shared" si="130"/>
        <v>0</v>
      </c>
      <c r="IMB127" s="229">
        <f t="shared" si="130"/>
        <v>0</v>
      </c>
      <c r="IMC127" s="229">
        <f t="shared" si="130"/>
        <v>0</v>
      </c>
      <c r="IMD127" s="229">
        <f t="shared" si="130"/>
        <v>0</v>
      </c>
      <c r="IME127" s="229">
        <f t="shared" si="130"/>
        <v>0</v>
      </c>
      <c r="IMF127" s="229">
        <f t="shared" si="130"/>
        <v>0</v>
      </c>
      <c r="IMG127" s="229">
        <f t="shared" ref="IMG127:IOR127" si="131">IFERROR(IME127*IMC127,"")</f>
        <v>0</v>
      </c>
      <c r="IMH127" s="229">
        <f t="shared" si="131"/>
        <v>0</v>
      </c>
      <c r="IMI127" s="229">
        <f t="shared" si="131"/>
        <v>0</v>
      </c>
      <c r="IMJ127" s="229">
        <f t="shared" si="131"/>
        <v>0</v>
      </c>
      <c r="IMK127" s="229">
        <f t="shared" si="131"/>
        <v>0</v>
      </c>
      <c r="IML127" s="229">
        <f t="shared" si="131"/>
        <v>0</v>
      </c>
      <c r="IMM127" s="229">
        <f t="shared" si="131"/>
        <v>0</v>
      </c>
      <c r="IMN127" s="229">
        <f t="shared" si="131"/>
        <v>0</v>
      </c>
      <c r="IMO127" s="229">
        <f t="shared" si="131"/>
        <v>0</v>
      </c>
      <c r="IMP127" s="229">
        <f t="shared" si="131"/>
        <v>0</v>
      </c>
      <c r="IMQ127" s="229">
        <f t="shared" si="131"/>
        <v>0</v>
      </c>
      <c r="IMR127" s="229">
        <f t="shared" si="131"/>
        <v>0</v>
      </c>
      <c r="IMS127" s="229">
        <f t="shared" si="131"/>
        <v>0</v>
      </c>
      <c r="IMT127" s="229">
        <f t="shared" si="131"/>
        <v>0</v>
      </c>
      <c r="IMU127" s="229">
        <f t="shared" si="131"/>
        <v>0</v>
      </c>
      <c r="IMV127" s="229">
        <f t="shared" si="131"/>
        <v>0</v>
      </c>
      <c r="IMW127" s="229">
        <f t="shared" si="131"/>
        <v>0</v>
      </c>
      <c r="IMX127" s="229">
        <f t="shared" si="131"/>
        <v>0</v>
      </c>
      <c r="IMY127" s="229">
        <f t="shared" si="131"/>
        <v>0</v>
      </c>
      <c r="IMZ127" s="229">
        <f t="shared" si="131"/>
        <v>0</v>
      </c>
      <c r="INA127" s="229">
        <f t="shared" si="131"/>
        <v>0</v>
      </c>
      <c r="INB127" s="229">
        <f t="shared" si="131"/>
        <v>0</v>
      </c>
      <c r="INC127" s="229">
        <f t="shared" si="131"/>
        <v>0</v>
      </c>
      <c r="IND127" s="229">
        <f t="shared" si="131"/>
        <v>0</v>
      </c>
      <c r="INE127" s="229">
        <f t="shared" si="131"/>
        <v>0</v>
      </c>
      <c r="INF127" s="229">
        <f t="shared" si="131"/>
        <v>0</v>
      </c>
      <c r="ING127" s="229">
        <f t="shared" si="131"/>
        <v>0</v>
      </c>
      <c r="INH127" s="229">
        <f t="shared" si="131"/>
        <v>0</v>
      </c>
      <c r="INI127" s="229">
        <f t="shared" si="131"/>
        <v>0</v>
      </c>
      <c r="INJ127" s="229">
        <f t="shared" si="131"/>
        <v>0</v>
      </c>
      <c r="INK127" s="229">
        <f t="shared" si="131"/>
        <v>0</v>
      </c>
      <c r="INL127" s="229">
        <f t="shared" si="131"/>
        <v>0</v>
      </c>
      <c r="INM127" s="229">
        <f t="shared" si="131"/>
        <v>0</v>
      </c>
      <c r="INN127" s="229">
        <f t="shared" si="131"/>
        <v>0</v>
      </c>
      <c r="INO127" s="229">
        <f t="shared" si="131"/>
        <v>0</v>
      </c>
      <c r="INP127" s="229">
        <f t="shared" si="131"/>
        <v>0</v>
      </c>
      <c r="INQ127" s="229">
        <f t="shared" si="131"/>
        <v>0</v>
      </c>
      <c r="INR127" s="229">
        <f t="shared" si="131"/>
        <v>0</v>
      </c>
      <c r="INS127" s="229">
        <f t="shared" si="131"/>
        <v>0</v>
      </c>
      <c r="INT127" s="229">
        <f t="shared" si="131"/>
        <v>0</v>
      </c>
      <c r="INU127" s="229">
        <f t="shared" si="131"/>
        <v>0</v>
      </c>
      <c r="INV127" s="229">
        <f t="shared" si="131"/>
        <v>0</v>
      </c>
      <c r="INW127" s="229">
        <f t="shared" si="131"/>
        <v>0</v>
      </c>
      <c r="INX127" s="229">
        <f t="shared" si="131"/>
        <v>0</v>
      </c>
      <c r="INY127" s="229">
        <f t="shared" si="131"/>
        <v>0</v>
      </c>
      <c r="INZ127" s="229">
        <f t="shared" si="131"/>
        <v>0</v>
      </c>
      <c r="IOA127" s="229">
        <f t="shared" si="131"/>
        <v>0</v>
      </c>
      <c r="IOB127" s="229">
        <f t="shared" si="131"/>
        <v>0</v>
      </c>
      <c r="IOC127" s="229">
        <f t="shared" si="131"/>
        <v>0</v>
      </c>
      <c r="IOD127" s="229">
        <f t="shared" si="131"/>
        <v>0</v>
      </c>
      <c r="IOE127" s="229">
        <f t="shared" si="131"/>
        <v>0</v>
      </c>
      <c r="IOF127" s="229">
        <f t="shared" si="131"/>
        <v>0</v>
      </c>
      <c r="IOG127" s="229">
        <f t="shared" si="131"/>
        <v>0</v>
      </c>
      <c r="IOH127" s="229">
        <f t="shared" si="131"/>
        <v>0</v>
      </c>
      <c r="IOI127" s="229">
        <f t="shared" si="131"/>
        <v>0</v>
      </c>
      <c r="IOJ127" s="229">
        <f t="shared" si="131"/>
        <v>0</v>
      </c>
      <c r="IOK127" s="229">
        <f t="shared" si="131"/>
        <v>0</v>
      </c>
      <c r="IOL127" s="229">
        <f t="shared" si="131"/>
        <v>0</v>
      </c>
      <c r="IOM127" s="229">
        <f t="shared" si="131"/>
        <v>0</v>
      </c>
      <c r="ION127" s="229">
        <f t="shared" si="131"/>
        <v>0</v>
      </c>
      <c r="IOO127" s="229">
        <f t="shared" si="131"/>
        <v>0</v>
      </c>
      <c r="IOP127" s="229">
        <f t="shared" si="131"/>
        <v>0</v>
      </c>
      <c r="IOQ127" s="229">
        <f t="shared" si="131"/>
        <v>0</v>
      </c>
      <c r="IOR127" s="229">
        <f t="shared" si="131"/>
        <v>0</v>
      </c>
      <c r="IOS127" s="229">
        <f t="shared" ref="IOS127:IRD127" si="132">IFERROR(IOQ127*IOO127,"")</f>
        <v>0</v>
      </c>
      <c r="IOT127" s="229">
        <f t="shared" si="132"/>
        <v>0</v>
      </c>
      <c r="IOU127" s="229">
        <f t="shared" si="132"/>
        <v>0</v>
      </c>
      <c r="IOV127" s="229">
        <f t="shared" si="132"/>
        <v>0</v>
      </c>
      <c r="IOW127" s="229">
        <f t="shared" si="132"/>
        <v>0</v>
      </c>
      <c r="IOX127" s="229">
        <f t="shared" si="132"/>
        <v>0</v>
      </c>
      <c r="IOY127" s="229">
        <f t="shared" si="132"/>
        <v>0</v>
      </c>
      <c r="IOZ127" s="229">
        <f t="shared" si="132"/>
        <v>0</v>
      </c>
      <c r="IPA127" s="229">
        <f t="shared" si="132"/>
        <v>0</v>
      </c>
      <c r="IPB127" s="229">
        <f t="shared" si="132"/>
        <v>0</v>
      </c>
      <c r="IPC127" s="229">
        <f t="shared" si="132"/>
        <v>0</v>
      </c>
      <c r="IPD127" s="229">
        <f t="shared" si="132"/>
        <v>0</v>
      </c>
      <c r="IPE127" s="229">
        <f t="shared" si="132"/>
        <v>0</v>
      </c>
      <c r="IPF127" s="229">
        <f t="shared" si="132"/>
        <v>0</v>
      </c>
      <c r="IPG127" s="229">
        <f t="shared" si="132"/>
        <v>0</v>
      </c>
      <c r="IPH127" s="229">
        <f t="shared" si="132"/>
        <v>0</v>
      </c>
      <c r="IPI127" s="229">
        <f t="shared" si="132"/>
        <v>0</v>
      </c>
      <c r="IPJ127" s="229">
        <f t="shared" si="132"/>
        <v>0</v>
      </c>
      <c r="IPK127" s="229">
        <f t="shared" si="132"/>
        <v>0</v>
      </c>
      <c r="IPL127" s="229">
        <f t="shared" si="132"/>
        <v>0</v>
      </c>
      <c r="IPM127" s="229">
        <f t="shared" si="132"/>
        <v>0</v>
      </c>
      <c r="IPN127" s="229">
        <f t="shared" si="132"/>
        <v>0</v>
      </c>
      <c r="IPO127" s="229">
        <f t="shared" si="132"/>
        <v>0</v>
      </c>
      <c r="IPP127" s="229">
        <f t="shared" si="132"/>
        <v>0</v>
      </c>
      <c r="IPQ127" s="229">
        <f t="shared" si="132"/>
        <v>0</v>
      </c>
      <c r="IPR127" s="229">
        <f t="shared" si="132"/>
        <v>0</v>
      </c>
      <c r="IPS127" s="229">
        <f t="shared" si="132"/>
        <v>0</v>
      </c>
      <c r="IPT127" s="229">
        <f t="shared" si="132"/>
        <v>0</v>
      </c>
      <c r="IPU127" s="229">
        <f t="shared" si="132"/>
        <v>0</v>
      </c>
      <c r="IPV127" s="229">
        <f t="shared" si="132"/>
        <v>0</v>
      </c>
      <c r="IPW127" s="229">
        <f t="shared" si="132"/>
        <v>0</v>
      </c>
      <c r="IPX127" s="229">
        <f t="shared" si="132"/>
        <v>0</v>
      </c>
      <c r="IPY127" s="229">
        <f t="shared" si="132"/>
        <v>0</v>
      </c>
      <c r="IPZ127" s="229">
        <f t="shared" si="132"/>
        <v>0</v>
      </c>
      <c r="IQA127" s="229">
        <f t="shared" si="132"/>
        <v>0</v>
      </c>
      <c r="IQB127" s="229">
        <f t="shared" si="132"/>
        <v>0</v>
      </c>
      <c r="IQC127" s="229">
        <f t="shared" si="132"/>
        <v>0</v>
      </c>
      <c r="IQD127" s="229">
        <f t="shared" si="132"/>
        <v>0</v>
      </c>
      <c r="IQE127" s="229">
        <f t="shared" si="132"/>
        <v>0</v>
      </c>
      <c r="IQF127" s="229">
        <f t="shared" si="132"/>
        <v>0</v>
      </c>
      <c r="IQG127" s="229">
        <f t="shared" si="132"/>
        <v>0</v>
      </c>
      <c r="IQH127" s="229">
        <f t="shared" si="132"/>
        <v>0</v>
      </c>
      <c r="IQI127" s="229">
        <f t="shared" si="132"/>
        <v>0</v>
      </c>
      <c r="IQJ127" s="229">
        <f t="shared" si="132"/>
        <v>0</v>
      </c>
      <c r="IQK127" s="229">
        <f t="shared" si="132"/>
        <v>0</v>
      </c>
      <c r="IQL127" s="229">
        <f t="shared" si="132"/>
        <v>0</v>
      </c>
      <c r="IQM127" s="229">
        <f t="shared" si="132"/>
        <v>0</v>
      </c>
      <c r="IQN127" s="229">
        <f t="shared" si="132"/>
        <v>0</v>
      </c>
      <c r="IQO127" s="229">
        <f t="shared" si="132"/>
        <v>0</v>
      </c>
      <c r="IQP127" s="229">
        <f t="shared" si="132"/>
        <v>0</v>
      </c>
      <c r="IQQ127" s="229">
        <f t="shared" si="132"/>
        <v>0</v>
      </c>
      <c r="IQR127" s="229">
        <f t="shared" si="132"/>
        <v>0</v>
      </c>
      <c r="IQS127" s="229">
        <f t="shared" si="132"/>
        <v>0</v>
      </c>
      <c r="IQT127" s="229">
        <f t="shared" si="132"/>
        <v>0</v>
      </c>
      <c r="IQU127" s="229">
        <f t="shared" si="132"/>
        <v>0</v>
      </c>
      <c r="IQV127" s="229">
        <f t="shared" si="132"/>
        <v>0</v>
      </c>
      <c r="IQW127" s="229">
        <f t="shared" si="132"/>
        <v>0</v>
      </c>
      <c r="IQX127" s="229">
        <f t="shared" si="132"/>
        <v>0</v>
      </c>
      <c r="IQY127" s="229">
        <f t="shared" si="132"/>
        <v>0</v>
      </c>
      <c r="IQZ127" s="229">
        <f t="shared" si="132"/>
        <v>0</v>
      </c>
      <c r="IRA127" s="229">
        <f t="shared" si="132"/>
        <v>0</v>
      </c>
      <c r="IRB127" s="229">
        <f t="shared" si="132"/>
        <v>0</v>
      </c>
      <c r="IRC127" s="229">
        <f t="shared" si="132"/>
        <v>0</v>
      </c>
      <c r="IRD127" s="229">
        <f t="shared" si="132"/>
        <v>0</v>
      </c>
      <c r="IRE127" s="229">
        <f t="shared" ref="IRE127:ITP127" si="133">IFERROR(IRC127*IRA127,"")</f>
        <v>0</v>
      </c>
      <c r="IRF127" s="229">
        <f t="shared" si="133"/>
        <v>0</v>
      </c>
      <c r="IRG127" s="229">
        <f t="shared" si="133"/>
        <v>0</v>
      </c>
      <c r="IRH127" s="229">
        <f t="shared" si="133"/>
        <v>0</v>
      </c>
      <c r="IRI127" s="229">
        <f t="shared" si="133"/>
        <v>0</v>
      </c>
      <c r="IRJ127" s="229">
        <f t="shared" si="133"/>
        <v>0</v>
      </c>
      <c r="IRK127" s="229">
        <f t="shared" si="133"/>
        <v>0</v>
      </c>
      <c r="IRL127" s="229">
        <f t="shared" si="133"/>
        <v>0</v>
      </c>
      <c r="IRM127" s="229">
        <f t="shared" si="133"/>
        <v>0</v>
      </c>
      <c r="IRN127" s="229">
        <f t="shared" si="133"/>
        <v>0</v>
      </c>
      <c r="IRO127" s="229">
        <f t="shared" si="133"/>
        <v>0</v>
      </c>
      <c r="IRP127" s="229">
        <f t="shared" si="133"/>
        <v>0</v>
      </c>
      <c r="IRQ127" s="229">
        <f t="shared" si="133"/>
        <v>0</v>
      </c>
      <c r="IRR127" s="229">
        <f t="shared" si="133"/>
        <v>0</v>
      </c>
      <c r="IRS127" s="229">
        <f t="shared" si="133"/>
        <v>0</v>
      </c>
      <c r="IRT127" s="229">
        <f t="shared" si="133"/>
        <v>0</v>
      </c>
      <c r="IRU127" s="229">
        <f t="shared" si="133"/>
        <v>0</v>
      </c>
      <c r="IRV127" s="229">
        <f t="shared" si="133"/>
        <v>0</v>
      </c>
      <c r="IRW127" s="229">
        <f t="shared" si="133"/>
        <v>0</v>
      </c>
      <c r="IRX127" s="229">
        <f t="shared" si="133"/>
        <v>0</v>
      </c>
      <c r="IRY127" s="229">
        <f t="shared" si="133"/>
        <v>0</v>
      </c>
      <c r="IRZ127" s="229">
        <f t="shared" si="133"/>
        <v>0</v>
      </c>
      <c r="ISA127" s="229">
        <f t="shared" si="133"/>
        <v>0</v>
      </c>
      <c r="ISB127" s="229">
        <f t="shared" si="133"/>
        <v>0</v>
      </c>
      <c r="ISC127" s="229">
        <f t="shared" si="133"/>
        <v>0</v>
      </c>
      <c r="ISD127" s="229">
        <f t="shared" si="133"/>
        <v>0</v>
      </c>
      <c r="ISE127" s="229">
        <f t="shared" si="133"/>
        <v>0</v>
      </c>
      <c r="ISF127" s="229">
        <f t="shared" si="133"/>
        <v>0</v>
      </c>
      <c r="ISG127" s="229">
        <f t="shared" si="133"/>
        <v>0</v>
      </c>
      <c r="ISH127" s="229">
        <f t="shared" si="133"/>
        <v>0</v>
      </c>
      <c r="ISI127" s="229">
        <f t="shared" si="133"/>
        <v>0</v>
      </c>
      <c r="ISJ127" s="229">
        <f t="shared" si="133"/>
        <v>0</v>
      </c>
      <c r="ISK127" s="229">
        <f t="shared" si="133"/>
        <v>0</v>
      </c>
      <c r="ISL127" s="229">
        <f t="shared" si="133"/>
        <v>0</v>
      </c>
      <c r="ISM127" s="229">
        <f t="shared" si="133"/>
        <v>0</v>
      </c>
      <c r="ISN127" s="229">
        <f t="shared" si="133"/>
        <v>0</v>
      </c>
      <c r="ISO127" s="229">
        <f t="shared" si="133"/>
        <v>0</v>
      </c>
      <c r="ISP127" s="229">
        <f t="shared" si="133"/>
        <v>0</v>
      </c>
      <c r="ISQ127" s="229">
        <f t="shared" si="133"/>
        <v>0</v>
      </c>
      <c r="ISR127" s="229">
        <f t="shared" si="133"/>
        <v>0</v>
      </c>
      <c r="ISS127" s="229">
        <f t="shared" si="133"/>
        <v>0</v>
      </c>
      <c r="IST127" s="229">
        <f t="shared" si="133"/>
        <v>0</v>
      </c>
      <c r="ISU127" s="229">
        <f t="shared" si="133"/>
        <v>0</v>
      </c>
      <c r="ISV127" s="229">
        <f t="shared" si="133"/>
        <v>0</v>
      </c>
      <c r="ISW127" s="229">
        <f t="shared" si="133"/>
        <v>0</v>
      </c>
      <c r="ISX127" s="229">
        <f t="shared" si="133"/>
        <v>0</v>
      </c>
      <c r="ISY127" s="229">
        <f t="shared" si="133"/>
        <v>0</v>
      </c>
      <c r="ISZ127" s="229">
        <f t="shared" si="133"/>
        <v>0</v>
      </c>
      <c r="ITA127" s="229">
        <f t="shared" si="133"/>
        <v>0</v>
      </c>
      <c r="ITB127" s="229">
        <f t="shared" si="133"/>
        <v>0</v>
      </c>
      <c r="ITC127" s="229">
        <f t="shared" si="133"/>
        <v>0</v>
      </c>
      <c r="ITD127" s="229">
        <f t="shared" si="133"/>
        <v>0</v>
      </c>
      <c r="ITE127" s="229">
        <f t="shared" si="133"/>
        <v>0</v>
      </c>
      <c r="ITF127" s="229">
        <f t="shared" si="133"/>
        <v>0</v>
      </c>
      <c r="ITG127" s="229">
        <f t="shared" si="133"/>
        <v>0</v>
      </c>
      <c r="ITH127" s="229">
        <f t="shared" si="133"/>
        <v>0</v>
      </c>
      <c r="ITI127" s="229">
        <f t="shared" si="133"/>
        <v>0</v>
      </c>
      <c r="ITJ127" s="229">
        <f t="shared" si="133"/>
        <v>0</v>
      </c>
      <c r="ITK127" s="229">
        <f t="shared" si="133"/>
        <v>0</v>
      </c>
      <c r="ITL127" s="229">
        <f t="shared" si="133"/>
        <v>0</v>
      </c>
      <c r="ITM127" s="229">
        <f t="shared" si="133"/>
        <v>0</v>
      </c>
      <c r="ITN127" s="229">
        <f t="shared" si="133"/>
        <v>0</v>
      </c>
      <c r="ITO127" s="229">
        <f t="shared" si="133"/>
        <v>0</v>
      </c>
      <c r="ITP127" s="229">
        <f t="shared" si="133"/>
        <v>0</v>
      </c>
      <c r="ITQ127" s="229">
        <f t="shared" ref="ITQ127:IWB127" si="134">IFERROR(ITO127*ITM127,"")</f>
        <v>0</v>
      </c>
      <c r="ITR127" s="229">
        <f t="shared" si="134"/>
        <v>0</v>
      </c>
      <c r="ITS127" s="229">
        <f t="shared" si="134"/>
        <v>0</v>
      </c>
      <c r="ITT127" s="229">
        <f t="shared" si="134"/>
        <v>0</v>
      </c>
      <c r="ITU127" s="229">
        <f t="shared" si="134"/>
        <v>0</v>
      </c>
      <c r="ITV127" s="229">
        <f t="shared" si="134"/>
        <v>0</v>
      </c>
      <c r="ITW127" s="229">
        <f t="shared" si="134"/>
        <v>0</v>
      </c>
      <c r="ITX127" s="229">
        <f t="shared" si="134"/>
        <v>0</v>
      </c>
      <c r="ITY127" s="229">
        <f t="shared" si="134"/>
        <v>0</v>
      </c>
      <c r="ITZ127" s="229">
        <f t="shared" si="134"/>
        <v>0</v>
      </c>
      <c r="IUA127" s="229">
        <f t="shared" si="134"/>
        <v>0</v>
      </c>
      <c r="IUB127" s="229">
        <f t="shared" si="134"/>
        <v>0</v>
      </c>
      <c r="IUC127" s="229">
        <f t="shared" si="134"/>
        <v>0</v>
      </c>
      <c r="IUD127" s="229">
        <f t="shared" si="134"/>
        <v>0</v>
      </c>
      <c r="IUE127" s="229">
        <f t="shared" si="134"/>
        <v>0</v>
      </c>
      <c r="IUF127" s="229">
        <f t="shared" si="134"/>
        <v>0</v>
      </c>
      <c r="IUG127" s="229">
        <f t="shared" si="134"/>
        <v>0</v>
      </c>
      <c r="IUH127" s="229">
        <f t="shared" si="134"/>
        <v>0</v>
      </c>
      <c r="IUI127" s="229">
        <f t="shared" si="134"/>
        <v>0</v>
      </c>
      <c r="IUJ127" s="229">
        <f t="shared" si="134"/>
        <v>0</v>
      </c>
      <c r="IUK127" s="229">
        <f t="shared" si="134"/>
        <v>0</v>
      </c>
      <c r="IUL127" s="229">
        <f t="shared" si="134"/>
        <v>0</v>
      </c>
      <c r="IUM127" s="229">
        <f t="shared" si="134"/>
        <v>0</v>
      </c>
      <c r="IUN127" s="229">
        <f t="shared" si="134"/>
        <v>0</v>
      </c>
      <c r="IUO127" s="229">
        <f t="shared" si="134"/>
        <v>0</v>
      </c>
      <c r="IUP127" s="229">
        <f t="shared" si="134"/>
        <v>0</v>
      </c>
      <c r="IUQ127" s="229">
        <f t="shared" si="134"/>
        <v>0</v>
      </c>
      <c r="IUR127" s="229">
        <f t="shared" si="134"/>
        <v>0</v>
      </c>
      <c r="IUS127" s="229">
        <f t="shared" si="134"/>
        <v>0</v>
      </c>
      <c r="IUT127" s="229">
        <f t="shared" si="134"/>
        <v>0</v>
      </c>
      <c r="IUU127" s="229">
        <f t="shared" si="134"/>
        <v>0</v>
      </c>
      <c r="IUV127" s="229">
        <f t="shared" si="134"/>
        <v>0</v>
      </c>
      <c r="IUW127" s="229">
        <f t="shared" si="134"/>
        <v>0</v>
      </c>
      <c r="IUX127" s="229">
        <f t="shared" si="134"/>
        <v>0</v>
      </c>
      <c r="IUY127" s="229">
        <f t="shared" si="134"/>
        <v>0</v>
      </c>
      <c r="IUZ127" s="229">
        <f t="shared" si="134"/>
        <v>0</v>
      </c>
      <c r="IVA127" s="229">
        <f t="shared" si="134"/>
        <v>0</v>
      </c>
      <c r="IVB127" s="229">
        <f t="shared" si="134"/>
        <v>0</v>
      </c>
      <c r="IVC127" s="229">
        <f t="shared" si="134"/>
        <v>0</v>
      </c>
      <c r="IVD127" s="229">
        <f t="shared" si="134"/>
        <v>0</v>
      </c>
      <c r="IVE127" s="229">
        <f t="shared" si="134"/>
        <v>0</v>
      </c>
      <c r="IVF127" s="229">
        <f t="shared" si="134"/>
        <v>0</v>
      </c>
      <c r="IVG127" s="229">
        <f t="shared" si="134"/>
        <v>0</v>
      </c>
      <c r="IVH127" s="229">
        <f t="shared" si="134"/>
        <v>0</v>
      </c>
      <c r="IVI127" s="229">
        <f t="shared" si="134"/>
        <v>0</v>
      </c>
      <c r="IVJ127" s="229">
        <f t="shared" si="134"/>
        <v>0</v>
      </c>
      <c r="IVK127" s="229">
        <f t="shared" si="134"/>
        <v>0</v>
      </c>
      <c r="IVL127" s="229">
        <f t="shared" si="134"/>
        <v>0</v>
      </c>
      <c r="IVM127" s="229">
        <f t="shared" si="134"/>
        <v>0</v>
      </c>
      <c r="IVN127" s="229">
        <f t="shared" si="134"/>
        <v>0</v>
      </c>
      <c r="IVO127" s="229">
        <f t="shared" si="134"/>
        <v>0</v>
      </c>
      <c r="IVP127" s="229">
        <f t="shared" si="134"/>
        <v>0</v>
      </c>
      <c r="IVQ127" s="229">
        <f t="shared" si="134"/>
        <v>0</v>
      </c>
      <c r="IVR127" s="229">
        <f t="shared" si="134"/>
        <v>0</v>
      </c>
      <c r="IVS127" s="229">
        <f t="shared" si="134"/>
        <v>0</v>
      </c>
      <c r="IVT127" s="229">
        <f t="shared" si="134"/>
        <v>0</v>
      </c>
      <c r="IVU127" s="229">
        <f t="shared" si="134"/>
        <v>0</v>
      </c>
      <c r="IVV127" s="229">
        <f t="shared" si="134"/>
        <v>0</v>
      </c>
      <c r="IVW127" s="229">
        <f t="shared" si="134"/>
        <v>0</v>
      </c>
      <c r="IVX127" s="229">
        <f t="shared" si="134"/>
        <v>0</v>
      </c>
      <c r="IVY127" s="229">
        <f t="shared" si="134"/>
        <v>0</v>
      </c>
      <c r="IVZ127" s="229">
        <f t="shared" si="134"/>
        <v>0</v>
      </c>
      <c r="IWA127" s="229">
        <f t="shared" si="134"/>
        <v>0</v>
      </c>
      <c r="IWB127" s="229">
        <f t="shared" si="134"/>
        <v>0</v>
      </c>
      <c r="IWC127" s="229">
        <f t="shared" ref="IWC127:IYN127" si="135">IFERROR(IWA127*IVY127,"")</f>
        <v>0</v>
      </c>
      <c r="IWD127" s="229">
        <f t="shared" si="135"/>
        <v>0</v>
      </c>
      <c r="IWE127" s="229">
        <f t="shared" si="135"/>
        <v>0</v>
      </c>
      <c r="IWF127" s="229">
        <f t="shared" si="135"/>
        <v>0</v>
      </c>
      <c r="IWG127" s="229">
        <f t="shared" si="135"/>
        <v>0</v>
      </c>
      <c r="IWH127" s="229">
        <f t="shared" si="135"/>
        <v>0</v>
      </c>
      <c r="IWI127" s="229">
        <f t="shared" si="135"/>
        <v>0</v>
      </c>
      <c r="IWJ127" s="229">
        <f t="shared" si="135"/>
        <v>0</v>
      </c>
      <c r="IWK127" s="229">
        <f t="shared" si="135"/>
        <v>0</v>
      </c>
      <c r="IWL127" s="229">
        <f t="shared" si="135"/>
        <v>0</v>
      </c>
      <c r="IWM127" s="229">
        <f t="shared" si="135"/>
        <v>0</v>
      </c>
      <c r="IWN127" s="229">
        <f t="shared" si="135"/>
        <v>0</v>
      </c>
      <c r="IWO127" s="229">
        <f t="shared" si="135"/>
        <v>0</v>
      </c>
      <c r="IWP127" s="229">
        <f t="shared" si="135"/>
        <v>0</v>
      </c>
      <c r="IWQ127" s="229">
        <f t="shared" si="135"/>
        <v>0</v>
      </c>
      <c r="IWR127" s="229">
        <f t="shared" si="135"/>
        <v>0</v>
      </c>
      <c r="IWS127" s="229">
        <f t="shared" si="135"/>
        <v>0</v>
      </c>
      <c r="IWT127" s="229">
        <f t="shared" si="135"/>
        <v>0</v>
      </c>
      <c r="IWU127" s="229">
        <f t="shared" si="135"/>
        <v>0</v>
      </c>
      <c r="IWV127" s="229">
        <f t="shared" si="135"/>
        <v>0</v>
      </c>
      <c r="IWW127" s="229">
        <f t="shared" si="135"/>
        <v>0</v>
      </c>
      <c r="IWX127" s="229">
        <f t="shared" si="135"/>
        <v>0</v>
      </c>
      <c r="IWY127" s="229">
        <f t="shared" si="135"/>
        <v>0</v>
      </c>
      <c r="IWZ127" s="229">
        <f t="shared" si="135"/>
        <v>0</v>
      </c>
      <c r="IXA127" s="229">
        <f t="shared" si="135"/>
        <v>0</v>
      </c>
      <c r="IXB127" s="229">
        <f t="shared" si="135"/>
        <v>0</v>
      </c>
      <c r="IXC127" s="229">
        <f t="shared" si="135"/>
        <v>0</v>
      </c>
      <c r="IXD127" s="229">
        <f t="shared" si="135"/>
        <v>0</v>
      </c>
      <c r="IXE127" s="229">
        <f t="shared" si="135"/>
        <v>0</v>
      </c>
      <c r="IXF127" s="229">
        <f t="shared" si="135"/>
        <v>0</v>
      </c>
      <c r="IXG127" s="229">
        <f t="shared" si="135"/>
        <v>0</v>
      </c>
      <c r="IXH127" s="229">
        <f t="shared" si="135"/>
        <v>0</v>
      </c>
      <c r="IXI127" s="229">
        <f t="shared" si="135"/>
        <v>0</v>
      </c>
      <c r="IXJ127" s="229">
        <f t="shared" si="135"/>
        <v>0</v>
      </c>
      <c r="IXK127" s="229">
        <f t="shared" si="135"/>
        <v>0</v>
      </c>
      <c r="IXL127" s="229">
        <f t="shared" si="135"/>
        <v>0</v>
      </c>
      <c r="IXM127" s="229">
        <f t="shared" si="135"/>
        <v>0</v>
      </c>
      <c r="IXN127" s="229">
        <f t="shared" si="135"/>
        <v>0</v>
      </c>
      <c r="IXO127" s="229">
        <f t="shared" si="135"/>
        <v>0</v>
      </c>
      <c r="IXP127" s="229">
        <f t="shared" si="135"/>
        <v>0</v>
      </c>
      <c r="IXQ127" s="229">
        <f t="shared" si="135"/>
        <v>0</v>
      </c>
      <c r="IXR127" s="229">
        <f t="shared" si="135"/>
        <v>0</v>
      </c>
      <c r="IXS127" s="229">
        <f t="shared" si="135"/>
        <v>0</v>
      </c>
      <c r="IXT127" s="229">
        <f t="shared" si="135"/>
        <v>0</v>
      </c>
      <c r="IXU127" s="229">
        <f t="shared" si="135"/>
        <v>0</v>
      </c>
      <c r="IXV127" s="229">
        <f t="shared" si="135"/>
        <v>0</v>
      </c>
      <c r="IXW127" s="229">
        <f t="shared" si="135"/>
        <v>0</v>
      </c>
      <c r="IXX127" s="229">
        <f t="shared" si="135"/>
        <v>0</v>
      </c>
      <c r="IXY127" s="229">
        <f t="shared" si="135"/>
        <v>0</v>
      </c>
      <c r="IXZ127" s="229">
        <f t="shared" si="135"/>
        <v>0</v>
      </c>
      <c r="IYA127" s="229">
        <f t="shared" si="135"/>
        <v>0</v>
      </c>
      <c r="IYB127" s="229">
        <f t="shared" si="135"/>
        <v>0</v>
      </c>
      <c r="IYC127" s="229">
        <f t="shared" si="135"/>
        <v>0</v>
      </c>
      <c r="IYD127" s="229">
        <f t="shared" si="135"/>
        <v>0</v>
      </c>
      <c r="IYE127" s="229">
        <f t="shared" si="135"/>
        <v>0</v>
      </c>
      <c r="IYF127" s="229">
        <f t="shared" si="135"/>
        <v>0</v>
      </c>
      <c r="IYG127" s="229">
        <f t="shared" si="135"/>
        <v>0</v>
      </c>
      <c r="IYH127" s="229">
        <f t="shared" si="135"/>
        <v>0</v>
      </c>
      <c r="IYI127" s="229">
        <f t="shared" si="135"/>
        <v>0</v>
      </c>
      <c r="IYJ127" s="229">
        <f t="shared" si="135"/>
        <v>0</v>
      </c>
      <c r="IYK127" s="229">
        <f t="shared" si="135"/>
        <v>0</v>
      </c>
      <c r="IYL127" s="229">
        <f t="shared" si="135"/>
        <v>0</v>
      </c>
      <c r="IYM127" s="229">
        <f t="shared" si="135"/>
        <v>0</v>
      </c>
      <c r="IYN127" s="229">
        <f t="shared" si="135"/>
        <v>0</v>
      </c>
      <c r="IYO127" s="229">
        <f t="shared" ref="IYO127:JAZ127" si="136">IFERROR(IYM127*IYK127,"")</f>
        <v>0</v>
      </c>
      <c r="IYP127" s="229">
        <f t="shared" si="136"/>
        <v>0</v>
      </c>
      <c r="IYQ127" s="229">
        <f t="shared" si="136"/>
        <v>0</v>
      </c>
      <c r="IYR127" s="229">
        <f t="shared" si="136"/>
        <v>0</v>
      </c>
      <c r="IYS127" s="229">
        <f t="shared" si="136"/>
        <v>0</v>
      </c>
      <c r="IYT127" s="229">
        <f t="shared" si="136"/>
        <v>0</v>
      </c>
      <c r="IYU127" s="229">
        <f t="shared" si="136"/>
        <v>0</v>
      </c>
      <c r="IYV127" s="229">
        <f t="shared" si="136"/>
        <v>0</v>
      </c>
      <c r="IYW127" s="229">
        <f t="shared" si="136"/>
        <v>0</v>
      </c>
      <c r="IYX127" s="229">
        <f t="shared" si="136"/>
        <v>0</v>
      </c>
      <c r="IYY127" s="229">
        <f t="shared" si="136"/>
        <v>0</v>
      </c>
      <c r="IYZ127" s="229">
        <f t="shared" si="136"/>
        <v>0</v>
      </c>
      <c r="IZA127" s="229">
        <f t="shared" si="136"/>
        <v>0</v>
      </c>
      <c r="IZB127" s="229">
        <f t="shared" si="136"/>
        <v>0</v>
      </c>
      <c r="IZC127" s="229">
        <f t="shared" si="136"/>
        <v>0</v>
      </c>
      <c r="IZD127" s="229">
        <f t="shared" si="136"/>
        <v>0</v>
      </c>
      <c r="IZE127" s="229">
        <f t="shared" si="136"/>
        <v>0</v>
      </c>
      <c r="IZF127" s="229">
        <f t="shared" si="136"/>
        <v>0</v>
      </c>
      <c r="IZG127" s="229">
        <f t="shared" si="136"/>
        <v>0</v>
      </c>
      <c r="IZH127" s="229">
        <f t="shared" si="136"/>
        <v>0</v>
      </c>
      <c r="IZI127" s="229">
        <f t="shared" si="136"/>
        <v>0</v>
      </c>
      <c r="IZJ127" s="229">
        <f t="shared" si="136"/>
        <v>0</v>
      </c>
      <c r="IZK127" s="229">
        <f t="shared" si="136"/>
        <v>0</v>
      </c>
      <c r="IZL127" s="229">
        <f t="shared" si="136"/>
        <v>0</v>
      </c>
      <c r="IZM127" s="229">
        <f t="shared" si="136"/>
        <v>0</v>
      </c>
      <c r="IZN127" s="229">
        <f t="shared" si="136"/>
        <v>0</v>
      </c>
      <c r="IZO127" s="229">
        <f t="shared" si="136"/>
        <v>0</v>
      </c>
      <c r="IZP127" s="229">
        <f t="shared" si="136"/>
        <v>0</v>
      </c>
      <c r="IZQ127" s="229">
        <f t="shared" si="136"/>
        <v>0</v>
      </c>
      <c r="IZR127" s="229">
        <f t="shared" si="136"/>
        <v>0</v>
      </c>
      <c r="IZS127" s="229">
        <f t="shared" si="136"/>
        <v>0</v>
      </c>
      <c r="IZT127" s="229">
        <f t="shared" si="136"/>
        <v>0</v>
      </c>
      <c r="IZU127" s="229">
        <f t="shared" si="136"/>
        <v>0</v>
      </c>
      <c r="IZV127" s="229">
        <f t="shared" si="136"/>
        <v>0</v>
      </c>
      <c r="IZW127" s="229">
        <f t="shared" si="136"/>
        <v>0</v>
      </c>
      <c r="IZX127" s="229">
        <f t="shared" si="136"/>
        <v>0</v>
      </c>
      <c r="IZY127" s="229">
        <f t="shared" si="136"/>
        <v>0</v>
      </c>
      <c r="IZZ127" s="229">
        <f t="shared" si="136"/>
        <v>0</v>
      </c>
      <c r="JAA127" s="229">
        <f t="shared" si="136"/>
        <v>0</v>
      </c>
      <c r="JAB127" s="229">
        <f t="shared" si="136"/>
        <v>0</v>
      </c>
      <c r="JAC127" s="229">
        <f t="shared" si="136"/>
        <v>0</v>
      </c>
      <c r="JAD127" s="229">
        <f t="shared" si="136"/>
        <v>0</v>
      </c>
      <c r="JAE127" s="229">
        <f t="shared" si="136"/>
        <v>0</v>
      </c>
      <c r="JAF127" s="229">
        <f t="shared" si="136"/>
        <v>0</v>
      </c>
      <c r="JAG127" s="229">
        <f t="shared" si="136"/>
        <v>0</v>
      </c>
      <c r="JAH127" s="229">
        <f t="shared" si="136"/>
        <v>0</v>
      </c>
      <c r="JAI127" s="229">
        <f t="shared" si="136"/>
        <v>0</v>
      </c>
      <c r="JAJ127" s="229">
        <f t="shared" si="136"/>
        <v>0</v>
      </c>
      <c r="JAK127" s="229">
        <f t="shared" si="136"/>
        <v>0</v>
      </c>
      <c r="JAL127" s="229">
        <f t="shared" si="136"/>
        <v>0</v>
      </c>
      <c r="JAM127" s="229">
        <f t="shared" si="136"/>
        <v>0</v>
      </c>
      <c r="JAN127" s="229">
        <f t="shared" si="136"/>
        <v>0</v>
      </c>
      <c r="JAO127" s="229">
        <f t="shared" si="136"/>
        <v>0</v>
      </c>
      <c r="JAP127" s="229">
        <f t="shared" si="136"/>
        <v>0</v>
      </c>
      <c r="JAQ127" s="229">
        <f t="shared" si="136"/>
        <v>0</v>
      </c>
      <c r="JAR127" s="229">
        <f t="shared" si="136"/>
        <v>0</v>
      </c>
      <c r="JAS127" s="229">
        <f t="shared" si="136"/>
        <v>0</v>
      </c>
      <c r="JAT127" s="229">
        <f t="shared" si="136"/>
        <v>0</v>
      </c>
      <c r="JAU127" s="229">
        <f t="shared" si="136"/>
        <v>0</v>
      </c>
      <c r="JAV127" s="229">
        <f t="shared" si="136"/>
        <v>0</v>
      </c>
      <c r="JAW127" s="229">
        <f t="shared" si="136"/>
        <v>0</v>
      </c>
      <c r="JAX127" s="229">
        <f t="shared" si="136"/>
        <v>0</v>
      </c>
      <c r="JAY127" s="229">
        <f t="shared" si="136"/>
        <v>0</v>
      </c>
      <c r="JAZ127" s="229">
        <f t="shared" si="136"/>
        <v>0</v>
      </c>
      <c r="JBA127" s="229">
        <f t="shared" ref="JBA127:JDL127" si="137">IFERROR(JAY127*JAW127,"")</f>
        <v>0</v>
      </c>
      <c r="JBB127" s="229">
        <f t="shared" si="137"/>
        <v>0</v>
      </c>
      <c r="JBC127" s="229">
        <f t="shared" si="137"/>
        <v>0</v>
      </c>
      <c r="JBD127" s="229">
        <f t="shared" si="137"/>
        <v>0</v>
      </c>
      <c r="JBE127" s="229">
        <f t="shared" si="137"/>
        <v>0</v>
      </c>
      <c r="JBF127" s="229">
        <f t="shared" si="137"/>
        <v>0</v>
      </c>
      <c r="JBG127" s="229">
        <f t="shared" si="137"/>
        <v>0</v>
      </c>
      <c r="JBH127" s="229">
        <f t="shared" si="137"/>
        <v>0</v>
      </c>
      <c r="JBI127" s="229">
        <f t="shared" si="137"/>
        <v>0</v>
      </c>
      <c r="JBJ127" s="229">
        <f t="shared" si="137"/>
        <v>0</v>
      </c>
      <c r="JBK127" s="229">
        <f t="shared" si="137"/>
        <v>0</v>
      </c>
      <c r="JBL127" s="229">
        <f t="shared" si="137"/>
        <v>0</v>
      </c>
      <c r="JBM127" s="229">
        <f t="shared" si="137"/>
        <v>0</v>
      </c>
      <c r="JBN127" s="229">
        <f t="shared" si="137"/>
        <v>0</v>
      </c>
      <c r="JBO127" s="229">
        <f t="shared" si="137"/>
        <v>0</v>
      </c>
      <c r="JBP127" s="229">
        <f t="shared" si="137"/>
        <v>0</v>
      </c>
      <c r="JBQ127" s="229">
        <f t="shared" si="137"/>
        <v>0</v>
      </c>
      <c r="JBR127" s="229">
        <f t="shared" si="137"/>
        <v>0</v>
      </c>
      <c r="JBS127" s="229">
        <f t="shared" si="137"/>
        <v>0</v>
      </c>
      <c r="JBT127" s="229">
        <f t="shared" si="137"/>
        <v>0</v>
      </c>
      <c r="JBU127" s="229">
        <f t="shared" si="137"/>
        <v>0</v>
      </c>
      <c r="JBV127" s="229">
        <f t="shared" si="137"/>
        <v>0</v>
      </c>
      <c r="JBW127" s="229">
        <f t="shared" si="137"/>
        <v>0</v>
      </c>
      <c r="JBX127" s="229">
        <f t="shared" si="137"/>
        <v>0</v>
      </c>
      <c r="JBY127" s="229">
        <f t="shared" si="137"/>
        <v>0</v>
      </c>
      <c r="JBZ127" s="229">
        <f t="shared" si="137"/>
        <v>0</v>
      </c>
      <c r="JCA127" s="229">
        <f t="shared" si="137"/>
        <v>0</v>
      </c>
      <c r="JCB127" s="229">
        <f t="shared" si="137"/>
        <v>0</v>
      </c>
      <c r="JCC127" s="229">
        <f t="shared" si="137"/>
        <v>0</v>
      </c>
      <c r="JCD127" s="229">
        <f t="shared" si="137"/>
        <v>0</v>
      </c>
      <c r="JCE127" s="229">
        <f t="shared" si="137"/>
        <v>0</v>
      </c>
      <c r="JCF127" s="229">
        <f t="shared" si="137"/>
        <v>0</v>
      </c>
      <c r="JCG127" s="229">
        <f t="shared" si="137"/>
        <v>0</v>
      </c>
      <c r="JCH127" s="229">
        <f t="shared" si="137"/>
        <v>0</v>
      </c>
      <c r="JCI127" s="229">
        <f t="shared" si="137"/>
        <v>0</v>
      </c>
      <c r="JCJ127" s="229">
        <f t="shared" si="137"/>
        <v>0</v>
      </c>
      <c r="JCK127" s="229">
        <f t="shared" si="137"/>
        <v>0</v>
      </c>
      <c r="JCL127" s="229">
        <f t="shared" si="137"/>
        <v>0</v>
      </c>
      <c r="JCM127" s="229">
        <f t="shared" si="137"/>
        <v>0</v>
      </c>
      <c r="JCN127" s="229">
        <f t="shared" si="137"/>
        <v>0</v>
      </c>
      <c r="JCO127" s="229">
        <f t="shared" si="137"/>
        <v>0</v>
      </c>
      <c r="JCP127" s="229">
        <f t="shared" si="137"/>
        <v>0</v>
      </c>
      <c r="JCQ127" s="229">
        <f t="shared" si="137"/>
        <v>0</v>
      </c>
      <c r="JCR127" s="229">
        <f t="shared" si="137"/>
        <v>0</v>
      </c>
      <c r="JCS127" s="229">
        <f t="shared" si="137"/>
        <v>0</v>
      </c>
      <c r="JCT127" s="229">
        <f t="shared" si="137"/>
        <v>0</v>
      </c>
      <c r="JCU127" s="229">
        <f t="shared" si="137"/>
        <v>0</v>
      </c>
      <c r="JCV127" s="229">
        <f t="shared" si="137"/>
        <v>0</v>
      </c>
      <c r="JCW127" s="229">
        <f t="shared" si="137"/>
        <v>0</v>
      </c>
      <c r="JCX127" s="229">
        <f t="shared" si="137"/>
        <v>0</v>
      </c>
      <c r="JCY127" s="229">
        <f t="shared" si="137"/>
        <v>0</v>
      </c>
      <c r="JCZ127" s="229">
        <f t="shared" si="137"/>
        <v>0</v>
      </c>
      <c r="JDA127" s="229">
        <f t="shared" si="137"/>
        <v>0</v>
      </c>
      <c r="JDB127" s="229">
        <f t="shared" si="137"/>
        <v>0</v>
      </c>
      <c r="JDC127" s="229">
        <f t="shared" si="137"/>
        <v>0</v>
      </c>
      <c r="JDD127" s="229">
        <f t="shared" si="137"/>
        <v>0</v>
      </c>
      <c r="JDE127" s="229">
        <f t="shared" si="137"/>
        <v>0</v>
      </c>
      <c r="JDF127" s="229">
        <f t="shared" si="137"/>
        <v>0</v>
      </c>
      <c r="JDG127" s="229">
        <f t="shared" si="137"/>
        <v>0</v>
      </c>
      <c r="JDH127" s="229">
        <f t="shared" si="137"/>
        <v>0</v>
      </c>
      <c r="JDI127" s="229">
        <f t="shared" si="137"/>
        <v>0</v>
      </c>
      <c r="JDJ127" s="229">
        <f t="shared" si="137"/>
        <v>0</v>
      </c>
      <c r="JDK127" s="229">
        <f t="shared" si="137"/>
        <v>0</v>
      </c>
      <c r="JDL127" s="229">
        <f t="shared" si="137"/>
        <v>0</v>
      </c>
      <c r="JDM127" s="229">
        <f t="shared" ref="JDM127:JFX127" si="138">IFERROR(JDK127*JDI127,"")</f>
        <v>0</v>
      </c>
      <c r="JDN127" s="229">
        <f t="shared" si="138"/>
        <v>0</v>
      </c>
      <c r="JDO127" s="229">
        <f t="shared" si="138"/>
        <v>0</v>
      </c>
      <c r="JDP127" s="229">
        <f t="shared" si="138"/>
        <v>0</v>
      </c>
      <c r="JDQ127" s="229">
        <f t="shared" si="138"/>
        <v>0</v>
      </c>
      <c r="JDR127" s="229">
        <f t="shared" si="138"/>
        <v>0</v>
      </c>
      <c r="JDS127" s="229">
        <f t="shared" si="138"/>
        <v>0</v>
      </c>
      <c r="JDT127" s="229">
        <f t="shared" si="138"/>
        <v>0</v>
      </c>
      <c r="JDU127" s="229">
        <f t="shared" si="138"/>
        <v>0</v>
      </c>
      <c r="JDV127" s="229">
        <f t="shared" si="138"/>
        <v>0</v>
      </c>
      <c r="JDW127" s="229">
        <f t="shared" si="138"/>
        <v>0</v>
      </c>
      <c r="JDX127" s="229">
        <f t="shared" si="138"/>
        <v>0</v>
      </c>
      <c r="JDY127" s="229">
        <f t="shared" si="138"/>
        <v>0</v>
      </c>
      <c r="JDZ127" s="229">
        <f t="shared" si="138"/>
        <v>0</v>
      </c>
      <c r="JEA127" s="229">
        <f t="shared" si="138"/>
        <v>0</v>
      </c>
      <c r="JEB127" s="229">
        <f t="shared" si="138"/>
        <v>0</v>
      </c>
      <c r="JEC127" s="229">
        <f t="shared" si="138"/>
        <v>0</v>
      </c>
      <c r="JED127" s="229">
        <f t="shared" si="138"/>
        <v>0</v>
      </c>
      <c r="JEE127" s="229">
        <f t="shared" si="138"/>
        <v>0</v>
      </c>
      <c r="JEF127" s="229">
        <f t="shared" si="138"/>
        <v>0</v>
      </c>
      <c r="JEG127" s="229">
        <f t="shared" si="138"/>
        <v>0</v>
      </c>
      <c r="JEH127" s="229">
        <f t="shared" si="138"/>
        <v>0</v>
      </c>
      <c r="JEI127" s="229">
        <f t="shared" si="138"/>
        <v>0</v>
      </c>
      <c r="JEJ127" s="229">
        <f t="shared" si="138"/>
        <v>0</v>
      </c>
      <c r="JEK127" s="229">
        <f t="shared" si="138"/>
        <v>0</v>
      </c>
      <c r="JEL127" s="229">
        <f t="shared" si="138"/>
        <v>0</v>
      </c>
      <c r="JEM127" s="229">
        <f t="shared" si="138"/>
        <v>0</v>
      </c>
      <c r="JEN127" s="229">
        <f t="shared" si="138"/>
        <v>0</v>
      </c>
      <c r="JEO127" s="229">
        <f t="shared" si="138"/>
        <v>0</v>
      </c>
      <c r="JEP127" s="229">
        <f t="shared" si="138"/>
        <v>0</v>
      </c>
      <c r="JEQ127" s="229">
        <f t="shared" si="138"/>
        <v>0</v>
      </c>
      <c r="JER127" s="229">
        <f t="shared" si="138"/>
        <v>0</v>
      </c>
      <c r="JES127" s="229">
        <f t="shared" si="138"/>
        <v>0</v>
      </c>
      <c r="JET127" s="229">
        <f t="shared" si="138"/>
        <v>0</v>
      </c>
      <c r="JEU127" s="229">
        <f t="shared" si="138"/>
        <v>0</v>
      </c>
      <c r="JEV127" s="229">
        <f t="shared" si="138"/>
        <v>0</v>
      </c>
      <c r="JEW127" s="229">
        <f t="shared" si="138"/>
        <v>0</v>
      </c>
      <c r="JEX127" s="229">
        <f t="shared" si="138"/>
        <v>0</v>
      </c>
      <c r="JEY127" s="229">
        <f t="shared" si="138"/>
        <v>0</v>
      </c>
      <c r="JEZ127" s="229">
        <f t="shared" si="138"/>
        <v>0</v>
      </c>
      <c r="JFA127" s="229">
        <f t="shared" si="138"/>
        <v>0</v>
      </c>
      <c r="JFB127" s="229">
        <f t="shared" si="138"/>
        <v>0</v>
      </c>
      <c r="JFC127" s="229">
        <f t="shared" si="138"/>
        <v>0</v>
      </c>
      <c r="JFD127" s="229">
        <f t="shared" si="138"/>
        <v>0</v>
      </c>
      <c r="JFE127" s="229">
        <f t="shared" si="138"/>
        <v>0</v>
      </c>
      <c r="JFF127" s="229">
        <f t="shared" si="138"/>
        <v>0</v>
      </c>
      <c r="JFG127" s="229">
        <f t="shared" si="138"/>
        <v>0</v>
      </c>
      <c r="JFH127" s="229">
        <f t="shared" si="138"/>
        <v>0</v>
      </c>
      <c r="JFI127" s="229">
        <f t="shared" si="138"/>
        <v>0</v>
      </c>
      <c r="JFJ127" s="229">
        <f t="shared" si="138"/>
        <v>0</v>
      </c>
      <c r="JFK127" s="229">
        <f t="shared" si="138"/>
        <v>0</v>
      </c>
      <c r="JFL127" s="229">
        <f t="shared" si="138"/>
        <v>0</v>
      </c>
      <c r="JFM127" s="229">
        <f t="shared" si="138"/>
        <v>0</v>
      </c>
      <c r="JFN127" s="229">
        <f t="shared" si="138"/>
        <v>0</v>
      </c>
      <c r="JFO127" s="229">
        <f t="shared" si="138"/>
        <v>0</v>
      </c>
      <c r="JFP127" s="229">
        <f t="shared" si="138"/>
        <v>0</v>
      </c>
      <c r="JFQ127" s="229">
        <f t="shared" si="138"/>
        <v>0</v>
      </c>
      <c r="JFR127" s="229">
        <f t="shared" si="138"/>
        <v>0</v>
      </c>
      <c r="JFS127" s="229">
        <f t="shared" si="138"/>
        <v>0</v>
      </c>
      <c r="JFT127" s="229">
        <f t="shared" si="138"/>
        <v>0</v>
      </c>
      <c r="JFU127" s="229">
        <f t="shared" si="138"/>
        <v>0</v>
      </c>
      <c r="JFV127" s="229">
        <f t="shared" si="138"/>
        <v>0</v>
      </c>
      <c r="JFW127" s="229">
        <f t="shared" si="138"/>
        <v>0</v>
      </c>
      <c r="JFX127" s="229">
        <f t="shared" si="138"/>
        <v>0</v>
      </c>
      <c r="JFY127" s="229">
        <f t="shared" ref="JFY127:JIJ127" si="139">IFERROR(JFW127*JFU127,"")</f>
        <v>0</v>
      </c>
      <c r="JFZ127" s="229">
        <f t="shared" si="139"/>
        <v>0</v>
      </c>
      <c r="JGA127" s="229">
        <f t="shared" si="139"/>
        <v>0</v>
      </c>
      <c r="JGB127" s="229">
        <f t="shared" si="139"/>
        <v>0</v>
      </c>
      <c r="JGC127" s="229">
        <f t="shared" si="139"/>
        <v>0</v>
      </c>
      <c r="JGD127" s="229">
        <f t="shared" si="139"/>
        <v>0</v>
      </c>
      <c r="JGE127" s="229">
        <f t="shared" si="139"/>
        <v>0</v>
      </c>
      <c r="JGF127" s="229">
        <f t="shared" si="139"/>
        <v>0</v>
      </c>
      <c r="JGG127" s="229">
        <f t="shared" si="139"/>
        <v>0</v>
      </c>
      <c r="JGH127" s="229">
        <f t="shared" si="139"/>
        <v>0</v>
      </c>
      <c r="JGI127" s="229">
        <f t="shared" si="139"/>
        <v>0</v>
      </c>
      <c r="JGJ127" s="229">
        <f t="shared" si="139"/>
        <v>0</v>
      </c>
      <c r="JGK127" s="229">
        <f t="shared" si="139"/>
        <v>0</v>
      </c>
      <c r="JGL127" s="229">
        <f t="shared" si="139"/>
        <v>0</v>
      </c>
      <c r="JGM127" s="229">
        <f t="shared" si="139"/>
        <v>0</v>
      </c>
      <c r="JGN127" s="229">
        <f t="shared" si="139"/>
        <v>0</v>
      </c>
      <c r="JGO127" s="229">
        <f t="shared" si="139"/>
        <v>0</v>
      </c>
      <c r="JGP127" s="229">
        <f t="shared" si="139"/>
        <v>0</v>
      </c>
      <c r="JGQ127" s="229">
        <f t="shared" si="139"/>
        <v>0</v>
      </c>
      <c r="JGR127" s="229">
        <f t="shared" si="139"/>
        <v>0</v>
      </c>
      <c r="JGS127" s="229">
        <f t="shared" si="139"/>
        <v>0</v>
      </c>
      <c r="JGT127" s="229">
        <f t="shared" si="139"/>
        <v>0</v>
      </c>
      <c r="JGU127" s="229">
        <f t="shared" si="139"/>
        <v>0</v>
      </c>
      <c r="JGV127" s="229">
        <f t="shared" si="139"/>
        <v>0</v>
      </c>
      <c r="JGW127" s="229">
        <f t="shared" si="139"/>
        <v>0</v>
      </c>
      <c r="JGX127" s="229">
        <f t="shared" si="139"/>
        <v>0</v>
      </c>
      <c r="JGY127" s="229">
        <f t="shared" si="139"/>
        <v>0</v>
      </c>
      <c r="JGZ127" s="229">
        <f t="shared" si="139"/>
        <v>0</v>
      </c>
      <c r="JHA127" s="229">
        <f t="shared" si="139"/>
        <v>0</v>
      </c>
      <c r="JHB127" s="229">
        <f t="shared" si="139"/>
        <v>0</v>
      </c>
      <c r="JHC127" s="229">
        <f t="shared" si="139"/>
        <v>0</v>
      </c>
      <c r="JHD127" s="229">
        <f t="shared" si="139"/>
        <v>0</v>
      </c>
      <c r="JHE127" s="229">
        <f t="shared" si="139"/>
        <v>0</v>
      </c>
      <c r="JHF127" s="229">
        <f t="shared" si="139"/>
        <v>0</v>
      </c>
      <c r="JHG127" s="229">
        <f t="shared" si="139"/>
        <v>0</v>
      </c>
      <c r="JHH127" s="229">
        <f t="shared" si="139"/>
        <v>0</v>
      </c>
      <c r="JHI127" s="229">
        <f t="shared" si="139"/>
        <v>0</v>
      </c>
      <c r="JHJ127" s="229">
        <f t="shared" si="139"/>
        <v>0</v>
      </c>
      <c r="JHK127" s="229">
        <f t="shared" si="139"/>
        <v>0</v>
      </c>
      <c r="JHL127" s="229">
        <f t="shared" si="139"/>
        <v>0</v>
      </c>
      <c r="JHM127" s="229">
        <f t="shared" si="139"/>
        <v>0</v>
      </c>
      <c r="JHN127" s="229">
        <f t="shared" si="139"/>
        <v>0</v>
      </c>
      <c r="JHO127" s="229">
        <f t="shared" si="139"/>
        <v>0</v>
      </c>
      <c r="JHP127" s="229">
        <f t="shared" si="139"/>
        <v>0</v>
      </c>
      <c r="JHQ127" s="229">
        <f t="shared" si="139"/>
        <v>0</v>
      </c>
      <c r="JHR127" s="229">
        <f t="shared" si="139"/>
        <v>0</v>
      </c>
      <c r="JHS127" s="229">
        <f t="shared" si="139"/>
        <v>0</v>
      </c>
      <c r="JHT127" s="229">
        <f t="shared" si="139"/>
        <v>0</v>
      </c>
      <c r="JHU127" s="229">
        <f t="shared" si="139"/>
        <v>0</v>
      </c>
      <c r="JHV127" s="229">
        <f t="shared" si="139"/>
        <v>0</v>
      </c>
      <c r="JHW127" s="229">
        <f t="shared" si="139"/>
        <v>0</v>
      </c>
      <c r="JHX127" s="229">
        <f t="shared" si="139"/>
        <v>0</v>
      </c>
      <c r="JHY127" s="229">
        <f t="shared" si="139"/>
        <v>0</v>
      </c>
      <c r="JHZ127" s="229">
        <f t="shared" si="139"/>
        <v>0</v>
      </c>
      <c r="JIA127" s="229">
        <f t="shared" si="139"/>
        <v>0</v>
      </c>
      <c r="JIB127" s="229">
        <f t="shared" si="139"/>
        <v>0</v>
      </c>
      <c r="JIC127" s="229">
        <f t="shared" si="139"/>
        <v>0</v>
      </c>
      <c r="JID127" s="229">
        <f t="shared" si="139"/>
        <v>0</v>
      </c>
      <c r="JIE127" s="229">
        <f t="shared" si="139"/>
        <v>0</v>
      </c>
      <c r="JIF127" s="229">
        <f t="shared" si="139"/>
        <v>0</v>
      </c>
      <c r="JIG127" s="229">
        <f t="shared" si="139"/>
        <v>0</v>
      </c>
      <c r="JIH127" s="229">
        <f t="shared" si="139"/>
        <v>0</v>
      </c>
      <c r="JII127" s="229">
        <f t="shared" si="139"/>
        <v>0</v>
      </c>
      <c r="JIJ127" s="229">
        <f t="shared" si="139"/>
        <v>0</v>
      </c>
      <c r="JIK127" s="229">
        <f t="shared" ref="JIK127:JKV127" si="140">IFERROR(JII127*JIG127,"")</f>
        <v>0</v>
      </c>
      <c r="JIL127" s="229">
        <f t="shared" si="140"/>
        <v>0</v>
      </c>
      <c r="JIM127" s="229">
        <f t="shared" si="140"/>
        <v>0</v>
      </c>
      <c r="JIN127" s="229">
        <f t="shared" si="140"/>
        <v>0</v>
      </c>
      <c r="JIO127" s="229">
        <f t="shared" si="140"/>
        <v>0</v>
      </c>
      <c r="JIP127" s="229">
        <f t="shared" si="140"/>
        <v>0</v>
      </c>
      <c r="JIQ127" s="229">
        <f t="shared" si="140"/>
        <v>0</v>
      </c>
      <c r="JIR127" s="229">
        <f t="shared" si="140"/>
        <v>0</v>
      </c>
      <c r="JIS127" s="229">
        <f t="shared" si="140"/>
        <v>0</v>
      </c>
      <c r="JIT127" s="229">
        <f t="shared" si="140"/>
        <v>0</v>
      </c>
      <c r="JIU127" s="229">
        <f t="shared" si="140"/>
        <v>0</v>
      </c>
      <c r="JIV127" s="229">
        <f t="shared" si="140"/>
        <v>0</v>
      </c>
      <c r="JIW127" s="229">
        <f t="shared" si="140"/>
        <v>0</v>
      </c>
      <c r="JIX127" s="229">
        <f t="shared" si="140"/>
        <v>0</v>
      </c>
      <c r="JIY127" s="229">
        <f t="shared" si="140"/>
        <v>0</v>
      </c>
      <c r="JIZ127" s="229">
        <f t="shared" si="140"/>
        <v>0</v>
      </c>
      <c r="JJA127" s="229">
        <f t="shared" si="140"/>
        <v>0</v>
      </c>
      <c r="JJB127" s="229">
        <f t="shared" si="140"/>
        <v>0</v>
      </c>
      <c r="JJC127" s="229">
        <f t="shared" si="140"/>
        <v>0</v>
      </c>
      <c r="JJD127" s="229">
        <f t="shared" si="140"/>
        <v>0</v>
      </c>
      <c r="JJE127" s="229">
        <f t="shared" si="140"/>
        <v>0</v>
      </c>
      <c r="JJF127" s="229">
        <f t="shared" si="140"/>
        <v>0</v>
      </c>
      <c r="JJG127" s="229">
        <f t="shared" si="140"/>
        <v>0</v>
      </c>
      <c r="JJH127" s="229">
        <f t="shared" si="140"/>
        <v>0</v>
      </c>
      <c r="JJI127" s="229">
        <f t="shared" si="140"/>
        <v>0</v>
      </c>
      <c r="JJJ127" s="229">
        <f t="shared" si="140"/>
        <v>0</v>
      </c>
      <c r="JJK127" s="229">
        <f t="shared" si="140"/>
        <v>0</v>
      </c>
      <c r="JJL127" s="229">
        <f t="shared" si="140"/>
        <v>0</v>
      </c>
      <c r="JJM127" s="229">
        <f t="shared" si="140"/>
        <v>0</v>
      </c>
      <c r="JJN127" s="229">
        <f t="shared" si="140"/>
        <v>0</v>
      </c>
      <c r="JJO127" s="229">
        <f t="shared" si="140"/>
        <v>0</v>
      </c>
      <c r="JJP127" s="229">
        <f t="shared" si="140"/>
        <v>0</v>
      </c>
      <c r="JJQ127" s="229">
        <f t="shared" si="140"/>
        <v>0</v>
      </c>
      <c r="JJR127" s="229">
        <f t="shared" si="140"/>
        <v>0</v>
      </c>
      <c r="JJS127" s="229">
        <f t="shared" si="140"/>
        <v>0</v>
      </c>
      <c r="JJT127" s="229">
        <f t="shared" si="140"/>
        <v>0</v>
      </c>
      <c r="JJU127" s="229">
        <f t="shared" si="140"/>
        <v>0</v>
      </c>
      <c r="JJV127" s="229">
        <f t="shared" si="140"/>
        <v>0</v>
      </c>
      <c r="JJW127" s="229">
        <f t="shared" si="140"/>
        <v>0</v>
      </c>
      <c r="JJX127" s="229">
        <f t="shared" si="140"/>
        <v>0</v>
      </c>
      <c r="JJY127" s="229">
        <f t="shared" si="140"/>
        <v>0</v>
      </c>
      <c r="JJZ127" s="229">
        <f t="shared" si="140"/>
        <v>0</v>
      </c>
      <c r="JKA127" s="229">
        <f t="shared" si="140"/>
        <v>0</v>
      </c>
      <c r="JKB127" s="229">
        <f t="shared" si="140"/>
        <v>0</v>
      </c>
      <c r="JKC127" s="229">
        <f t="shared" si="140"/>
        <v>0</v>
      </c>
      <c r="JKD127" s="229">
        <f t="shared" si="140"/>
        <v>0</v>
      </c>
      <c r="JKE127" s="229">
        <f t="shared" si="140"/>
        <v>0</v>
      </c>
      <c r="JKF127" s="229">
        <f t="shared" si="140"/>
        <v>0</v>
      </c>
      <c r="JKG127" s="229">
        <f t="shared" si="140"/>
        <v>0</v>
      </c>
      <c r="JKH127" s="229">
        <f t="shared" si="140"/>
        <v>0</v>
      </c>
      <c r="JKI127" s="229">
        <f t="shared" si="140"/>
        <v>0</v>
      </c>
      <c r="JKJ127" s="229">
        <f t="shared" si="140"/>
        <v>0</v>
      </c>
      <c r="JKK127" s="229">
        <f t="shared" si="140"/>
        <v>0</v>
      </c>
      <c r="JKL127" s="229">
        <f t="shared" si="140"/>
        <v>0</v>
      </c>
      <c r="JKM127" s="229">
        <f t="shared" si="140"/>
        <v>0</v>
      </c>
      <c r="JKN127" s="229">
        <f t="shared" si="140"/>
        <v>0</v>
      </c>
      <c r="JKO127" s="229">
        <f t="shared" si="140"/>
        <v>0</v>
      </c>
      <c r="JKP127" s="229">
        <f t="shared" si="140"/>
        <v>0</v>
      </c>
      <c r="JKQ127" s="229">
        <f t="shared" si="140"/>
        <v>0</v>
      </c>
      <c r="JKR127" s="229">
        <f t="shared" si="140"/>
        <v>0</v>
      </c>
      <c r="JKS127" s="229">
        <f t="shared" si="140"/>
        <v>0</v>
      </c>
      <c r="JKT127" s="229">
        <f t="shared" si="140"/>
        <v>0</v>
      </c>
      <c r="JKU127" s="229">
        <f t="shared" si="140"/>
        <v>0</v>
      </c>
      <c r="JKV127" s="229">
        <f t="shared" si="140"/>
        <v>0</v>
      </c>
      <c r="JKW127" s="229">
        <f t="shared" ref="JKW127:JNH127" si="141">IFERROR(JKU127*JKS127,"")</f>
        <v>0</v>
      </c>
      <c r="JKX127" s="229">
        <f t="shared" si="141"/>
        <v>0</v>
      </c>
      <c r="JKY127" s="229">
        <f t="shared" si="141"/>
        <v>0</v>
      </c>
      <c r="JKZ127" s="229">
        <f t="shared" si="141"/>
        <v>0</v>
      </c>
      <c r="JLA127" s="229">
        <f t="shared" si="141"/>
        <v>0</v>
      </c>
      <c r="JLB127" s="229">
        <f t="shared" si="141"/>
        <v>0</v>
      </c>
      <c r="JLC127" s="229">
        <f t="shared" si="141"/>
        <v>0</v>
      </c>
      <c r="JLD127" s="229">
        <f t="shared" si="141"/>
        <v>0</v>
      </c>
      <c r="JLE127" s="229">
        <f t="shared" si="141"/>
        <v>0</v>
      </c>
      <c r="JLF127" s="229">
        <f t="shared" si="141"/>
        <v>0</v>
      </c>
      <c r="JLG127" s="229">
        <f t="shared" si="141"/>
        <v>0</v>
      </c>
      <c r="JLH127" s="229">
        <f t="shared" si="141"/>
        <v>0</v>
      </c>
      <c r="JLI127" s="229">
        <f t="shared" si="141"/>
        <v>0</v>
      </c>
      <c r="JLJ127" s="229">
        <f t="shared" si="141"/>
        <v>0</v>
      </c>
      <c r="JLK127" s="229">
        <f t="shared" si="141"/>
        <v>0</v>
      </c>
      <c r="JLL127" s="229">
        <f t="shared" si="141"/>
        <v>0</v>
      </c>
      <c r="JLM127" s="229">
        <f t="shared" si="141"/>
        <v>0</v>
      </c>
      <c r="JLN127" s="229">
        <f t="shared" si="141"/>
        <v>0</v>
      </c>
      <c r="JLO127" s="229">
        <f t="shared" si="141"/>
        <v>0</v>
      </c>
      <c r="JLP127" s="229">
        <f t="shared" si="141"/>
        <v>0</v>
      </c>
      <c r="JLQ127" s="229">
        <f t="shared" si="141"/>
        <v>0</v>
      </c>
      <c r="JLR127" s="229">
        <f t="shared" si="141"/>
        <v>0</v>
      </c>
      <c r="JLS127" s="229">
        <f t="shared" si="141"/>
        <v>0</v>
      </c>
      <c r="JLT127" s="229">
        <f t="shared" si="141"/>
        <v>0</v>
      </c>
      <c r="JLU127" s="229">
        <f t="shared" si="141"/>
        <v>0</v>
      </c>
      <c r="JLV127" s="229">
        <f t="shared" si="141"/>
        <v>0</v>
      </c>
      <c r="JLW127" s="229">
        <f t="shared" si="141"/>
        <v>0</v>
      </c>
      <c r="JLX127" s="229">
        <f t="shared" si="141"/>
        <v>0</v>
      </c>
      <c r="JLY127" s="229">
        <f t="shared" si="141"/>
        <v>0</v>
      </c>
      <c r="JLZ127" s="229">
        <f t="shared" si="141"/>
        <v>0</v>
      </c>
      <c r="JMA127" s="229">
        <f t="shared" si="141"/>
        <v>0</v>
      </c>
      <c r="JMB127" s="229">
        <f t="shared" si="141"/>
        <v>0</v>
      </c>
      <c r="JMC127" s="229">
        <f t="shared" si="141"/>
        <v>0</v>
      </c>
      <c r="JMD127" s="229">
        <f t="shared" si="141"/>
        <v>0</v>
      </c>
      <c r="JME127" s="229">
        <f t="shared" si="141"/>
        <v>0</v>
      </c>
      <c r="JMF127" s="229">
        <f t="shared" si="141"/>
        <v>0</v>
      </c>
      <c r="JMG127" s="229">
        <f t="shared" si="141"/>
        <v>0</v>
      </c>
      <c r="JMH127" s="229">
        <f t="shared" si="141"/>
        <v>0</v>
      </c>
      <c r="JMI127" s="229">
        <f t="shared" si="141"/>
        <v>0</v>
      </c>
      <c r="JMJ127" s="229">
        <f t="shared" si="141"/>
        <v>0</v>
      </c>
      <c r="JMK127" s="229">
        <f t="shared" si="141"/>
        <v>0</v>
      </c>
      <c r="JML127" s="229">
        <f t="shared" si="141"/>
        <v>0</v>
      </c>
      <c r="JMM127" s="229">
        <f t="shared" si="141"/>
        <v>0</v>
      </c>
      <c r="JMN127" s="229">
        <f t="shared" si="141"/>
        <v>0</v>
      </c>
      <c r="JMO127" s="229">
        <f t="shared" si="141"/>
        <v>0</v>
      </c>
      <c r="JMP127" s="229">
        <f t="shared" si="141"/>
        <v>0</v>
      </c>
      <c r="JMQ127" s="229">
        <f t="shared" si="141"/>
        <v>0</v>
      </c>
      <c r="JMR127" s="229">
        <f t="shared" si="141"/>
        <v>0</v>
      </c>
      <c r="JMS127" s="229">
        <f t="shared" si="141"/>
        <v>0</v>
      </c>
      <c r="JMT127" s="229">
        <f t="shared" si="141"/>
        <v>0</v>
      </c>
      <c r="JMU127" s="229">
        <f t="shared" si="141"/>
        <v>0</v>
      </c>
      <c r="JMV127" s="229">
        <f t="shared" si="141"/>
        <v>0</v>
      </c>
      <c r="JMW127" s="229">
        <f t="shared" si="141"/>
        <v>0</v>
      </c>
      <c r="JMX127" s="229">
        <f t="shared" si="141"/>
        <v>0</v>
      </c>
      <c r="JMY127" s="229">
        <f t="shared" si="141"/>
        <v>0</v>
      </c>
      <c r="JMZ127" s="229">
        <f t="shared" si="141"/>
        <v>0</v>
      </c>
      <c r="JNA127" s="229">
        <f t="shared" si="141"/>
        <v>0</v>
      </c>
      <c r="JNB127" s="229">
        <f t="shared" si="141"/>
        <v>0</v>
      </c>
      <c r="JNC127" s="229">
        <f t="shared" si="141"/>
        <v>0</v>
      </c>
      <c r="JND127" s="229">
        <f t="shared" si="141"/>
        <v>0</v>
      </c>
      <c r="JNE127" s="229">
        <f t="shared" si="141"/>
        <v>0</v>
      </c>
      <c r="JNF127" s="229">
        <f t="shared" si="141"/>
        <v>0</v>
      </c>
      <c r="JNG127" s="229">
        <f t="shared" si="141"/>
        <v>0</v>
      </c>
      <c r="JNH127" s="229">
        <f t="shared" si="141"/>
        <v>0</v>
      </c>
      <c r="JNI127" s="229">
        <f t="shared" ref="JNI127:JPT127" si="142">IFERROR(JNG127*JNE127,"")</f>
        <v>0</v>
      </c>
      <c r="JNJ127" s="229">
        <f t="shared" si="142"/>
        <v>0</v>
      </c>
      <c r="JNK127" s="229">
        <f t="shared" si="142"/>
        <v>0</v>
      </c>
      <c r="JNL127" s="229">
        <f t="shared" si="142"/>
        <v>0</v>
      </c>
      <c r="JNM127" s="229">
        <f t="shared" si="142"/>
        <v>0</v>
      </c>
      <c r="JNN127" s="229">
        <f t="shared" si="142"/>
        <v>0</v>
      </c>
      <c r="JNO127" s="229">
        <f t="shared" si="142"/>
        <v>0</v>
      </c>
      <c r="JNP127" s="229">
        <f t="shared" si="142"/>
        <v>0</v>
      </c>
      <c r="JNQ127" s="229">
        <f t="shared" si="142"/>
        <v>0</v>
      </c>
      <c r="JNR127" s="229">
        <f t="shared" si="142"/>
        <v>0</v>
      </c>
      <c r="JNS127" s="229">
        <f t="shared" si="142"/>
        <v>0</v>
      </c>
      <c r="JNT127" s="229">
        <f t="shared" si="142"/>
        <v>0</v>
      </c>
      <c r="JNU127" s="229">
        <f t="shared" si="142"/>
        <v>0</v>
      </c>
      <c r="JNV127" s="229">
        <f t="shared" si="142"/>
        <v>0</v>
      </c>
      <c r="JNW127" s="229">
        <f t="shared" si="142"/>
        <v>0</v>
      </c>
      <c r="JNX127" s="229">
        <f t="shared" si="142"/>
        <v>0</v>
      </c>
      <c r="JNY127" s="229">
        <f t="shared" si="142"/>
        <v>0</v>
      </c>
      <c r="JNZ127" s="229">
        <f t="shared" si="142"/>
        <v>0</v>
      </c>
      <c r="JOA127" s="229">
        <f t="shared" si="142"/>
        <v>0</v>
      </c>
      <c r="JOB127" s="229">
        <f t="shared" si="142"/>
        <v>0</v>
      </c>
      <c r="JOC127" s="229">
        <f t="shared" si="142"/>
        <v>0</v>
      </c>
      <c r="JOD127" s="229">
        <f t="shared" si="142"/>
        <v>0</v>
      </c>
      <c r="JOE127" s="229">
        <f t="shared" si="142"/>
        <v>0</v>
      </c>
      <c r="JOF127" s="229">
        <f t="shared" si="142"/>
        <v>0</v>
      </c>
      <c r="JOG127" s="229">
        <f t="shared" si="142"/>
        <v>0</v>
      </c>
      <c r="JOH127" s="229">
        <f t="shared" si="142"/>
        <v>0</v>
      </c>
      <c r="JOI127" s="229">
        <f t="shared" si="142"/>
        <v>0</v>
      </c>
      <c r="JOJ127" s="229">
        <f t="shared" si="142"/>
        <v>0</v>
      </c>
      <c r="JOK127" s="229">
        <f t="shared" si="142"/>
        <v>0</v>
      </c>
      <c r="JOL127" s="229">
        <f t="shared" si="142"/>
        <v>0</v>
      </c>
      <c r="JOM127" s="229">
        <f t="shared" si="142"/>
        <v>0</v>
      </c>
      <c r="JON127" s="229">
        <f t="shared" si="142"/>
        <v>0</v>
      </c>
      <c r="JOO127" s="229">
        <f t="shared" si="142"/>
        <v>0</v>
      </c>
      <c r="JOP127" s="229">
        <f t="shared" si="142"/>
        <v>0</v>
      </c>
      <c r="JOQ127" s="229">
        <f t="shared" si="142"/>
        <v>0</v>
      </c>
      <c r="JOR127" s="229">
        <f t="shared" si="142"/>
        <v>0</v>
      </c>
      <c r="JOS127" s="229">
        <f t="shared" si="142"/>
        <v>0</v>
      </c>
      <c r="JOT127" s="229">
        <f t="shared" si="142"/>
        <v>0</v>
      </c>
      <c r="JOU127" s="229">
        <f t="shared" si="142"/>
        <v>0</v>
      </c>
      <c r="JOV127" s="229">
        <f t="shared" si="142"/>
        <v>0</v>
      </c>
      <c r="JOW127" s="229">
        <f t="shared" si="142"/>
        <v>0</v>
      </c>
      <c r="JOX127" s="229">
        <f t="shared" si="142"/>
        <v>0</v>
      </c>
      <c r="JOY127" s="229">
        <f t="shared" si="142"/>
        <v>0</v>
      </c>
      <c r="JOZ127" s="229">
        <f t="shared" si="142"/>
        <v>0</v>
      </c>
      <c r="JPA127" s="229">
        <f t="shared" si="142"/>
        <v>0</v>
      </c>
      <c r="JPB127" s="229">
        <f t="shared" si="142"/>
        <v>0</v>
      </c>
      <c r="JPC127" s="229">
        <f t="shared" si="142"/>
        <v>0</v>
      </c>
      <c r="JPD127" s="229">
        <f t="shared" si="142"/>
        <v>0</v>
      </c>
      <c r="JPE127" s="229">
        <f t="shared" si="142"/>
        <v>0</v>
      </c>
      <c r="JPF127" s="229">
        <f t="shared" si="142"/>
        <v>0</v>
      </c>
      <c r="JPG127" s="229">
        <f t="shared" si="142"/>
        <v>0</v>
      </c>
      <c r="JPH127" s="229">
        <f t="shared" si="142"/>
        <v>0</v>
      </c>
      <c r="JPI127" s="229">
        <f t="shared" si="142"/>
        <v>0</v>
      </c>
      <c r="JPJ127" s="229">
        <f t="shared" si="142"/>
        <v>0</v>
      </c>
      <c r="JPK127" s="229">
        <f t="shared" si="142"/>
        <v>0</v>
      </c>
      <c r="JPL127" s="229">
        <f t="shared" si="142"/>
        <v>0</v>
      </c>
      <c r="JPM127" s="229">
        <f t="shared" si="142"/>
        <v>0</v>
      </c>
      <c r="JPN127" s="229">
        <f t="shared" si="142"/>
        <v>0</v>
      </c>
      <c r="JPO127" s="229">
        <f t="shared" si="142"/>
        <v>0</v>
      </c>
      <c r="JPP127" s="229">
        <f t="shared" si="142"/>
        <v>0</v>
      </c>
      <c r="JPQ127" s="229">
        <f t="shared" si="142"/>
        <v>0</v>
      </c>
      <c r="JPR127" s="229">
        <f t="shared" si="142"/>
        <v>0</v>
      </c>
      <c r="JPS127" s="229">
        <f t="shared" si="142"/>
        <v>0</v>
      </c>
      <c r="JPT127" s="229">
        <f t="shared" si="142"/>
        <v>0</v>
      </c>
      <c r="JPU127" s="229">
        <f t="shared" ref="JPU127:JSF127" si="143">IFERROR(JPS127*JPQ127,"")</f>
        <v>0</v>
      </c>
      <c r="JPV127" s="229">
        <f t="shared" si="143"/>
        <v>0</v>
      </c>
      <c r="JPW127" s="229">
        <f t="shared" si="143"/>
        <v>0</v>
      </c>
      <c r="JPX127" s="229">
        <f t="shared" si="143"/>
        <v>0</v>
      </c>
      <c r="JPY127" s="229">
        <f t="shared" si="143"/>
        <v>0</v>
      </c>
      <c r="JPZ127" s="229">
        <f t="shared" si="143"/>
        <v>0</v>
      </c>
      <c r="JQA127" s="229">
        <f t="shared" si="143"/>
        <v>0</v>
      </c>
      <c r="JQB127" s="229">
        <f t="shared" si="143"/>
        <v>0</v>
      </c>
      <c r="JQC127" s="229">
        <f t="shared" si="143"/>
        <v>0</v>
      </c>
      <c r="JQD127" s="229">
        <f t="shared" si="143"/>
        <v>0</v>
      </c>
      <c r="JQE127" s="229">
        <f t="shared" si="143"/>
        <v>0</v>
      </c>
      <c r="JQF127" s="229">
        <f t="shared" si="143"/>
        <v>0</v>
      </c>
      <c r="JQG127" s="229">
        <f t="shared" si="143"/>
        <v>0</v>
      </c>
      <c r="JQH127" s="229">
        <f t="shared" si="143"/>
        <v>0</v>
      </c>
      <c r="JQI127" s="229">
        <f t="shared" si="143"/>
        <v>0</v>
      </c>
      <c r="JQJ127" s="229">
        <f t="shared" si="143"/>
        <v>0</v>
      </c>
      <c r="JQK127" s="229">
        <f t="shared" si="143"/>
        <v>0</v>
      </c>
      <c r="JQL127" s="229">
        <f t="shared" si="143"/>
        <v>0</v>
      </c>
      <c r="JQM127" s="229">
        <f t="shared" si="143"/>
        <v>0</v>
      </c>
      <c r="JQN127" s="229">
        <f t="shared" si="143"/>
        <v>0</v>
      </c>
      <c r="JQO127" s="229">
        <f t="shared" si="143"/>
        <v>0</v>
      </c>
      <c r="JQP127" s="229">
        <f t="shared" si="143"/>
        <v>0</v>
      </c>
      <c r="JQQ127" s="229">
        <f t="shared" si="143"/>
        <v>0</v>
      </c>
      <c r="JQR127" s="229">
        <f t="shared" si="143"/>
        <v>0</v>
      </c>
      <c r="JQS127" s="229">
        <f t="shared" si="143"/>
        <v>0</v>
      </c>
      <c r="JQT127" s="229">
        <f t="shared" si="143"/>
        <v>0</v>
      </c>
      <c r="JQU127" s="229">
        <f t="shared" si="143"/>
        <v>0</v>
      </c>
      <c r="JQV127" s="229">
        <f t="shared" si="143"/>
        <v>0</v>
      </c>
      <c r="JQW127" s="229">
        <f t="shared" si="143"/>
        <v>0</v>
      </c>
      <c r="JQX127" s="229">
        <f t="shared" si="143"/>
        <v>0</v>
      </c>
      <c r="JQY127" s="229">
        <f t="shared" si="143"/>
        <v>0</v>
      </c>
      <c r="JQZ127" s="229">
        <f t="shared" si="143"/>
        <v>0</v>
      </c>
      <c r="JRA127" s="229">
        <f t="shared" si="143"/>
        <v>0</v>
      </c>
      <c r="JRB127" s="229">
        <f t="shared" si="143"/>
        <v>0</v>
      </c>
      <c r="JRC127" s="229">
        <f t="shared" si="143"/>
        <v>0</v>
      </c>
      <c r="JRD127" s="229">
        <f t="shared" si="143"/>
        <v>0</v>
      </c>
      <c r="JRE127" s="229">
        <f t="shared" si="143"/>
        <v>0</v>
      </c>
      <c r="JRF127" s="229">
        <f t="shared" si="143"/>
        <v>0</v>
      </c>
      <c r="JRG127" s="229">
        <f t="shared" si="143"/>
        <v>0</v>
      </c>
      <c r="JRH127" s="229">
        <f t="shared" si="143"/>
        <v>0</v>
      </c>
      <c r="JRI127" s="229">
        <f t="shared" si="143"/>
        <v>0</v>
      </c>
      <c r="JRJ127" s="229">
        <f t="shared" si="143"/>
        <v>0</v>
      </c>
      <c r="JRK127" s="229">
        <f t="shared" si="143"/>
        <v>0</v>
      </c>
      <c r="JRL127" s="229">
        <f t="shared" si="143"/>
        <v>0</v>
      </c>
      <c r="JRM127" s="229">
        <f t="shared" si="143"/>
        <v>0</v>
      </c>
      <c r="JRN127" s="229">
        <f t="shared" si="143"/>
        <v>0</v>
      </c>
      <c r="JRO127" s="229">
        <f t="shared" si="143"/>
        <v>0</v>
      </c>
      <c r="JRP127" s="229">
        <f t="shared" si="143"/>
        <v>0</v>
      </c>
      <c r="JRQ127" s="229">
        <f t="shared" si="143"/>
        <v>0</v>
      </c>
      <c r="JRR127" s="229">
        <f t="shared" si="143"/>
        <v>0</v>
      </c>
      <c r="JRS127" s="229">
        <f t="shared" si="143"/>
        <v>0</v>
      </c>
      <c r="JRT127" s="229">
        <f t="shared" si="143"/>
        <v>0</v>
      </c>
      <c r="JRU127" s="229">
        <f t="shared" si="143"/>
        <v>0</v>
      </c>
      <c r="JRV127" s="229">
        <f t="shared" si="143"/>
        <v>0</v>
      </c>
      <c r="JRW127" s="229">
        <f t="shared" si="143"/>
        <v>0</v>
      </c>
      <c r="JRX127" s="229">
        <f t="shared" si="143"/>
        <v>0</v>
      </c>
      <c r="JRY127" s="229">
        <f t="shared" si="143"/>
        <v>0</v>
      </c>
      <c r="JRZ127" s="229">
        <f t="shared" si="143"/>
        <v>0</v>
      </c>
      <c r="JSA127" s="229">
        <f t="shared" si="143"/>
        <v>0</v>
      </c>
      <c r="JSB127" s="229">
        <f t="shared" si="143"/>
        <v>0</v>
      </c>
      <c r="JSC127" s="229">
        <f t="shared" si="143"/>
        <v>0</v>
      </c>
      <c r="JSD127" s="229">
        <f t="shared" si="143"/>
        <v>0</v>
      </c>
      <c r="JSE127" s="229">
        <f t="shared" si="143"/>
        <v>0</v>
      </c>
      <c r="JSF127" s="229">
        <f t="shared" si="143"/>
        <v>0</v>
      </c>
      <c r="JSG127" s="229">
        <f t="shared" ref="JSG127:JUR127" si="144">IFERROR(JSE127*JSC127,"")</f>
        <v>0</v>
      </c>
      <c r="JSH127" s="229">
        <f t="shared" si="144"/>
        <v>0</v>
      </c>
      <c r="JSI127" s="229">
        <f t="shared" si="144"/>
        <v>0</v>
      </c>
      <c r="JSJ127" s="229">
        <f t="shared" si="144"/>
        <v>0</v>
      </c>
      <c r="JSK127" s="229">
        <f t="shared" si="144"/>
        <v>0</v>
      </c>
      <c r="JSL127" s="229">
        <f t="shared" si="144"/>
        <v>0</v>
      </c>
      <c r="JSM127" s="229">
        <f t="shared" si="144"/>
        <v>0</v>
      </c>
      <c r="JSN127" s="229">
        <f t="shared" si="144"/>
        <v>0</v>
      </c>
      <c r="JSO127" s="229">
        <f t="shared" si="144"/>
        <v>0</v>
      </c>
      <c r="JSP127" s="229">
        <f t="shared" si="144"/>
        <v>0</v>
      </c>
      <c r="JSQ127" s="229">
        <f t="shared" si="144"/>
        <v>0</v>
      </c>
      <c r="JSR127" s="229">
        <f t="shared" si="144"/>
        <v>0</v>
      </c>
      <c r="JSS127" s="229">
        <f t="shared" si="144"/>
        <v>0</v>
      </c>
      <c r="JST127" s="229">
        <f t="shared" si="144"/>
        <v>0</v>
      </c>
      <c r="JSU127" s="229">
        <f t="shared" si="144"/>
        <v>0</v>
      </c>
      <c r="JSV127" s="229">
        <f t="shared" si="144"/>
        <v>0</v>
      </c>
      <c r="JSW127" s="229">
        <f t="shared" si="144"/>
        <v>0</v>
      </c>
      <c r="JSX127" s="229">
        <f t="shared" si="144"/>
        <v>0</v>
      </c>
      <c r="JSY127" s="229">
        <f t="shared" si="144"/>
        <v>0</v>
      </c>
      <c r="JSZ127" s="229">
        <f t="shared" si="144"/>
        <v>0</v>
      </c>
      <c r="JTA127" s="229">
        <f t="shared" si="144"/>
        <v>0</v>
      </c>
      <c r="JTB127" s="229">
        <f t="shared" si="144"/>
        <v>0</v>
      </c>
      <c r="JTC127" s="229">
        <f t="shared" si="144"/>
        <v>0</v>
      </c>
      <c r="JTD127" s="229">
        <f t="shared" si="144"/>
        <v>0</v>
      </c>
      <c r="JTE127" s="229">
        <f t="shared" si="144"/>
        <v>0</v>
      </c>
      <c r="JTF127" s="229">
        <f t="shared" si="144"/>
        <v>0</v>
      </c>
      <c r="JTG127" s="229">
        <f t="shared" si="144"/>
        <v>0</v>
      </c>
      <c r="JTH127" s="229">
        <f t="shared" si="144"/>
        <v>0</v>
      </c>
      <c r="JTI127" s="229">
        <f t="shared" si="144"/>
        <v>0</v>
      </c>
      <c r="JTJ127" s="229">
        <f t="shared" si="144"/>
        <v>0</v>
      </c>
      <c r="JTK127" s="229">
        <f t="shared" si="144"/>
        <v>0</v>
      </c>
      <c r="JTL127" s="229">
        <f t="shared" si="144"/>
        <v>0</v>
      </c>
      <c r="JTM127" s="229">
        <f t="shared" si="144"/>
        <v>0</v>
      </c>
      <c r="JTN127" s="229">
        <f t="shared" si="144"/>
        <v>0</v>
      </c>
      <c r="JTO127" s="229">
        <f t="shared" si="144"/>
        <v>0</v>
      </c>
      <c r="JTP127" s="229">
        <f t="shared" si="144"/>
        <v>0</v>
      </c>
      <c r="JTQ127" s="229">
        <f t="shared" si="144"/>
        <v>0</v>
      </c>
      <c r="JTR127" s="229">
        <f t="shared" si="144"/>
        <v>0</v>
      </c>
      <c r="JTS127" s="229">
        <f t="shared" si="144"/>
        <v>0</v>
      </c>
      <c r="JTT127" s="229">
        <f t="shared" si="144"/>
        <v>0</v>
      </c>
      <c r="JTU127" s="229">
        <f t="shared" si="144"/>
        <v>0</v>
      </c>
      <c r="JTV127" s="229">
        <f t="shared" si="144"/>
        <v>0</v>
      </c>
      <c r="JTW127" s="229">
        <f t="shared" si="144"/>
        <v>0</v>
      </c>
      <c r="JTX127" s="229">
        <f t="shared" si="144"/>
        <v>0</v>
      </c>
      <c r="JTY127" s="229">
        <f t="shared" si="144"/>
        <v>0</v>
      </c>
      <c r="JTZ127" s="229">
        <f t="shared" si="144"/>
        <v>0</v>
      </c>
      <c r="JUA127" s="229">
        <f t="shared" si="144"/>
        <v>0</v>
      </c>
      <c r="JUB127" s="229">
        <f t="shared" si="144"/>
        <v>0</v>
      </c>
      <c r="JUC127" s="229">
        <f t="shared" si="144"/>
        <v>0</v>
      </c>
      <c r="JUD127" s="229">
        <f t="shared" si="144"/>
        <v>0</v>
      </c>
      <c r="JUE127" s="229">
        <f t="shared" si="144"/>
        <v>0</v>
      </c>
      <c r="JUF127" s="229">
        <f t="shared" si="144"/>
        <v>0</v>
      </c>
      <c r="JUG127" s="229">
        <f t="shared" si="144"/>
        <v>0</v>
      </c>
      <c r="JUH127" s="229">
        <f t="shared" si="144"/>
        <v>0</v>
      </c>
      <c r="JUI127" s="229">
        <f t="shared" si="144"/>
        <v>0</v>
      </c>
      <c r="JUJ127" s="229">
        <f t="shared" si="144"/>
        <v>0</v>
      </c>
      <c r="JUK127" s="229">
        <f t="shared" si="144"/>
        <v>0</v>
      </c>
      <c r="JUL127" s="229">
        <f t="shared" si="144"/>
        <v>0</v>
      </c>
      <c r="JUM127" s="229">
        <f t="shared" si="144"/>
        <v>0</v>
      </c>
      <c r="JUN127" s="229">
        <f t="shared" si="144"/>
        <v>0</v>
      </c>
      <c r="JUO127" s="229">
        <f t="shared" si="144"/>
        <v>0</v>
      </c>
      <c r="JUP127" s="229">
        <f t="shared" si="144"/>
        <v>0</v>
      </c>
      <c r="JUQ127" s="229">
        <f t="shared" si="144"/>
        <v>0</v>
      </c>
      <c r="JUR127" s="229">
        <f t="shared" si="144"/>
        <v>0</v>
      </c>
      <c r="JUS127" s="229">
        <f t="shared" ref="JUS127:JXD127" si="145">IFERROR(JUQ127*JUO127,"")</f>
        <v>0</v>
      </c>
      <c r="JUT127" s="229">
        <f t="shared" si="145"/>
        <v>0</v>
      </c>
      <c r="JUU127" s="229">
        <f t="shared" si="145"/>
        <v>0</v>
      </c>
      <c r="JUV127" s="229">
        <f t="shared" si="145"/>
        <v>0</v>
      </c>
      <c r="JUW127" s="229">
        <f t="shared" si="145"/>
        <v>0</v>
      </c>
      <c r="JUX127" s="229">
        <f t="shared" si="145"/>
        <v>0</v>
      </c>
      <c r="JUY127" s="229">
        <f t="shared" si="145"/>
        <v>0</v>
      </c>
      <c r="JUZ127" s="229">
        <f t="shared" si="145"/>
        <v>0</v>
      </c>
      <c r="JVA127" s="229">
        <f t="shared" si="145"/>
        <v>0</v>
      </c>
      <c r="JVB127" s="229">
        <f t="shared" si="145"/>
        <v>0</v>
      </c>
      <c r="JVC127" s="229">
        <f t="shared" si="145"/>
        <v>0</v>
      </c>
      <c r="JVD127" s="229">
        <f t="shared" si="145"/>
        <v>0</v>
      </c>
      <c r="JVE127" s="229">
        <f t="shared" si="145"/>
        <v>0</v>
      </c>
      <c r="JVF127" s="229">
        <f t="shared" si="145"/>
        <v>0</v>
      </c>
      <c r="JVG127" s="229">
        <f t="shared" si="145"/>
        <v>0</v>
      </c>
      <c r="JVH127" s="229">
        <f t="shared" si="145"/>
        <v>0</v>
      </c>
      <c r="JVI127" s="229">
        <f t="shared" si="145"/>
        <v>0</v>
      </c>
      <c r="JVJ127" s="229">
        <f t="shared" si="145"/>
        <v>0</v>
      </c>
      <c r="JVK127" s="229">
        <f t="shared" si="145"/>
        <v>0</v>
      </c>
      <c r="JVL127" s="229">
        <f t="shared" si="145"/>
        <v>0</v>
      </c>
      <c r="JVM127" s="229">
        <f t="shared" si="145"/>
        <v>0</v>
      </c>
      <c r="JVN127" s="229">
        <f t="shared" si="145"/>
        <v>0</v>
      </c>
      <c r="JVO127" s="229">
        <f t="shared" si="145"/>
        <v>0</v>
      </c>
      <c r="JVP127" s="229">
        <f t="shared" si="145"/>
        <v>0</v>
      </c>
      <c r="JVQ127" s="229">
        <f t="shared" si="145"/>
        <v>0</v>
      </c>
      <c r="JVR127" s="229">
        <f t="shared" si="145"/>
        <v>0</v>
      </c>
      <c r="JVS127" s="229">
        <f t="shared" si="145"/>
        <v>0</v>
      </c>
      <c r="JVT127" s="229">
        <f t="shared" si="145"/>
        <v>0</v>
      </c>
      <c r="JVU127" s="229">
        <f t="shared" si="145"/>
        <v>0</v>
      </c>
      <c r="JVV127" s="229">
        <f t="shared" si="145"/>
        <v>0</v>
      </c>
      <c r="JVW127" s="229">
        <f t="shared" si="145"/>
        <v>0</v>
      </c>
      <c r="JVX127" s="229">
        <f t="shared" si="145"/>
        <v>0</v>
      </c>
      <c r="JVY127" s="229">
        <f t="shared" si="145"/>
        <v>0</v>
      </c>
      <c r="JVZ127" s="229">
        <f t="shared" si="145"/>
        <v>0</v>
      </c>
      <c r="JWA127" s="229">
        <f t="shared" si="145"/>
        <v>0</v>
      </c>
      <c r="JWB127" s="229">
        <f t="shared" si="145"/>
        <v>0</v>
      </c>
      <c r="JWC127" s="229">
        <f t="shared" si="145"/>
        <v>0</v>
      </c>
      <c r="JWD127" s="229">
        <f t="shared" si="145"/>
        <v>0</v>
      </c>
      <c r="JWE127" s="229">
        <f t="shared" si="145"/>
        <v>0</v>
      </c>
      <c r="JWF127" s="229">
        <f t="shared" si="145"/>
        <v>0</v>
      </c>
      <c r="JWG127" s="229">
        <f t="shared" si="145"/>
        <v>0</v>
      </c>
      <c r="JWH127" s="229">
        <f t="shared" si="145"/>
        <v>0</v>
      </c>
      <c r="JWI127" s="229">
        <f t="shared" si="145"/>
        <v>0</v>
      </c>
      <c r="JWJ127" s="229">
        <f t="shared" si="145"/>
        <v>0</v>
      </c>
      <c r="JWK127" s="229">
        <f t="shared" si="145"/>
        <v>0</v>
      </c>
      <c r="JWL127" s="229">
        <f t="shared" si="145"/>
        <v>0</v>
      </c>
      <c r="JWM127" s="229">
        <f t="shared" si="145"/>
        <v>0</v>
      </c>
      <c r="JWN127" s="229">
        <f t="shared" si="145"/>
        <v>0</v>
      </c>
      <c r="JWO127" s="229">
        <f t="shared" si="145"/>
        <v>0</v>
      </c>
      <c r="JWP127" s="229">
        <f t="shared" si="145"/>
        <v>0</v>
      </c>
      <c r="JWQ127" s="229">
        <f t="shared" si="145"/>
        <v>0</v>
      </c>
      <c r="JWR127" s="229">
        <f t="shared" si="145"/>
        <v>0</v>
      </c>
      <c r="JWS127" s="229">
        <f t="shared" si="145"/>
        <v>0</v>
      </c>
      <c r="JWT127" s="229">
        <f t="shared" si="145"/>
        <v>0</v>
      </c>
      <c r="JWU127" s="229">
        <f t="shared" si="145"/>
        <v>0</v>
      </c>
      <c r="JWV127" s="229">
        <f t="shared" si="145"/>
        <v>0</v>
      </c>
      <c r="JWW127" s="229">
        <f t="shared" si="145"/>
        <v>0</v>
      </c>
      <c r="JWX127" s="229">
        <f t="shared" si="145"/>
        <v>0</v>
      </c>
      <c r="JWY127" s="229">
        <f t="shared" si="145"/>
        <v>0</v>
      </c>
      <c r="JWZ127" s="229">
        <f t="shared" si="145"/>
        <v>0</v>
      </c>
      <c r="JXA127" s="229">
        <f t="shared" si="145"/>
        <v>0</v>
      </c>
      <c r="JXB127" s="229">
        <f t="shared" si="145"/>
        <v>0</v>
      </c>
      <c r="JXC127" s="229">
        <f t="shared" si="145"/>
        <v>0</v>
      </c>
      <c r="JXD127" s="229">
        <f t="shared" si="145"/>
        <v>0</v>
      </c>
      <c r="JXE127" s="229">
        <f t="shared" ref="JXE127:JZP127" si="146">IFERROR(JXC127*JXA127,"")</f>
        <v>0</v>
      </c>
      <c r="JXF127" s="229">
        <f t="shared" si="146"/>
        <v>0</v>
      </c>
      <c r="JXG127" s="229">
        <f t="shared" si="146"/>
        <v>0</v>
      </c>
      <c r="JXH127" s="229">
        <f t="shared" si="146"/>
        <v>0</v>
      </c>
      <c r="JXI127" s="229">
        <f t="shared" si="146"/>
        <v>0</v>
      </c>
      <c r="JXJ127" s="229">
        <f t="shared" si="146"/>
        <v>0</v>
      </c>
      <c r="JXK127" s="229">
        <f t="shared" si="146"/>
        <v>0</v>
      </c>
      <c r="JXL127" s="229">
        <f t="shared" si="146"/>
        <v>0</v>
      </c>
      <c r="JXM127" s="229">
        <f t="shared" si="146"/>
        <v>0</v>
      </c>
      <c r="JXN127" s="229">
        <f t="shared" si="146"/>
        <v>0</v>
      </c>
      <c r="JXO127" s="229">
        <f t="shared" si="146"/>
        <v>0</v>
      </c>
      <c r="JXP127" s="229">
        <f t="shared" si="146"/>
        <v>0</v>
      </c>
      <c r="JXQ127" s="229">
        <f t="shared" si="146"/>
        <v>0</v>
      </c>
      <c r="JXR127" s="229">
        <f t="shared" si="146"/>
        <v>0</v>
      </c>
      <c r="JXS127" s="229">
        <f t="shared" si="146"/>
        <v>0</v>
      </c>
      <c r="JXT127" s="229">
        <f t="shared" si="146"/>
        <v>0</v>
      </c>
      <c r="JXU127" s="229">
        <f t="shared" si="146"/>
        <v>0</v>
      </c>
      <c r="JXV127" s="229">
        <f t="shared" si="146"/>
        <v>0</v>
      </c>
      <c r="JXW127" s="229">
        <f t="shared" si="146"/>
        <v>0</v>
      </c>
      <c r="JXX127" s="229">
        <f t="shared" si="146"/>
        <v>0</v>
      </c>
      <c r="JXY127" s="229">
        <f t="shared" si="146"/>
        <v>0</v>
      </c>
      <c r="JXZ127" s="229">
        <f t="shared" si="146"/>
        <v>0</v>
      </c>
      <c r="JYA127" s="229">
        <f t="shared" si="146"/>
        <v>0</v>
      </c>
      <c r="JYB127" s="229">
        <f t="shared" si="146"/>
        <v>0</v>
      </c>
      <c r="JYC127" s="229">
        <f t="shared" si="146"/>
        <v>0</v>
      </c>
      <c r="JYD127" s="229">
        <f t="shared" si="146"/>
        <v>0</v>
      </c>
      <c r="JYE127" s="229">
        <f t="shared" si="146"/>
        <v>0</v>
      </c>
      <c r="JYF127" s="229">
        <f t="shared" si="146"/>
        <v>0</v>
      </c>
      <c r="JYG127" s="229">
        <f t="shared" si="146"/>
        <v>0</v>
      </c>
      <c r="JYH127" s="229">
        <f t="shared" si="146"/>
        <v>0</v>
      </c>
      <c r="JYI127" s="229">
        <f t="shared" si="146"/>
        <v>0</v>
      </c>
      <c r="JYJ127" s="229">
        <f t="shared" si="146"/>
        <v>0</v>
      </c>
      <c r="JYK127" s="229">
        <f t="shared" si="146"/>
        <v>0</v>
      </c>
      <c r="JYL127" s="229">
        <f t="shared" si="146"/>
        <v>0</v>
      </c>
      <c r="JYM127" s="229">
        <f t="shared" si="146"/>
        <v>0</v>
      </c>
      <c r="JYN127" s="229">
        <f t="shared" si="146"/>
        <v>0</v>
      </c>
      <c r="JYO127" s="229">
        <f t="shared" si="146"/>
        <v>0</v>
      </c>
      <c r="JYP127" s="229">
        <f t="shared" si="146"/>
        <v>0</v>
      </c>
      <c r="JYQ127" s="229">
        <f t="shared" si="146"/>
        <v>0</v>
      </c>
      <c r="JYR127" s="229">
        <f t="shared" si="146"/>
        <v>0</v>
      </c>
      <c r="JYS127" s="229">
        <f t="shared" si="146"/>
        <v>0</v>
      </c>
      <c r="JYT127" s="229">
        <f t="shared" si="146"/>
        <v>0</v>
      </c>
      <c r="JYU127" s="229">
        <f t="shared" si="146"/>
        <v>0</v>
      </c>
      <c r="JYV127" s="229">
        <f t="shared" si="146"/>
        <v>0</v>
      </c>
      <c r="JYW127" s="229">
        <f t="shared" si="146"/>
        <v>0</v>
      </c>
      <c r="JYX127" s="229">
        <f t="shared" si="146"/>
        <v>0</v>
      </c>
      <c r="JYY127" s="229">
        <f t="shared" si="146"/>
        <v>0</v>
      </c>
      <c r="JYZ127" s="229">
        <f t="shared" si="146"/>
        <v>0</v>
      </c>
      <c r="JZA127" s="229">
        <f t="shared" si="146"/>
        <v>0</v>
      </c>
      <c r="JZB127" s="229">
        <f t="shared" si="146"/>
        <v>0</v>
      </c>
      <c r="JZC127" s="229">
        <f t="shared" si="146"/>
        <v>0</v>
      </c>
      <c r="JZD127" s="229">
        <f t="shared" si="146"/>
        <v>0</v>
      </c>
      <c r="JZE127" s="229">
        <f t="shared" si="146"/>
        <v>0</v>
      </c>
      <c r="JZF127" s="229">
        <f t="shared" si="146"/>
        <v>0</v>
      </c>
      <c r="JZG127" s="229">
        <f t="shared" si="146"/>
        <v>0</v>
      </c>
      <c r="JZH127" s="229">
        <f t="shared" si="146"/>
        <v>0</v>
      </c>
      <c r="JZI127" s="229">
        <f t="shared" si="146"/>
        <v>0</v>
      </c>
      <c r="JZJ127" s="229">
        <f t="shared" si="146"/>
        <v>0</v>
      </c>
      <c r="JZK127" s="229">
        <f t="shared" si="146"/>
        <v>0</v>
      </c>
      <c r="JZL127" s="229">
        <f t="shared" si="146"/>
        <v>0</v>
      </c>
      <c r="JZM127" s="229">
        <f t="shared" si="146"/>
        <v>0</v>
      </c>
      <c r="JZN127" s="229">
        <f t="shared" si="146"/>
        <v>0</v>
      </c>
      <c r="JZO127" s="229">
        <f t="shared" si="146"/>
        <v>0</v>
      </c>
      <c r="JZP127" s="229">
        <f t="shared" si="146"/>
        <v>0</v>
      </c>
      <c r="JZQ127" s="229">
        <f t="shared" ref="JZQ127:KCB127" si="147">IFERROR(JZO127*JZM127,"")</f>
        <v>0</v>
      </c>
      <c r="JZR127" s="229">
        <f t="shared" si="147"/>
        <v>0</v>
      </c>
      <c r="JZS127" s="229">
        <f t="shared" si="147"/>
        <v>0</v>
      </c>
      <c r="JZT127" s="229">
        <f t="shared" si="147"/>
        <v>0</v>
      </c>
      <c r="JZU127" s="229">
        <f t="shared" si="147"/>
        <v>0</v>
      </c>
      <c r="JZV127" s="229">
        <f t="shared" si="147"/>
        <v>0</v>
      </c>
      <c r="JZW127" s="229">
        <f t="shared" si="147"/>
        <v>0</v>
      </c>
      <c r="JZX127" s="229">
        <f t="shared" si="147"/>
        <v>0</v>
      </c>
      <c r="JZY127" s="229">
        <f t="shared" si="147"/>
        <v>0</v>
      </c>
      <c r="JZZ127" s="229">
        <f t="shared" si="147"/>
        <v>0</v>
      </c>
      <c r="KAA127" s="229">
        <f t="shared" si="147"/>
        <v>0</v>
      </c>
      <c r="KAB127" s="229">
        <f t="shared" si="147"/>
        <v>0</v>
      </c>
      <c r="KAC127" s="229">
        <f t="shared" si="147"/>
        <v>0</v>
      </c>
      <c r="KAD127" s="229">
        <f t="shared" si="147"/>
        <v>0</v>
      </c>
      <c r="KAE127" s="229">
        <f t="shared" si="147"/>
        <v>0</v>
      </c>
      <c r="KAF127" s="229">
        <f t="shared" si="147"/>
        <v>0</v>
      </c>
      <c r="KAG127" s="229">
        <f t="shared" si="147"/>
        <v>0</v>
      </c>
      <c r="KAH127" s="229">
        <f t="shared" si="147"/>
        <v>0</v>
      </c>
      <c r="KAI127" s="229">
        <f t="shared" si="147"/>
        <v>0</v>
      </c>
      <c r="KAJ127" s="229">
        <f t="shared" si="147"/>
        <v>0</v>
      </c>
      <c r="KAK127" s="229">
        <f t="shared" si="147"/>
        <v>0</v>
      </c>
      <c r="KAL127" s="229">
        <f t="shared" si="147"/>
        <v>0</v>
      </c>
      <c r="KAM127" s="229">
        <f t="shared" si="147"/>
        <v>0</v>
      </c>
      <c r="KAN127" s="229">
        <f t="shared" si="147"/>
        <v>0</v>
      </c>
      <c r="KAO127" s="229">
        <f t="shared" si="147"/>
        <v>0</v>
      </c>
      <c r="KAP127" s="229">
        <f t="shared" si="147"/>
        <v>0</v>
      </c>
      <c r="KAQ127" s="229">
        <f t="shared" si="147"/>
        <v>0</v>
      </c>
      <c r="KAR127" s="229">
        <f t="shared" si="147"/>
        <v>0</v>
      </c>
      <c r="KAS127" s="229">
        <f t="shared" si="147"/>
        <v>0</v>
      </c>
      <c r="KAT127" s="229">
        <f t="shared" si="147"/>
        <v>0</v>
      </c>
      <c r="KAU127" s="229">
        <f t="shared" si="147"/>
        <v>0</v>
      </c>
      <c r="KAV127" s="229">
        <f t="shared" si="147"/>
        <v>0</v>
      </c>
      <c r="KAW127" s="229">
        <f t="shared" si="147"/>
        <v>0</v>
      </c>
      <c r="KAX127" s="229">
        <f t="shared" si="147"/>
        <v>0</v>
      </c>
      <c r="KAY127" s="229">
        <f t="shared" si="147"/>
        <v>0</v>
      </c>
      <c r="KAZ127" s="229">
        <f t="shared" si="147"/>
        <v>0</v>
      </c>
      <c r="KBA127" s="229">
        <f t="shared" si="147"/>
        <v>0</v>
      </c>
      <c r="KBB127" s="229">
        <f t="shared" si="147"/>
        <v>0</v>
      </c>
      <c r="KBC127" s="229">
        <f t="shared" si="147"/>
        <v>0</v>
      </c>
      <c r="KBD127" s="229">
        <f t="shared" si="147"/>
        <v>0</v>
      </c>
      <c r="KBE127" s="229">
        <f t="shared" si="147"/>
        <v>0</v>
      </c>
      <c r="KBF127" s="229">
        <f t="shared" si="147"/>
        <v>0</v>
      </c>
      <c r="KBG127" s="229">
        <f t="shared" si="147"/>
        <v>0</v>
      </c>
      <c r="KBH127" s="229">
        <f t="shared" si="147"/>
        <v>0</v>
      </c>
      <c r="KBI127" s="229">
        <f t="shared" si="147"/>
        <v>0</v>
      </c>
      <c r="KBJ127" s="229">
        <f t="shared" si="147"/>
        <v>0</v>
      </c>
      <c r="KBK127" s="229">
        <f t="shared" si="147"/>
        <v>0</v>
      </c>
      <c r="KBL127" s="229">
        <f t="shared" si="147"/>
        <v>0</v>
      </c>
      <c r="KBM127" s="229">
        <f t="shared" si="147"/>
        <v>0</v>
      </c>
      <c r="KBN127" s="229">
        <f t="shared" si="147"/>
        <v>0</v>
      </c>
      <c r="KBO127" s="229">
        <f t="shared" si="147"/>
        <v>0</v>
      </c>
      <c r="KBP127" s="229">
        <f t="shared" si="147"/>
        <v>0</v>
      </c>
      <c r="KBQ127" s="229">
        <f t="shared" si="147"/>
        <v>0</v>
      </c>
      <c r="KBR127" s="229">
        <f t="shared" si="147"/>
        <v>0</v>
      </c>
      <c r="KBS127" s="229">
        <f t="shared" si="147"/>
        <v>0</v>
      </c>
      <c r="KBT127" s="229">
        <f t="shared" si="147"/>
        <v>0</v>
      </c>
      <c r="KBU127" s="229">
        <f t="shared" si="147"/>
        <v>0</v>
      </c>
      <c r="KBV127" s="229">
        <f t="shared" si="147"/>
        <v>0</v>
      </c>
      <c r="KBW127" s="229">
        <f t="shared" si="147"/>
        <v>0</v>
      </c>
      <c r="KBX127" s="229">
        <f t="shared" si="147"/>
        <v>0</v>
      </c>
      <c r="KBY127" s="229">
        <f t="shared" si="147"/>
        <v>0</v>
      </c>
      <c r="KBZ127" s="229">
        <f t="shared" si="147"/>
        <v>0</v>
      </c>
      <c r="KCA127" s="229">
        <f t="shared" si="147"/>
        <v>0</v>
      </c>
      <c r="KCB127" s="229">
        <f t="shared" si="147"/>
        <v>0</v>
      </c>
      <c r="KCC127" s="229">
        <f t="shared" ref="KCC127:KEN127" si="148">IFERROR(KCA127*KBY127,"")</f>
        <v>0</v>
      </c>
      <c r="KCD127" s="229">
        <f t="shared" si="148"/>
        <v>0</v>
      </c>
      <c r="KCE127" s="229">
        <f t="shared" si="148"/>
        <v>0</v>
      </c>
      <c r="KCF127" s="229">
        <f t="shared" si="148"/>
        <v>0</v>
      </c>
      <c r="KCG127" s="229">
        <f t="shared" si="148"/>
        <v>0</v>
      </c>
      <c r="KCH127" s="229">
        <f t="shared" si="148"/>
        <v>0</v>
      </c>
      <c r="KCI127" s="229">
        <f t="shared" si="148"/>
        <v>0</v>
      </c>
      <c r="KCJ127" s="229">
        <f t="shared" si="148"/>
        <v>0</v>
      </c>
      <c r="KCK127" s="229">
        <f t="shared" si="148"/>
        <v>0</v>
      </c>
      <c r="KCL127" s="229">
        <f t="shared" si="148"/>
        <v>0</v>
      </c>
      <c r="KCM127" s="229">
        <f t="shared" si="148"/>
        <v>0</v>
      </c>
      <c r="KCN127" s="229">
        <f t="shared" si="148"/>
        <v>0</v>
      </c>
      <c r="KCO127" s="229">
        <f t="shared" si="148"/>
        <v>0</v>
      </c>
      <c r="KCP127" s="229">
        <f t="shared" si="148"/>
        <v>0</v>
      </c>
      <c r="KCQ127" s="229">
        <f t="shared" si="148"/>
        <v>0</v>
      </c>
      <c r="KCR127" s="229">
        <f t="shared" si="148"/>
        <v>0</v>
      </c>
      <c r="KCS127" s="229">
        <f t="shared" si="148"/>
        <v>0</v>
      </c>
      <c r="KCT127" s="229">
        <f t="shared" si="148"/>
        <v>0</v>
      </c>
      <c r="KCU127" s="229">
        <f t="shared" si="148"/>
        <v>0</v>
      </c>
      <c r="KCV127" s="229">
        <f t="shared" si="148"/>
        <v>0</v>
      </c>
      <c r="KCW127" s="229">
        <f t="shared" si="148"/>
        <v>0</v>
      </c>
      <c r="KCX127" s="229">
        <f t="shared" si="148"/>
        <v>0</v>
      </c>
      <c r="KCY127" s="229">
        <f t="shared" si="148"/>
        <v>0</v>
      </c>
      <c r="KCZ127" s="229">
        <f t="shared" si="148"/>
        <v>0</v>
      </c>
      <c r="KDA127" s="229">
        <f t="shared" si="148"/>
        <v>0</v>
      </c>
      <c r="KDB127" s="229">
        <f t="shared" si="148"/>
        <v>0</v>
      </c>
      <c r="KDC127" s="229">
        <f t="shared" si="148"/>
        <v>0</v>
      </c>
      <c r="KDD127" s="229">
        <f t="shared" si="148"/>
        <v>0</v>
      </c>
      <c r="KDE127" s="229">
        <f t="shared" si="148"/>
        <v>0</v>
      </c>
      <c r="KDF127" s="229">
        <f t="shared" si="148"/>
        <v>0</v>
      </c>
      <c r="KDG127" s="229">
        <f t="shared" si="148"/>
        <v>0</v>
      </c>
      <c r="KDH127" s="229">
        <f t="shared" si="148"/>
        <v>0</v>
      </c>
      <c r="KDI127" s="229">
        <f t="shared" si="148"/>
        <v>0</v>
      </c>
      <c r="KDJ127" s="229">
        <f t="shared" si="148"/>
        <v>0</v>
      </c>
      <c r="KDK127" s="229">
        <f t="shared" si="148"/>
        <v>0</v>
      </c>
      <c r="KDL127" s="229">
        <f t="shared" si="148"/>
        <v>0</v>
      </c>
      <c r="KDM127" s="229">
        <f t="shared" si="148"/>
        <v>0</v>
      </c>
      <c r="KDN127" s="229">
        <f t="shared" si="148"/>
        <v>0</v>
      </c>
      <c r="KDO127" s="229">
        <f t="shared" si="148"/>
        <v>0</v>
      </c>
      <c r="KDP127" s="229">
        <f t="shared" si="148"/>
        <v>0</v>
      </c>
      <c r="KDQ127" s="229">
        <f t="shared" si="148"/>
        <v>0</v>
      </c>
      <c r="KDR127" s="229">
        <f t="shared" si="148"/>
        <v>0</v>
      </c>
      <c r="KDS127" s="229">
        <f t="shared" si="148"/>
        <v>0</v>
      </c>
      <c r="KDT127" s="229">
        <f t="shared" si="148"/>
        <v>0</v>
      </c>
      <c r="KDU127" s="229">
        <f t="shared" si="148"/>
        <v>0</v>
      </c>
      <c r="KDV127" s="229">
        <f t="shared" si="148"/>
        <v>0</v>
      </c>
      <c r="KDW127" s="229">
        <f t="shared" si="148"/>
        <v>0</v>
      </c>
      <c r="KDX127" s="229">
        <f t="shared" si="148"/>
        <v>0</v>
      </c>
      <c r="KDY127" s="229">
        <f t="shared" si="148"/>
        <v>0</v>
      </c>
      <c r="KDZ127" s="229">
        <f t="shared" si="148"/>
        <v>0</v>
      </c>
      <c r="KEA127" s="229">
        <f t="shared" si="148"/>
        <v>0</v>
      </c>
      <c r="KEB127" s="229">
        <f t="shared" si="148"/>
        <v>0</v>
      </c>
      <c r="KEC127" s="229">
        <f t="shared" si="148"/>
        <v>0</v>
      </c>
      <c r="KED127" s="229">
        <f t="shared" si="148"/>
        <v>0</v>
      </c>
      <c r="KEE127" s="229">
        <f t="shared" si="148"/>
        <v>0</v>
      </c>
      <c r="KEF127" s="229">
        <f t="shared" si="148"/>
        <v>0</v>
      </c>
      <c r="KEG127" s="229">
        <f t="shared" si="148"/>
        <v>0</v>
      </c>
      <c r="KEH127" s="229">
        <f t="shared" si="148"/>
        <v>0</v>
      </c>
      <c r="KEI127" s="229">
        <f t="shared" si="148"/>
        <v>0</v>
      </c>
      <c r="KEJ127" s="229">
        <f t="shared" si="148"/>
        <v>0</v>
      </c>
      <c r="KEK127" s="229">
        <f t="shared" si="148"/>
        <v>0</v>
      </c>
      <c r="KEL127" s="229">
        <f t="shared" si="148"/>
        <v>0</v>
      </c>
      <c r="KEM127" s="229">
        <f t="shared" si="148"/>
        <v>0</v>
      </c>
      <c r="KEN127" s="229">
        <f t="shared" si="148"/>
        <v>0</v>
      </c>
      <c r="KEO127" s="229">
        <f t="shared" ref="KEO127:KGZ127" si="149">IFERROR(KEM127*KEK127,"")</f>
        <v>0</v>
      </c>
      <c r="KEP127" s="229">
        <f t="shared" si="149"/>
        <v>0</v>
      </c>
      <c r="KEQ127" s="229">
        <f t="shared" si="149"/>
        <v>0</v>
      </c>
      <c r="KER127" s="229">
        <f t="shared" si="149"/>
        <v>0</v>
      </c>
      <c r="KES127" s="229">
        <f t="shared" si="149"/>
        <v>0</v>
      </c>
      <c r="KET127" s="229">
        <f t="shared" si="149"/>
        <v>0</v>
      </c>
      <c r="KEU127" s="229">
        <f t="shared" si="149"/>
        <v>0</v>
      </c>
      <c r="KEV127" s="229">
        <f t="shared" si="149"/>
        <v>0</v>
      </c>
      <c r="KEW127" s="229">
        <f t="shared" si="149"/>
        <v>0</v>
      </c>
      <c r="KEX127" s="229">
        <f t="shared" si="149"/>
        <v>0</v>
      </c>
      <c r="KEY127" s="229">
        <f t="shared" si="149"/>
        <v>0</v>
      </c>
      <c r="KEZ127" s="229">
        <f t="shared" si="149"/>
        <v>0</v>
      </c>
      <c r="KFA127" s="229">
        <f t="shared" si="149"/>
        <v>0</v>
      </c>
      <c r="KFB127" s="229">
        <f t="shared" si="149"/>
        <v>0</v>
      </c>
      <c r="KFC127" s="229">
        <f t="shared" si="149"/>
        <v>0</v>
      </c>
      <c r="KFD127" s="229">
        <f t="shared" si="149"/>
        <v>0</v>
      </c>
      <c r="KFE127" s="229">
        <f t="shared" si="149"/>
        <v>0</v>
      </c>
      <c r="KFF127" s="229">
        <f t="shared" si="149"/>
        <v>0</v>
      </c>
      <c r="KFG127" s="229">
        <f t="shared" si="149"/>
        <v>0</v>
      </c>
      <c r="KFH127" s="229">
        <f t="shared" si="149"/>
        <v>0</v>
      </c>
      <c r="KFI127" s="229">
        <f t="shared" si="149"/>
        <v>0</v>
      </c>
      <c r="KFJ127" s="229">
        <f t="shared" si="149"/>
        <v>0</v>
      </c>
      <c r="KFK127" s="229">
        <f t="shared" si="149"/>
        <v>0</v>
      </c>
      <c r="KFL127" s="229">
        <f t="shared" si="149"/>
        <v>0</v>
      </c>
      <c r="KFM127" s="229">
        <f t="shared" si="149"/>
        <v>0</v>
      </c>
      <c r="KFN127" s="229">
        <f t="shared" si="149"/>
        <v>0</v>
      </c>
      <c r="KFO127" s="229">
        <f t="shared" si="149"/>
        <v>0</v>
      </c>
      <c r="KFP127" s="229">
        <f t="shared" si="149"/>
        <v>0</v>
      </c>
      <c r="KFQ127" s="229">
        <f t="shared" si="149"/>
        <v>0</v>
      </c>
      <c r="KFR127" s="229">
        <f t="shared" si="149"/>
        <v>0</v>
      </c>
      <c r="KFS127" s="229">
        <f t="shared" si="149"/>
        <v>0</v>
      </c>
      <c r="KFT127" s="229">
        <f t="shared" si="149"/>
        <v>0</v>
      </c>
      <c r="KFU127" s="229">
        <f t="shared" si="149"/>
        <v>0</v>
      </c>
      <c r="KFV127" s="229">
        <f t="shared" si="149"/>
        <v>0</v>
      </c>
      <c r="KFW127" s="229">
        <f t="shared" si="149"/>
        <v>0</v>
      </c>
      <c r="KFX127" s="229">
        <f t="shared" si="149"/>
        <v>0</v>
      </c>
      <c r="KFY127" s="229">
        <f t="shared" si="149"/>
        <v>0</v>
      </c>
      <c r="KFZ127" s="229">
        <f t="shared" si="149"/>
        <v>0</v>
      </c>
      <c r="KGA127" s="229">
        <f t="shared" si="149"/>
        <v>0</v>
      </c>
      <c r="KGB127" s="229">
        <f t="shared" si="149"/>
        <v>0</v>
      </c>
      <c r="KGC127" s="229">
        <f t="shared" si="149"/>
        <v>0</v>
      </c>
      <c r="KGD127" s="229">
        <f t="shared" si="149"/>
        <v>0</v>
      </c>
      <c r="KGE127" s="229">
        <f t="shared" si="149"/>
        <v>0</v>
      </c>
      <c r="KGF127" s="229">
        <f t="shared" si="149"/>
        <v>0</v>
      </c>
      <c r="KGG127" s="229">
        <f t="shared" si="149"/>
        <v>0</v>
      </c>
      <c r="KGH127" s="229">
        <f t="shared" si="149"/>
        <v>0</v>
      </c>
      <c r="KGI127" s="229">
        <f t="shared" si="149"/>
        <v>0</v>
      </c>
      <c r="KGJ127" s="229">
        <f t="shared" si="149"/>
        <v>0</v>
      </c>
      <c r="KGK127" s="229">
        <f t="shared" si="149"/>
        <v>0</v>
      </c>
      <c r="KGL127" s="229">
        <f t="shared" si="149"/>
        <v>0</v>
      </c>
      <c r="KGM127" s="229">
        <f t="shared" si="149"/>
        <v>0</v>
      </c>
      <c r="KGN127" s="229">
        <f t="shared" si="149"/>
        <v>0</v>
      </c>
      <c r="KGO127" s="229">
        <f t="shared" si="149"/>
        <v>0</v>
      </c>
      <c r="KGP127" s="229">
        <f t="shared" si="149"/>
        <v>0</v>
      </c>
      <c r="KGQ127" s="229">
        <f t="shared" si="149"/>
        <v>0</v>
      </c>
      <c r="KGR127" s="229">
        <f t="shared" si="149"/>
        <v>0</v>
      </c>
      <c r="KGS127" s="229">
        <f t="shared" si="149"/>
        <v>0</v>
      </c>
      <c r="KGT127" s="229">
        <f t="shared" si="149"/>
        <v>0</v>
      </c>
      <c r="KGU127" s="229">
        <f t="shared" si="149"/>
        <v>0</v>
      </c>
      <c r="KGV127" s="229">
        <f t="shared" si="149"/>
        <v>0</v>
      </c>
      <c r="KGW127" s="229">
        <f t="shared" si="149"/>
        <v>0</v>
      </c>
      <c r="KGX127" s="229">
        <f t="shared" si="149"/>
        <v>0</v>
      </c>
      <c r="KGY127" s="229">
        <f t="shared" si="149"/>
        <v>0</v>
      </c>
      <c r="KGZ127" s="229">
        <f t="shared" si="149"/>
        <v>0</v>
      </c>
      <c r="KHA127" s="229">
        <f t="shared" ref="KHA127:KJL127" si="150">IFERROR(KGY127*KGW127,"")</f>
        <v>0</v>
      </c>
      <c r="KHB127" s="229">
        <f t="shared" si="150"/>
        <v>0</v>
      </c>
      <c r="KHC127" s="229">
        <f t="shared" si="150"/>
        <v>0</v>
      </c>
      <c r="KHD127" s="229">
        <f t="shared" si="150"/>
        <v>0</v>
      </c>
      <c r="KHE127" s="229">
        <f t="shared" si="150"/>
        <v>0</v>
      </c>
      <c r="KHF127" s="229">
        <f t="shared" si="150"/>
        <v>0</v>
      </c>
      <c r="KHG127" s="229">
        <f t="shared" si="150"/>
        <v>0</v>
      </c>
      <c r="KHH127" s="229">
        <f t="shared" si="150"/>
        <v>0</v>
      </c>
      <c r="KHI127" s="229">
        <f t="shared" si="150"/>
        <v>0</v>
      </c>
      <c r="KHJ127" s="229">
        <f t="shared" si="150"/>
        <v>0</v>
      </c>
      <c r="KHK127" s="229">
        <f t="shared" si="150"/>
        <v>0</v>
      </c>
      <c r="KHL127" s="229">
        <f t="shared" si="150"/>
        <v>0</v>
      </c>
      <c r="KHM127" s="229">
        <f t="shared" si="150"/>
        <v>0</v>
      </c>
      <c r="KHN127" s="229">
        <f t="shared" si="150"/>
        <v>0</v>
      </c>
      <c r="KHO127" s="229">
        <f t="shared" si="150"/>
        <v>0</v>
      </c>
      <c r="KHP127" s="229">
        <f t="shared" si="150"/>
        <v>0</v>
      </c>
      <c r="KHQ127" s="229">
        <f t="shared" si="150"/>
        <v>0</v>
      </c>
      <c r="KHR127" s="229">
        <f t="shared" si="150"/>
        <v>0</v>
      </c>
      <c r="KHS127" s="229">
        <f t="shared" si="150"/>
        <v>0</v>
      </c>
      <c r="KHT127" s="229">
        <f t="shared" si="150"/>
        <v>0</v>
      </c>
      <c r="KHU127" s="229">
        <f t="shared" si="150"/>
        <v>0</v>
      </c>
      <c r="KHV127" s="229">
        <f t="shared" si="150"/>
        <v>0</v>
      </c>
      <c r="KHW127" s="229">
        <f t="shared" si="150"/>
        <v>0</v>
      </c>
      <c r="KHX127" s="229">
        <f t="shared" si="150"/>
        <v>0</v>
      </c>
      <c r="KHY127" s="229">
        <f t="shared" si="150"/>
        <v>0</v>
      </c>
      <c r="KHZ127" s="229">
        <f t="shared" si="150"/>
        <v>0</v>
      </c>
      <c r="KIA127" s="229">
        <f t="shared" si="150"/>
        <v>0</v>
      </c>
      <c r="KIB127" s="229">
        <f t="shared" si="150"/>
        <v>0</v>
      </c>
      <c r="KIC127" s="229">
        <f t="shared" si="150"/>
        <v>0</v>
      </c>
      <c r="KID127" s="229">
        <f t="shared" si="150"/>
        <v>0</v>
      </c>
      <c r="KIE127" s="229">
        <f t="shared" si="150"/>
        <v>0</v>
      </c>
      <c r="KIF127" s="229">
        <f t="shared" si="150"/>
        <v>0</v>
      </c>
      <c r="KIG127" s="229">
        <f t="shared" si="150"/>
        <v>0</v>
      </c>
      <c r="KIH127" s="229">
        <f t="shared" si="150"/>
        <v>0</v>
      </c>
      <c r="KII127" s="229">
        <f t="shared" si="150"/>
        <v>0</v>
      </c>
      <c r="KIJ127" s="229">
        <f t="shared" si="150"/>
        <v>0</v>
      </c>
      <c r="KIK127" s="229">
        <f t="shared" si="150"/>
        <v>0</v>
      </c>
      <c r="KIL127" s="229">
        <f t="shared" si="150"/>
        <v>0</v>
      </c>
      <c r="KIM127" s="229">
        <f t="shared" si="150"/>
        <v>0</v>
      </c>
      <c r="KIN127" s="229">
        <f t="shared" si="150"/>
        <v>0</v>
      </c>
      <c r="KIO127" s="229">
        <f t="shared" si="150"/>
        <v>0</v>
      </c>
      <c r="KIP127" s="229">
        <f t="shared" si="150"/>
        <v>0</v>
      </c>
      <c r="KIQ127" s="229">
        <f t="shared" si="150"/>
        <v>0</v>
      </c>
      <c r="KIR127" s="229">
        <f t="shared" si="150"/>
        <v>0</v>
      </c>
      <c r="KIS127" s="229">
        <f t="shared" si="150"/>
        <v>0</v>
      </c>
      <c r="KIT127" s="229">
        <f t="shared" si="150"/>
        <v>0</v>
      </c>
      <c r="KIU127" s="229">
        <f t="shared" si="150"/>
        <v>0</v>
      </c>
      <c r="KIV127" s="229">
        <f t="shared" si="150"/>
        <v>0</v>
      </c>
      <c r="KIW127" s="229">
        <f t="shared" si="150"/>
        <v>0</v>
      </c>
      <c r="KIX127" s="229">
        <f t="shared" si="150"/>
        <v>0</v>
      </c>
      <c r="KIY127" s="229">
        <f t="shared" si="150"/>
        <v>0</v>
      </c>
      <c r="KIZ127" s="229">
        <f t="shared" si="150"/>
        <v>0</v>
      </c>
      <c r="KJA127" s="229">
        <f t="shared" si="150"/>
        <v>0</v>
      </c>
      <c r="KJB127" s="229">
        <f t="shared" si="150"/>
        <v>0</v>
      </c>
      <c r="KJC127" s="229">
        <f t="shared" si="150"/>
        <v>0</v>
      </c>
      <c r="KJD127" s="229">
        <f t="shared" si="150"/>
        <v>0</v>
      </c>
      <c r="KJE127" s="229">
        <f t="shared" si="150"/>
        <v>0</v>
      </c>
      <c r="KJF127" s="229">
        <f t="shared" si="150"/>
        <v>0</v>
      </c>
      <c r="KJG127" s="229">
        <f t="shared" si="150"/>
        <v>0</v>
      </c>
      <c r="KJH127" s="229">
        <f t="shared" si="150"/>
        <v>0</v>
      </c>
      <c r="KJI127" s="229">
        <f t="shared" si="150"/>
        <v>0</v>
      </c>
      <c r="KJJ127" s="229">
        <f t="shared" si="150"/>
        <v>0</v>
      </c>
      <c r="KJK127" s="229">
        <f t="shared" si="150"/>
        <v>0</v>
      </c>
      <c r="KJL127" s="229">
        <f t="shared" si="150"/>
        <v>0</v>
      </c>
      <c r="KJM127" s="229">
        <f t="shared" ref="KJM127:KLX127" si="151">IFERROR(KJK127*KJI127,"")</f>
        <v>0</v>
      </c>
      <c r="KJN127" s="229">
        <f t="shared" si="151"/>
        <v>0</v>
      </c>
      <c r="KJO127" s="229">
        <f t="shared" si="151"/>
        <v>0</v>
      </c>
      <c r="KJP127" s="229">
        <f t="shared" si="151"/>
        <v>0</v>
      </c>
      <c r="KJQ127" s="229">
        <f t="shared" si="151"/>
        <v>0</v>
      </c>
      <c r="KJR127" s="229">
        <f t="shared" si="151"/>
        <v>0</v>
      </c>
      <c r="KJS127" s="229">
        <f t="shared" si="151"/>
        <v>0</v>
      </c>
      <c r="KJT127" s="229">
        <f t="shared" si="151"/>
        <v>0</v>
      </c>
      <c r="KJU127" s="229">
        <f t="shared" si="151"/>
        <v>0</v>
      </c>
      <c r="KJV127" s="229">
        <f t="shared" si="151"/>
        <v>0</v>
      </c>
      <c r="KJW127" s="229">
        <f t="shared" si="151"/>
        <v>0</v>
      </c>
      <c r="KJX127" s="229">
        <f t="shared" si="151"/>
        <v>0</v>
      </c>
      <c r="KJY127" s="229">
        <f t="shared" si="151"/>
        <v>0</v>
      </c>
      <c r="KJZ127" s="229">
        <f t="shared" si="151"/>
        <v>0</v>
      </c>
      <c r="KKA127" s="229">
        <f t="shared" si="151"/>
        <v>0</v>
      </c>
      <c r="KKB127" s="229">
        <f t="shared" si="151"/>
        <v>0</v>
      </c>
      <c r="KKC127" s="229">
        <f t="shared" si="151"/>
        <v>0</v>
      </c>
      <c r="KKD127" s="229">
        <f t="shared" si="151"/>
        <v>0</v>
      </c>
      <c r="KKE127" s="229">
        <f t="shared" si="151"/>
        <v>0</v>
      </c>
      <c r="KKF127" s="229">
        <f t="shared" si="151"/>
        <v>0</v>
      </c>
      <c r="KKG127" s="229">
        <f t="shared" si="151"/>
        <v>0</v>
      </c>
      <c r="KKH127" s="229">
        <f t="shared" si="151"/>
        <v>0</v>
      </c>
      <c r="KKI127" s="229">
        <f t="shared" si="151"/>
        <v>0</v>
      </c>
      <c r="KKJ127" s="229">
        <f t="shared" si="151"/>
        <v>0</v>
      </c>
      <c r="KKK127" s="229">
        <f t="shared" si="151"/>
        <v>0</v>
      </c>
      <c r="KKL127" s="229">
        <f t="shared" si="151"/>
        <v>0</v>
      </c>
      <c r="KKM127" s="229">
        <f t="shared" si="151"/>
        <v>0</v>
      </c>
      <c r="KKN127" s="229">
        <f t="shared" si="151"/>
        <v>0</v>
      </c>
      <c r="KKO127" s="229">
        <f t="shared" si="151"/>
        <v>0</v>
      </c>
      <c r="KKP127" s="229">
        <f t="shared" si="151"/>
        <v>0</v>
      </c>
      <c r="KKQ127" s="229">
        <f t="shared" si="151"/>
        <v>0</v>
      </c>
      <c r="KKR127" s="229">
        <f t="shared" si="151"/>
        <v>0</v>
      </c>
      <c r="KKS127" s="229">
        <f t="shared" si="151"/>
        <v>0</v>
      </c>
      <c r="KKT127" s="229">
        <f t="shared" si="151"/>
        <v>0</v>
      </c>
      <c r="KKU127" s="229">
        <f t="shared" si="151"/>
        <v>0</v>
      </c>
      <c r="KKV127" s="229">
        <f t="shared" si="151"/>
        <v>0</v>
      </c>
      <c r="KKW127" s="229">
        <f t="shared" si="151"/>
        <v>0</v>
      </c>
      <c r="KKX127" s="229">
        <f t="shared" si="151"/>
        <v>0</v>
      </c>
      <c r="KKY127" s="229">
        <f t="shared" si="151"/>
        <v>0</v>
      </c>
      <c r="KKZ127" s="229">
        <f t="shared" si="151"/>
        <v>0</v>
      </c>
      <c r="KLA127" s="229">
        <f t="shared" si="151"/>
        <v>0</v>
      </c>
      <c r="KLB127" s="229">
        <f t="shared" si="151"/>
        <v>0</v>
      </c>
      <c r="KLC127" s="229">
        <f t="shared" si="151"/>
        <v>0</v>
      </c>
      <c r="KLD127" s="229">
        <f t="shared" si="151"/>
        <v>0</v>
      </c>
      <c r="KLE127" s="229">
        <f t="shared" si="151"/>
        <v>0</v>
      </c>
      <c r="KLF127" s="229">
        <f t="shared" si="151"/>
        <v>0</v>
      </c>
      <c r="KLG127" s="229">
        <f t="shared" si="151"/>
        <v>0</v>
      </c>
      <c r="KLH127" s="229">
        <f t="shared" si="151"/>
        <v>0</v>
      </c>
      <c r="KLI127" s="229">
        <f t="shared" si="151"/>
        <v>0</v>
      </c>
      <c r="KLJ127" s="229">
        <f t="shared" si="151"/>
        <v>0</v>
      </c>
      <c r="KLK127" s="229">
        <f t="shared" si="151"/>
        <v>0</v>
      </c>
      <c r="KLL127" s="229">
        <f t="shared" si="151"/>
        <v>0</v>
      </c>
      <c r="KLM127" s="229">
        <f t="shared" si="151"/>
        <v>0</v>
      </c>
      <c r="KLN127" s="229">
        <f t="shared" si="151"/>
        <v>0</v>
      </c>
      <c r="KLO127" s="229">
        <f t="shared" si="151"/>
        <v>0</v>
      </c>
      <c r="KLP127" s="229">
        <f t="shared" si="151"/>
        <v>0</v>
      </c>
      <c r="KLQ127" s="229">
        <f t="shared" si="151"/>
        <v>0</v>
      </c>
      <c r="KLR127" s="229">
        <f t="shared" si="151"/>
        <v>0</v>
      </c>
      <c r="KLS127" s="229">
        <f t="shared" si="151"/>
        <v>0</v>
      </c>
      <c r="KLT127" s="229">
        <f t="shared" si="151"/>
        <v>0</v>
      </c>
      <c r="KLU127" s="229">
        <f t="shared" si="151"/>
        <v>0</v>
      </c>
      <c r="KLV127" s="229">
        <f t="shared" si="151"/>
        <v>0</v>
      </c>
      <c r="KLW127" s="229">
        <f t="shared" si="151"/>
        <v>0</v>
      </c>
      <c r="KLX127" s="229">
        <f t="shared" si="151"/>
        <v>0</v>
      </c>
      <c r="KLY127" s="229">
        <f t="shared" ref="KLY127:KOJ127" si="152">IFERROR(KLW127*KLU127,"")</f>
        <v>0</v>
      </c>
      <c r="KLZ127" s="229">
        <f t="shared" si="152"/>
        <v>0</v>
      </c>
      <c r="KMA127" s="229">
        <f t="shared" si="152"/>
        <v>0</v>
      </c>
      <c r="KMB127" s="229">
        <f t="shared" si="152"/>
        <v>0</v>
      </c>
      <c r="KMC127" s="229">
        <f t="shared" si="152"/>
        <v>0</v>
      </c>
      <c r="KMD127" s="229">
        <f t="shared" si="152"/>
        <v>0</v>
      </c>
      <c r="KME127" s="229">
        <f t="shared" si="152"/>
        <v>0</v>
      </c>
      <c r="KMF127" s="229">
        <f t="shared" si="152"/>
        <v>0</v>
      </c>
      <c r="KMG127" s="229">
        <f t="shared" si="152"/>
        <v>0</v>
      </c>
      <c r="KMH127" s="229">
        <f t="shared" si="152"/>
        <v>0</v>
      </c>
      <c r="KMI127" s="229">
        <f t="shared" si="152"/>
        <v>0</v>
      </c>
      <c r="KMJ127" s="229">
        <f t="shared" si="152"/>
        <v>0</v>
      </c>
      <c r="KMK127" s="229">
        <f t="shared" si="152"/>
        <v>0</v>
      </c>
      <c r="KML127" s="229">
        <f t="shared" si="152"/>
        <v>0</v>
      </c>
      <c r="KMM127" s="229">
        <f t="shared" si="152"/>
        <v>0</v>
      </c>
      <c r="KMN127" s="229">
        <f t="shared" si="152"/>
        <v>0</v>
      </c>
      <c r="KMO127" s="229">
        <f t="shared" si="152"/>
        <v>0</v>
      </c>
      <c r="KMP127" s="229">
        <f t="shared" si="152"/>
        <v>0</v>
      </c>
      <c r="KMQ127" s="229">
        <f t="shared" si="152"/>
        <v>0</v>
      </c>
      <c r="KMR127" s="229">
        <f t="shared" si="152"/>
        <v>0</v>
      </c>
      <c r="KMS127" s="229">
        <f t="shared" si="152"/>
        <v>0</v>
      </c>
      <c r="KMT127" s="229">
        <f t="shared" si="152"/>
        <v>0</v>
      </c>
      <c r="KMU127" s="229">
        <f t="shared" si="152"/>
        <v>0</v>
      </c>
      <c r="KMV127" s="229">
        <f t="shared" si="152"/>
        <v>0</v>
      </c>
      <c r="KMW127" s="229">
        <f t="shared" si="152"/>
        <v>0</v>
      </c>
      <c r="KMX127" s="229">
        <f t="shared" si="152"/>
        <v>0</v>
      </c>
      <c r="KMY127" s="229">
        <f t="shared" si="152"/>
        <v>0</v>
      </c>
      <c r="KMZ127" s="229">
        <f t="shared" si="152"/>
        <v>0</v>
      </c>
      <c r="KNA127" s="229">
        <f t="shared" si="152"/>
        <v>0</v>
      </c>
      <c r="KNB127" s="229">
        <f t="shared" si="152"/>
        <v>0</v>
      </c>
      <c r="KNC127" s="229">
        <f t="shared" si="152"/>
        <v>0</v>
      </c>
      <c r="KND127" s="229">
        <f t="shared" si="152"/>
        <v>0</v>
      </c>
      <c r="KNE127" s="229">
        <f t="shared" si="152"/>
        <v>0</v>
      </c>
      <c r="KNF127" s="229">
        <f t="shared" si="152"/>
        <v>0</v>
      </c>
      <c r="KNG127" s="229">
        <f t="shared" si="152"/>
        <v>0</v>
      </c>
      <c r="KNH127" s="229">
        <f t="shared" si="152"/>
        <v>0</v>
      </c>
      <c r="KNI127" s="229">
        <f t="shared" si="152"/>
        <v>0</v>
      </c>
      <c r="KNJ127" s="229">
        <f t="shared" si="152"/>
        <v>0</v>
      </c>
      <c r="KNK127" s="229">
        <f t="shared" si="152"/>
        <v>0</v>
      </c>
      <c r="KNL127" s="229">
        <f t="shared" si="152"/>
        <v>0</v>
      </c>
      <c r="KNM127" s="229">
        <f t="shared" si="152"/>
        <v>0</v>
      </c>
      <c r="KNN127" s="229">
        <f t="shared" si="152"/>
        <v>0</v>
      </c>
      <c r="KNO127" s="229">
        <f t="shared" si="152"/>
        <v>0</v>
      </c>
      <c r="KNP127" s="229">
        <f t="shared" si="152"/>
        <v>0</v>
      </c>
      <c r="KNQ127" s="229">
        <f t="shared" si="152"/>
        <v>0</v>
      </c>
      <c r="KNR127" s="229">
        <f t="shared" si="152"/>
        <v>0</v>
      </c>
      <c r="KNS127" s="229">
        <f t="shared" si="152"/>
        <v>0</v>
      </c>
      <c r="KNT127" s="229">
        <f t="shared" si="152"/>
        <v>0</v>
      </c>
      <c r="KNU127" s="229">
        <f t="shared" si="152"/>
        <v>0</v>
      </c>
      <c r="KNV127" s="229">
        <f t="shared" si="152"/>
        <v>0</v>
      </c>
      <c r="KNW127" s="229">
        <f t="shared" si="152"/>
        <v>0</v>
      </c>
      <c r="KNX127" s="229">
        <f t="shared" si="152"/>
        <v>0</v>
      </c>
      <c r="KNY127" s="229">
        <f t="shared" si="152"/>
        <v>0</v>
      </c>
      <c r="KNZ127" s="229">
        <f t="shared" si="152"/>
        <v>0</v>
      </c>
      <c r="KOA127" s="229">
        <f t="shared" si="152"/>
        <v>0</v>
      </c>
      <c r="KOB127" s="229">
        <f t="shared" si="152"/>
        <v>0</v>
      </c>
      <c r="KOC127" s="229">
        <f t="shared" si="152"/>
        <v>0</v>
      </c>
      <c r="KOD127" s="229">
        <f t="shared" si="152"/>
        <v>0</v>
      </c>
      <c r="KOE127" s="229">
        <f t="shared" si="152"/>
        <v>0</v>
      </c>
      <c r="KOF127" s="229">
        <f t="shared" si="152"/>
        <v>0</v>
      </c>
      <c r="KOG127" s="229">
        <f t="shared" si="152"/>
        <v>0</v>
      </c>
      <c r="KOH127" s="229">
        <f t="shared" si="152"/>
        <v>0</v>
      </c>
      <c r="KOI127" s="229">
        <f t="shared" si="152"/>
        <v>0</v>
      </c>
      <c r="KOJ127" s="229">
        <f t="shared" si="152"/>
        <v>0</v>
      </c>
      <c r="KOK127" s="229">
        <f t="shared" ref="KOK127:KQV127" si="153">IFERROR(KOI127*KOG127,"")</f>
        <v>0</v>
      </c>
      <c r="KOL127" s="229">
        <f t="shared" si="153"/>
        <v>0</v>
      </c>
      <c r="KOM127" s="229">
        <f t="shared" si="153"/>
        <v>0</v>
      </c>
      <c r="KON127" s="229">
        <f t="shared" si="153"/>
        <v>0</v>
      </c>
      <c r="KOO127" s="229">
        <f t="shared" si="153"/>
        <v>0</v>
      </c>
      <c r="KOP127" s="229">
        <f t="shared" si="153"/>
        <v>0</v>
      </c>
      <c r="KOQ127" s="229">
        <f t="shared" si="153"/>
        <v>0</v>
      </c>
      <c r="KOR127" s="229">
        <f t="shared" si="153"/>
        <v>0</v>
      </c>
      <c r="KOS127" s="229">
        <f t="shared" si="153"/>
        <v>0</v>
      </c>
      <c r="KOT127" s="229">
        <f t="shared" si="153"/>
        <v>0</v>
      </c>
      <c r="KOU127" s="229">
        <f t="shared" si="153"/>
        <v>0</v>
      </c>
      <c r="KOV127" s="229">
        <f t="shared" si="153"/>
        <v>0</v>
      </c>
      <c r="KOW127" s="229">
        <f t="shared" si="153"/>
        <v>0</v>
      </c>
      <c r="KOX127" s="229">
        <f t="shared" si="153"/>
        <v>0</v>
      </c>
      <c r="KOY127" s="229">
        <f t="shared" si="153"/>
        <v>0</v>
      </c>
      <c r="KOZ127" s="229">
        <f t="shared" si="153"/>
        <v>0</v>
      </c>
      <c r="KPA127" s="229">
        <f t="shared" si="153"/>
        <v>0</v>
      </c>
      <c r="KPB127" s="229">
        <f t="shared" si="153"/>
        <v>0</v>
      </c>
      <c r="KPC127" s="229">
        <f t="shared" si="153"/>
        <v>0</v>
      </c>
      <c r="KPD127" s="229">
        <f t="shared" si="153"/>
        <v>0</v>
      </c>
      <c r="KPE127" s="229">
        <f t="shared" si="153"/>
        <v>0</v>
      </c>
      <c r="KPF127" s="229">
        <f t="shared" si="153"/>
        <v>0</v>
      </c>
      <c r="KPG127" s="229">
        <f t="shared" si="153"/>
        <v>0</v>
      </c>
      <c r="KPH127" s="229">
        <f t="shared" si="153"/>
        <v>0</v>
      </c>
      <c r="KPI127" s="229">
        <f t="shared" si="153"/>
        <v>0</v>
      </c>
      <c r="KPJ127" s="229">
        <f t="shared" si="153"/>
        <v>0</v>
      </c>
      <c r="KPK127" s="229">
        <f t="shared" si="153"/>
        <v>0</v>
      </c>
      <c r="KPL127" s="229">
        <f t="shared" si="153"/>
        <v>0</v>
      </c>
      <c r="KPM127" s="229">
        <f t="shared" si="153"/>
        <v>0</v>
      </c>
      <c r="KPN127" s="229">
        <f t="shared" si="153"/>
        <v>0</v>
      </c>
      <c r="KPO127" s="229">
        <f t="shared" si="153"/>
        <v>0</v>
      </c>
      <c r="KPP127" s="229">
        <f t="shared" si="153"/>
        <v>0</v>
      </c>
      <c r="KPQ127" s="229">
        <f t="shared" si="153"/>
        <v>0</v>
      </c>
      <c r="KPR127" s="229">
        <f t="shared" si="153"/>
        <v>0</v>
      </c>
      <c r="KPS127" s="229">
        <f t="shared" si="153"/>
        <v>0</v>
      </c>
      <c r="KPT127" s="229">
        <f t="shared" si="153"/>
        <v>0</v>
      </c>
      <c r="KPU127" s="229">
        <f t="shared" si="153"/>
        <v>0</v>
      </c>
      <c r="KPV127" s="229">
        <f t="shared" si="153"/>
        <v>0</v>
      </c>
      <c r="KPW127" s="229">
        <f t="shared" si="153"/>
        <v>0</v>
      </c>
      <c r="KPX127" s="229">
        <f t="shared" si="153"/>
        <v>0</v>
      </c>
      <c r="KPY127" s="229">
        <f t="shared" si="153"/>
        <v>0</v>
      </c>
      <c r="KPZ127" s="229">
        <f t="shared" si="153"/>
        <v>0</v>
      </c>
      <c r="KQA127" s="229">
        <f t="shared" si="153"/>
        <v>0</v>
      </c>
      <c r="KQB127" s="229">
        <f t="shared" si="153"/>
        <v>0</v>
      </c>
      <c r="KQC127" s="229">
        <f t="shared" si="153"/>
        <v>0</v>
      </c>
      <c r="KQD127" s="229">
        <f t="shared" si="153"/>
        <v>0</v>
      </c>
      <c r="KQE127" s="229">
        <f t="shared" si="153"/>
        <v>0</v>
      </c>
      <c r="KQF127" s="229">
        <f t="shared" si="153"/>
        <v>0</v>
      </c>
      <c r="KQG127" s="229">
        <f t="shared" si="153"/>
        <v>0</v>
      </c>
      <c r="KQH127" s="229">
        <f t="shared" si="153"/>
        <v>0</v>
      </c>
      <c r="KQI127" s="229">
        <f t="shared" si="153"/>
        <v>0</v>
      </c>
      <c r="KQJ127" s="229">
        <f t="shared" si="153"/>
        <v>0</v>
      </c>
      <c r="KQK127" s="229">
        <f t="shared" si="153"/>
        <v>0</v>
      </c>
      <c r="KQL127" s="229">
        <f t="shared" si="153"/>
        <v>0</v>
      </c>
      <c r="KQM127" s="229">
        <f t="shared" si="153"/>
        <v>0</v>
      </c>
      <c r="KQN127" s="229">
        <f t="shared" si="153"/>
        <v>0</v>
      </c>
      <c r="KQO127" s="229">
        <f t="shared" si="153"/>
        <v>0</v>
      </c>
      <c r="KQP127" s="229">
        <f t="shared" si="153"/>
        <v>0</v>
      </c>
      <c r="KQQ127" s="229">
        <f t="shared" si="153"/>
        <v>0</v>
      </c>
      <c r="KQR127" s="229">
        <f t="shared" si="153"/>
        <v>0</v>
      </c>
      <c r="KQS127" s="229">
        <f t="shared" si="153"/>
        <v>0</v>
      </c>
      <c r="KQT127" s="229">
        <f t="shared" si="153"/>
        <v>0</v>
      </c>
      <c r="KQU127" s="229">
        <f t="shared" si="153"/>
        <v>0</v>
      </c>
      <c r="KQV127" s="229">
        <f t="shared" si="153"/>
        <v>0</v>
      </c>
      <c r="KQW127" s="229">
        <f t="shared" ref="KQW127:KTH127" si="154">IFERROR(KQU127*KQS127,"")</f>
        <v>0</v>
      </c>
      <c r="KQX127" s="229">
        <f t="shared" si="154"/>
        <v>0</v>
      </c>
      <c r="KQY127" s="229">
        <f t="shared" si="154"/>
        <v>0</v>
      </c>
      <c r="KQZ127" s="229">
        <f t="shared" si="154"/>
        <v>0</v>
      </c>
      <c r="KRA127" s="229">
        <f t="shared" si="154"/>
        <v>0</v>
      </c>
      <c r="KRB127" s="229">
        <f t="shared" si="154"/>
        <v>0</v>
      </c>
      <c r="KRC127" s="229">
        <f t="shared" si="154"/>
        <v>0</v>
      </c>
      <c r="KRD127" s="229">
        <f t="shared" si="154"/>
        <v>0</v>
      </c>
      <c r="KRE127" s="229">
        <f t="shared" si="154"/>
        <v>0</v>
      </c>
      <c r="KRF127" s="229">
        <f t="shared" si="154"/>
        <v>0</v>
      </c>
      <c r="KRG127" s="229">
        <f t="shared" si="154"/>
        <v>0</v>
      </c>
      <c r="KRH127" s="229">
        <f t="shared" si="154"/>
        <v>0</v>
      </c>
      <c r="KRI127" s="229">
        <f t="shared" si="154"/>
        <v>0</v>
      </c>
      <c r="KRJ127" s="229">
        <f t="shared" si="154"/>
        <v>0</v>
      </c>
      <c r="KRK127" s="229">
        <f t="shared" si="154"/>
        <v>0</v>
      </c>
      <c r="KRL127" s="229">
        <f t="shared" si="154"/>
        <v>0</v>
      </c>
      <c r="KRM127" s="229">
        <f t="shared" si="154"/>
        <v>0</v>
      </c>
      <c r="KRN127" s="229">
        <f t="shared" si="154"/>
        <v>0</v>
      </c>
      <c r="KRO127" s="229">
        <f t="shared" si="154"/>
        <v>0</v>
      </c>
      <c r="KRP127" s="229">
        <f t="shared" si="154"/>
        <v>0</v>
      </c>
      <c r="KRQ127" s="229">
        <f t="shared" si="154"/>
        <v>0</v>
      </c>
      <c r="KRR127" s="229">
        <f t="shared" si="154"/>
        <v>0</v>
      </c>
      <c r="KRS127" s="229">
        <f t="shared" si="154"/>
        <v>0</v>
      </c>
      <c r="KRT127" s="229">
        <f t="shared" si="154"/>
        <v>0</v>
      </c>
      <c r="KRU127" s="229">
        <f t="shared" si="154"/>
        <v>0</v>
      </c>
      <c r="KRV127" s="229">
        <f t="shared" si="154"/>
        <v>0</v>
      </c>
      <c r="KRW127" s="229">
        <f t="shared" si="154"/>
        <v>0</v>
      </c>
      <c r="KRX127" s="229">
        <f t="shared" si="154"/>
        <v>0</v>
      </c>
      <c r="KRY127" s="229">
        <f t="shared" si="154"/>
        <v>0</v>
      </c>
      <c r="KRZ127" s="229">
        <f t="shared" si="154"/>
        <v>0</v>
      </c>
      <c r="KSA127" s="229">
        <f t="shared" si="154"/>
        <v>0</v>
      </c>
      <c r="KSB127" s="229">
        <f t="shared" si="154"/>
        <v>0</v>
      </c>
      <c r="KSC127" s="229">
        <f t="shared" si="154"/>
        <v>0</v>
      </c>
      <c r="KSD127" s="229">
        <f t="shared" si="154"/>
        <v>0</v>
      </c>
      <c r="KSE127" s="229">
        <f t="shared" si="154"/>
        <v>0</v>
      </c>
      <c r="KSF127" s="229">
        <f t="shared" si="154"/>
        <v>0</v>
      </c>
      <c r="KSG127" s="229">
        <f t="shared" si="154"/>
        <v>0</v>
      </c>
      <c r="KSH127" s="229">
        <f t="shared" si="154"/>
        <v>0</v>
      </c>
      <c r="KSI127" s="229">
        <f t="shared" si="154"/>
        <v>0</v>
      </c>
      <c r="KSJ127" s="229">
        <f t="shared" si="154"/>
        <v>0</v>
      </c>
      <c r="KSK127" s="229">
        <f t="shared" si="154"/>
        <v>0</v>
      </c>
      <c r="KSL127" s="229">
        <f t="shared" si="154"/>
        <v>0</v>
      </c>
      <c r="KSM127" s="229">
        <f t="shared" si="154"/>
        <v>0</v>
      </c>
      <c r="KSN127" s="229">
        <f t="shared" si="154"/>
        <v>0</v>
      </c>
      <c r="KSO127" s="229">
        <f t="shared" si="154"/>
        <v>0</v>
      </c>
      <c r="KSP127" s="229">
        <f t="shared" si="154"/>
        <v>0</v>
      </c>
      <c r="KSQ127" s="229">
        <f t="shared" si="154"/>
        <v>0</v>
      </c>
      <c r="KSR127" s="229">
        <f t="shared" si="154"/>
        <v>0</v>
      </c>
      <c r="KSS127" s="229">
        <f t="shared" si="154"/>
        <v>0</v>
      </c>
      <c r="KST127" s="229">
        <f t="shared" si="154"/>
        <v>0</v>
      </c>
      <c r="KSU127" s="229">
        <f t="shared" si="154"/>
        <v>0</v>
      </c>
      <c r="KSV127" s="229">
        <f t="shared" si="154"/>
        <v>0</v>
      </c>
      <c r="KSW127" s="229">
        <f t="shared" si="154"/>
        <v>0</v>
      </c>
      <c r="KSX127" s="229">
        <f t="shared" si="154"/>
        <v>0</v>
      </c>
      <c r="KSY127" s="229">
        <f t="shared" si="154"/>
        <v>0</v>
      </c>
      <c r="KSZ127" s="229">
        <f t="shared" si="154"/>
        <v>0</v>
      </c>
      <c r="KTA127" s="229">
        <f t="shared" si="154"/>
        <v>0</v>
      </c>
      <c r="KTB127" s="229">
        <f t="shared" si="154"/>
        <v>0</v>
      </c>
      <c r="KTC127" s="229">
        <f t="shared" si="154"/>
        <v>0</v>
      </c>
      <c r="KTD127" s="229">
        <f t="shared" si="154"/>
        <v>0</v>
      </c>
      <c r="KTE127" s="229">
        <f t="shared" si="154"/>
        <v>0</v>
      </c>
      <c r="KTF127" s="229">
        <f t="shared" si="154"/>
        <v>0</v>
      </c>
      <c r="KTG127" s="229">
        <f t="shared" si="154"/>
        <v>0</v>
      </c>
      <c r="KTH127" s="229">
        <f t="shared" si="154"/>
        <v>0</v>
      </c>
      <c r="KTI127" s="229">
        <f t="shared" ref="KTI127:KVT127" si="155">IFERROR(KTG127*KTE127,"")</f>
        <v>0</v>
      </c>
      <c r="KTJ127" s="229">
        <f t="shared" si="155"/>
        <v>0</v>
      </c>
      <c r="KTK127" s="229">
        <f t="shared" si="155"/>
        <v>0</v>
      </c>
      <c r="KTL127" s="229">
        <f t="shared" si="155"/>
        <v>0</v>
      </c>
      <c r="KTM127" s="229">
        <f t="shared" si="155"/>
        <v>0</v>
      </c>
      <c r="KTN127" s="229">
        <f t="shared" si="155"/>
        <v>0</v>
      </c>
      <c r="KTO127" s="229">
        <f t="shared" si="155"/>
        <v>0</v>
      </c>
      <c r="KTP127" s="229">
        <f t="shared" si="155"/>
        <v>0</v>
      </c>
      <c r="KTQ127" s="229">
        <f t="shared" si="155"/>
        <v>0</v>
      </c>
      <c r="KTR127" s="229">
        <f t="shared" si="155"/>
        <v>0</v>
      </c>
      <c r="KTS127" s="229">
        <f t="shared" si="155"/>
        <v>0</v>
      </c>
      <c r="KTT127" s="229">
        <f t="shared" si="155"/>
        <v>0</v>
      </c>
      <c r="KTU127" s="229">
        <f t="shared" si="155"/>
        <v>0</v>
      </c>
      <c r="KTV127" s="229">
        <f t="shared" si="155"/>
        <v>0</v>
      </c>
      <c r="KTW127" s="229">
        <f t="shared" si="155"/>
        <v>0</v>
      </c>
      <c r="KTX127" s="229">
        <f t="shared" si="155"/>
        <v>0</v>
      </c>
      <c r="KTY127" s="229">
        <f t="shared" si="155"/>
        <v>0</v>
      </c>
      <c r="KTZ127" s="229">
        <f t="shared" si="155"/>
        <v>0</v>
      </c>
      <c r="KUA127" s="229">
        <f t="shared" si="155"/>
        <v>0</v>
      </c>
      <c r="KUB127" s="229">
        <f t="shared" si="155"/>
        <v>0</v>
      </c>
      <c r="KUC127" s="229">
        <f t="shared" si="155"/>
        <v>0</v>
      </c>
      <c r="KUD127" s="229">
        <f t="shared" si="155"/>
        <v>0</v>
      </c>
      <c r="KUE127" s="229">
        <f t="shared" si="155"/>
        <v>0</v>
      </c>
      <c r="KUF127" s="229">
        <f t="shared" si="155"/>
        <v>0</v>
      </c>
      <c r="KUG127" s="229">
        <f t="shared" si="155"/>
        <v>0</v>
      </c>
      <c r="KUH127" s="229">
        <f t="shared" si="155"/>
        <v>0</v>
      </c>
      <c r="KUI127" s="229">
        <f t="shared" si="155"/>
        <v>0</v>
      </c>
      <c r="KUJ127" s="229">
        <f t="shared" si="155"/>
        <v>0</v>
      </c>
      <c r="KUK127" s="229">
        <f t="shared" si="155"/>
        <v>0</v>
      </c>
      <c r="KUL127" s="229">
        <f t="shared" si="155"/>
        <v>0</v>
      </c>
      <c r="KUM127" s="229">
        <f t="shared" si="155"/>
        <v>0</v>
      </c>
      <c r="KUN127" s="229">
        <f t="shared" si="155"/>
        <v>0</v>
      </c>
      <c r="KUO127" s="229">
        <f t="shared" si="155"/>
        <v>0</v>
      </c>
      <c r="KUP127" s="229">
        <f t="shared" si="155"/>
        <v>0</v>
      </c>
      <c r="KUQ127" s="229">
        <f t="shared" si="155"/>
        <v>0</v>
      </c>
      <c r="KUR127" s="229">
        <f t="shared" si="155"/>
        <v>0</v>
      </c>
      <c r="KUS127" s="229">
        <f t="shared" si="155"/>
        <v>0</v>
      </c>
      <c r="KUT127" s="229">
        <f t="shared" si="155"/>
        <v>0</v>
      </c>
      <c r="KUU127" s="229">
        <f t="shared" si="155"/>
        <v>0</v>
      </c>
      <c r="KUV127" s="229">
        <f t="shared" si="155"/>
        <v>0</v>
      </c>
      <c r="KUW127" s="229">
        <f t="shared" si="155"/>
        <v>0</v>
      </c>
      <c r="KUX127" s="229">
        <f t="shared" si="155"/>
        <v>0</v>
      </c>
      <c r="KUY127" s="229">
        <f t="shared" si="155"/>
        <v>0</v>
      </c>
      <c r="KUZ127" s="229">
        <f t="shared" si="155"/>
        <v>0</v>
      </c>
      <c r="KVA127" s="229">
        <f t="shared" si="155"/>
        <v>0</v>
      </c>
      <c r="KVB127" s="229">
        <f t="shared" si="155"/>
        <v>0</v>
      </c>
      <c r="KVC127" s="229">
        <f t="shared" si="155"/>
        <v>0</v>
      </c>
      <c r="KVD127" s="229">
        <f t="shared" si="155"/>
        <v>0</v>
      </c>
      <c r="KVE127" s="229">
        <f t="shared" si="155"/>
        <v>0</v>
      </c>
      <c r="KVF127" s="229">
        <f t="shared" si="155"/>
        <v>0</v>
      </c>
      <c r="KVG127" s="229">
        <f t="shared" si="155"/>
        <v>0</v>
      </c>
      <c r="KVH127" s="229">
        <f t="shared" si="155"/>
        <v>0</v>
      </c>
      <c r="KVI127" s="229">
        <f t="shared" si="155"/>
        <v>0</v>
      </c>
      <c r="KVJ127" s="229">
        <f t="shared" si="155"/>
        <v>0</v>
      </c>
      <c r="KVK127" s="229">
        <f t="shared" si="155"/>
        <v>0</v>
      </c>
      <c r="KVL127" s="229">
        <f t="shared" si="155"/>
        <v>0</v>
      </c>
      <c r="KVM127" s="229">
        <f t="shared" si="155"/>
        <v>0</v>
      </c>
      <c r="KVN127" s="229">
        <f t="shared" si="155"/>
        <v>0</v>
      </c>
      <c r="KVO127" s="229">
        <f t="shared" si="155"/>
        <v>0</v>
      </c>
      <c r="KVP127" s="229">
        <f t="shared" si="155"/>
        <v>0</v>
      </c>
      <c r="KVQ127" s="229">
        <f t="shared" si="155"/>
        <v>0</v>
      </c>
      <c r="KVR127" s="229">
        <f t="shared" si="155"/>
        <v>0</v>
      </c>
      <c r="KVS127" s="229">
        <f t="shared" si="155"/>
        <v>0</v>
      </c>
      <c r="KVT127" s="229">
        <f t="shared" si="155"/>
        <v>0</v>
      </c>
      <c r="KVU127" s="229">
        <f t="shared" ref="KVU127:KYF127" si="156">IFERROR(KVS127*KVQ127,"")</f>
        <v>0</v>
      </c>
      <c r="KVV127" s="229">
        <f t="shared" si="156"/>
        <v>0</v>
      </c>
      <c r="KVW127" s="229">
        <f t="shared" si="156"/>
        <v>0</v>
      </c>
      <c r="KVX127" s="229">
        <f t="shared" si="156"/>
        <v>0</v>
      </c>
      <c r="KVY127" s="229">
        <f t="shared" si="156"/>
        <v>0</v>
      </c>
      <c r="KVZ127" s="229">
        <f t="shared" si="156"/>
        <v>0</v>
      </c>
      <c r="KWA127" s="229">
        <f t="shared" si="156"/>
        <v>0</v>
      </c>
      <c r="KWB127" s="229">
        <f t="shared" si="156"/>
        <v>0</v>
      </c>
      <c r="KWC127" s="229">
        <f t="shared" si="156"/>
        <v>0</v>
      </c>
      <c r="KWD127" s="229">
        <f t="shared" si="156"/>
        <v>0</v>
      </c>
      <c r="KWE127" s="229">
        <f t="shared" si="156"/>
        <v>0</v>
      </c>
      <c r="KWF127" s="229">
        <f t="shared" si="156"/>
        <v>0</v>
      </c>
      <c r="KWG127" s="229">
        <f t="shared" si="156"/>
        <v>0</v>
      </c>
      <c r="KWH127" s="229">
        <f t="shared" si="156"/>
        <v>0</v>
      </c>
      <c r="KWI127" s="229">
        <f t="shared" si="156"/>
        <v>0</v>
      </c>
      <c r="KWJ127" s="229">
        <f t="shared" si="156"/>
        <v>0</v>
      </c>
      <c r="KWK127" s="229">
        <f t="shared" si="156"/>
        <v>0</v>
      </c>
      <c r="KWL127" s="229">
        <f t="shared" si="156"/>
        <v>0</v>
      </c>
      <c r="KWM127" s="229">
        <f t="shared" si="156"/>
        <v>0</v>
      </c>
      <c r="KWN127" s="229">
        <f t="shared" si="156"/>
        <v>0</v>
      </c>
      <c r="KWO127" s="229">
        <f t="shared" si="156"/>
        <v>0</v>
      </c>
      <c r="KWP127" s="229">
        <f t="shared" si="156"/>
        <v>0</v>
      </c>
      <c r="KWQ127" s="229">
        <f t="shared" si="156"/>
        <v>0</v>
      </c>
      <c r="KWR127" s="229">
        <f t="shared" si="156"/>
        <v>0</v>
      </c>
      <c r="KWS127" s="229">
        <f t="shared" si="156"/>
        <v>0</v>
      </c>
      <c r="KWT127" s="229">
        <f t="shared" si="156"/>
        <v>0</v>
      </c>
      <c r="KWU127" s="229">
        <f t="shared" si="156"/>
        <v>0</v>
      </c>
      <c r="KWV127" s="229">
        <f t="shared" si="156"/>
        <v>0</v>
      </c>
      <c r="KWW127" s="229">
        <f t="shared" si="156"/>
        <v>0</v>
      </c>
      <c r="KWX127" s="229">
        <f t="shared" si="156"/>
        <v>0</v>
      </c>
      <c r="KWY127" s="229">
        <f t="shared" si="156"/>
        <v>0</v>
      </c>
      <c r="KWZ127" s="229">
        <f t="shared" si="156"/>
        <v>0</v>
      </c>
      <c r="KXA127" s="229">
        <f t="shared" si="156"/>
        <v>0</v>
      </c>
      <c r="KXB127" s="229">
        <f t="shared" si="156"/>
        <v>0</v>
      </c>
      <c r="KXC127" s="229">
        <f t="shared" si="156"/>
        <v>0</v>
      </c>
      <c r="KXD127" s="229">
        <f t="shared" si="156"/>
        <v>0</v>
      </c>
      <c r="KXE127" s="229">
        <f t="shared" si="156"/>
        <v>0</v>
      </c>
      <c r="KXF127" s="229">
        <f t="shared" si="156"/>
        <v>0</v>
      </c>
      <c r="KXG127" s="229">
        <f t="shared" si="156"/>
        <v>0</v>
      </c>
      <c r="KXH127" s="229">
        <f t="shared" si="156"/>
        <v>0</v>
      </c>
      <c r="KXI127" s="229">
        <f t="shared" si="156"/>
        <v>0</v>
      </c>
      <c r="KXJ127" s="229">
        <f t="shared" si="156"/>
        <v>0</v>
      </c>
      <c r="KXK127" s="229">
        <f t="shared" si="156"/>
        <v>0</v>
      </c>
      <c r="KXL127" s="229">
        <f t="shared" si="156"/>
        <v>0</v>
      </c>
      <c r="KXM127" s="229">
        <f t="shared" si="156"/>
        <v>0</v>
      </c>
      <c r="KXN127" s="229">
        <f t="shared" si="156"/>
        <v>0</v>
      </c>
      <c r="KXO127" s="229">
        <f t="shared" si="156"/>
        <v>0</v>
      </c>
      <c r="KXP127" s="229">
        <f t="shared" si="156"/>
        <v>0</v>
      </c>
      <c r="KXQ127" s="229">
        <f t="shared" si="156"/>
        <v>0</v>
      </c>
      <c r="KXR127" s="229">
        <f t="shared" si="156"/>
        <v>0</v>
      </c>
      <c r="KXS127" s="229">
        <f t="shared" si="156"/>
        <v>0</v>
      </c>
      <c r="KXT127" s="229">
        <f t="shared" si="156"/>
        <v>0</v>
      </c>
      <c r="KXU127" s="229">
        <f t="shared" si="156"/>
        <v>0</v>
      </c>
      <c r="KXV127" s="229">
        <f t="shared" si="156"/>
        <v>0</v>
      </c>
      <c r="KXW127" s="229">
        <f t="shared" si="156"/>
        <v>0</v>
      </c>
      <c r="KXX127" s="229">
        <f t="shared" si="156"/>
        <v>0</v>
      </c>
      <c r="KXY127" s="229">
        <f t="shared" si="156"/>
        <v>0</v>
      </c>
      <c r="KXZ127" s="229">
        <f t="shared" si="156"/>
        <v>0</v>
      </c>
      <c r="KYA127" s="229">
        <f t="shared" si="156"/>
        <v>0</v>
      </c>
      <c r="KYB127" s="229">
        <f t="shared" si="156"/>
        <v>0</v>
      </c>
      <c r="KYC127" s="229">
        <f t="shared" si="156"/>
        <v>0</v>
      </c>
      <c r="KYD127" s="229">
        <f t="shared" si="156"/>
        <v>0</v>
      </c>
      <c r="KYE127" s="229">
        <f t="shared" si="156"/>
        <v>0</v>
      </c>
      <c r="KYF127" s="229">
        <f t="shared" si="156"/>
        <v>0</v>
      </c>
      <c r="KYG127" s="229">
        <f t="shared" ref="KYG127:LAR127" si="157">IFERROR(KYE127*KYC127,"")</f>
        <v>0</v>
      </c>
      <c r="KYH127" s="229">
        <f t="shared" si="157"/>
        <v>0</v>
      </c>
      <c r="KYI127" s="229">
        <f t="shared" si="157"/>
        <v>0</v>
      </c>
      <c r="KYJ127" s="229">
        <f t="shared" si="157"/>
        <v>0</v>
      </c>
      <c r="KYK127" s="229">
        <f t="shared" si="157"/>
        <v>0</v>
      </c>
      <c r="KYL127" s="229">
        <f t="shared" si="157"/>
        <v>0</v>
      </c>
      <c r="KYM127" s="229">
        <f t="shared" si="157"/>
        <v>0</v>
      </c>
      <c r="KYN127" s="229">
        <f t="shared" si="157"/>
        <v>0</v>
      </c>
      <c r="KYO127" s="229">
        <f t="shared" si="157"/>
        <v>0</v>
      </c>
      <c r="KYP127" s="229">
        <f t="shared" si="157"/>
        <v>0</v>
      </c>
      <c r="KYQ127" s="229">
        <f t="shared" si="157"/>
        <v>0</v>
      </c>
      <c r="KYR127" s="229">
        <f t="shared" si="157"/>
        <v>0</v>
      </c>
      <c r="KYS127" s="229">
        <f t="shared" si="157"/>
        <v>0</v>
      </c>
      <c r="KYT127" s="229">
        <f t="shared" si="157"/>
        <v>0</v>
      </c>
      <c r="KYU127" s="229">
        <f t="shared" si="157"/>
        <v>0</v>
      </c>
      <c r="KYV127" s="229">
        <f t="shared" si="157"/>
        <v>0</v>
      </c>
      <c r="KYW127" s="229">
        <f t="shared" si="157"/>
        <v>0</v>
      </c>
      <c r="KYX127" s="229">
        <f t="shared" si="157"/>
        <v>0</v>
      </c>
      <c r="KYY127" s="229">
        <f t="shared" si="157"/>
        <v>0</v>
      </c>
      <c r="KYZ127" s="229">
        <f t="shared" si="157"/>
        <v>0</v>
      </c>
      <c r="KZA127" s="229">
        <f t="shared" si="157"/>
        <v>0</v>
      </c>
      <c r="KZB127" s="229">
        <f t="shared" si="157"/>
        <v>0</v>
      </c>
      <c r="KZC127" s="229">
        <f t="shared" si="157"/>
        <v>0</v>
      </c>
      <c r="KZD127" s="229">
        <f t="shared" si="157"/>
        <v>0</v>
      </c>
      <c r="KZE127" s="229">
        <f t="shared" si="157"/>
        <v>0</v>
      </c>
      <c r="KZF127" s="229">
        <f t="shared" si="157"/>
        <v>0</v>
      </c>
      <c r="KZG127" s="229">
        <f t="shared" si="157"/>
        <v>0</v>
      </c>
      <c r="KZH127" s="229">
        <f t="shared" si="157"/>
        <v>0</v>
      </c>
      <c r="KZI127" s="229">
        <f t="shared" si="157"/>
        <v>0</v>
      </c>
      <c r="KZJ127" s="229">
        <f t="shared" si="157"/>
        <v>0</v>
      </c>
      <c r="KZK127" s="229">
        <f t="shared" si="157"/>
        <v>0</v>
      </c>
      <c r="KZL127" s="229">
        <f t="shared" si="157"/>
        <v>0</v>
      </c>
      <c r="KZM127" s="229">
        <f t="shared" si="157"/>
        <v>0</v>
      </c>
      <c r="KZN127" s="229">
        <f t="shared" si="157"/>
        <v>0</v>
      </c>
      <c r="KZO127" s="229">
        <f t="shared" si="157"/>
        <v>0</v>
      </c>
      <c r="KZP127" s="229">
        <f t="shared" si="157"/>
        <v>0</v>
      </c>
      <c r="KZQ127" s="229">
        <f t="shared" si="157"/>
        <v>0</v>
      </c>
      <c r="KZR127" s="229">
        <f t="shared" si="157"/>
        <v>0</v>
      </c>
      <c r="KZS127" s="229">
        <f t="shared" si="157"/>
        <v>0</v>
      </c>
      <c r="KZT127" s="229">
        <f t="shared" si="157"/>
        <v>0</v>
      </c>
      <c r="KZU127" s="229">
        <f t="shared" si="157"/>
        <v>0</v>
      </c>
      <c r="KZV127" s="229">
        <f t="shared" si="157"/>
        <v>0</v>
      </c>
      <c r="KZW127" s="229">
        <f t="shared" si="157"/>
        <v>0</v>
      </c>
      <c r="KZX127" s="229">
        <f t="shared" si="157"/>
        <v>0</v>
      </c>
      <c r="KZY127" s="229">
        <f t="shared" si="157"/>
        <v>0</v>
      </c>
      <c r="KZZ127" s="229">
        <f t="shared" si="157"/>
        <v>0</v>
      </c>
      <c r="LAA127" s="229">
        <f t="shared" si="157"/>
        <v>0</v>
      </c>
      <c r="LAB127" s="229">
        <f t="shared" si="157"/>
        <v>0</v>
      </c>
      <c r="LAC127" s="229">
        <f t="shared" si="157"/>
        <v>0</v>
      </c>
      <c r="LAD127" s="229">
        <f t="shared" si="157"/>
        <v>0</v>
      </c>
      <c r="LAE127" s="229">
        <f t="shared" si="157"/>
        <v>0</v>
      </c>
      <c r="LAF127" s="229">
        <f t="shared" si="157"/>
        <v>0</v>
      </c>
      <c r="LAG127" s="229">
        <f t="shared" si="157"/>
        <v>0</v>
      </c>
      <c r="LAH127" s="229">
        <f t="shared" si="157"/>
        <v>0</v>
      </c>
      <c r="LAI127" s="229">
        <f t="shared" si="157"/>
        <v>0</v>
      </c>
      <c r="LAJ127" s="229">
        <f t="shared" si="157"/>
        <v>0</v>
      </c>
      <c r="LAK127" s="229">
        <f t="shared" si="157"/>
        <v>0</v>
      </c>
      <c r="LAL127" s="229">
        <f t="shared" si="157"/>
        <v>0</v>
      </c>
      <c r="LAM127" s="229">
        <f t="shared" si="157"/>
        <v>0</v>
      </c>
      <c r="LAN127" s="229">
        <f t="shared" si="157"/>
        <v>0</v>
      </c>
      <c r="LAO127" s="229">
        <f t="shared" si="157"/>
        <v>0</v>
      </c>
      <c r="LAP127" s="229">
        <f t="shared" si="157"/>
        <v>0</v>
      </c>
      <c r="LAQ127" s="229">
        <f t="shared" si="157"/>
        <v>0</v>
      </c>
      <c r="LAR127" s="229">
        <f t="shared" si="157"/>
        <v>0</v>
      </c>
      <c r="LAS127" s="229">
        <f t="shared" ref="LAS127:LDD127" si="158">IFERROR(LAQ127*LAO127,"")</f>
        <v>0</v>
      </c>
      <c r="LAT127" s="229">
        <f t="shared" si="158"/>
        <v>0</v>
      </c>
      <c r="LAU127" s="229">
        <f t="shared" si="158"/>
        <v>0</v>
      </c>
      <c r="LAV127" s="229">
        <f t="shared" si="158"/>
        <v>0</v>
      </c>
      <c r="LAW127" s="229">
        <f t="shared" si="158"/>
        <v>0</v>
      </c>
      <c r="LAX127" s="229">
        <f t="shared" si="158"/>
        <v>0</v>
      </c>
      <c r="LAY127" s="229">
        <f t="shared" si="158"/>
        <v>0</v>
      </c>
      <c r="LAZ127" s="229">
        <f t="shared" si="158"/>
        <v>0</v>
      </c>
      <c r="LBA127" s="229">
        <f t="shared" si="158"/>
        <v>0</v>
      </c>
      <c r="LBB127" s="229">
        <f t="shared" si="158"/>
        <v>0</v>
      </c>
      <c r="LBC127" s="229">
        <f t="shared" si="158"/>
        <v>0</v>
      </c>
      <c r="LBD127" s="229">
        <f t="shared" si="158"/>
        <v>0</v>
      </c>
      <c r="LBE127" s="229">
        <f t="shared" si="158"/>
        <v>0</v>
      </c>
      <c r="LBF127" s="229">
        <f t="shared" si="158"/>
        <v>0</v>
      </c>
      <c r="LBG127" s="229">
        <f t="shared" si="158"/>
        <v>0</v>
      </c>
      <c r="LBH127" s="229">
        <f t="shared" si="158"/>
        <v>0</v>
      </c>
      <c r="LBI127" s="229">
        <f t="shared" si="158"/>
        <v>0</v>
      </c>
      <c r="LBJ127" s="229">
        <f t="shared" si="158"/>
        <v>0</v>
      </c>
      <c r="LBK127" s="229">
        <f t="shared" si="158"/>
        <v>0</v>
      </c>
      <c r="LBL127" s="229">
        <f t="shared" si="158"/>
        <v>0</v>
      </c>
      <c r="LBM127" s="229">
        <f t="shared" si="158"/>
        <v>0</v>
      </c>
      <c r="LBN127" s="229">
        <f t="shared" si="158"/>
        <v>0</v>
      </c>
      <c r="LBO127" s="229">
        <f t="shared" si="158"/>
        <v>0</v>
      </c>
      <c r="LBP127" s="229">
        <f t="shared" si="158"/>
        <v>0</v>
      </c>
      <c r="LBQ127" s="229">
        <f t="shared" si="158"/>
        <v>0</v>
      </c>
      <c r="LBR127" s="229">
        <f t="shared" si="158"/>
        <v>0</v>
      </c>
      <c r="LBS127" s="229">
        <f t="shared" si="158"/>
        <v>0</v>
      </c>
      <c r="LBT127" s="229">
        <f t="shared" si="158"/>
        <v>0</v>
      </c>
      <c r="LBU127" s="229">
        <f t="shared" si="158"/>
        <v>0</v>
      </c>
      <c r="LBV127" s="229">
        <f t="shared" si="158"/>
        <v>0</v>
      </c>
      <c r="LBW127" s="229">
        <f t="shared" si="158"/>
        <v>0</v>
      </c>
      <c r="LBX127" s="229">
        <f t="shared" si="158"/>
        <v>0</v>
      </c>
      <c r="LBY127" s="229">
        <f t="shared" si="158"/>
        <v>0</v>
      </c>
      <c r="LBZ127" s="229">
        <f t="shared" si="158"/>
        <v>0</v>
      </c>
      <c r="LCA127" s="229">
        <f t="shared" si="158"/>
        <v>0</v>
      </c>
      <c r="LCB127" s="229">
        <f t="shared" si="158"/>
        <v>0</v>
      </c>
      <c r="LCC127" s="229">
        <f t="shared" si="158"/>
        <v>0</v>
      </c>
      <c r="LCD127" s="229">
        <f t="shared" si="158"/>
        <v>0</v>
      </c>
      <c r="LCE127" s="229">
        <f t="shared" si="158"/>
        <v>0</v>
      </c>
      <c r="LCF127" s="229">
        <f t="shared" si="158"/>
        <v>0</v>
      </c>
      <c r="LCG127" s="229">
        <f t="shared" si="158"/>
        <v>0</v>
      </c>
      <c r="LCH127" s="229">
        <f t="shared" si="158"/>
        <v>0</v>
      </c>
      <c r="LCI127" s="229">
        <f t="shared" si="158"/>
        <v>0</v>
      </c>
      <c r="LCJ127" s="229">
        <f t="shared" si="158"/>
        <v>0</v>
      </c>
      <c r="LCK127" s="229">
        <f t="shared" si="158"/>
        <v>0</v>
      </c>
      <c r="LCL127" s="229">
        <f t="shared" si="158"/>
        <v>0</v>
      </c>
      <c r="LCM127" s="229">
        <f t="shared" si="158"/>
        <v>0</v>
      </c>
      <c r="LCN127" s="229">
        <f t="shared" si="158"/>
        <v>0</v>
      </c>
      <c r="LCO127" s="229">
        <f t="shared" si="158"/>
        <v>0</v>
      </c>
      <c r="LCP127" s="229">
        <f t="shared" si="158"/>
        <v>0</v>
      </c>
      <c r="LCQ127" s="229">
        <f t="shared" si="158"/>
        <v>0</v>
      </c>
      <c r="LCR127" s="229">
        <f t="shared" si="158"/>
        <v>0</v>
      </c>
      <c r="LCS127" s="229">
        <f t="shared" si="158"/>
        <v>0</v>
      </c>
      <c r="LCT127" s="229">
        <f t="shared" si="158"/>
        <v>0</v>
      </c>
      <c r="LCU127" s="229">
        <f t="shared" si="158"/>
        <v>0</v>
      </c>
      <c r="LCV127" s="229">
        <f t="shared" si="158"/>
        <v>0</v>
      </c>
      <c r="LCW127" s="229">
        <f t="shared" si="158"/>
        <v>0</v>
      </c>
      <c r="LCX127" s="229">
        <f t="shared" si="158"/>
        <v>0</v>
      </c>
      <c r="LCY127" s="229">
        <f t="shared" si="158"/>
        <v>0</v>
      </c>
      <c r="LCZ127" s="229">
        <f t="shared" si="158"/>
        <v>0</v>
      </c>
      <c r="LDA127" s="229">
        <f t="shared" si="158"/>
        <v>0</v>
      </c>
      <c r="LDB127" s="229">
        <f t="shared" si="158"/>
        <v>0</v>
      </c>
      <c r="LDC127" s="229">
        <f t="shared" si="158"/>
        <v>0</v>
      </c>
      <c r="LDD127" s="229">
        <f t="shared" si="158"/>
        <v>0</v>
      </c>
      <c r="LDE127" s="229">
        <f t="shared" ref="LDE127:LFP127" si="159">IFERROR(LDC127*LDA127,"")</f>
        <v>0</v>
      </c>
      <c r="LDF127" s="229">
        <f t="shared" si="159"/>
        <v>0</v>
      </c>
      <c r="LDG127" s="229">
        <f t="shared" si="159"/>
        <v>0</v>
      </c>
      <c r="LDH127" s="229">
        <f t="shared" si="159"/>
        <v>0</v>
      </c>
      <c r="LDI127" s="229">
        <f t="shared" si="159"/>
        <v>0</v>
      </c>
      <c r="LDJ127" s="229">
        <f t="shared" si="159"/>
        <v>0</v>
      </c>
      <c r="LDK127" s="229">
        <f t="shared" si="159"/>
        <v>0</v>
      </c>
      <c r="LDL127" s="229">
        <f t="shared" si="159"/>
        <v>0</v>
      </c>
      <c r="LDM127" s="229">
        <f t="shared" si="159"/>
        <v>0</v>
      </c>
      <c r="LDN127" s="229">
        <f t="shared" si="159"/>
        <v>0</v>
      </c>
      <c r="LDO127" s="229">
        <f t="shared" si="159"/>
        <v>0</v>
      </c>
      <c r="LDP127" s="229">
        <f t="shared" si="159"/>
        <v>0</v>
      </c>
      <c r="LDQ127" s="229">
        <f t="shared" si="159"/>
        <v>0</v>
      </c>
      <c r="LDR127" s="229">
        <f t="shared" si="159"/>
        <v>0</v>
      </c>
      <c r="LDS127" s="229">
        <f t="shared" si="159"/>
        <v>0</v>
      </c>
      <c r="LDT127" s="229">
        <f t="shared" si="159"/>
        <v>0</v>
      </c>
      <c r="LDU127" s="229">
        <f t="shared" si="159"/>
        <v>0</v>
      </c>
      <c r="LDV127" s="229">
        <f t="shared" si="159"/>
        <v>0</v>
      </c>
      <c r="LDW127" s="229">
        <f t="shared" si="159"/>
        <v>0</v>
      </c>
      <c r="LDX127" s="229">
        <f t="shared" si="159"/>
        <v>0</v>
      </c>
      <c r="LDY127" s="229">
        <f t="shared" si="159"/>
        <v>0</v>
      </c>
      <c r="LDZ127" s="229">
        <f t="shared" si="159"/>
        <v>0</v>
      </c>
      <c r="LEA127" s="229">
        <f t="shared" si="159"/>
        <v>0</v>
      </c>
      <c r="LEB127" s="229">
        <f t="shared" si="159"/>
        <v>0</v>
      </c>
      <c r="LEC127" s="229">
        <f t="shared" si="159"/>
        <v>0</v>
      </c>
      <c r="LED127" s="229">
        <f t="shared" si="159"/>
        <v>0</v>
      </c>
      <c r="LEE127" s="229">
        <f t="shared" si="159"/>
        <v>0</v>
      </c>
      <c r="LEF127" s="229">
        <f t="shared" si="159"/>
        <v>0</v>
      </c>
      <c r="LEG127" s="229">
        <f t="shared" si="159"/>
        <v>0</v>
      </c>
      <c r="LEH127" s="229">
        <f t="shared" si="159"/>
        <v>0</v>
      </c>
      <c r="LEI127" s="229">
        <f t="shared" si="159"/>
        <v>0</v>
      </c>
      <c r="LEJ127" s="229">
        <f t="shared" si="159"/>
        <v>0</v>
      </c>
      <c r="LEK127" s="229">
        <f t="shared" si="159"/>
        <v>0</v>
      </c>
      <c r="LEL127" s="229">
        <f t="shared" si="159"/>
        <v>0</v>
      </c>
      <c r="LEM127" s="229">
        <f t="shared" si="159"/>
        <v>0</v>
      </c>
      <c r="LEN127" s="229">
        <f t="shared" si="159"/>
        <v>0</v>
      </c>
      <c r="LEO127" s="229">
        <f t="shared" si="159"/>
        <v>0</v>
      </c>
      <c r="LEP127" s="229">
        <f t="shared" si="159"/>
        <v>0</v>
      </c>
      <c r="LEQ127" s="229">
        <f t="shared" si="159"/>
        <v>0</v>
      </c>
      <c r="LER127" s="229">
        <f t="shared" si="159"/>
        <v>0</v>
      </c>
      <c r="LES127" s="229">
        <f t="shared" si="159"/>
        <v>0</v>
      </c>
      <c r="LET127" s="229">
        <f t="shared" si="159"/>
        <v>0</v>
      </c>
      <c r="LEU127" s="229">
        <f t="shared" si="159"/>
        <v>0</v>
      </c>
      <c r="LEV127" s="229">
        <f t="shared" si="159"/>
        <v>0</v>
      </c>
      <c r="LEW127" s="229">
        <f t="shared" si="159"/>
        <v>0</v>
      </c>
      <c r="LEX127" s="229">
        <f t="shared" si="159"/>
        <v>0</v>
      </c>
      <c r="LEY127" s="229">
        <f t="shared" si="159"/>
        <v>0</v>
      </c>
      <c r="LEZ127" s="229">
        <f t="shared" si="159"/>
        <v>0</v>
      </c>
      <c r="LFA127" s="229">
        <f t="shared" si="159"/>
        <v>0</v>
      </c>
      <c r="LFB127" s="229">
        <f t="shared" si="159"/>
        <v>0</v>
      </c>
      <c r="LFC127" s="229">
        <f t="shared" si="159"/>
        <v>0</v>
      </c>
      <c r="LFD127" s="229">
        <f t="shared" si="159"/>
        <v>0</v>
      </c>
      <c r="LFE127" s="229">
        <f t="shared" si="159"/>
        <v>0</v>
      </c>
      <c r="LFF127" s="229">
        <f t="shared" si="159"/>
        <v>0</v>
      </c>
      <c r="LFG127" s="229">
        <f t="shared" si="159"/>
        <v>0</v>
      </c>
      <c r="LFH127" s="229">
        <f t="shared" si="159"/>
        <v>0</v>
      </c>
      <c r="LFI127" s="229">
        <f t="shared" si="159"/>
        <v>0</v>
      </c>
      <c r="LFJ127" s="229">
        <f t="shared" si="159"/>
        <v>0</v>
      </c>
      <c r="LFK127" s="229">
        <f t="shared" si="159"/>
        <v>0</v>
      </c>
      <c r="LFL127" s="229">
        <f t="shared" si="159"/>
        <v>0</v>
      </c>
      <c r="LFM127" s="229">
        <f t="shared" si="159"/>
        <v>0</v>
      </c>
      <c r="LFN127" s="229">
        <f t="shared" si="159"/>
        <v>0</v>
      </c>
      <c r="LFO127" s="229">
        <f t="shared" si="159"/>
        <v>0</v>
      </c>
      <c r="LFP127" s="229">
        <f t="shared" si="159"/>
        <v>0</v>
      </c>
      <c r="LFQ127" s="229">
        <f t="shared" ref="LFQ127:LIB127" si="160">IFERROR(LFO127*LFM127,"")</f>
        <v>0</v>
      </c>
      <c r="LFR127" s="229">
        <f t="shared" si="160"/>
        <v>0</v>
      </c>
      <c r="LFS127" s="229">
        <f t="shared" si="160"/>
        <v>0</v>
      </c>
      <c r="LFT127" s="229">
        <f t="shared" si="160"/>
        <v>0</v>
      </c>
      <c r="LFU127" s="229">
        <f t="shared" si="160"/>
        <v>0</v>
      </c>
      <c r="LFV127" s="229">
        <f t="shared" si="160"/>
        <v>0</v>
      </c>
      <c r="LFW127" s="229">
        <f t="shared" si="160"/>
        <v>0</v>
      </c>
      <c r="LFX127" s="229">
        <f t="shared" si="160"/>
        <v>0</v>
      </c>
      <c r="LFY127" s="229">
        <f t="shared" si="160"/>
        <v>0</v>
      </c>
      <c r="LFZ127" s="229">
        <f t="shared" si="160"/>
        <v>0</v>
      </c>
      <c r="LGA127" s="229">
        <f t="shared" si="160"/>
        <v>0</v>
      </c>
      <c r="LGB127" s="229">
        <f t="shared" si="160"/>
        <v>0</v>
      </c>
      <c r="LGC127" s="229">
        <f t="shared" si="160"/>
        <v>0</v>
      </c>
      <c r="LGD127" s="229">
        <f t="shared" si="160"/>
        <v>0</v>
      </c>
      <c r="LGE127" s="229">
        <f t="shared" si="160"/>
        <v>0</v>
      </c>
      <c r="LGF127" s="229">
        <f t="shared" si="160"/>
        <v>0</v>
      </c>
      <c r="LGG127" s="229">
        <f t="shared" si="160"/>
        <v>0</v>
      </c>
      <c r="LGH127" s="229">
        <f t="shared" si="160"/>
        <v>0</v>
      </c>
      <c r="LGI127" s="229">
        <f t="shared" si="160"/>
        <v>0</v>
      </c>
      <c r="LGJ127" s="229">
        <f t="shared" si="160"/>
        <v>0</v>
      </c>
      <c r="LGK127" s="229">
        <f t="shared" si="160"/>
        <v>0</v>
      </c>
      <c r="LGL127" s="229">
        <f t="shared" si="160"/>
        <v>0</v>
      </c>
      <c r="LGM127" s="229">
        <f t="shared" si="160"/>
        <v>0</v>
      </c>
      <c r="LGN127" s="229">
        <f t="shared" si="160"/>
        <v>0</v>
      </c>
      <c r="LGO127" s="229">
        <f t="shared" si="160"/>
        <v>0</v>
      </c>
      <c r="LGP127" s="229">
        <f t="shared" si="160"/>
        <v>0</v>
      </c>
      <c r="LGQ127" s="229">
        <f t="shared" si="160"/>
        <v>0</v>
      </c>
      <c r="LGR127" s="229">
        <f t="shared" si="160"/>
        <v>0</v>
      </c>
      <c r="LGS127" s="229">
        <f t="shared" si="160"/>
        <v>0</v>
      </c>
      <c r="LGT127" s="229">
        <f t="shared" si="160"/>
        <v>0</v>
      </c>
      <c r="LGU127" s="229">
        <f t="shared" si="160"/>
        <v>0</v>
      </c>
      <c r="LGV127" s="229">
        <f t="shared" si="160"/>
        <v>0</v>
      </c>
      <c r="LGW127" s="229">
        <f t="shared" si="160"/>
        <v>0</v>
      </c>
      <c r="LGX127" s="229">
        <f t="shared" si="160"/>
        <v>0</v>
      </c>
      <c r="LGY127" s="229">
        <f t="shared" si="160"/>
        <v>0</v>
      </c>
      <c r="LGZ127" s="229">
        <f t="shared" si="160"/>
        <v>0</v>
      </c>
      <c r="LHA127" s="229">
        <f t="shared" si="160"/>
        <v>0</v>
      </c>
      <c r="LHB127" s="229">
        <f t="shared" si="160"/>
        <v>0</v>
      </c>
      <c r="LHC127" s="229">
        <f t="shared" si="160"/>
        <v>0</v>
      </c>
      <c r="LHD127" s="229">
        <f t="shared" si="160"/>
        <v>0</v>
      </c>
      <c r="LHE127" s="229">
        <f t="shared" si="160"/>
        <v>0</v>
      </c>
      <c r="LHF127" s="229">
        <f t="shared" si="160"/>
        <v>0</v>
      </c>
      <c r="LHG127" s="229">
        <f t="shared" si="160"/>
        <v>0</v>
      </c>
      <c r="LHH127" s="229">
        <f t="shared" si="160"/>
        <v>0</v>
      </c>
      <c r="LHI127" s="229">
        <f t="shared" si="160"/>
        <v>0</v>
      </c>
      <c r="LHJ127" s="229">
        <f t="shared" si="160"/>
        <v>0</v>
      </c>
      <c r="LHK127" s="229">
        <f t="shared" si="160"/>
        <v>0</v>
      </c>
      <c r="LHL127" s="229">
        <f t="shared" si="160"/>
        <v>0</v>
      </c>
      <c r="LHM127" s="229">
        <f t="shared" si="160"/>
        <v>0</v>
      </c>
      <c r="LHN127" s="229">
        <f t="shared" si="160"/>
        <v>0</v>
      </c>
      <c r="LHO127" s="229">
        <f t="shared" si="160"/>
        <v>0</v>
      </c>
      <c r="LHP127" s="229">
        <f t="shared" si="160"/>
        <v>0</v>
      </c>
      <c r="LHQ127" s="229">
        <f t="shared" si="160"/>
        <v>0</v>
      </c>
      <c r="LHR127" s="229">
        <f t="shared" si="160"/>
        <v>0</v>
      </c>
      <c r="LHS127" s="229">
        <f t="shared" si="160"/>
        <v>0</v>
      </c>
      <c r="LHT127" s="229">
        <f t="shared" si="160"/>
        <v>0</v>
      </c>
      <c r="LHU127" s="229">
        <f t="shared" si="160"/>
        <v>0</v>
      </c>
      <c r="LHV127" s="229">
        <f t="shared" si="160"/>
        <v>0</v>
      </c>
      <c r="LHW127" s="229">
        <f t="shared" si="160"/>
        <v>0</v>
      </c>
      <c r="LHX127" s="229">
        <f t="shared" si="160"/>
        <v>0</v>
      </c>
      <c r="LHY127" s="229">
        <f t="shared" si="160"/>
        <v>0</v>
      </c>
      <c r="LHZ127" s="229">
        <f t="shared" si="160"/>
        <v>0</v>
      </c>
      <c r="LIA127" s="229">
        <f t="shared" si="160"/>
        <v>0</v>
      </c>
      <c r="LIB127" s="229">
        <f t="shared" si="160"/>
        <v>0</v>
      </c>
      <c r="LIC127" s="229">
        <f t="shared" ref="LIC127:LKN127" si="161">IFERROR(LIA127*LHY127,"")</f>
        <v>0</v>
      </c>
      <c r="LID127" s="229">
        <f t="shared" si="161"/>
        <v>0</v>
      </c>
      <c r="LIE127" s="229">
        <f t="shared" si="161"/>
        <v>0</v>
      </c>
      <c r="LIF127" s="229">
        <f t="shared" si="161"/>
        <v>0</v>
      </c>
      <c r="LIG127" s="229">
        <f t="shared" si="161"/>
        <v>0</v>
      </c>
      <c r="LIH127" s="229">
        <f t="shared" si="161"/>
        <v>0</v>
      </c>
      <c r="LII127" s="229">
        <f t="shared" si="161"/>
        <v>0</v>
      </c>
      <c r="LIJ127" s="229">
        <f t="shared" si="161"/>
        <v>0</v>
      </c>
      <c r="LIK127" s="229">
        <f t="shared" si="161"/>
        <v>0</v>
      </c>
      <c r="LIL127" s="229">
        <f t="shared" si="161"/>
        <v>0</v>
      </c>
      <c r="LIM127" s="229">
        <f t="shared" si="161"/>
        <v>0</v>
      </c>
      <c r="LIN127" s="229">
        <f t="shared" si="161"/>
        <v>0</v>
      </c>
      <c r="LIO127" s="229">
        <f t="shared" si="161"/>
        <v>0</v>
      </c>
      <c r="LIP127" s="229">
        <f t="shared" si="161"/>
        <v>0</v>
      </c>
      <c r="LIQ127" s="229">
        <f t="shared" si="161"/>
        <v>0</v>
      </c>
      <c r="LIR127" s="229">
        <f t="shared" si="161"/>
        <v>0</v>
      </c>
      <c r="LIS127" s="229">
        <f t="shared" si="161"/>
        <v>0</v>
      </c>
      <c r="LIT127" s="229">
        <f t="shared" si="161"/>
        <v>0</v>
      </c>
      <c r="LIU127" s="229">
        <f t="shared" si="161"/>
        <v>0</v>
      </c>
      <c r="LIV127" s="229">
        <f t="shared" si="161"/>
        <v>0</v>
      </c>
      <c r="LIW127" s="229">
        <f t="shared" si="161"/>
        <v>0</v>
      </c>
      <c r="LIX127" s="229">
        <f t="shared" si="161"/>
        <v>0</v>
      </c>
      <c r="LIY127" s="229">
        <f t="shared" si="161"/>
        <v>0</v>
      </c>
      <c r="LIZ127" s="229">
        <f t="shared" si="161"/>
        <v>0</v>
      </c>
      <c r="LJA127" s="229">
        <f t="shared" si="161"/>
        <v>0</v>
      </c>
      <c r="LJB127" s="229">
        <f t="shared" si="161"/>
        <v>0</v>
      </c>
      <c r="LJC127" s="229">
        <f t="shared" si="161"/>
        <v>0</v>
      </c>
      <c r="LJD127" s="229">
        <f t="shared" si="161"/>
        <v>0</v>
      </c>
      <c r="LJE127" s="229">
        <f t="shared" si="161"/>
        <v>0</v>
      </c>
      <c r="LJF127" s="229">
        <f t="shared" si="161"/>
        <v>0</v>
      </c>
      <c r="LJG127" s="229">
        <f t="shared" si="161"/>
        <v>0</v>
      </c>
      <c r="LJH127" s="229">
        <f t="shared" si="161"/>
        <v>0</v>
      </c>
      <c r="LJI127" s="229">
        <f t="shared" si="161"/>
        <v>0</v>
      </c>
      <c r="LJJ127" s="229">
        <f t="shared" si="161"/>
        <v>0</v>
      </c>
      <c r="LJK127" s="229">
        <f t="shared" si="161"/>
        <v>0</v>
      </c>
      <c r="LJL127" s="229">
        <f t="shared" si="161"/>
        <v>0</v>
      </c>
      <c r="LJM127" s="229">
        <f t="shared" si="161"/>
        <v>0</v>
      </c>
      <c r="LJN127" s="229">
        <f t="shared" si="161"/>
        <v>0</v>
      </c>
      <c r="LJO127" s="229">
        <f t="shared" si="161"/>
        <v>0</v>
      </c>
      <c r="LJP127" s="229">
        <f t="shared" si="161"/>
        <v>0</v>
      </c>
      <c r="LJQ127" s="229">
        <f t="shared" si="161"/>
        <v>0</v>
      </c>
      <c r="LJR127" s="229">
        <f t="shared" si="161"/>
        <v>0</v>
      </c>
      <c r="LJS127" s="229">
        <f t="shared" si="161"/>
        <v>0</v>
      </c>
      <c r="LJT127" s="229">
        <f t="shared" si="161"/>
        <v>0</v>
      </c>
      <c r="LJU127" s="229">
        <f t="shared" si="161"/>
        <v>0</v>
      </c>
      <c r="LJV127" s="229">
        <f t="shared" si="161"/>
        <v>0</v>
      </c>
      <c r="LJW127" s="229">
        <f t="shared" si="161"/>
        <v>0</v>
      </c>
      <c r="LJX127" s="229">
        <f t="shared" si="161"/>
        <v>0</v>
      </c>
      <c r="LJY127" s="229">
        <f t="shared" si="161"/>
        <v>0</v>
      </c>
      <c r="LJZ127" s="229">
        <f t="shared" si="161"/>
        <v>0</v>
      </c>
      <c r="LKA127" s="229">
        <f t="shared" si="161"/>
        <v>0</v>
      </c>
      <c r="LKB127" s="229">
        <f t="shared" si="161"/>
        <v>0</v>
      </c>
      <c r="LKC127" s="229">
        <f t="shared" si="161"/>
        <v>0</v>
      </c>
      <c r="LKD127" s="229">
        <f t="shared" si="161"/>
        <v>0</v>
      </c>
      <c r="LKE127" s="229">
        <f t="shared" si="161"/>
        <v>0</v>
      </c>
      <c r="LKF127" s="229">
        <f t="shared" si="161"/>
        <v>0</v>
      </c>
      <c r="LKG127" s="229">
        <f t="shared" si="161"/>
        <v>0</v>
      </c>
      <c r="LKH127" s="229">
        <f t="shared" si="161"/>
        <v>0</v>
      </c>
      <c r="LKI127" s="229">
        <f t="shared" si="161"/>
        <v>0</v>
      </c>
      <c r="LKJ127" s="229">
        <f t="shared" si="161"/>
        <v>0</v>
      </c>
      <c r="LKK127" s="229">
        <f t="shared" si="161"/>
        <v>0</v>
      </c>
      <c r="LKL127" s="229">
        <f t="shared" si="161"/>
        <v>0</v>
      </c>
      <c r="LKM127" s="229">
        <f t="shared" si="161"/>
        <v>0</v>
      </c>
      <c r="LKN127" s="229">
        <f t="shared" si="161"/>
        <v>0</v>
      </c>
      <c r="LKO127" s="229">
        <f t="shared" ref="LKO127:LMZ127" si="162">IFERROR(LKM127*LKK127,"")</f>
        <v>0</v>
      </c>
      <c r="LKP127" s="229">
        <f t="shared" si="162"/>
        <v>0</v>
      </c>
      <c r="LKQ127" s="229">
        <f t="shared" si="162"/>
        <v>0</v>
      </c>
      <c r="LKR127" s="229">
        <f t="shared" si="162"/>
        <v>0</v>
      </c>
      <c r="LKS127" s="229">
        <f t="shared" si="162"/>
        <v>0</v>
      </c>
      <c r="LKT127" s="229">
        <f t="shared" si="162"/>
        <v>0</v>
      </c>
      <c r="LKU127" s="229">
        <f t="shared" si="162"/>
        <v>0</v>
      </c>
      <c r="LKV127" s="229">
        <f t="shared" si="162"/>
        <v>0</v>
      </c>
      <c r="LKW127" s="229">
        <f t="shared" si="162"/>
        <v>0</v>
      </c>
      <c r="LKX127" s="229">
        <f t="shared" si="162"/>
        <v>0</v>
      </c>
      <c r="LKY127" s="229">
        <f t="shared" si="162"/>
        <v>0</v>
      </c>
      <c r="LKZ127" s="229">
        <f t="shared" si="162"/>
        <v>0</v>
      </c>
      <c r="LLA127" s="229">
        <f t="shared" si="162"/>
        <v>0</v>
      </c>
      <c r="LLB127" s="229">
        <f t="shared" si="162"/>
        <v>0</v>
      </c>
      <c r="LLC127" s="229">
        <f t="shared" si="162"/>
        <v>0</v>
      </c>
      <c r="LLD127" s="229">
        <f t="shared" si="162"/>
        <v>0</v>
      </c>
      <c r="LLE127" s="229">
        <f t="shared" si="162"/>
        <v>0</v>
      </c>
      <c r="LLF127" s="229">
        <f t="shared" si="162"/>
        <v>0</v>
      </c>
      <c r="LLG127" s="229">
        <f t="shared" si="162"/>
        <v>0</v>
      </c>
      <c r="LLH127" s="229">
        <f t="shared" si="162"/>
        <v>0</v>
      </c>
      <c r="LLI127" s="229">
        <f t="shared" si="162"/>
        <v>0</v>
      </c>
      <c r="LLJ127" s="229">
        <f t="shared" si="162"/>
        <v>0</v>
      </c>
      <c r="LLK127" s="229">
        <f t="shared" si="162"/>
        <v>0</v>
      </c>
      <c r="LLL127" s="229">
        <f t="shared" si="162"/>
        <v>0</v>
      </c>
      <c r="LLM127" s="229">
        <f t="shared" si="162"/>
        <v>0</v>
      </c>
      <c r="LLN127" s="229">
        <f t="shared" si="162"/>
        <v>0</v>
      </c>
      <c r="LLO127" s="229">
        <f t="shared" si="162"/>
        <v>0</v>
      </c>
      <c r="LLP127" s="229">
        <f t="shared" si="162"/>
        <v>0</v>
      </c>
      <c r="LLQ127" s="229">
        <f t="shared" si="162"/>
        <v>0</v>
      </c>
      <c r="LLR127" s="229">
        <f t="shared" si="162"/>
        <v>0</v>
      </c>
      <c r="LLS127" s="229">
        <f t="shared" si="162"/>
        <v>0</v>
      </c>
      <c r="LLT127" s="229">
        <f t="shared" si="162"/>
        <v>0</v>
      </c>
      <c r="LLU127" s="229">
        <f t="shared" si="162"/>
        <v>0</v>
      </c>
      <c r="LLV127" s="229">
        <f t="shared" si="162"/>
        <v>0</v>
      </c>
      <c r="LLW127" s="229">
        <f t="shared" si="162"/>
        <v>0</v>
      </c>
      <c r="LLX127" s="229">
        <f t="shared" si="162"/>
        <v>0</v>
      </c>
      <c r="LLY127" s="229">
        <f t="shared" si="162"/>
        <v>0</v>
      </c>
      <c r="LLZ127" s="229">
        <f t="shared" si="162"/>
        <v>0</v>
      </c>
      <c r="LMA127" s="229">
        <f t="shared" si="162"/>
        <v>0</v>
      </c>
      <c r="LMB127" s="229">
        <f t="shared" si="162"/>
        <v>0</v>
      </c>
      <c r="LMC127" s="229">
        <f t="shared" si="162"/>
        <v>0</v>
      </c>
      <c r="LMD127" s="229">
        <f t="shared" si="162"/>
        <v>0</v>
      </c>
      <c r="LME127" s="229">
        <f t="shared" si="162"/>
        <v>0</v>
      </c>
      <c r="LMF127" s="229">
        <f t="shared" si="162"/>
        <v>0</v>
      </c>
      <c r="LMG127" s="229">
        <f t="shared" si="162"/>
        <v>0</v>
      </c>
      <c r="LMH127" s="229">
        <f t="shared" si="162"/>
        <v>0</v>
      </c>
      <c r="LMI127" s="229">
        <f t="shared" si="162"/>
        <v>0</v>
      </c>
      <c r="LMJ127" s="229">
        <f t="shared" si="162"/>
        <v>0</v>
      </c>
      <c r="LMK127" s="229">
        <f t="shared" si="162"/>
        <v>0</v>
      </c>
      <c r="LML127" s="229">
        <f t="shared" si="162"/>
        <v>0</v>
      </c>
      <c r="LMM127" s="229">
        <f t="shared" si="162"/>
        <v>0</v>
      </c>
      <c r="LMN127" s="229">
        <f t="shared" si="162"/>
        <v>0</v>
      </c>
      <c r="LMO127" s="229">
        <f t="shared" si="162"/>
        <v>0</v>
      </c>
      <c r="LMP127" s="229">
        <f t="shared" si="162"/>
        <v>0</v>
      </c>
      <c r="LMQ127" s="229">
        <f t="shared" si="162"/>
        <v>0</v>
      </c>
      <c r="LMR127" s="229">
        <f t="shared" si="162"/>
        <v>0</v>
      </c>
      <c r="LMS127" s="229">
        <f t="shared" si="162"/>
        <v>0</v>
      </c>
      <c r="LMT127" s="229">
        <f t="shared" si="162"/>
        <v>0</v>
      </c>
      <c r="LMU127" s="229">
        <f t="shared" si="162"/>
        <v>0</v>
      </c>
      <c r="LMV127" s="229">
        <f t="shared" si="162"/>
        <v>0</v>
      </c>
      <c r="LMW127" s="229">
        <f t="shared" si="162"/>
        <v>0</v>
      </c>
      <c r="LMX127" s="229">
        <f t="shared" si="162"/>
        <v>0</v>
      </c>
      <c r="LMY127" s="229">
        <f t="shared" si="162"/>
        <v>0</v>
      </c>
      <c r="LMZ127" s="229">
        <f t="shared" si="162"/>
        <v>0</v>
      </c>
      <c r="LNA127" s="229">
        <f t="shared" ref="LNA127:LPL127" si="163">IFERROR(LMY127*LMW127,"")</f>
        <v>0</v>
      </c>
      <c r="LNB127" s="229">
        <f t="shared" si="163"/>
        <v>0</v>
      </c>
      <c r="LNC127" s="229">
        <f t="shared" si="163"/>
        <v>0</v>
      </c>
      <c r="LND127" s="229">
        <f t="shared" si="163"/>
        <v>0</v>
      </c>
      <c r="LNE127" s="229">
        <f t="shared" si="163"/>
        <v>0</v>
      </c>
      <c r="LNF127" s="229">
        <f t="shared" si="163"/>
        <v>0</v>
      </c>
      <c r="LNG127" s="229">
        <f t="shared" si="163"/>
        <v>0</v>
      </c>
      <c r="LNH127" s="229">
        <f t="shared" si="163"/>
        <v>0</v>
      </c>
      <c r="LNI127" s="229">
        <f t="shared" si="163"/>
        <v>0</v>
      </c>
      <c r="LNJ127" s="229">
        <f t="shared" si="163"/>
        <v>0</v>
      </c>
      <c r="LNK127" s="229">
        <f t="shared" si="163"/>
        <v>0</v>
      </c>
      <c r="LNL127" s="229">
        <f t="shared" si="163"/>
        <v>0</v>
      </c>
      <c r="LNM127" s="229">
        <f t="shared" si="163"/>
        <v>0</v>
      </c>
      <c r="LNN127" s="229">
        <f t="shared" si="163"/>
        <v>0</v>
      </c>
      <c r="LNO127" s="229">
        <f t="shared" si="163"/>
        <v>0</v>
      </c>
      <c r="LNP127" s="229">
        <f t="shared" si="163"/>
        <v>0</v>
      </c>
      <c r="LNQ127" s="229">
        <f t="shared" si="163"/>
        <v>0</v>
      </c>
      <c r="LNR127" s="229">
        <f t="shared" si="163"/>
        <v>0</v>
      </c>
      <c r="LNS127" s="229">
        <f t="shared" si="163"/>
        <v>0</v>
      </c>
      <c r="LNT127" s="229">
        <f t="shared" si="163"/>
        <v>0</v>
      </c>
      <c r="LNU127" s="229">
        <f t="shared" si="163"/>
        <v>0</v>
      </c>
      <c r="LNV127" s="229">
        <f t="shared" si="163"/>
        <v>0</v>
      </c>
      <c r="LNW127" s="229">
        <f t="shared" si="163"/>
        <v>0</v>
      </c>
      <c r="LNX127" s="229">
        <f t="shared" si="163"/>
        <v>0</v>
      </c>
      <c r="LNY127" s="229">
        <f t="shared" si="163"/>
        <v>0</v>
      </c>
      <c r="LNZ127" s="229">
        <f t="shared" si="163"/>
        <v>0</v>
      </c>
      <c r="LOA127" s="229">
        <f t="shared" si="163"/>
        <v>0</v>
      </c>
      <c r="LOB127" s="229">
        <f t="shared" si="163"/>
        <v>0</v>
      </c>
      <c r="LOC127" s="229">
        <f t="shared" si="163"/>
        <v>0</v>
      </c>
      <c r="LOD127" s="229">
        <f t="shared" si="163"/>
        <v>0</v>
      </c>
      <c r="LOE127" s="229">
        <f t="shared" si="163"/>
        <v>0</v>
      </c>
      <c r="LOF127" s="229">
        <f t="shared" si="163"/>
        <v>0</v>
      </c>
      <c r="LOG127" s="229">
        <f t="shared" si="163"/>
        <v>0</v>
      </c>
      <c r="LOH127" s="229">
        <f t="shared" si="163"/>
        <v>0</v>
      </c>
      <c r="LOI127" s="229">
        <f t="shared" si="163"/>
        <v>0</v>
      </c>
      <c r="LOJ127" s="229">
        <f t="shared" si="163"/>
        <v>0</v>
      </c>
      <c r="LOK127" s="229">
        <f t="shared" si="163"/>
        <v>0</v>
      </c>
      <c r="LOL127" s="229">
        <f t="shared" si="163"/>
        <v>0</v>
      </c>
      <c r="LOM127" s="229">
        <f t="shared" si="163"/>
        <v>0</v>
      </c>
      <c r="LON127" s="229">
        <f t="shared" si="163"/>
        <v>0</v>
      </c>
      <c r="LOO127" s="229">
        <f t="shared" si="163"/>
        <v>0</v>
      </c>
      <c r="LOP127" s="229">
        <f t="shared" si="163"/>
        <v>0</v>
      </c>
      <c r="LOQ127" s="229">
        <f t="shared" si="163"/>
        <v>0</v>
      </c>
      <c r="LOR127" s="229">
        <f t="shared" si="163"/>
        <v>0</v>
      </c>
      <c r="LOS127" s="229">
        <f t="shared" si="163"/>
        <v>0</v>
      </c>
      <c r="LOT127" s="229">
        <f t="shared" si="163"/>
        <v>0</v>
      </c>
      <c r="LOU127" s="229">
        <f t="shared" si="163"/>
        <v>0</v>
      </c>
      <c r="LOV127" s="229">
        <f t="shared" si="163"/>
        <v>0</v>
      </c>
      <c r="LOW127" s="229">
        <f t="shared" si="163"/>
        <v>0</v>
      </c>
      <c r="LOX127" s="229">
        <f t="shared" si="163"/>
        <v>0</v>
      </c>
      <c r="LOY127" s="229">
        <f t="shared" si="163"/>
        <v>0</v>
      </c>
      <c r="LOZ127" s="229">
        <f t="shared" si="163"/>
        <v>0</v>
      </c>
      <c r="LPA127" s="229">
        <f t="shared" si="163"/>
        <v>0</v>
      </c>
      <c r="LPB127" s="229">
        <f t="shared" si="163"/>
        <v>0</v>
      </c>
      <c r="LPC127" s="229">
        <f t="shared" si="163"/>
        <v>0</v>
      </c>
      <c r="LPD127" s="229">
        <f t="shared" si="163"/>
        <v>0</v>
      </c>
      <c r="LPE127" s="229">
        <f t="shared" si="163"/>
        <v>0</v>
      </c>
      <c r="LPF127" s="229">
        <f t="shared" si="163"/>
        <v>0</v>
      </c>
      <c r="LPG127" s="229">
        <f t="shared" si="163"/>
        <v>0</v>
      </c>
      <c r="LPH127" s="229">
        <f t="shared" si="163"/>
        <v>0</v>
      </c>
      <c r="LPI127" s="229">
        <f t="shared" si="163"/>
        <v>0</v>
      </c>
      <c r="LPJ127" s="229">
        <f t="shared" si="163"/>
        <v>0</v>
      </c>
      <c r="LPK127" s="229">
        <f t="shared" si="163"/>
        <v>0</v>
      </c>
      <c r="LPL127" s="229">
        <f t="shared" si="163"/>
        <v>0</v>
      </c>
      <c r="LPM127" s="229">
        <f t="shared" ref="LPM127:LRX127" si="164">IFERROR(LPK127*LPI127,"")</f>
        <v>0</v>
      </c>
      <c r="LPN127" s="229">
        <f t="shared" si="164"/>
        <v>0</v>
      </c>
      <c r="LPO127" s="229">
        <f t="shared" si="164"/>
        <v>0</v>
      </c>
      <c r="LPP127" s="229">
        <f t="shared" si="164"/>
        <v>0</v>
      </c>
      <c r="LPQ127" s="229">
        <f t="shared" si="164"/>
        <v>0</v>
      </c>
      <c r="LPR127" s="229">
        <f t="shared" si="164"/>
        <v>0</v>
      </c>
      <c r="LPS127" s="229">
        <f t="shared" si="164"/>
        <v>0</v>
      </c>
      <c r="LPT127" s="229">
        <f t="shared" si="164"/>
        <v>0</v>
      </c>
      <c r="LPU127" s="229">
        <f t="shared" si="164"/>
        <v>0</v>
      </c>
      <c r="LPV127" s="229">
        <f t="shared" si="164"/>
        <v>0</v>
      </c>
      <c r="LPW127" s="229">
        <f t="shared" si="164"/>
        <v>0</v>
      </c>
      <c r="LPX127" s="229">
        <f t="shared" si="164"/>
        <v>0</v>
      </c>
      <c r="LPY127" s="229">
        <f t="shared" si="164"/>
        <v>0</v>
      </c>
      <c r="LPZ127" s="229">
        <f t="shared" si="164"/>
        <v>0</v>
      </c>
      <c r="LQA127" s="229">
        <f t="shared" si="164"/>
        <v>0</v>
      </c>
      <c r="LQB127" s="229">
        <f t="shared" si="164"/>
        <v>0</v>
      </c>
      <c r="LQC127" s="229">
        <f t="shared" si="164"/>
        <v>0</v>
      </c>
      <c r="LQD127" s="229">
        <f t="shared" si="164"/>
        <v>0</v>
      </c>
      <c r="LQE127" s="229">
        <f t="shared" si="164"/>
        <v>0</v>
      </c>
      <c r="LQF127" s="229">
        <f t="shared" si="164"/>
        <v>0</v>
      </c>
      <c r="LQG127" s="229">
        <f t="shared" si="164"/>
        <v>0</v>
      </c>
      <c r="LQH127" s="229">
        <f t="shared" si="164"/>
        <v>0</v>
      </c>
      <c r="LQI127" s="229">
        <f t="shared" si="164"/>
        <v>0</v>
      </c>
      <c r="LQJ127" s="229">
        <f t="shared" si="164"/>
        <v>0</v>
      </c>
      <c r="LQK127" s="229">
        <f t="shared" si="164"/>
        <v>0</v>
      </c>
      <c r="LQL127" s="229">
        <f t="shared" si="164"/>
        <v>0</v>
      </c>
      <c r="LQM127" s="229">
        <f t="shared" si="164"/>
        <v>0</v>
      </c>
      <c r="LQN127" s="229">
        <f t="shared" si="164"/>
        <v>0</v>
      </c>
      <c r="LQO127" s="229">
        <f t="shared" si="164"/>
        <v>0</v>
      </c>
      <c r="LQP127" s="229">
        <f t="shared" si="164"/>
        <v>0</v>
      </c>
      <c r="LQQ127" s="229">
        <f t="shared" si="164"/>
        <v>0</v>
      </c>
      <c r="LQR127" s="229">
        <f t="shared" si="164"/>
        <v>0</v>
      </c>
      <c r="LQS127" s="229">
        <f t="shared" si="164"/>
        <v>0</v>
      </c>
      <c r="LQT127" s="229">
        <f t="shared" si="164"/>
        <v>0</v>
      </c>
      <c r="LQU127" s="229">
        <f t="shared" si="164"/>
        <v>0</v>
      </c>
      <c r="LQV127" s="229">
        <f t="shared" si="164"/>
        <v>0</v>
      </c>
      <c r="LQW127" s="229">
        <f t="shared" si="164"/>
        <v>0</v>
      </c>
      <c r="LQX127" s="229">
        <f t="shared" si="164"/>
        <v>0</v>
      </c>
      <c r="LQY127" s="229">
        <f t="shared" si="164"/>
        <v>0</v>
      </c>
      <c r="LQZ127" s="229">
        <f t="shared" si="164"/>
        <v>0</v>
      </c>
      <c r="LRA127" s="229">
        <f t="shared" si="164"/>
        <v>0</v>
      </c>
      <c r="LRB127" s="229">
        <f t="shared" si="164"/>
        <v>0</v>
      </c>
      <c r="LRC127" s="229">
        <f t="shared" si="164"/>
        <v>0</v>
      </c>
      <c r="LRD127" s="229">
        <f t="shared" si="164"/>
        <v>0</v>
      </c>
      <c r="LRE127" s="229">
        <f t="shared" si="164"/>
        <v>0</v>
      </c>
      <c r="LRF127" s="229">
        <f t="shared" si="164"/>
        <v>0</v>
      </c>
      <c r="LRG127" s="229">
        <f t="shared" si="164"/>
        <v>0</v>
      </c>
      <c r="LRH127" s="229">
        <f t="shared" si="164"/>
        <v>0</v>
      </c>
      <c r="LRI127" s="229">
        <f t="shared" si="164"/>
        <v>0</v>
      </c>
      <c r="LRJ127" s="229">
        <f t="shared" si="164"/>
        <v>0</v>
      </c>
      <c r="LRK127" s="229">
        <f t="shared" si="164"/>
        <v>0</v>
      </c>
      <c r="LRL127" s="229">
        <f t="shared" si="164"/>
        <v>0</v>
      </c>
      <c r="LRM127" s="229">
        <f t="shared" si="164"/>
        <v>0</v>
      </c>
      <c r="LRN127" s="229">
        <f t="shared" si="164"/>
        <v>0</v>
      </c>
      <c r="LRO127" s="229">
        <f t="shared" si="164"/>
        <v>0</v>
      </c>
      <c r="LRP127" s="229">
        <f t="shared" si="164"/>
        <v>0</v>
      </c>
      <c r="LRQ127" s="229">
        <f t="shared" si="164"/>
        <v>0</v>
      </c>
      <c r="LRR127" s="229">
        <f t="shared" si="164"/>
        <v>0</v>
      </c>
      <c r="LRS127" s="229">
        <f t="shared" si="164"/>
        <v>0</v>
      </c>
      <c r="LRT127" s="229">
        <f t="shared" si="164"/>
        <v>0</v>
      </c>
      <c r="LRU127" s="229">
        <f t="shared" si="164"/>
        <v>0</v>
      </c>
      <c r="LRV127" s="229">
        <f t="shared" si="164"/>
        <v>0</v>
      </c>
      <c r="LRW127" s="229">
        <f t="shared" si="164"/>
        <v>0</v>
      </c>
      <c r="LRX127" s="229">
        <f t="shared" si="164"/>
        <v>0</v>
      </c>
      <c r="LRY127" s="229">
        <f t="shared" ref="LRY127:LUJ127" si="165">IFERROR(LRW127*LRU127,"")</f>
        <v>0</v>
      </c>
      <c r="LRZ127" s="229">
        <f t="shared" si="165"/>
        <v>0</v>
      </c>
      <c r="LSA127" s="229">
        <f t="shared" si="165"/>
        <v>0</v>
      </c>
      <c r="LSB127" s="229">
        <f t="shared" si="165"/>
        <v>0</v>
      </c>
      <c r="LSC127" s="229">
        <f t="shared" si="165"/>
        <v>0</v>
      </c>
      <c r="LSD127" s="229">
        <f t="shared" si="165"/>
        <v>0</v>
      </c>
      <c r="LSE127" s="229">
        <f t="shared" si="165"/>
        <v>0</v>
      </c>
      <c r="LSF127" s="229">
        <f t="shared" si="165"/>
        <v>0</v>
      </c>
      <c r="LSG127" s="229">
        <f t="shared" si="165"/>
        <v>0</v>
      </c>
      <c r="LSH127" s="229">
        <f t="shared" si="165"/>
        <v>0</v>
      </c>
      <c r="LSI127" s="229">
        <f t="shared" si="165"/>
        <v>0</v>
      </c>
      <c r="LSJ127" s="229">
        <f t="shared" si="165"/>
        <v>0</v>
      </c>
      <c r="LSK127" s="229">
        <f t="shared" si="165"/>
        <v>0</v>
      </c>
      <c r="LSL127" s="229">
        <f t="shared" si="165"/>
        <v>0</v>
      </c>
      <c r="LSM127" s="229">
        <f t="shared" si="165"/>
        <v>0</v>
      </c>
      <c r="LSN127" s="229">
        <f t="shared" si="165"/>
        <v>0</v>
      </c>
      <c r="LSO127" s="229">
        <f t="shared" si="165"/>
        <v>0</v>
      </c>
      <c r="LSP127" s="229">
        <f t="shared" si="165"/>
        <v>0</v>
      </c>
      <c r="LSQ127" s="229">
        <f t="shared" si="165"/>
        <v>0</v>
      </c>
      <c r="LSR127" s="229">
        <f t="shared" si="165"/>
        <v>0</v>
      </c>
      <c r="LSS127" s="229">
        <f t="shared" si="165"/>
        <v>0</v>
      </c>
      <c r="LST127" s="229">
        <f t="shared" si="165"/>
        <v>0</v>
      </c>
      <c r="LSU127" s="229">
        <f t="shared" si="165"/>
        <v>0</v>
      </c>
      <c r="LSV127" s="229">
        <f t="shared" si="165"/>
        <v>0</v>
      </c>
      <c r="LSW127" s="229">
        <f t="shared" si="165"/>
        <v>0</v>
      </c>
      <c r="LSX127" s="229">
        <f t="shared" si="165"/>
        <v>0</v>
      </c>
      <c r="LSY127" s="229">
        <f t="shared" si="165"/>
        <v>0</v>
      </c>
      <c r="LSZ127" s="229">
        <f t="shared" si="165"/>
        <v>0</v>
      </c>
      <c r="LTA127" s="229">
        <f t="shared" si="165"/>
        <v>0</v>
      </c>
      <c r="LTB127" s="229">
        <f t="shared" si="165"/>
        <v>0</v>
      </c>
      <c r="LTC127" s="229">
        <f t="shared" si="165"/>
        <v>0</v>
      </c>
      <c r="LTD127" s="229">
        <f t="shared" si="165"/>
        <v>0</v>
      </c>
      <c r="LTE127" s="229">
        <f t="shared" si="165"/>
        <v>0</v>
      </c>
      <c r="LTF127" s="229">
        <f t="shared" si="165"/>
        <v>0</v>
      </c>
      <c r="LTG127" s="229">
        <f t="shared" si="165"/>
        <v>0</v>
      </c>
      <c r="LTH127" s="229">
        <f t="shared" si="165"/>
        <v>0</v>
      </c>
      <c r="LTI127" s="229">
        <f t="shared" si="165"/>
        <v>0</v>
      </c>
      <c r="LTJ127" s="229">
        <f t="shared" si="165"/>
        <v>0</v>
      </c>
      <c r="LTK127" s="229">
        <f t="shared" si="165"/>
        <v>0</v>
      </c>
      <c r="LTL127" s="229">
        <f t="shared" si="165"/>
        <v>0</v>
      </c>
      <c r="LTM127" s="229">
        <f t="shared" si="165"/>
        <v>0</v>
      </c>
      <c r="LTN127" s="229">
        <f t="shared" si="165"/>
        <v>0</v>
      </c>
      <c r="LTO127" s="229">
        <f t="shared" si="165"/>
        <v>0</v>
      </c>
      <c r="LTP127" s="229">
        <f t="shared" si="165"/>
        <v>0</v>
      </c>
      <c r="LTQ127" s="229">
        <f t="shared" si="165"/>
        <v>0</v>
      </c>
      <c r="LTR127" s="229">
        <f t="shared" si="165"/>
        <v>0</v>
      </c>
      <c r="LTS127" s="229">
        <f t="shared" si="165"/>
        <v>0</v>
      </c>
      <c r="LTT127" s="229">
        <f t="shared" si="165"/>
        <v>0</v>
      </c>
      <c r="LTU127" s="229">
        <f t="shared" si="165"/>
        <v>0</v>
      </c>
      <c r="LTV127" s="229">
        <f t="shared" si="165"/>
        <v>0</v>
      </c>
      <c r="LTW127" s="229">
        <f t="shared" si="165"/>
        <v>0</v>
      </c>
      <c r="LTX127" s="229">
        <f t="shared" si="165"/>
        <v>0</v>
      </c>
      <c r="LTY127" s="229">
        <f t="shared" si="165"/>
        <v>0</v>
      </c>
      <c r="LTZ127" s="229">
        <f t="shared" si="165"/>
        <v>0</v>
      </c>
      <c r="LUA127" s="229">
        <f t="shared" si="165"/>
        <v>0</v>
      </c>
      <c r="LUB127" s="229">
        <f t="shared" si="165"/>
        <v>0</v>
      </c>
      <c r="LUC127" s="229">
        <f t="shared" si="165"/>
        <v>0</v>
      </c>
      <c r="LUD127" s="229">
        <f t="shared" si="165"/>
        <v>0</v>
      </c>
      <c r="LUE127" s="229">
        <f t="shared" si="165"/>
        <v>0</v>
      </c>
      <c r="LUF127" s="229">
        <f t="shared" si="165"/>
        <v>0</v>
      </c>
      <c r="LUG127" s="229">
        <f t="shared" si="165"/>
        <v>0</v>
      </c>
      <c r="LUH127" s="229">
        <f t="shared" si="165"/>
        <v>0</v>
      </c>
      <c r="LUI127" s="229">
        <f t="shared" si="165"/>
        <v>0</v>
      </c>
      <c r="LUJ127" s="229">
        <f t="shared" si="165"/>
        <v>0</v>
      </c>
      <c r="LUK127" s="229">
        <f t="shared" ref="LUK127:LWV127" si="166">IFERROR(LUI127*LUG127,"")</f>
        <v>0</v>
      </c>
      <c r="LUL127" s="229">
        <f t="shared" si="166"/>
        <v>0</v>
      </c>
      <c r="LUM127" s="229">
        <f t="shared" si="166"/>
        <v>0</v>
      </c>
      <c r="LUN127" s="229">
        <f t="shared" si="166"/>
        <v>0</v>
      </c>
      <c r="LUO127" s="229">
        <f t="shared" si="166"/>
        <v>0</v>
      </c>
      <c r="LUP127" s="229">
        <f t="shared" si="166"/>
        <v>0</v>
      </c>
      <c r="LUQ127" s="229">
        <f t="shared" si="166"/>
        <v>0</v>
      </c>
      <c r="LUR127" s="229">
        <f t="shared" si="166"/>
        <v>0</v>
      </c>
      <c r="LUS127" s="229">
        <f t="shared" si="166"/>
        <v>0</v>
      </c>
      <c r="LUT127" s="229">
        <f t="shared" si="166"/>
        <v>0</v>
      </c>
      <c r="LUU127" s="229">
        <f t="shared" si="166"/>
        <v>0</v>
      </c>
      <c r="LUV127" s="229">
        <f t="shared" si="166"/>
        <v>0</v>
      </c>
      <c r="LUW127" s="229">
        <f t="shared" si="166"/>
        <v>0</v>
      </c>
      <c r="LUX127" s="229">
        <f t="shared" si="166"/>
        <v>0</v>
      </c>
      <c r="LUY127" s="229">
        <f t="shared" si="166"/>
        <v>0</v>
      </c>
      <c r="LUZ127" s="229">
        <f t="shared" si="166"/>
        <v>0</v>
      </c>
      <c r="LVA127" s="229">
        <f t="shared" si="166"/>
        <v>0</v>
      </c>
      <c r="LVB127" s="229">
        <f t="shared" si="166"/>
        <v>0</v>
      </c>
      <c r="LVC127" s="229">
        <f t="shared" si="166"/>
        <v>0</v>
      </c>
      <c r="LVD127" s="229">
        <f t="shared" si="166"/>
        <v>0</v>
      </c>
      <c r="LVE127" s="229">
        <f t="shared" si="166"/>
        <v>0</v>
      </c>
      <c r="LVF127" s="229">
        <f t="shared" si="166"/>
        <v>0</v>
      </c>
      <c r="LVG127" s="229">
        <f t="shared" si="166"/>
        <v>0</v>
      </c>
      <c r="LVH127" s="229">
        <f t="shared" si="166"/>
        <v>0</v>
      </c>
      <c r="LVI127" s="229">
        <f t="shared" si="166"/>
        <v>0</v>
      </c>
      <c r="LVJ127" s="229">
        <f t="shared" si="166"/>
        <v>0</v>
      </c>
      <c r="LVK127" s="229">
        <f t="shared" si="166"/>
        <v>0</v>
      </c>
      <c r="LVL127" s="229">
        <f t="shared" si="166"/>
        <v>0</v>
      </c>
      <c r="LVM127" s="229">
        <f t="shared" si="166"/>
        <v>0</v>
      </c>
      <c r="LVN127" s="229">
        <f t="shared" si="166"/>
        <v>0</v>
      </c>
      <c r="LVO127" s="229">
        <f t="shared" si="166"/>
        <v>0</v>
      </c>
      <c r="LVP127" s="229">
        <f t="shared" si="166"/>
        <v>0</v>
      </c>
      <c r="LVQ127" s="229">
        <f t="shared" si="166"/>
        <v>0</v>
      </c>
      <c r="LVR127" s="229">
        <f t="shared" si="166"/>
        <v>0</v>
      </c>
      <c r="LVS127" s="229">
        <f t="shared" si="166"/>
        <v>0</v>
      </c>
      <c r="LVT127" s="229">
        <f t="shared" si="166"/>
        <v>0</v>
      </c>
      <c r="LVU127" s="229">
        <f t="shared" si="166"/>
        <v>0</v>
      </c>
      <c r="LVV127" s="229">
        <f t="shared" si="166"/>
        <v>0</v>
      </c>
      <c r="LVW127" s="229">
        <f t="shared" si="166"/>
        <v>0</v>
      </c>
      <c r="LVX127" s="229">
        <f t="shared" si="166"/>
        <v>0</v>
      </c>
      <c r="LVY127" s="229">
        <f t="shared" si="166"/>
        <v>0</v>
      </c>
      <c r="LVZ127" s="229">
        <f t="shared" si="166"/>
        <v>0</v>
      </c>
      <c r="LWA127" s="229">
        <f t="shared" si="166"/>
        <v>0</v>
      </c>
      <c r="LWB127" s="229">
        <f t="shared" si="166"/>
        <v>0</v>
      </c>
      <c r="LWC127" s="229">
        <f t="shared" si="166"/>
        <v>0</v>
      </c>
      <c r="LWD127" s="229">
        <f t="shared" si="166"/>
        <v>0</v>
      </c>
      <c r="LWE127" s="229">
        <f t="shared" si="166"/>
        <v>0</v>
      </c>
      <c r="LWF127" s="229">
        <f t="shared" si="166"/>
        <v>0</v>
      </c>
      <c r="LWG127" s="229">
        <f t="shared" si="166"/>
        <v>0</v>
      </c>
      <c r="LWH127" s="229">
        <f t="shared" si="166"/>
        <v>0</v>
      </c>
      <c r="LWI127" s="229">
        <f t="shared" si="166"/>
        <v>0</v>
      </c>
      <c r="LWJ127" s="229">
        <f t="shared" si="166"/>
        <v>0</v>
      </c>
      <c r="LWK127" s="229">
        <f t="shared" si="166"/>
        <v>0</v>
      </c>
      <c r="LWL127" s="229">
        <f t="shared" si="166"/>
        <v>0</v>
      </c>
      <c r="LWM127" s="229">
        <f t="shared" si="166"/>
        <v>0</v>
      </c>
      <c r="LWN127" s="229">
        <f t="shared" si="166"/>
        <v>0</v>
      </c>
      <c r="LWO127" s="229">
        <f t="shared" si="166"/>
        <v>0</v>
      </c>
      <c r="LWP127" s="229">
        <f t="shared" si="166"/>
        <v>0</v>
      </c>
      <c r="LWQ127" s="229">
        <f t="shared" si="166"/>
        <v>0</v>
      </c>
      <c r="LWR127" s="229">
        <f t="shared" si="166"/>
        <v>0</v>
      </c>
      <c r="LWS127" s="229">
        <f t="shared" si="166"/>
        <v>0</v>
      </c>
      <c r="LWT127" s="229">
        <f t="shared" si="166"/>
        <v>0</v>
      </c>
      <c r="LWU127" s="229">
        <f t="shared" si="166"/>
        <v>0</v>
      </c>
      <c r="LWV127" s="229">
        <f t="shared" si="166"/>
        <v>0</v>
      </c>
      <c r="LWW127" s="229">
        <f t="shared" ref="LWW127:LZH127" si="167">IFERROR(LWU127*LWS127,"")</f>
        <v>0</v>
      </c>
      <c r="LWX127" s="229">
        <f t="shared" si="167"/>
        <v>0</v>
      </c>
      <c r="LWY127" s="229">
        <f t="shared" si="167"/>
        <v>0</v>
      </c>
      <c r="LWZ127" s="229">
        <f t="shared" si="167"/>
        <v>0</v>
      </c>
      <c r="LXA127" s="229">
        <f t="shared" si="167"/>
        <v>0</v>
      </c>
      <c r="LXB127" s="229">
        <f t="shared" si="167"/>
        <v>0</v>
      </c>
      <c r="LXC127" s="229">
        <f t="shared" si="167"/>
        <v>0</v>
      </c>
      <c r="LXD127" s="229">
        <f t="shared" si="167"/>
        <v>0</v>
      </c>
      <c r="LXE127" s="229">
        <f t="shared" si="167"/>
        <v>0</v>
      </c>
      <c r="LXF127" s="229">
        <f t="shared" si="167"/>
        <v>0</v>
      </c>
      <c r="LXG127" s="229">
        <f t="shared" si="167"/>
        <v>0</v>
      </c>
      <c r="LXH127" s="229">
        <f t="shared" si="167"/>
        <v>0</v>
      </c>
      <c r="LXI127" s="229">
        <f t="shared" si="167"/>
        <v>0</v>
      </c>
      <c r="LXJ127" s="229">
        <f t="shared" si="167"/>
        <v>0</v>
      </c>
      <c r="LXK127" s="229">
        <f t="shared" si="167"/>
        <v>0</v>
      </c>
      <c r="LXL127" s="229">
        <f t="shared" si="167"/>
        <v>0</v>
      </c>
      <c r="LXM127" s="229">
        <f t="shared" si="167"/>
        <v>0</v>
      </c>
      <c r="LXN127" s="229">
        <f t="shared" si="167"/>
        <v>0</v>
      </c>
      <c r="LXO127" s="229">
        <f t="shared" si="167"/>
        <v>0</v>
      </c>
      <c r="LXP127" s="229">
        <f t="shared" si="167"/>
        <v>0</v>
      </c>
      <c r="LXQ127" s="229">
        <f t="shared" si="167"/>
        <v>0</v>
      </c>
      <c r="LXR127" s="229">
        <f t="shared" si="167"/>
        <v>0</v>
      </c>
      <c r="LXS127" s="229">
        <f t="shared" si="167"/>
        <v>0</v>
      </c>
      <c r="LXT127" s="229">
        <f t="shared" si="167"/>
        <v>0</v>
      </c>
      <c r="LXU127" s="229">
        <f t="shared" si="167"/>
        <v>0</v>
      </c>
      <c r="LXV127" s="229">
        <f t="shared" si="167"/>
        <v>0</v>
      </c>
      <c r="LXW127" s="229">
        <f t="shared" si="167"/>
        <v>0</v>
      </c>
      <c r="LXX127" s="229">
        <f t="shared" si="167"/>
        <v>0</v>
      </c>
      <c r="LXY127" s="229">
        <f t="shared" si="167"/>
        <v>0</v>
      </c>
      <c r="LXZ127" s="229">
        <f t="shared" si="167"/>
        <v>0</v>
      </c>
      <c r="LYA127" s="229">
        <f t="shared" si="167"/>
        <v>0</v>
      </c>
      <c r="LYB127" s="229">
        <f t="shared" si="167"/>
        <v>0</v>
      </c>
      <c r="LYC127" s="229">
        <f t="shared" si="167"/>
        <v>0</v>
      </c>
      <c r="LYD127" s="229">
        <f t="shared" si="167"/>
        <v>0</v>
      </c>
      <c r="LYE127" s="229">
        <f t="shared" si="167"/>
        <v>0</v>
      </c>
      <c r="LYF127" s="229">
        <f t="shared" si="167"/>
        <v>0</v>
      </c>
      <c r="LYG127" s="229">
        <f t="shared" si="167"/>
        <v>0</v>
      </c>
      <c r="LYH127" s="229">
        <f t="shared" si="167"/>
        <v>0</v>
      </c>
      <c r="LYI127" s="229">
        <f t="shared" si="167"/>
        <v>0</v>
      </c>
      <c r="LYJ127" s="229">
        <f t="shared" si="167"/>
        <v>0</v>
      </c>
      <c r="LYK127" s="229">
        <f t="shared" si="167"/>
        <v>0</v>
      </c>
      <c r="LYL127" s="229">
        <f t="shared" si="167"/>
        <v>0</v>
      </c>
      <c r="LYM127" s="229">
        <f t="shared" si="167"/>
        <v>0</v>
      </c>
      <c r="LYN127" s="229">
        <f t="shared" si="167"/>
        <v>0</v>
      </c>
      <c r="LYO127" s="229">
        <f t="shared" si="167"/>
        <v>0</v>
      </c>
      <c r="LYP127" s="229">
        <f t="shared" si="167"/>
        <v>0</v>
      </c>
      <c r="LYQ127" s="229">
        <f t="shared" si="167"/>
        <v>0</v>
      </c>
      <c r="LYR127" s="229">
        <f t="shared" si="167"/>
        <v>0</v>
      </c>
      <c r="LYS127" s="229">
        <f t="shared" si="167"/>
        <v>0</v>
      </c>
      <c r="LYT127" s="229">
        <f t="shared" si="167"/>
        <v>0</v>
      </c>
      <c r="LYU127" s="229">
        <f t="shared" si="167"/>
        <v>0</v>
      </c>
      <c r="LYV127" s="229">
        <f t="shared" si="167"/>
        <v>0</v>
      </c>
      <c r="LYW127" s="229">
        <f t="shared" si="167"/>
        <v>0</v>
      </c>
      <c r="LYX127" s="229">
        <f t="shared" si="167"/>
        <v>0</v>
      </c>
      <c r="LYY127" s="229">
        <f t="shared" si="167"/>
        <v>0</v>
      </c>
      <c r="LYZ127" s="229">
        <f t="shared" si="167"/>
        <v>0</v>
      </c>
      <c r="LZA127" s="229">
        <f t="shared" si="167"/>
        <v>0</v>
      </c>
      <c r="LZB127" s="229">
        <f t="shared" si="167"/>
        <v>0</v>
      </c>
      <c r="LZC127" s="229">
        <f t="shared" si="167"/>
        <v>0</v>
      </c>
      <c r="LZD127" s="229">
        <f t="shared" si="167"/>
        <v>0</v>
      </c>
      <c r="LZE127" s="229">
        <f t="shared" si="167"/>
        <v>0</v>
      </c>
      <c r="LZF127" s="229">
        <f t="shared" si="167"/>
        <v>0</v>
      </c>
      <c r="LZG127" s="229">
        <f t="shared" si="167"/>
        <v>0</v>
      </c>
      <c r="LZH127" s="229">
        <f t="shared" si="167"/>
        <v>0</v>
      </c>
      <c r="LZI127" s="229">
        <f t="shared" ref="LZI127:MBT127" si="168">IFERROR(LZG127*LZE127,"")</f>
        <v>0</v>
      </c>
      <c r="LZJ127" s="229">
        <f t="shared" si="168"/>
        <v>0</v>
      </c>
      <c r="LZK127" s="229">
        <f t="shared" si="168"/>
        <v>0</v>
      </c>
      <c r="LZL127" s="229">
        <f t="shared" si="168"/>
        <v>0</v>
      </c>
      <c r="LZM127" s="229">
        <f t="shared" si="168"/>
        <v>0</v>
      </c>
      <c r="LZN127" s="229">
        <f t="shared" si="168"/>
        <v>0</v>
      </c>
      <c r="LZO127" s="229">
        <f t="shared" si="168"/>
        <v>0</v>
      </c>
      <c r="LZP127" s="229">
        <f t="shared" si="168"/>
        <v>0</v>
      </c>
      <c r="LZQ127" s="229">
        <f t="shared" si="168"/>
        <v>0</v>
      </c>
      <c r="LZR127" s="229">
        <f t="shared" si="168"/>
        <v>0</v>
      </c>
      <c r="LZS127" s="229">
        <f t="shared" si="168"/>
        <v>0</v>
      </c>
      <c r="LZT127" s="229">
        <f t="shared" si="168"/>
        <v>0</v>
      </c>
      <c r="LZU127" s="229">
        <f t="shared" si="168"/>
        <v>0</v>
      </c>
      <c r="LZV127" s="229">
        <f t="shared" si="168"/>
        <v>0</v>
      </c>
      <c r="LZW127" s="229">
        <f t="shared" si="168"/>
        <v>0</v>
      </c>
      <c r="LZX127" s="229">
        <f t="shared" si="168"/>
        <v>0</v>
      </c>
      <c r="LZY127" s="229">
        <f t="shared" si="168"/>
        <v>0</v>
      </c>
      <c r="LZZ127" s="229">
        <f t="shared" si="168"/>
        <v>0</v>
      </c>
      <c r="MAA127" s="229">
        <f t="shared" si="168"/>
        <v>0</v>
      </c>
      <c r="MAB127" s="229">
        <f t="shared" si="168"/>
        <v>0</v>
      </c>
      <c r="MAC127" s="229">
        <f t="shared" si="168"/>
        <v>0</v>
      </c>
      <c r="MAD127" s="229">
        <f t="shared" si="168"/>
        <v>0</v>
      </c>
      <c r="MAE127" s="229">
        <f t="shared" si="168"/>
        <v>0</v>
      </c>
      <c r="MAF127" s="229">
        <f t="shared" si="168"/>
        <v>0</v>
      </c>
      <c r="MAG127" s="229">
        <f t="shared" si="168"/>
        <v>0</v>
      </c>
      <c r="MAH127" s="229">
        <f t="shared" si="168"/>
        <v>0</v>
      </c>
      <c r="MAI127" s="229">
        <f t="shared" si="168"/>
        <v>0</v>
      </c>
      <c r="MAJ127" s="229">
        <f t="shared" si="168"/>
        <v>0</v>
      </c>
      <c r="MAK127" s="229">
        <f t="shared" si="168"/>
        <v>0</v>
      </c>
      <c r="MAL127" s="229">
        <f t="shared" si="168"/>
        <v>0</v>
      </c>
      <c r="MAM127" s="229">
        <f t="shared" si="168"/>
        <v>0</v>
      </c>
      <c r="MAN127" s="229">
        <f t="shared" si="168"/>
        <v>0</v>
      </c>
      <c r="MAO127" s="229">
        <f t="shared" si="168"/>
        <v>0</v>
      </c>
      <c r="MAP127" s="229">
        <f t="shared" si="168"/>
        <v>0</v>
      </c>
      <c r="MAQ127" s="229">
        <f t="shared" si="168"/>
        <v>0</v>
      </c>
      <c r="MAR127" s="229">
        <f t="shared" si="168"/>
        <v>0</v>
      </c>
      <c r="MAS127" s="229">
        <f t="shared" si="168"/>
        <v>0</v>
      </c>
      <c r="MAT127" s="229">
        <f t="shared" si="168"/>
        <v>0</v>
      </c>
      <c r="MAU127" s="229">
        <f t="shared" si="168"/>
        <v>0</v>
      </c>
      <c r="MAV127" s="229">
        <f t="shared" si="168"/>
        <v>0</v>
      </c>
      <c r="MAW127" s="229">
        <f t="shared" si="168"/>
        <v>0</v>
      </c>
      <c r="MAX127" s="229">
        <f t="shared" si="168"/>
        <v>0</v>
      </c>
      <c r="MAY127" s="229">
        <f t="shared" si="168"/>
        <v>0</v>
      </c>
      <c r="MAZ127" s="229">
        <f t="shared" si="168"/>
        <v>0</v>
      </c>
      <c r="MBA127" s="229">
        <f t="shared" si="168"/>
        <v>0</v>
      </c>
      <c r="MBB127" s="229">
        <f t="shared" si="168"/>
        <v>0</v>
      </c>
      <c r="MBC127" s="229">
        <f t="shared" si="168"/>
        <v>0</v>
      </c>
      <c r="MBD127" s="229">
        <f t="shared" si="168"/>
        <v>0</v>
      </c>
      <c r="MBE127" s="229">
        <f t="shared" si="168"/>
        <v>0</v>
      </c>
      <c r="MBF127" s="229">
        <f t="shared" si="168"/>
        <v>0</v>
      </c>
      <c r="MBG127" s="229">
        <f t="shared" si="168"/>
        <v>0</v>
      </c>
      <c r="MBH127" s="229">
        <f t="shared" si="168"/>
        <v>0</v>
      </c>
      <c r="MBI127" s="229">
        <f t="shared" si="168"/>
        <v>0</v>
      </c>
      <c r="MBJ127" s="229">
        <f t="shared" si="168"/>
        <v>0</v>
      </c>
      <c r="MBK127" s="229">
        <f t="shared" si="168"/>
        <v>0</v>
      </c>
      <c r="MBL127" s="229">
        <f t="shared" si="168"/>
        <v>0</v>
      </c>
      <c r="MBM127" s="229">
        <f t="shared" si="168"/>
        <v>0</v>
      </c>
      <c r="MBN127" s="229">
        <f t="shared" si="168"/>
        <v>0</v>
      </c>
      <c r="MBO127" s="229">
        <f t="shared" si="168"/>
        <v>0</v>
      </c>
      <c r="MBP127" s="229">
        <f t="shared" si="168"/>
        <v>0</v>
      </c>
      <c r="MBQ127" s="229">
        <f t="shared" si="168"/>
        <v>0</v>
      </c>
      <c r="MBR127" s="229">
        <f t="shared" si="168"/>
        <v>0</v>
      </c>
      <c r="MBS127" s="229">
        <f t="shared" si="168"/>
        <v>0</v>
      </c>
      <c r="MBT127" s="229">
        <f t="shared" si="168"/>
        <v>0</v>
      </c>
      <c r="MBU127" s="229">
        <f t="shared" ref="MBU127:MEF127" si="169">IFERROR(MBS127*MBQ127,"")</f>
        <v>0</v>
      </c>
      <c r="MBV127" s="229">
        <f t="shared" si="169"/>
        <v>0</v>
      </c>
      <c r="MBW127" s="229">
        <f t="shared" si="169"/>
        <v>0</v>
      </c>
      <c r="MBX127" s="229">
        <f t="shared" si="169"/>
        <v>0</v>
      </c>
      <c r="MBY127" s="229">
        <f t="shared" si="169"/>
        <v>0</v>
      </c>
      <c r="MBZ127" s="229">
        <f t="shared" si="169"/>
        <v>0</v>
      </c>
      <c r="MCA127" s="229">
        <f t="shared" si="169"/>
        <v>0</v>
      </c>
      <c r="MCB127" s="229">
        <f t="shared" si="169"/>
        <v>0</v>
      </c>
      <c r="MCC127" s="229">
        <f t="shared" si="169"/>
        <v>0</v>
      </c>
      <c r="MCD127" s="229">
        <f t="shared" si="169"/>
        <v>0</v>
      </c>
      <c r="MCE127" s="229">
        <f t="shared" si="169"/>
        <v>0</v>
      </c>
      <c r="MCF127" s="229">
        <f t="shared" si="169"/>
        <v>0</v>
      </c>
      <c r="MCG127" s="229">
        <f t="shared" si="169"/>
        <v>0</v>
      </c>
      <c r="MCH127" s="229">
        <f t="shared" si="169"/>
        <v>0</v>
      </c>
      <c r="MCI127" s="229">
        <f t="shared" si="169"/>
        <v>0</v>
      </c>
      <c r="MCJ127" s="229">
        <f t="shared" si="169"/>
        <v>0</v>
      </c>
      <c r="MCK127" s="229">
        <f t="shared" si="169"/>
        <v>0</v>
      </c>
      <c r="MCL127" s="229">
        <f t="shared" si="169"/>
        <v>0</v>
      </c>
      <c r="MCM127" s="229">
        <f t="shared" si="169"/>
        <v>0</v>
      </c>
      <c r="MCN127" s="229">
        <f t="shared" si="169"/>
        <v>0</v>
      </c>
      <c r="MCO127" s="229">
        <f t="shared" si="169"/>
        <v>0</v>
      </c>
      <c r="MCP127" s="229">
        <f t="shared" si="169"/>
        <v>0</v>
      </c>
      <c r="MCQ127" s="229">
        <f t="shared" si="169"/>
        <v>0</v>
      </c>
      <c r="MCR127" s="229">
        <f t="shared" si="169"/>
        <v>0</v>
      </c>
      <c r="MCS127" s="229">
        <f t="shared" si="169"/>
        <v>0</v>
      </c>
      <c r="MCT127" s="229">
        <f t="shared" si="169"/>
        <v>0</v>
      </c>
      <c r="MCU127" s="229">
        <f t="shared" si="169"/>
        <v>0</v>
      </c>
      <c r="MCV127" s="229">
        <f t="shared" si="169"/>
        <v>0</v>
      </c>
      <c r="MCW127" s="229">
        <f t="shared" si="169"/>
        <v>0</v>
      </c>
      <c r="MCX127" s="229">
        <f t="shared" si="169"/>
        <v>0</v>
      </c>
      <c r="MCY127" s="229">
        <f t="shared" si="169"/>
        <v>0</v>
      </c>
      <c r="MCZ127" s="229">
        <f t="shared" si="169"/>
        <v>0</v>
      </c>
      <c r="MDA127" s="229">
        <f t="shared" si="169"/>
        <v>0</v>
      </c>
      <c r="MDB127" s="229">
        <f t="shared" si="169"/>
        <v>0</v>
      </c>
      <c r="MDC127" s="229">
        <f t="shared" si="169"/>
        <v>0</v>
      </c>
      <c r="MDD127" s="229">
        <f t="shared" si="169"/>
        <v>0</v>
      </c>
      <c r="MDE127" s="229">
        <f t="shared" si="169"/>
        <v>0</v>
      </c>
      <c r="MDF127" s="229">
        <f t="shared" si="169"/>
        <v>0</v>
      </c>
      <c r="MDG127" s="229">
        <f t="shared" si="169"/>
        <v>0</v>
      </c>
      <c r="MDH127" s="229">
        <f t="shared" si="169"/>
        <v>0</v>
      </c>
      <c r="MDI127" s="229">
        <f t="shared" si="169"/>
        <v>0</v>
      </c>
      <c r="MDJ127" s="229">
        <f t="shared" si="169"/>
        <v>0</v>
      </c>
      <c r="MDK127" s="229">
        <f t="shared" si="169"/>
        <v>0</v>
      </c>
      <c r="MDL127" s="229">
        <f t="shared" si="169"/>
        <v>0</v>
      </c>
      <c r="MDM127" s="229">
        <f t="shared" si="169"/>
        <v>0</v>
      </c>
      <c r="MDN127" s="229">
        <f t="shared" si="169"/>
        <v>0</v>
      </c>
      <c r="MDO127" s="229">
        <f t="shared" si="169"/>
        <v>0</v>
      </c>
      <c r="MDP127" s="229">
        <f t="shared" si="169"/>
        <v>0</v>
      </c>
      <c r="MDQ127" s="229">
        <f t="shared" si="169"/>
        <v>0</v>
      </c>
      <c r="MDR127" s="229">
        <f t="shared" si="169"/>
        <v>0</v>
      </c>
      <c r="MDS127" s="229">
        <f t="shared" si="169"/>
        <v>0</v>
      </c>
      <c r="MDT127" s="229">
        <f t="shared" si="169"/>
        <v>0</v>
      </c>
      <c r="MDU127" s="229">
        <f t="shared" si="169"/>
        <v>0</v>
      </c>
      <c r="MDV127" s="229">
        <f t="shared" si="169"/>
        <v>0</v>
      </c>
      <c r="MDW127" s="229">
        <f t="shared" si="169"/>
        <v>0</v>
      </c>
      <c r="MDX127" s="229">
        <f t="shared" si="169"/>
        <v>0</v>
      </c>
      <c r="MDY127" s="229">
        <f t="shared" si="169"/>
        <v>0</v>
      </c>
      <c r="MDZ127" s="229">
        <f t="shared" si="169"/>
        <v>0</v>
      </c>
      <c r="MEA127" s="229">
        <f t="shared" si="169"/>
        <v>0</v>
      </c>
      <c r="MEB127" s="229">
        <f t="shared" si="169"/>
        <v>0</v>
      </c>
      <c r="MEC127" s="229">
        <f t="shared" si="169"/>
        <v>0</v>
      </c>
      <c r="MED127" s="229">
        <f t="shared" si="169"/>
        <v>0</v>
      </c>
      <c r="MEE127" s="229">
        <f t="shared" si="169"/>
        <v>0</v>
      </c>
      <c r="MEF127" s="229">
        <f t="shared" si="169"/>
        <v>0</v>
      </c>
      <c r="MEG127" s="229">
        <f t="shared" ref="MEG127:MGR127" si="170">IFERROR(MEE127*MEC127,"")</f>
        <v>0</v>
      </c>
      <c r="MEH127" s="229">
        <f t="shared" si="170"/>
        <v>0</v>
      </c>
      <c r="MEI127" s="229">
        <f t="shared" si="170"/>
        <v>0</v>
      </c>
      <c r="MEJ127" s="229">
        <f t="shared" si="170"/>
        <v>0</v>
      </c>
      <c r="MEK127" s="229">
        <f t="shared" si="170"/>
        <v>0</v>
      </c>
      <c r="MEL127" s="229">
        <f t="shared" si="170"/>
        <v>0</v>
      </c>
      <c r="MEM127" s="229">
        <f t="shared" si="170"/>
        <v>0</v>
      </c>
      <c r="MEN127" s="229">
        <f t="shared" si="170"/>
        <v>0</v>
      </c>
      <c r="MEO127" s="229">
        <f t="shared" si="170"/>
        <v>0</v>
      </c>
      <c r="MEP127" s="229">
        <f t="shared" si="170"/>
        <v>0</v>
      </c>
      <c r="MEQ127" s="229">
        <f t="shared" si="170"/>
        <v>0</v>
      </c>
      <c r="MER127" s="229">
        <f t="shared" si="170"/>
        <v>0</v>
      </c>
      <c r="MES127" s="229">
        <f t="shared" si="170"/>
        <v>0</v>
      </c>
      <c r="MET127" s="229">
        <f t="shared" si="170"/>
        <v>0</v>
      </c>
      <c r="MEU127" s="229">
        <f t="shared" si="170"/>
        <v>0</v>
      </c>
      <c r="MEV127" s="229">
        <f t="shared" si="170"/>
        <v>0</v>
      </c>
      <c r="MEW127" s="229">
        <f t="shared" si="170"/>
        <v>0</v>
      </c>
      <c r="MEX127" s="229">
        <f t="shared" si="170"/>
        <v>0</v>
      </c>
      <c r="MEY127" s="229">
        <f t="shared" si="170"/>
        <v>0</v>
      </c>
      <c r="MEZ127" s="229">
        <f t="shared" si="170"/>
        <v>0</v>
      </c>
      <c r="MFA127" s="229">
        <f t="shared" si="170"/>
        <v>0</v>
      </c>
      <c r="MFB127" s="229">
        <f t="shared" si="170"/>
        <v>0</v>
      </c>
      <c r="MFC127" s="229">
        <f t="shared" si="170"/>
        <v>0</v>
      </c>
      <c r="MFD127" s="229">
        <f t="shared" si="170"/>
        <v>0</v>
      </c>
      <c r="MFE127" s="229">
        <f t="shared" si="170"/>
        <v>0</v>
      </c>
      <c r="MFF127" s="229">
        <f t="shared" si="170"/>
        <v>0</v>
      </c>
      <c r="MFG127" s="229">
        <f t="shared" si="170"/>
        <v>0</v>
      </c>
      <c r="MFH127" s="229">
        <f t="shared" si="170"/>
        <v>0</v>
      </c>
      <c r="MFI127" s="229">
        <f t="shared" si="170"/>
        <v>0</v>
      </c>
      <c r="MFJ127" s="229">
        <f t="shared" si="170"/>
        <v>0</v>
      </c>
      <c r="MFK127" s="229">
        <f t="shared" si="170"/>
        <v>0</v>
      </c>
      <c r="MFL127" s="229">
        <f t="shared" si="170"/>
        <v>0</v>
      </c>
      <c r="MFM127" s="229">
        <f t="shared" si="170"/>
        <v>0</v>
      </c>
      <c r="MFN127" s="229">
        <f t="shared" si="170"/>
        <v>0</v>
      </c>
      <c r="MFO127" s="229">
        <f t="shared" si="170"/>
        <v>0</v>
      </c>
      <c r="MFP127" s="229">
        <f t="shared" si="170"/>
        <v>0</v>
      </c>
      <c r="MFQ127" s="229">
        <f t="shared" si="170"/>
        <v>0</v>
      </c>
      <c r="MFR127" s="229">
        <f t="shared" si="170"/>
        <v>0</v>
      </c>
      <c r="MFS127" s="229">
        <f t="shared" si="170"/>
        <v>0</v>
      </c>
      <c r="MFT127" s="229">
        <f t="shared" si="170"/>
        <v>0</v>
      </c>
      <c r="MFU127" s="229">
        <f t="shared" si="170"/>
        <v>0</v>
      </c>
      <c r="MFV127" s="229">
        <f t="shared" si="170"/>
        <v>0</v>
      </c>
      <c r="MFW127" s="229">
        <f t="shared" si="170"/>
        <v>0</v>
      </c>
      <c r="MFX127" s="229">
        <f t="shared" si="170"/>
        <v>0</v>
      </c>
      <c r="MFY127" s="229">
        <f t="shared" si="170"/>
        <v>0</v>
      </c>
      <c r="MFZ127" s="229">
        <f t="shared" si="170"/>
        <v>0</v>
      </c>
      <c r="MGA127" s="229">
        <f t="shared" si="170"/>
        <v>0</v>
      </c>
      <c r="MGB127" s="229">
        <f t="shared" si="170"/>
        <v>0</v>
      </c>
      <c r="MGC127" s="229">
        <f t="shared" si="170"/>
        <v>0</v>
      </c>
      <c r="MGD127" s="229">
        <f t="shared" si="170"/>
        <v>0</v>
      </c>
      <c r="MGE127" s="229">
        <f t="shared" si="170"/>
        <v>0</v>
      </c>
      <c r="MGF127" s="229">
        <f t="shared" si="170"/>
        <v>0</v>
      </c>
      <c r="MGG127" s="229">
        <f t="shared" si="170"/>
        <v>0</v>
      </c>
      <c r="MGH127" s="229">
        <f t="shared" si="170"/>
        <v>0</v>
      </c>
      <c r="MGI127" s="229">
        <f t="shared" si="170"/>
        <v>0</v>
      </c>
      <c r="MGJ127" s="229">
        <f t="shared" si="170"/>
        <v>0</v>
      </c>
      <c r="MGK127" s="229">
        <f t="shared" si="170"/>
        <v>0</v>
      </c>
      <c r="MGL127" s="229">
        <f t="shared" si="170"/>
        <v>0</v>
      </c>
      <c r="MGM127" s="229">
        <f t="shared" si="170"/>
        <v>0</v>
      </c>
      <c r="MGN127" s="229">
        <f t="shared" si="170"/>
        <v>0</v>
      </c>
      <c r="MGO127" s="229">
        <f t="shared" si="170"/>
        <v>0</v>
      </c>
      <c r="MGP127" s="229">
        <f t="shared" si="170"/>
        <v>0</v>
      </c>
      <c r="MGQ127" s="229">
        <f t="shared" si="170"/>
        <v>0</v>
      </c>
      <c r="MGR127" s="229">
        <f t="shared" si="170"/>
        <v>0</v>
      </c>
      <c r="MGS127" s="229">
        <f t="shared" ref="MGS127:MJD127" si="171">IFERROR(MGQ127*MGO127,"")</f>
        <v>0</v>
      </c>
      <c r="MGT127" s="229">
        <f t="shared" si="171"/>
        <v>0</v>
      </c>
      <c r="MGU127" s="229">
        <f t="shared" si="171"/>
        <v>0</v>
      </c>
      <c r="MGV127" s="229">
        <f t="shared" si="171"/>
        <v>0</v>
      </c>
      <c r="MGW127" s="229">
        <f t="shared" si="171"/>
        <v>0</v>
      </c>
      <c r="MGX127" s="229">
        <f t="shared" si="171"/>
        <v>0</v>
      </c>
      <c r="MGY127" s="229">
        <f t="shared" si="171"/>
        <v>0</v>
      </c>
      <c r="MGZ127" s="229">
        <f t="shared" si="171"/>
        <v>0</v>
      </c>
      <c r="MHA127" s="229">
        <f t="shared" si="171"/>
        <v>0</v>
      </c>
      <c r="MHB127" s="229">
        <f t="shared" si="171"/>
        <v>0</v>
      </c>
      <c r="MHC127" s="229">
        <f t="shared" si="171"/>
        <v>0</v>
      </c>
      <c r="MHD127" s="229">
        <f t="shared" si="171"/>
        <v>0</v>
      </c>
      <c r="MHE127" s="229">
        <f t="shared" si="171"/>
        <v>0</v>
      </c>
      <c r="MHF127" s="229">
        <f t="shared" si="171"/>
        <v>0</v>
      </c>
      <c r="MHG127" s="229">
        <f t="shared" si="171"/>
        <v>0</v>
      </c>
      <c r="MHH127" s="229">
        <f t="shared" si="171"/>
        <v>0</v>
      </c>
      <c r="MHI127" s="229">
        <f t="shared" si="171"/>
        <v>0</v>
      </c>
      <c r="MHJ127" s="229">
        <f t="shared" si="171"/>
        <v>0</v>
      </c>
      <c r="MHK127" s="229">
        <f t="shared" si="171"/>
        <v>0</v>
      </c>
      <c r="MHL127" s="229">
        <f t="shared" si="171"/>
        <v>0</v>
      </c>
      <c r="MHM127" s="229">
        <f t="shared" si="171"/>
        <v>0</v>
      </c>
      <c r="MHN127" s="229">
        <f t="shared" si="171"/>
        <v>0</v>
      </c>
      <c r="MHO127" s="229">
        <f t="shared" si="171"/>
        <v>0</v>
      </c>
      <c r="MHP127" s="229">
        <f t="shared" si="171"/>
        <v>0</v>
      </c>
      <c r="MHQ127" s="229">
        <f t="shared" si="171"/>
        <v>0</v>
      </c>
      <c r="MHR127" s="229">
        <f t="shared" si="171"/>
        <v>0</v>
      </c>
      <c r="MHS127" s="229">
        <f t="shared" si="171"/>
        <v>0</v>
      </c>
      <c r="MHT127" s="229">
        <f t="shared" si="171"/>
        <v>0</v>
      </c>
      <c r="MHU127" s="229">
        <f t="shared" si="171"/>
        <v>0</v>
      </c>
      <c r="MHV127" s="229">
        <f t="shared" si="171"/>
        <v>0</v>
      </c>
      <c r="MHW127" s="229">
        <f t="shared" si="171"/>
        <v>0</v>
      </c>
      <c r="MHX127" s="229">
        <f t="shared" si="171"/>
        <v>0</v>
      </c>
      <c r="MHY127" s="229">
        <f t="shared" si="171"/>
        <v>0</v>
      </c>
      <c r="MHZ127" s="229">
        <f t="shared" si="171"/>
        <v>0</v>
      </c>
      <c r="MIA127" s="229">
        <f t="shared" si="171"/>
        <v>0</v>
      </c>
      <c r="MIB127" s="229">
        <f t="shared" si="171"/>
        <v>0</v>
      </c>
      <c r="MIC127" s="229">
        <f t="shared" si="171"/>
        <v>0</v>
      </c>
      <c r="MID127" s="229">
        <f t="shared" si="171"/>
        <v>0</v>
      </c>
      <c r="MIE127" s="229">
        <f t="shared" si="171"/>
        <v>0</v>
      </c>
      <c r="MIF127" s="229">
        <f t="shared" si="171"/>
        <v>0</v>
      </c>
      <c r="MIG127" s="229">
        <f t="shared" si="171"/>
        <v>0</v>
      </c>
      <c r="MIH127" s="229">
        <f t="shared" si="171"/>
        <v>0</v>
      </c>
      <c r="MII127" s="229">
        <f t="shared" si="171"/>
        <v>0</v>
      </c>
      <c r="MIJ127" s="229">
        <f t="shared" si="171"/>
        <v>0</v>
      </c>
      <c r="MIK127" s="229">
        <f t="shared" si="171"/>
        <v>0</v>
      </c>
      <c r="MIL127" s="229">
        <f t="shared" si="171"/>
        <v>0</v>
      </c>
      <c r="MIM127" s="229">
        <f t="shared" si="171"/>
        <v>0</v>
      </c>
      <c r="MIN127" s="229">
        <f t="shared" si="171"/>
        <v>0</v>
      </c>
      <c r="MIO127" s="229">
        <f t="shared" si="171"/>
        <v>0</v>
      </c>
      <c r="MIP127" s="229">
        <f t="shared" si="171"/>
        <v>0</v>
      </c>
      <c r="MIQ127" s="229">
        <f t="shared" si="171"/>
        <v>0</v>
      </c>
      <c r="MIR127" s="229">
        <f t="shared" si="171"/>
        <v>0</v>
      </c>
      <c r="MIS127" s="229">
        <f t="shared" si="171"/>
        <v>0</v>
      </c>
      <c r="MIT127" s="229">
        <f t="shared" si="171"/>
        <v>0</v>
      </c>
      <c r="MIU127" s="229">
        <f t="shared" si="171"/>
        <v>0</v>
      </c>
      <c r="MIV127" s="229">
        <f t="shared" si="171"/>
        <v>0</v>
      </c>
      <c r="MIW127" s="229">
        <f t="shared" si="171"/>
        <v>0</v>
      </c>
      <c r="MIX127" s="229">
        <f t="shared" si="171"/>
        <v>0</v>
      </c>
      <c r="MIY127" s="229">
        <f t="shared" si="171"/>
        <v>0</v>
      </c>
      <c r="MIZ127" s="229">
        <f t="shared" si="171"/>
        <v>0</v>
      </c>
      <c r="MJA127" s="229">
        <f t="shared" si="171"/>
        <v>0</v>
      </c>
      <c r="MJB127" s="229">
        <f t="shared" si="171"/>
        <v>0</v>
      </c>
      <c r="MJC127" s="229">
        <f t="shared" si="171"/>
        <v>0</v>
      </c>
      <c r="MJD127" s="229">
        <f t="shared" si="171"/>
        <v>0</v>
      </c>
      <c r="MJE127" s="229">
        <f t="shared" ref="MJE127:MLP127" si="172">IFERROR(MJC127*MJA127,"")</f>
        <v>0</v>
      </c>
      <c r="MJF127" s="229">
        <f t="shared" si="172"/>
        <v>0</v>
      </c>
      <c r="MJG127" s="229">
        <f t="shared" si="172"/>
        <v>0</v>
      </c>
      <c r="MJH127" s="229">
        <f t="shared" si="172"/>
        <v>0</v>
      </c>
      <c r="MJI127" s="229">
        <f t="shared" si="172"/>
        <v>0</v>
      </c>
      <c r="MJJ127" s="229">
        <f t="shared" si="172"/>
        <v>0</v>
      </c>
      <c r="MJK127" s="229">
        <f t="shared" si="172"/>
        <v>0</v>
      </c>
      <c r="MJL127" s="229">
        <f t="shared" si="172"/>
        <v>0</v>
      </c>
      <c r="MJM127" s="229">
        <f t="shared" si="172"/>
        <v>0</v>
      </c>
      <c r="MJN127" s="229">
        <f t="shared" si="172"/>
        <v>0</v>
      </c>
      <c r="MJO127" s="229">
        <f t="shared" si="172"/>
        <v>0</v>
      </c>
      <c r="MJP127" s="229">
        <f t="shared" si="172"/>
        <v>0</v>
      </c>
      <c r="MJQ127" s="229">
        <f t="shared" si="172"/>
        <v>0</v>
      </c>
      <c r="MJR127" s="229">
        <f t="shared" si="172"/>
        <v>0</v>
      </c>
      <c r="MJS127" s="229">
        <f t="shared" si="172"/>
        <v>0</v>
      </c>
      <c r="MJT127" s="229">
        <f t="shared" si="172"/>
        <v>0</v>
      </c>
      <c r="MJU127" s="229">
        <f t="shared" si="172"/>
        <v>0</v>
      </c>
      <c r="MJV127" s="229">
        <f t="shared" si="172"/>
        <v>0</v>
      </c>
      <c r="MJW127" s="229">
        <f t="shared" si="172"/>
        <v>0</v>
      </c>
      <c r="MJX127" s="229">
        <f t="shared" si="172"/>
        <v>0</v>
      </c>
      <c r="MJY127" s="229">
        <f t="shared" si="172"/>
        <v>0</v>
      </c>
      <c r="MJZ127" s="229">
        <f t="shared" si="172"/>
        <v>0</v>
      </c>
      <c r="MKA127" s="229">
        <f t="shared" si="172"/>
        <v>0</v>
      </c>
      <c r="MKB127" s="229">
        <f t="shared" si="172"/>
        <v>0</v>
      </c>
      <c r="MKC127" s="229">
        <f t="shared" si="172"/>
        <v>0</v>
      </c>
      <c r="MKD127" s="229">
        <f t="shared" si="172"/>
        <v>0</v>
      </c>
      <c r="MKE127" s="229">
        <f t="shared" si="172"/>
        <v>0</v>
      </c>
      <c r="MKF127" s="229">
        <f t="shared" si="172"/>
        <v>0</v>
      </c>
      <c r="MKG127" s="229">
        <f t="shared" si="172"/>
        <v>0</v>
      </c>
      <c r="MKH127" s="229">
        <f t="shared" si="172"/>
        <v>0</v>
      </c>
      <c r="MKI127" s="229">
        <f t="shared" si="172"/>
        <v>0</v>
      </c>
      <c r="MKJ127" s="229">
        <f t="shared" si="172"/>
        <v>0</v>
      </c>
      <c r="MKK127" s="229">
        <f t="shared" si="172"/>
        <v>0</v>
      </c>
      <c r="MKL127" s="229">
        <f t="shared" si="172"/>
        <v>0</v>
      </c>
      <c r="MKM127" s="229">
        <f t="shared" si="172"/>
        <v>0</v>
      </c>
      <c r="MKN127" s="229">
        <f t="shared" si="172"/>
        <v>0</v>
      </c>
      <c r="MKO127" s="229">
        <f t="shared" si="172"/>
        <v>0</v>
      </c>
      <c r="MKP127" s="229">
        <f t="shared" si="172"/>
        <v>0</v>
      </c>
      <c r="MKQ127" s="229">
        <f t="shared" si="172"/>
        <v>0</v>
      </c>
      <c r="MKR127" s="229">
        <f t="shared" si="172"/>
        <v>0</v>
      </c>
      <c r="MKS127" s="229">
        <f t="shared" si="172"/>
        <v>0</v>
      </c>
      <c r="MKT127" s="229">
        <f t="shared" si="172"/>
        <v>0</v>
      </c>
      <c r="MKU127" s="229">
        <f t="shared" si="172"/>
        <v>0</v>
      </c>
      <c r="MKV127" s="229">
        <f t="shared" si="172"/>
        <v>0</v>
      </c>
      <c r="MKW127" s="229">
        <f t="shared" si="172"/>
        <v>0</v>
      </c>
      <c r="MKX127" s="229">
        <f t="shared" si="172"/>
        <v>0</v>
      </c>
      <c r="MKY127" s="229">
        <f t="shared" si="172"/>
        <v>0</v>
      </c>
      <c r="MKZ127" s="229">
        <f t="shared" si="172"/>
        <v>0</v>
      </c>
      <c r="MLA127" s="229">
        <f t="shared" si="172"/>
        <v>0</v>
      </c>
      <c r="MLB127" s="229">
        <f t="shared" si="172"/>
        <v>0</v>
      </c>
      <c r="MLC127" s="229">
        <f t="shared" si="172"/>
        <v>0</v>
      </c>
      <c r="MLD127" s="229">
        <f t="shared" si="172"/>
        <v>0</v>
      </c>
      <c r="MLE127" s="229">
        <f t="shared" si="172"/>
        <v>0</v>
      </c>
      <c r="MLF127" s="229">
        <f t="shared" si="172"/>
        <v>0</v>
      </c>
      <c r="MLG127" s="229">
        <f t="shared" si="172"/>
        <v>0</v>
      </c>
      <c r="MLH127" s="229">
        <f t="shared" si="172"/>
        <v>0</v>
      </c>
      <c r="MLI127" s="229">
        <f t="shared" si="172"/>
        <v>0</v>
      </c>
      <c r="MLJ127" s="229">
        <f t="shared" si="172"/>
        <v>0</v>
      </c>
      <c r="MLK127" s="229">
        <f t="shared" si="172"/>
        <v>0</v>
      </c>
      <c r="MLL127" s="229">
        <f t="shared" si="172"/>
        <v>0</v>
      </c>
      <c r="MLM127" s="229">
        <f t="shared" si="172"/>
        <v>0</v>
      </c>
      <c r="MLN127" s="229">
        <f t="shared" si="172"/>
        <v>0</v>
      </c>
      <c r="MLO127" s="229">
        <f t="shared" si="172"/>
        <v>0</v>
      </c>
      <c r="MLP127" s="229">
        <f t="shared" si="172"/>
        <v>0</v>
      </c>
      <c r="MLQ127" s="229">
        <f t="shared" ref="MLQ127:MOB127" si="173">IFERROR(MLO127*MLM127,"")</f>
        <v>0</v>
      </c>
      <c r="MLR127" s="229">
        <f t="shared" si="173"/>
        <v>0</v>
      </c>
      <c r="MLS127" s="229">
        <f t="shared" si="173"/>
        <v>0</v>
      </c>
      <c r="MLT127" s="229">
        <f t="shared" si="173"/>
        <v>0</v>
      </c>
      <c r="MLU127" s="229">
        <f t="shared" si="173"/>
        <v>0</v>
      </c>
      <c r="MLV127" s="229">
        <f t="shared" si="173"/>
        <v>0</v>
      </c>
      <c r="MLW127" s="229">
        <f t="shared" si="173"/>
        <v>0</v>
      </c>
      <c r="MLX127" s="229">
        <f t="shared" si="173"/>
        <v>0</v>
      </c>
      <c r="MLY127" s="229">
        <f t="shared" si="173"/>
        <v>0</v>
      </c>
      <c r="MLZ127" s="229">
        <f t="shared" si="173"/>
        <v>0</v>
      </c>
      <c r="MMA127" s="229">
        <f t="shared" si="173"/>
        <v>0</v>
      </c>
      <c r="MMB127" s="229">
        <f t="shared" si="173"/>
        <v>0</v>
      </c>
      <c r="MMC127" s="229">
        <f t="shared" si="173"/>
        <v>0</v>
      </c>
      <c r="MMD127" s="229">
        <f t="shared" si="173"/>
        <v>0</v>
      </c>
      <c r="MME127" s="229">
        <f t="shared" si="173"/>
        <v>0</v>
      </c>
      <c r="MMF127" s="229">
        <f t="shared" si="173"/>
        <v>0</v>
      </c>
      <c r="MMG127" s="229">
        <f t="shared" si="173"/>
        <v>0</v>
      </c>
      <c r="MMH127" s="229">
        <f t="shared" si="173"/>
        <v>0</v>
      </c>
      <c r="MMI127" s="229">
        <f t="shared" si="173"/>
        <v>0</v>
      </c>
      <c r="MMJ127" s="229">
        <f t="shared" si="173"/>
        <v>0</v>
      </c>
      <c r="MMK127" s="229">
        <f t="shared" si="173"/>
        <v>0</v>
      </c>
      <c r="MML127" s="229">
        <f t="shared" si="173"/>
        <v>0</v>
      </c>
      <c r="MMM127" s="229">
        <f t="shared" si="173"/>
        <v>0</v>
      </c>
      <c r="MMN127" s="229">
        <f t="shared" si="173"/>
        <v>0</v>
      </c>
      <c r="MMO127" s="229">
        <f t="shared" si="173"/>
        <v>0</v>
      </c>
      <c r="MMP127" s="229">
        <f t="shared" si="173"/>
        <v>0</v>
      </c>
      <c r="MMQ127" s="229">
        <f t="shared" si="173"/>
        <v>0</v>
      </c>
      <c r="MMR127" s="229">
        <f t="shared" si="173"/>
        <v>0</v>
      </c>
      <c r="MMS127" s="229">
        <f t="shared" si="173"/>
        <v>0</v>
      </c>
      <c r="MMT127" s="229">
        <f t="shared" si="173"/>
        <v>0</v>
      </c>
      <c r="MMU127" s="229">
        <f t="shared" si="173"/>
        <v>0</v>
      </c>
      <c r="MMV127" s="229">
        <f t="shared" si="173"/>
        <v>0</v>
      </c>
      <c r="MMW127" s="229">
        <f t="shared" si="173"/>
        <v>0</v>
      </c>
      <c r="MMX127" s="229">
        <f t="shared" si="173"/>
        <v>0</v>
      </c>
      <c r="MMY127" s="229">
        <f t="shared" si="173"/>
        <v>0</v>
      </c>
      <c r="MMZ127" s="229">
        <f t="shared" si="173"/>
        <v>0</v>
      </c>
      <c r="MNA127" s="229">
        <f t="shared" si="173"/>
        <v>0</v>
      </c>
      <c r="MNB127" s="229">
        <f t="shared" si="173"/>
        <v>0</v>
      </c>
      <c r="MNC127" s="229">
        <f t="shared" si="173"/>
        <v>0</v>
      </c>
      <c r="MND127" s="229">
        <f t="shared" si="173"/>
        <v>0</v>
      </c>
      <c r="MNE127" s="229">
        <f t="shared" si="173"/>
        <v>0</v>
      </c>
      <c r="MNF127" s="229">
        <f t="shared" si="173"/>
        <v>0</v>
      </c>
      <c r="MNG127" s="229">
        <f t="shared" si="173"/>
        <v>0</v>
      </c>
      <c r="MNH127" s="229">
        <f t="shared" si="173"/>
        <v>0</v>
      </c>
      <c r="MNI127" s="229">
        <f t="shared" si="173"/>
        <v>0</v>
      </c>
      <c r="MNJ127" s="229">
        <f t="shared" si="173"/>
        <v>0</v>
      </c>
      <c r="MNK127" s="229">
        <f t="shared" si="173"/>
        <v>0</v>
      </c>
      <c r="MNL127" s="229">
        <f t="shared" si="173"/>
        <v>0</v>
      </c>
      <c r="MNM127" s="229">
        <f t="shared" si="173"/>
        <v>0</v>
      </c>
      <c r="MNN127" s="229">
        <f t="shared" si="173"/>
        <v>0</v>
      </c>
      <c r="MNO127" s="229">
        <f t="shared" si="173"/>
        <v>0</v>
      </c>
      <c r="MNP127" s="229">
        <f t="shared" si="173"/>
        <v>0</v>
      </c>
      <c r="MNQ127" s="229">
        <f t="shared" si="173"/>
        <v>0</v>
      </c>
      <c r="MNR127" s="229">
        <f t="shared" si="173"/>
        <v>0</v>
      </c>
      <c r="MNS127" s="229">
        <f t="shared" si="173"/>
        <v>0</v>
      </c>
      <c r="MNT127" s="229">
        <f t="shared" si="173"/>
        <v>0</v>
      </c>
      <c r="MNU127" s="229">
        <f t="shared" si="173"/>
        <v>0</v>
      </c>
      <c r="MNV127" s="229">
        <f t="shared" si="173"/>
        <v>0</v>
      </c>
      <c r="MNW127" s="229">
        <f t="shared" si="173"/>
        <v>0</v>
      </c>
      <c r="MNX127" s="229">
        <f t="shared" si="173"/>
        <v>0</v>
      </c>
      <c r="MNY127" s="229">
        <f t="shared" si="173"/>
        <v>0</v>
      </c>
      <c r="MNZ127" s="229">
        <f t="shared" si="173"/>
        <v>0</v>
      </c>
      <c r="MOA127" s="229">
        <f t="shared" si="173"/>
        <v>0</v>
      </c>
      <c r="MOB127" s="229">
        <f t="shared" si="173"/>
        <v>0</v>
      </c>
      <c r="MOC127" s="229">
        <f t="shared" ref="MOC127:MQN127" si="174">IFERROR(MOA127*MNY127,"")</f>
        <v>0</v>
      </c>
      <c r="MOD127" s="229">
        <f t="shared" si="174"/>
        <v>0</v>
      </c>
      <c r="MOE127" s="229">
        <f t="shared" si="174"/>
        <v>0</v>
      </c>
      <c r="MOF127" s="229">
        <f t="shared" si="174"/>
        <v>0</v>
      </c>
      <c r="MOG127" s="229">
        <f t="shared" si="174"/>
        <v>0</v>
      </c>
      <c r="MOH127" s="229">
        <f t="shared" si="174"/>
        <v>0</v>
      </c>
      <c r="MOI127" s="229">
        <f t="shared" si="174"/>
        <v>0</v>
      </c>
      <c r="MOJ127" s="229">
        <f t="shared" si="174"/>
        <v>0</v>
      </c>
      <c r="MOK127" s="229">
        <f t="shared" si="174"/>
        <v>0</v>
      </c>
      <c r="MOL127" s="229">
        <f t="shared" si="174"/>
        <v>0</v>
      </c>
      <c r="MOM127" s="229">
        <f t="shared" si="174"/>
        <v>0</v>
      </c>
      <c r="MON127" s="229">
        <f t="shared" si="174"/>
        <v>0</v>
      </c>
      <c r="MOO127" s="229">
        <f t="shared" si="174"/>
        <v>0</v>
      </c>
      <c r="MOP127" s="229">
        <f t="shared" si="174"/>
        <v>0</v>
      </c>
      <c r="MOQ127" s="229">
        <f t="shared" si="174"/>
        <v>0</v>
      </c>
      <c r="MOR127" s="229">
        <f t="shared" si="174"/>
        <v>0</v>
      </c>
      <c r="MOS127" s="229">
        <f t="shared" si="174"/>
        <v>0</v>
      </c>
      <c r="MOT127" s="229">
        <f t="shared" si="174"/>
        <v>0</v>
      </c>
      <c r="MOU127" s="229">
        <f t="shared" si="174"/>
        <v>0</v>
      </c>
      <c r="MOV127" s="229">
        <f t="shared" si="174"/>
        <v>0</v>
      </c>
      <c r="MOW127" s="229">
        <f t="shared" si="174"/>
        <v>0</v>
      </c>
      <c r="MOX127" s="229">
        <f t="shared" si="174"/>
        <v>0</v>
      </c>
      <c r="MOY127" s="229">
        <f t="shared" si="174"/>
        <v>0</v>
      </c>
      <c r="MOZ127" s="229">
        <f t="shared" si="174"/>
        <v>0</v>
      </c>
      <c r="MPA127" s="229">
        <f t="shared" si="174"/>
        <v>0</v>
      </c>
      <c r="MPB127" s="229">
        <f t="shared" si="174"/>
        <v>0</v>
      </c>
      <c r="MPC127" s="229">
        <f t="shared" si="174"/>
        <v>0</v>
      </c>
      <c r="MPD127" s="229">
        <f t="shared" si="174"/>
        <v>0</v>
      </c>
      <c r="MPE127" s="229">
        <f t="shared" si="174"/>
        <v>0</v>
      </c>
      <c r="MPF127" s="229">
        <f t="shared" si="174"/>
        <v>0</v>
      </c>
      <c r="MPG127" s="229">
        <f t="shared" si="174"/>
        <v>0</v>
      </c>
      <c r="MPH127" s="229">
        <f t="shared" si="174"/>
        <v>0</v>
      </c>
      <c r="MPI127" s="229">
        <f t="shared" si="174"/>
        <v>0</v>
      </c>
      <c r="MPJ127" s="229">
        <f t="shared" si="174"/>
        <v>0</v>
      </c>
      <c r="MPK127" s="229">
        <f t="shared" si="174"/>
        <v>0</v>
      </c>
      <c r="MPL127" s="229">
        <f t="shared" si="174"/>
        <v>0</v>
      </c>
      <c r="MPM127" s="229">
        <f t="shared" si="174"/>
        <v>0</v>
      </c>
      <c r="MPN127" s="229">
        <f t="shared" si="174"/>
        <v>0</v>
      </c>
      <c r="MPO127" s="229">
        <f t="shared" si="174"/>
        <v>0</v>
      </c>
      <c r="MPP127" s="229">
        <f t="shared" si="174"/>
        <v>0</v>
      </c>
      <c r="MPQ127" s="229">
        <f t="shared" si="174"/>
        <v>0</v>
      </c>
      <c r="MPR127" s="229">
        <f t="shared" si="174"/>
        <v>0</v>
      </c>
      <c r="MPS127" s="229">
        <f t="shared" si="174"/>
        <v>0</v>
      </c>
      <c r="MPT127" s="229">
        <f t="shared" si="174"/>
        <v>0</v>
      </c>
      <c r="MPU127" s="229">
        <f t="shared" si="174"/>
        <v>0</v>
      </c>
      <c r="MPV127" s="229">
        <f t="shared" si="174"/>
        <v>0</v>
      </c>
      <c r="MPW127" s="229">
        <f t="shared" si="174"/>
        <v>0</v>
      </c>
      <c r="MPX127" s="229">
        <f t="shared" si="174"/>
        <v>0</v>
      </c>
      <c r="MPY127" s="229">
        <f t="shared" si="174"/>
        <v>0</v>
      </c>
      <c r="MPZ127" s="229">
        <f t="shared" si="174"/>
        <v>0</v>
      </c>
      <c r="MQA127" s="229">
        <f t="shared" si="174"/>
        <v>0</v>
      </c>
      <c r="MQB127" s="229">
        <f t="shared" si="174"/>
        <v>0</v>
      </c>
      <c r="MQC127" s="229">
        <f t="shared" si="174"/>
        <v>0</v>
      </c>
      <c r="MQD127" s="229">
        <f t="shared" si="174"/>
        <v>0</v>
      </c>
      <c r="MQE127" s="229">
        <f t="shared" si="174"/>
        <v>0</v>
      </c>
      <c r="MQF127" s="229">
        <f t="shared" si="174"/>
        <v>0</v>
      </c>
      <c r="MQG127" s="229">
        <f t="shared" si="174"/>
        <v>0</v>
      </c>
      <c r="MQH127" s="229">
        <f t="shared" si="174"/>
        <v>0</v>
      </c>
      <c r="MQI127" s="229">
        <f t="shared" si="174"/>
        <v>0</v>
      </c>
      <c r="MQJ127" s="229">
        <f t="shared" si="174"/>
        <v>0</v>
      </c>
      <c r="MQK127" s="229">
        <f t="shared" si="174"/>
        <v>0</v>
      </c>
      <c r="MQL127" s="229">
        <f t="shared" si="174"/>
        <v>0</v>
      </c>
      <c r="MQM127" s="229">
        <f t="shared" si="174"/>
        <v>0</v>
      </c>
      <c r="MQN127" s="229">
        <f t="shared" si="174"/>
        <v>0</v>
      </c>
      <c r="MQO127" s="229">
        <f t="shared" ref="MQO127:MSZ127" si="175">IFERROR(MQM127*MQK127,"")</f>
        <v>0</v>
      </c>
      <c r="MQP127" s="229">
        <f t="shared" si="175"/>
        <v>0</v>
      </c>
      <c r="MQQ127" s="229">
        <f t="shared" si="175"/>
        <v>0</v>
      </c>
      <c r="MQR127" s="229">
        <f t="shared" si="175"/>
        <v>0</v>
      </c>
      <c r="MQS127" s="229">
        <f t="shared" si="175"/>
        <v>0</v>
      </c>
      <c r="MQT127" s="229">
        <f t="shared" si="175"/>
        <v>0</v>
      </c>
      <c r="MQU127" s="229">
        <f t="shared" si="175"/>
        <v>0</v>
      </c>
      <c r="MQV127" s="229">
        <f t="shared" si="175"/>
        <v>0</v>
      </c>
      <c r="MQW127" s="229">
        <f t="shared" si="175"/>
        <v>0</v>
      </c>
      <c r="MQX127" s="229">
        <f t="shared" si="175"/>
        <v>0</v>
      </c>
      <c r="MQY127" s="229">
        <f t="shared" si="175"/>
        <v>0</v>
      </c>
      <c r="MQZ127" s="229">
        <f t="shared" si="175"/>
        <v>0</v>
      </c>
      <c r="MRA127" s="229">
        <f t="shared" si="175"/>
        <v>0</v>
      </c>
      <c r="MRB127" s="229">
        <f t="shared" si="175"/>
        <v>0</v>
      </c>
      <c r="MRC127" s="229">
        <f t="shared" si="175"/>
        <v>0</v>
      </c>
      <c r="MRD127" s="229">
        <f t="shared" si="175"/>
        <v>0</v>
      </c>
      <c r="MRE127" s="229">
        <f t="shared" si="175"/>
        <v>0</v>
      </c>
      <c r="MRF127" s="229">
        <f t="shared" si="175"/>
        <v>0</v>
      </c>
      <c r="MRG127" s="229">
        <f t="shared" si="175"/>
        <v>0</v>
      </c>
      <c r="MRH127" s="229">
        <f t="shared" si="175"/>
        <v>0</v>
      </c>
      <c r="MRI127" s="229">
        <f t="shared" si="175"/>
        <v>0</v>
      </c>
      <c r="MRJ127" s="229">
        <f t="shared" si="175"/>
        <v>0</v>
      </c>
      <c r="MRK127" s="229">
        <f t="shared" si="175"/>
        <v>0</v>
      </c>
      <c r="MRL127" s="229">
        <f t="shared" si="175"/>
        <v>0</v>
      </c>
      <c r="MRM127" s="229">
        <f t="shared" si="175"/>
        <v>0</v>
      </c>
      <c r="MRN127" s="229">
        <f t="shared" si="175"/>
        <v>0</v>
      </c>
      <c r="MRO127" s="229">
        <f t="shared" si="175"/>
        <v>0</v>
      </c>
      <c r="MRP127" s="229">
        <f t="shared" si="175"/>
        <v>0</v>
      </c>
      <c r="MRQ127" s="229">
        <f t="shared" si="175"/>
        <v>0</v>
      </c>
      <c r="MRR127" s="229">
        <f t="shared" si="175"/>
        <v>0</v>
      </c>
      <c r="MRS127" s="229">
        <f t="shared" si="175"/>
        <v>0</v>
      </c>
      <c r="MRT127" s="229">
        <f t="shared" si="175"/>
        <v>0</v>
      </c>
      <c r="MRU127" s="229">
        <f t="shared" si="175"/>
        <v>0</v>
      </c>
      <c r="MRV127" s="229">
        <f t="shared" si="175"/>
        <v>0</v>
      </c>
      <c r="MRW127" s="229">
        <f t="shared" si="175"/>
        <v>0</v>
      </c>
      <c r="MRX127" s="229">
        <f t="shared" si="175"/>
        <v>0</v>
      </c>
      <c r="MRY127" s="229">
        <f t="shared" si="175"/>
        <v>0</v>
      </c>
      <c r="MRZ127" s="229">
        <f t="shared" si="175"/>
        <v>0</v>
      </c>
      <c r="MSA127" s="229">
        <f t="shared" si="175"/>
        <v>0</v>
      </c>
      <c r="MSB127" s="229">
        <f t="shared" si="175"/>
        <v>0</v>
      </c>
      <c r="MSC127" s="229">
        <f t="shared" si="175"/>
        <v>0</v>
      </c>
      <c r="MSD127" s="229">
        <f t="shared" si="175"/>
        <v>0</v>
      </c>
      <c r="MSE127" s="229">
        <f t="shared" si="175"/>
        <v>0</v>
      </c>
      <c r="MSF127" s="229">
        <f t="shared" si="175"/>
        <v>0</v>
      </c>
      <c r="MSG127" s="229">
        <f t="shared" si="175"/>
        <v>0</v>
      </c>
      <c r="MSH127" s="229">
        <f t="shared" si="175"/>
        <v>0</v>
      </c>
      <c r="MSI127" s="229">
        <f t="shared" si="175"/>
        <v>0</v>
      </c>
      <c r="MSJ127" s="229">
        <f t="shared" si="175"/>
        <v>0</v>
      </c>
      <c r="MSK127" s="229">
        <f t="shared" si="175"/>
        <v>0</v>
      </c>
      <c r="MSL127" s="229">
        <f t="shared" si="175"/>
        <v>0</v>
      </c>
      <c r="MSM127" s="229">
        <f t="shared" si="175"/>
        <v>0</v>
      </c>
      <c r="MSN127" s="229">
        <f t="shared" si="175"/>
        <v>0</v>
      </c>
      <c r="MSO127" s="229">
        <f t="shared" si="175"/>
        <v>0</v>
      </c>
      <c r="MSP127" s="229">
        <f t="shared" si="175"/>
        <v>0</v>
      </c>
      <c r="MSQ127" s="229">
        <f t="shared" si="175"/>
        <v>0</v>
      </c>
      <c r="MSR127" s="229">
        <f t="shared" si="175"/>
        <v>0</v>
      </c>
      <c r="MSS127" s="229">
        <f t="shared" si="175"/>
        <v>0</v>
      </c>
      <c r="MST127" s="229">
        <f t="shared" si="175"/>
        <v>0</v>
      </c>
      <c r="MSU127" s="229">
        <f t="shared" si="175"/>
        <v>0</v>
      </c>
      <c r="MSV127" s="229">
        <f t="shared" si="175"/>
        <v>0</v>
      </c>
      <c r="MSW127" s="229">
        <f t="shared" si="175"/>
        <v>0</v>
      </c>
      <c r="MSX127" s="229">
        <f t="shared" si="175"/>
        <v>0</v>
      </c>
      <c r="MSY127" s="229">
        <f t="shared" si="175"/>
        <v>0</v>
      </c>
      <c r="MSZ127" s="229">
        <f t="shared" si="175"/>
        <v>0</v>
      </c>
      <c r="MTA127" s="229">
        <f t="shared" ref="MTA127:MVL127" si="176">IFERROR(MSY127*MSW127,"")</f>
        <v>0</v>
      </c>
      <c r="MTB127" s="229">
        <f t="shared" si="176"/>
        <v>0</v>
      </c>
      <c r="MTC127" s="229">
        <f t="shared" si="176"/>
        <v>0</v>
      </c>
      <c r="MTD127" s="229">
        <f t="shared" si="176"/>
        <v>0</v>
      </c>
      <c r="MTE127" s="229">
        <f t="shared" si="176"/>
        <v>0</v>
      </c>
      <c r="MTF127" s="229">
        <f t="shared" si="176"/>
        <v>0</v>
      </c>
      <c r="MTG127" s="229">
        <f t="shared" si="176"/>
        <v>0</v>
      </c>
      <c r="MTH127" s="229">
        <f t="shared" si="176"/>
        <v>0</v>
      </c>
      <c r="MTI127" s="229">
        <f t="shared" si="176"/>
        <v>0</v>
      </c>
      <c r="MTJ127" s="229">
        <f t="shared" si="176"/>
        <v>0</v>
      </c>
      <c r="MTK127" s="229">
        <f t="shared" si="176"/>
        <v>0</v>
      </c>
      <c r="MTL127" s="229">
        <f t="shared" si="176"/>
        <v>0</v>
      </c>
      <c r="MTM127" s="229">
        <f t="shared" si="176"/>
        <v>0</v>
      </c>
      <c r="MTN127" s="229">
        <f t="shared" si="176"/>
        <v>0</v>
      </c>
      <c r="MTO127" s="229">
        <f t="shared" si="176"/>
        <v>0</v>
      </c>
      <c r="MTP127" s="229">
        <f t="shared" si="176"/>
        <v>0</v>
      </c>
      <c r="MTQ127" s="229">
        <f t="shared" si="176"/>
        <v>0</v>
      </c>
      <c r="MTR127" s="229">
        <f t="shared" si="176"/>
        <v>0</v>
      </c>
      <c r="MTS127" s="229">
        <f t="shared" si="176"/>
        <v>0</v>
      </c>
      <c r="MTT127" s="229">
        <f t="shared" si="176"/>
        <v>0</v>
      </c>
      <c r="MTU127" s="229">
        <f t="shared" si="176"/>
        <v>0</v>
      </c>
      <c r="MTV127" s="229">
        <f t="shared" si="176"/>
        <v>0</v>
      </c>
      <c r="MTW127" s="229">
        <f t="shared" si="176"/>
        <v>0</v>
      </c>
      <c r="MTX127" s="229">
        <f t="shared" si="176"/>
        <v>0</v>
      </c>
      <c r="MTY127" s="229">
        <f t="shared" si="176"/>
        <v>0</v>
      </c>
      <c r="MTZ127" s="229">
        <f t="shared" si="176"/>
        <v>0</v>
      </c>
      <c r="MUA127" s="229">
        <f t="shared" si="176"/>
        <v>0</v>
      </c>
      <c r="MUB127" s="229">
        <f t="shared" si="176"/>
        <v>0</v>
      </c>
      <c r="MUC127" s="229">
        <f t="shared" si="176"/>
        <v>0</v>
      </c>
      <c r="MUD127" s="229">
        <f t="shared" si="176"/>
        <v>0</v>
      </c>
      <c r="MUE127" s="229">
        <f t="shared" si="176"/>
        <v>0</v>
      </c>
      <c r="MUF127" s="229">
        <f t="shared" si="176"/>
        <v>0</v>
      </c>
      <c r="MUG127" s="229">
        <f t="shared" si="176"/>
        <v>0</v>
      </c>
      <c r="MUH127" s="229">
        <f t="shared" si="176"/>
        <v>0</v>
      </c>
      <c r="MUI127" s="229">
        <f t="shared" si="176"/>
        <v>0</v>
      </c>
      <c r="MUJ127" s="229">
        <f t="shared" si="176"/>
        <v>0</v>
      </c>
      <c r="MUK127" s="229">
        <f t="shared" si="176"/>
        <v>0</v>
      </c>
      <c r="MUL127" s="229">
        <f t="shared" si="176"/>
        <v>0</v>
      </c>
      <c r="MUM127" s="229">
        <f t="shared" si="176"/>
        <v>0</v>
      </c>
      <c r="MUN127" s="229">
        <f t="shared" si="176"/>
        <v>0</v>
      </c>
      <c r="MUO127" s="229">
        <f t="shared" si="176"/>
        <v>0</v>
      </c>
      <c r="MUP127" s="229">
        <f t="shared" si="176"/>
        <v>0</v>
      </c>
      <c r="MUQ127" s="229">
        <f t="shared" si="176"/>
        <v>0</v>
      </c>
      <c r="MUR127" s="229">
        <f t="shared" si="176"/>
        <v>0</v>
      </c>
      <c r="MUS127" s="229">
        <f t="shared" si="176"/>
        <v>0</v>
      </c>
      <c r="MUT127" s="229">
        <f t="shared" si="176"/>
        <v>0</v>
      </c>
      <c r="MUU127" s="229">
        <f t="shared" si="176"/>
        <v>0</v>
      </c>
      <c r="MUV127" s="229">
        <f t="shared" si="176"/>
        <v>0</v>
      </c>
      <c r="MUW127" s="229">
        <f t="shared" si="176"/>
        <v>0</v>
      </c>
      <c r="MUX127" s="229">
        <f t="shared" si="176"/>
        <v>0</v>
      </c>
      <c r="MUY127" s="229">
        <f t="shared" si="176"/>
        <v>0</v>
      </c>
      <c r="MUZ127" s="229">
        <f t="shared" si="176"/>
        <v>0</v>
      </c>
      <c r="MVA127" s="229">
        <f t="shared" si="176"/>
        <v>0</v>
      </c>
      <c r="MVB127" s="229">
        <f t="shared" si="176"/>
        <v>0</v>
      </c>
      <c r="MVC127" s="229">
        <f t="shared" si="176"/>
        <v>0</v>
      </c>
      <c r="MVD127" s="229">
        <f t="shared" si="176"/>
        <v>0</v>
      </c>
      <c r="MVE127" s="229">
        <f t="shared" si="176"/>
        <v>0</v>
      </c>
      <c r="MVF127" s="229">
        <f t="shared" si="176"/>
        <v>0</v>
      </c>
      <c r="MVG127" s="229">
        <f t="shared" si="176"/>
        <v>0</v>
      </c>
      <c r="MVH127" s="229">
        <f t="shared" si="176"/>
        <v>0</v>
      </c>
      <c r="MVI127" s="229">
        <f t="shared" si="176"/>
        <v>0</v>
      </c>
      <c r="MVJ127" s="229">
        <f t="shared" si="176"/>
        <v>0</v>
      </c>
      <c r="MVK127" s="229">
        <f t="shared" si="176"/>
        <v>0</v>
      </c>
      <c r="MVL127" s="229">
        <f t="shared" si="176"/>
        <v>0</v>
      </c>
      <c r="MVM127" s="229">
        <f t="shared" ref="MVM127:MXX127" si="177">IFERROR(MVK127*MVI127,"")</f>
        <v>0</v>
      </c>
      <c r="MVN127" s="229">
        <f t="shared" si="177"/>
        <v>0</v>
      </c>
      <c r="MVO127" s="229">
        <f t="shared" si="177"/>
        <v>0</v>
      </c>
      <c r="MVP127" s="229">
        <f t="shared" si="177"/>
        <v>0</v>
      </c>
      <c r="MVQ127" s="229">
        <f t="shared" si="177"/>
        <v>0</v>
      </c>
      <c r="MVR127" s="229">
        <f t="shared" si="177"/>
        <v>0</v>
      </c>
      <c r="MVS127" s="229">
        <f t="shared" si="177"/>
        <v>0</v>
      </c>
      <c r="MVT127" s="229">
        <f t="shared" si="177"/>
        <v>0</v>
      </c>
      <c r="MVU127" s="229">
        <f t="shared" si="177"/>
        <v>0</v>
      </c>
      <c r="MVV127" s="229">
        <f t="shared" si="177"/>
        <v>0</v>
      </c>
      <c r="MVW127" s="229">
        <f t="shared" si="177"/>
        <v>0</v>
      </c>
      <c r="MVX127" s="229">
        <f t="shared" si="177"/>
        <v>0</v>
      </c>
      <c r="MVY127" s="229">
        <f t="shared" si="177"/>
        <v>0</v>
      </c>
      <c r="MVZ127" s="229">
        <f t="shared" si="177"/>
        <v>0</v>
      </c>
      <c r="MWA127" s="229">
        <f t="shared" si="177"/>
        <v>0</v>
      </c>
      <c r="MWB127" s="229">
        <f t="shared" si="177"/>
        <v>0</v>
      </c>
      <c r="MWC127" s="229">
        <f t="shared" si="177"/>
        <v>0</v>
      </c>
      <c r="MWD127" s="229">
        <f t="shared" si="177"/>
        <v>0</v>
      </c>
      <c r="MWE127" s="229">
        <f t="shared" si="177"/>
        <v>0</v>
      </c>
      <c r="MWF127" s="229">
        <f t="shared" si="177"/>
        <v>0</v>
      </c>
      <c r="MWG127" s="229">
        <f t="shared" si="177"/>
        <v>0</v>
      </c>
      <c r="MWH127" s="229">
        <f t="shared" si="177"/>
        <v>0</v>
      </c>
      <c r="MWI127" s="229">
        <f t="shared" si="177"/>
        <v>0</v>
      </c>
      <c r="MWJ127" s="229">
        <f t="shared" si="177"/>
        <v>0</v>
      </c>
      <c r="MWK127" s="229">
        <f t="shared" si="177"/>
        <v>0</v>
      </c>
      <c r="MWL127" s="229">
        <f t="shared" si="177"/>
        <v>0</v>
      </c>
      <c r="MWM127" s="229">
        <f t="shared" si="177"/>
        <v>0</v>
      </c>
      <c r="MWN127" s="229">
        <f t="shared" si="177"/>
        <v>0</v>
      </c>
      <c r="MWO127" s="229">
        <f t="shared" si="177"/>
        <v>0</v>
      </c>
      <c r="MWP127" s="229">
        <f t="shared" si="177"/>
        <v>0</v>
      </c>
      <c r="MWQ127" s="229">
        <f t="shared" si="177"/>
        <v>0</v>
      </c>
      <c r="MWR127" s="229">
        <f t="shared" si="177"/>
        <v>0</v>
      </c>
      <c r="MWS127" s="229">
        <f t="shared" si="177"/>
        <v>0</v>
      </c>
      <c r="MWT127" s="229">
        <f t="shared" si="177"/>
        <v>0</v>
      </c>
      <c r="MWU127" s="229">
        <f t="shared" si="177"/>
        <v>0</v>
      </c>
      <c r="MWV127" s="229">
        <f t="shared" si="177"/>
        <v>0</v>
      </c>
      <c r="MWW127" s="229">
        <f t="shared" si="177"/>
        <v>0</v>
      </c>
      <c r="MWX127" s="229">
        <f t="shared" si="177"/>
        <v>0</v>
      </c>
      <c r="MWY127" s="229">
        <f t="shared" si="177"/>
        <v>0</v>
      </c>
      <c r="MWZ127" s="229">
        <f t="shared" si="177"/>
        <v>0</v>
      </c>
      <c r="MXA127" s="229">
        <f t="shared" si="177"/>
        <v>0</v>
      </c>
      <c r="MXB127" s="229">
        <f t="shared" si="177"/>
        <v>0</v>
      </c>
      <c r="MXC127" s="229">
        <f t="shared" si="177"/>
        <v>0</v>
      </c>
      <c r="MXD127" s="229">
        <f t="shared" si="177"/>
        <v>0</v>
      </c>
      <c r="MXE127" s="229">
        <f t="shared" si="177"/>
        <v>0</v>
      </c>
      <c r="MXF127" s="229">
        <f t="shared" si="177"/>
        <v>0</v>
      </c>
      <c r="MXG127" s="229">
        <f t="shared" si="177"/>
        <v>0</v>
      </c>
      <c r="MXH127" s="229">
        <f t="shared" si="177"/>
        <v>0</v>
      </c>
      <c r="MXI127" s="229">
        <f t="shared" si="177"/>
        <v>0</v>
      </c>
      <c r="MXJ127" s="229">
        <f t="shared" si="177"/>
        <v>0</v>
      </c>
      <c r="MXK127" s="229">
        <f t="shared" si="177"/>
        <v>0</v>
      </c>
      <c r="MXL127" s="229">
        <f t="shared" si="177"/>
        <v>0</v>
      </c>
      <c r="MXM127" s="229">
        <f t="shared" si="177"/>
        <v>0</v>
      </c>
      <c r="MXN127" s="229">
        <f t="shared" si="177"/>
        <v>0</v>
      </c>
      <c r="MXO127" s="229">
        <f t="shared" si="177"/>
        <v>0</v>
      </c>
      <c r="MXP127" s="229">
        <f t="shared" si="177"/>
        <v>0</v>
      </c>
      <c r="MXQ127" s="229">
        <f t="shared" si="177"/>
        <v>0</v>
      </c>
      <c r="MXR127" s="229">
        <f t="shared" si="177"/>
        <v>0</v>
      </c>
      <c r="MXS127" s="229">
        <f t="shared" si="177"/>
        <v>0</v>
      </c>
      <c r="MXT127" s="229">
        <f t="shared" si="177"/>
        <v>0</v>
      </c>
      <c r="MXU127" s="229">
        <f t="shared" si="177"/>
        <v>0</v>
      </c>
      <c r="MXV127" s="229">
        <f t="shared" si="177"/>
        <v>0</v>
      </c>
      <c r="MXW127" s="229">
        <f t="shared" si="177"/>
        <v>0</v>
      </c>
      <c r="MXX127" s="229">
        <f t="shared" si="177"/>
        <v>0</v>
      </c>
      <c r="MXY127" s="229">
        <f t="shared" ref="MXY127:NAJ127" si="178">IFERROR(MXW127*MXU127,"")</f>
        <v>0</v>
      </c>
      <c r="MXZ127" s="229">
        <f t="shared" si="178"/>
        <v>0</v>
      </c>
      <c r="MYA127" s="229">
        <f t="shared" si="178"/>
        <v>0</v>
      </c>
      <c r="MYB127" s="229">
        <f t="shared" si="178"/>
        <v>0</v>
      </c>
      <c r="MYC127" s="229">
        <f t="shared" si="178"/>
        <v>0</v>
      </c>
      <c r="MYD127" s="229">
        <f t="shared" si="178"/>
        <v>0</v>
      </c>
      <c r="MYE127" s="229">
        <f t="shared" si="178"/>
        <v>0</v>
      </c>
      <c r="MYF127" s="229">
        <f t="shared" si="178"/>
        <v>0</v>
      </c>
      <c r="MYG127" s="229">
        <f t="shared" si="178"/>
        <v>0</v>
      </c>
      <c r="MYH127" s="229">
        <f t="shared" si="178"/>
        <v>0</v>
      </c>
      <c r="MYI127" s="229">
        <f t="shared" si="178"/>
        <v>0</v>
      </c>
      <c r="MYJ127" s="229">
        <f t="shared" si="178"/>
        <v>0</v>
      </c>
      <c r="MYK127" s="229">
        <f t="shared" si="178"/>
        <v>0</v>
      </c>
      <c r="MYL127" s="229">
        <f t="shared" si="178"/>
        <v>0</v>
      </c>
      <c r="MYM127" s="229">
        <f t="shared" si="178"/>
        <v>0</v>
      </c>
      <c r="MYN127" s="229">
        <f t="shared" si="178"/>
        <v>0</v>
      </c>
      <c r="MYO127" s="229">
        <f t="shared" si="178"/>
        <v>0</v>
      </c>
      <c r="MYP127" s="229">
        <f t="shared" si="178"/>
        <v>0</v>
      </c>
      <c r="MYQ127" s="229">
        <f t="shared" si="178"/>
        <v>0</v>
      </c>
      <c r="MYR127" s="229">
        <f t="shared" si="178"/>
        <v>0</v>
      </c>
      <c r="MYS127" s="229">
        <f t="shared" si="178"/>
        <v>0</v>
      </c>
      <c r="MYT127" s="229">
        <f t="shared" si="178"/>
        <v>0</v>
      </c>
      <c r="MYU127" s="229">
        <f t="shared" si="178"/>
        <v>0</v>
      </c>
      <c r="MYV127" s="229">
        <f t="shared" si="178"/>
        <v>0</v>
      </c>
      <c r="MYW127" s="229">
        <f t="shared" si="178"/>
        <v>0</v>
      </c>
      <c r="MYX127" s="229">
        <f t="shared" si="178"/>
        <v>0</v>
      </c>
      <c r="MYY127" s="229">
        <f t="shared" si="178"/>
        <v>0</v>
      </c>
      <c r="MYZ127" s="229">
        <f t="shared" si="178"/>
        <v>0</v>
      </c>
      <c r="MZA127" s="229">
        <f t="shared" si="178"/>
        <v>0</v>
      </c>
      <c r="MZB127" s="229">
        <f t="shared" si="178"/>
        <v>0</v>
      </c>
      <c r="MZC127" s="229">
        <f t="shared" si="178"/>
        <v>0</v>
      </c>
      <c r="MZD127" s="229">
        <f t="shared" si="178"/>
        <v>0</v>
      </c>
      <c r="MZE127" s="229">
        <f t="shared" si="178"/>
        <v>0</v>
      </c>
      <c r="MZF127" s="229">
        <f t="shared" si="178"/>
        <v>0</v>
      </c>
      <c r="MZG127" s="229">
        <f t="shared" si="178"/>
        <v>0</v>
      </c>
      <c r="MZH127" s="229">
        <f t="shared" si="178"/>
        <v>0</v>
      </c>
      <c r="MZI127" s="229">
        <f t="shared" si="178"/>
        <v>0</v>
      </c>
      <c r="MZJ127" s="229">
        <f t="shared" si="178"/>
        <v>0</v>
      </c>
      <c r="MZK127" s="229">
        <f t="shared" si="178"/>
        <v>0</v>
      </c>
      <c r="MZL127" s="229">
        <f t="shared" si="178"/>
        <v>0</v>
      </c>
      <c r="MZM127" s="229">
        <f t="shared" si="178"/>
        <v>0</v>
      </c>
      <c r="MZN127" s="229">
        <f t="shared" si="178"/>
        <v>0</v>
      </c>
      <c r="MZO127" s="229">
        <f t="shared" si="178"/>
        <v>0</v>
      </c>
      <c r="MZP127" s="229">
        <f t="shared" si="178"/>
        <v>0</v>
      </c>
      <c r="MZQ127" s="229">
        <f t="shared" si="178"/>
        <v>0</v>
      </c>
      <c r="MZR127" s="229">
        <f t="shared" si="178"/>
        <v>0</v>
      </c>
      <c r="MZS127" s="229">
        <f t="shared" si="178"/>
        <v>0</v>
      </c>
      <c r="MZT127" s="229">
        <f t="shared" si="178"/>
        <v>0</v>
      </c>
      <c r="MZU127" s="229">
        <f t="shared" si="178"/>
        <v>0</v>
      </c>
      <c r="MZV127" s="229">
        <f t="shared" si="178"/>
        <v>0</v>
      </c>
      <c r="MZW127" s="229">
        <f t="shared" si="178"/>
        <v>0</v>
      </c>
      <c r="MZX127" s="229">
        <f t="shared" si="178"/>
        <v>0</v>
      </c>
      <c r="MZY127" s="229">
        <f t="shared" si="178"/>
        <v>0</v>
      </c>
      <c r="MZZ127" s="229">
        <f t="shared" si="178"/>
        <v>0</v>
      </c>
      <c r="NAA127" s="229">
        <f t="shared" si="178"/>
        <v>0</v>
      </c>
      <c r="NAB127" s="229">
        <f t="shared" si="178"/>
        <v>0</v>
      </c>
      <c r="NAC127" s="229">
        <f t="shared" si="178"/>
        <v>0</v>
      </c>
      <c r="NAD127" s="229">
        <f t="shared" si="178"/>
        <v>0</v>
      </c>
      <c r="NAE127" s="229">
        <f t="shared" si="178"/>
        <v>0</v>
      </c>
      <c r="NAF127" s="229">
        <f t="shared" si="178"/>
        <v>0</v>
      </c>
      <c r="NAG127" s="229">
        <f t="shared" si="178"/>
        <v>0</v>
      </c>
      <c r="NAH127" s="229">
        <f t="shared" si="178"/>
        <v>0</v>
      </c>
      <c r="NAI127" s="229">
        <f t="shared" si="178"/>
        <v>0</v>
      </c>
      <c r="NAJ127" s="229">
        <f t="shared" si="178"/>
        <v>0</v>
      </c>
      <c r="NAK127" s="229">
        <f t="shared" ref="NAK127:NCV127" si="179">IFERROR(NAI127*NAG127,"")</f>
        <v>0</v>
      </c>
      <c r="NAL127" s="229">
        <f t="shared" si="179"/>
        <v>0</v>
      </c>
      <c r="NAM127" s="229">
        <f t="shared" si="179"/>
        <v>0</v>
      </c>
      <c r="NAN127" s="229">
        <f t="shared" si="179"/>
        <v>0</v>
      </c>
      <c r="NAO127" s="229">
        <f t="shared" si="179"/>
        <v>0</v>
      </c>
      <c r="NAP127" s="229">
        <f t="shared" si="179"/>
        <v>0</v>
      </c>
      <c r="NAQ127" s="229">
        <f t="shared" si="179"/>
        <v>0</v>
      </c>
      <c r="NAR127" s="229">
        <f t="shared" si="179"/>
        <v>0</v>
      </c>
      <c r="NAS127" s="229">
        <f t="shared" si="179"/>
        <v>0</v>
      </c>
      <c r="NAT127" s="229">
        <f t="shared" si="179"/>
        <v>0</v>
      </c>
      <c r="NAU127" s="229">
        <f t="shared" si="179"/>
        <v>0</v>
      </c>
      <c r="NAV127" s="229">
        <f t="shared" si="179"/>
        <v>0</v>
      </c>
      <c r="NAW127" s="229">
        <f t="shared" si="179"/>
        <v>0</v>
      </c>
      <c r="NAX127" s="229">
        <f t="shared" si="179"/>
        <v>0</v>
      </c>
      <c r="NAY127" s="229">
        <f t="shared" si="179"/>
        <v>0</v>
      </c>
      <c r="NAZ127" s="229">
        <f t="shared" si="179"/>
        <v>0</v>
      </c>
      <c r="NBA127" s="229">
        <f t="shared" si="179"/>
        <v>0</v>
      </c>
      <c r="NBB127" s="229">
        <f t="shared" si="179"/>
        <v>0</v>
      </c>
      <c r="NBC127" s="229">
        <f t="shared" si="179"/>
        <v>0</v>
      </c>
      <c r="NBD127" s="229">
        <f t="shared" si="179"/>
        <v>0</v>
      </c>
      <c r="NBE127" s="229">
        <f t="shared" si="179"/>
        <v>0</v>
      </c>
      <c r="NBF127" s="229">
        <f t="shared" si="179"/>
        <v>0</v>
      </c>
      <c r="NBG127" s="229">
        <f t="shared" si="179"/>
        <v>0</v>
      </c>
      <c r="NBH127" s="229">
        <f t="shared" si="179"/>
        <v>0</v>
      </c>
      <c r="NBI127" s="229">
        <f t="shared" si="179"/>
        <v>0</v>
      </c>
      <c r="NBJ127" s="229">
        <f t="shared" si="179"/>
        <v>0</v>
      </c>
      <c r="NBK127" s="229">
        <f t="shared" si="179"/>
        <v>0</v>
      </c>
      <c r="NBL127" s="229">
        <f t="shared" si="179"/>
        <v>0</v>
      </c>
      <c r="NBM127" s="229">
        <f t="shared" si="179"/>
        <v>0</v>
      </c>
      <c r="NBN127" s="229">
        <f t="shared" si="179"/>
        <v>0</v>
      </c>
      <c r="NBO127" s="229">
        <f t="shared" si="179"/>
        <v>0</v>
      </c>
      <c r="NBP127" s="229">
        <f t="shared" si="179"/>
        <v>0</v>
      </c>
      <c r="NBQ127" s="229">
        <f t="shared" si="179"/>
        <v>0</v>
      </c>
      <c r="NBR127" s="229">
        <f t="shared" si="179"/>
        <v>0</v>
      </c>
      <c r="NBS127" s="229">
        <f t="shared" si="179"/>
        <v>0</v>
      </c>
      <c r="NBT127" s="229">
        <f t="shared" si="179"/>
        <v>0</v>
      </c>
      <c r="NBU127" s="229">
        <f t="shared" si="179"/>
        <v>0</v>
      </c>
      <c r="NBV127" s="229">
        <f t="shared" si="179"/>
        <v>0</v>
      </c>
      <c r="NBW127" s="229">
        <f t="shared" si="179"/>
        <v>0</v>
      </c>
      <c r="NBX127" s="229">
        <f t="shared" si="179"/>
        <v>0</v>
      </c>
      <c r="NBY127" s="229">
        <f t="shared" si="179"/>
        <v>0</v>
      </c>
      <c r="NBZ127" s="229">
        <f t="shared" si="179"/>
        <v>0</v>
      </c>
      <c r="NCA127" s="229">
        <f t="shared" si="179"/>
        <v>0</v>
      </c>
      <c r="NCB127" s="229">
        <f t="shared" si="179"/>
        <v>0</v>
      </c>
      <c r="NCC127" s="229">
        <f t="shared" si="179"/>
        <v>0</v>
      </c>
      <c r="NCD127" s="229">
        <f t="shared" si="179"/>
        <v>0</v>
      </c>
      <c r="NCE127" s="229">
        <f t="shared" si="179"/>
        <v>0</v>
      </c>
      <c r="NCF127" s="229">
        <f t="shared" si="179"/>
        <v>0</v>
      </c>
      <c r="NCG127" s="229">
        <f t="shared" si="179"/>
        <v>0</v>
      </c>
      <c r="NCH127" s="229">
        <f t="shared" si="179"/>
        <v>0</v>
      </c>
      <c r="NCI127" s="229">
        <f t="shared" si="179"/>
        <v>0</v>
      </c>
      <c r="NCJ127" s="229">
        <f t="shared" si="179"/>
        <v>0</v>
      </c>
      <c r="NCK127" s="229">
        <f t="shared" si="179"/>
        <v>0</v>
      </c>
      <c r="NCL127" s="229">
        <f t="shared" si="179"/>
        <v>0</v>
      </c>
      <c r="NCM127" s="229">
        <f t="shared" si="179"/>
        <v>0</v>
      </c>
      <c r="NCN127" s="229">
        <f t="shared" si="179"/>
        <v>0</v>
      </c>
      <c r="NCO127" s="229">
        <f t="shared" si="179"/>
        <v>0</v>
      </c>
      <c r="NCP127" s="229">
        <f t="shared" si="179"/>
        <v>0</v>
      </c>
      <c r="NCQ127" s="229">
        <f t="shared" si="179"/>
        <v>0</v>
      </c>
      <c r="NCR127" s="229">
        <f t="shared" si="179"/>
        <v>0</v>
      </c>
      <c r="NCS127" s="229">
        <f t="shared" si="179"/>
        <v>0</v>
      </c>
      <c r="NCT127" s="229">
        <f t="shared" si="179"/>
        <v>0</v>
      </c>
      <c r="NCU127" s="229">
        <f t="shared" si="179"/>
        <v>0</v>
      </c>
      <c r="NCV127" s="229">
        <f t="shared" si="179"/>
        <v>0</v>
      </c>
      <c r="NCW127" s="229">
        <f t="shared" ref="NCW127:NFH127" si="180">IFERROR(NCU127*NCS127,"")</f>
        <v>0</v>
      </c>
      <c r="NCX127" s="229">
        <f t="shared" si="180"/>
        <v>0</v>
      </c>
      <c r="NCY127" s="229">
        <f t="shared" si="180"/>
        <v>0</v>
      </c>
      <c r="NCZ127" s="229">
        <f t="shared" si="180"/>
        <v>0</v>
      </c>
      <c r="NDA127" s="229">
        <f t="shared" si="180"/>
        <v>0</v>
      </c>
      <c r="NDB127" s="229">
        <f t="shared" si="180"/>
        <v>0</v>
      </c>
      <c r="NDC127" s="229">
        <f t="shared" si="180"/>
        <v>0</v>
      </c>
      <c r="NDD127" s="229">
        <f t="shared" si="180"/>
        <v>0</v>
      </c>
      <c r="NDE127" s="229">
        <f t="shared" si="180"/>
        <v>0</v>
      </c>
      <c r="NDF127" s="229">
        <f t="shared" si="180"/>
        <v>0</v>
      </c>
      <c r="NDG127" s="229">
        <f t="shared" si="180"/>
        <v>0</v>
      </c>
      <c r="NDH127" s="229">
        <f t="shared" si="180"/>
        <v>0</v>
      </c>
      <c r="NDI127" s="229">
        <f t="shared" si="180"/>
        <v>0</v>
      </c>
      <c r="NDJ127" s="229">
        <f t="shared" si="180"/>
        <v>0</v>
      </c>
      <c r="NDK127" s="229">
        <f t="shared" si="180"/>
        <v>0</v>
      </c>
      <c r="NDL127" s="229">
        <f t="shared" si="180"/>
        <v>0</v>
      </c>
      <c r="NDM127" s="229">
        <f t="shared" si="180"/>
        <v>0</v>
      </c>
      <c r="NDN127" s="229">
        <f t="shared" si="180"/>
        <v>0</v>
      </c>
      <c r="NDO127" s="229">
        <f t="shared" si="180"/>
        <v>0</v>
      </c>
      <c r="NDP127" s="229">
        <f t="shared" si="180"/>
        <v>0</v>
      </c>
      <c r="NDQ127" s="229">
        <f t="shared" si="180"/>
        <v>0</v>
      </c>
      <c r="NDR127" s="229">
        <f t="shared" si="180"/>
        <v>0</v>
      </c>
      <c r="NDS127" s="229">
        <f t="shared" si="180"/>
        <v>0</v>
      </c>
      <c r="NDT127" s="229">
        <f t="shared" si="180"/>
        <v>0</v>
      </c>
      <c r="NDU127" s="229">
        <f t="shared" si="180"/>
        <v>0</v>
      </c>
      <c r="NDV127" s="229">
        <f t="shared" si="180"/>
        <v>0</v>
      </c>
      <c r="NDW127" s="229">
        <f t="shared" si="180"/>
        <v>0</v>
      </c>
      <c r="NDX127" s="229">
        <f t="shared" si="180"/>
        <v>0</v>
      </c>
      <c r="NDY127" s="229">
        <f t="shared" si="180"/>
        <v>0</v>
      </c>
      <c r="NDZ127" s="229">
        <f t="shared" si="180"/>
        <v>0</v>
      </c>
      <c r="NEA127" s="229">
        <f t="shared" si="180"/>
        <v>0</v>
      </c>
      <c r="NEB127" s="229">
        <f t="shared" si="180"/>
        <v>0</v>
      </c>
      <c r="NEC127" s="229">
        <f t="shared" si="180"/>
        <v>0</v>
      </c>
      <c r="NED127" s="229">
        <f t="shared" si="180"/>
        <v>0</v>
      </c>
      <c r="NEE127" s="229">
        <f t="shared" si="180"/>
        <v>0</v>
      </c>
      <c r="NEF127" s="229">
        <f t="shared" si="180"/>
        <v>0</v>
      </c>
      <c r="NEG127" s="229">
        <f t="shared" si="180"/>
        <v>0</v>
      </c>
      <c r="NEH127" s="229">
        <f t="shared" si="180"/>
        <v>0</v>
      </c>
      <c r="NEI127" s="229">
        <f t="shared" si="180"/>
        <v>0</v>
      </c>
      <c r="NEJ127" s="229">
        <f t="shared" si="180"/>
        <v>0</v>
      </c>
      <c r="NEK127" s="229">
        <f t="shared" si="180"/>
        <v>0</v>
      </c>
      <c r="NEL127" s="229">
        <f t="shared" si="180"/>
        <v>0</v>
      </c>
      <c r="NEM127" s="229">
        <f t="shared" si="180"/>
        <v>0</v>
      </c>
      <c r="NEN127" s="229">
        <f t="shared" si="180"/>
        <v>0</v>
      </c>
      <c r="NEO127" s="229">
        <f t="shared" si="180"/>
        <v>0</v>
      </c>
      <c r="NEP127" s="229">
        <f t="shared" si="180"/>
        <v>0</v>
      </c>
      <c r="NEQ127" s="229">
        <f t="shared" si="180"/>
        <v>0</v>
      </c>
      <c r="NER127" s="229">
        <f t="shared" si="180"/>
        <v>0</v>
      </c>
      <c r="NES127" s="229">
        <f t="shared" si="180"/>
        <v>0</v>
      </c>
      <c r="NET127" s="229">
        <f t="shared" si="180"/>
        <v>0</v>
      </c>
      <c r="NEU127" s="229">
        <f t="shared" si="180"/>
        <v>0</v>
      </c>
      <c r="NEV127" s="229">
        <f t="shared" si="180"/>
        <v>0</v>
      </c>
      <c r="NEW127" s="229">
        <f t="shared" si="180"/>
        <v>0</v>
      </c>
      <c r="NEX127" s="229">
        <f t="shared" si="180"/>
        <v>0</v>
      </c>
      <c r="NEY127" s="229">
        <f t="shared" si="180"/>
        <v>0</v>
      </c>
      <c r="NEZ127" s="229">
        <f t="shared" si="180"/>
        <v>0</v>
      </c>
      <c r="NFA127" s="229">
        <f t="shared" si="180"/>
        <v>0</v>
      </c>
      <c r="NFB127" s="229">
        <f t="shared" si="180"/>
        <v>0</v>
      </c>
      <c r="NFC127" s="229">
        <f t="shared" si="180"/>
        <v>0</v>
      </c>
      <c r="NFD127" s="229">
        <f t="shared" si="180"/>
        <v>0</v>
      </c>
      <c r="NFE127" s="229">
        <f t="shared" si="180"/>
        <v>0</v>
      </c>
      <c r="NFF127" s="229">
        <f t="shared" si="180"/>
        <v>0</v>
      </c>
      <c r="NFG127" s="229">
        <f t="shared" si="180"/>
        <v>0</v>
      </c>
      <c r="NFH127" s="229">
        <f t="shared" si="180"/>
        <v>0</v>
      </c>
      <c r="NFI127" s="229">
        <f t="shared" ref="NFI127:NHT127" si="181">IFERROR(NFG127*NFE127,"")</f>
        <v>0</v>
      </c>
      <c r="NFJ127" s="229">
        <f t="shared" si="181"/>
        <v>0</v>
      </c>
      <c r="NFK127" s="229">
        <f t="shared" si="181"/>
        <v>0</v>
      </c>
      <c r="NFL127" s="229">
        <f t="shared" si="181"/>
        <v>0</v>
      </c>
      <c r="NFM127" s="229">
        <f t="shared" si="181"/>
        <v>0</v>
      </c>
      <c r="NFN127" s="229">
        <f t="shared" si="181"/>
        <v>0</v>
      </c>
      <c r="NFO127" s="229">
        <f t="shared" si="181"/>
        <v>0</v>
      </c>
      <c r="NFP127" s="229">
        <f t="shared" si="181"/>
        <v>0</v>
      </c>
      <c r="NFQ127" s="229">
        <f t="shared" si="181"/>
        <v>0</v>
      </c>
      <c r="NFR127" s="229">
        <f t="shared" si="181"/>
        <v>0</v>
      </c>
      <c r="NFS127" s="229">
        <f t="shared" si="181"/>
        <v>0</v>
      </c>
      <c r="NFT127" s="229">
        <f t="shared" si="181"/>
        <v>0</v>
      </c>
      <c r="NFU127" s="229">
        <f t="shared" si="181"/>
        <v>0</v>
      </c>
      <c r="NFV127" s="229">
        <f t="shared" si="181"/>
        <v>0</v>
      </c>
      <c r="NFW127" s="229">
        <f t="shared" si="181"/>
        <v>0</v>
      </c>
      <c r="NFX127" s="229">
        <f t="shared" si="181"/>
        <v>0</v>
      </c>
      <c r="NFY127" s="229">
        <f t="shared" si="181"/>
        <v>0</v>
      </c>
      <c r="NFZ127" s="229">
        <f t="shared" si="181"/>
        <v>0</v>
      </c>
      <c r="NGA127" s="229">
        <f t="shared" si="181"/>
        <v>0</v>
      </c>
      <c r="NGB127" s="229">
        <f t="shared" si="181"/>
        <v>0</v>
      </c>
      <c r="NGC127" s="229">
        <f t="shared" si="181"/>
        <v>0</v>
      </c>
      <c r="NGD127" s="229">
        <f t="shared" si="181"/>
        <v>0</v>
      </c>
      <c r="NGE127" s="229">
        <f t="shared" si="181"/>
        <v>0</v>
      </c>
      <c r="NGF127" s="229">
        <f t="shared" si="181"/>
        <v>0</v>
      </c>
      <c r="NGG127" s="229">
        <f t="shared" si="181"/>
        <v>0</v>
      </c>
      <c r="NGH127" s="229">
        <f t="shared" si="181"/>
        <v>0</v>
      </c>
      <c r="NGI127" s="229">
        <f t="shared" si="181"/>
        <v>0</v>
      </c>
      <c r="NGJ127" s="229">
        <f t="shared" si="181"/>
        <v>0</v>
      </c>
      <c r="NGK127" s="229">
        <f t="shared" si="181"/>
        <v>0</v>
      </c>
      <c r="NGL127" s="229">
        <f t="shared" si="181"/>
        <v>0</v>
      </c>
      <c r="NGM127" s="229">
        <f t="shared" si="181"/>
        <v>0</v>
      </c>
      <c r="NGN127" s="229">
        <f t="shared" si="181"/>
        <v>0</v>
      </c>
      <c r="NGO127" s="229">
        <f t="shared" si="181"/>
        <v>0</v>
      </c>
      <c r="NGP127" s="229">
        <f t="shared" si="181"/>
        <v>0</v>
      </c>
      <c r="NGQ127" s="229">
        <f t="shared" si="181"/>
        <v>0</v>
      </c>
      <c r="NGR127" s="229">
        <f t="shared" si="181"/>
        <v>0</v>
      </c>
      <c r="NGS127" s="229">
        <f t="shared" si="181"/>
        <v>0</v>
      </c>
      <c r="NGT127" s="229">
        <f t="shared" si="181"/>
        <v>0</v>
      </c>
      <c r="NGU127" s="229">
        <f t="shared" si="181"/>
        <v>0</v>
      </c>
      <c r="NGV127" s="229">
        <f t="shared" si="181"/>
        <v>0</v>
      </c>
      <c r="NGW127" s="229">
        <f t="shared" si="181"/>
        <v>0</v>
      </c>
      <c r="NGX127" s="229">
        <f t="shared" si="181"/>
        <v>0</v>
      </c>
      <c r="NGY127" s="229">
        <f t="shared" si="181"/>
        <v>0</v>
      </c>
      <c r="NGZ127" s="229">
        <f t="shared" si="181"/>
        <v>0</v>
      </c>
      <c r="NHA127" s="229">
        <f t="shared" si="181"/>
        <v>0</v>
      </c>
      <c r="NHB127" s="229">
        <f t="shared" si="181"/>
        <v>0</v>
      </c>
      <c r="NHC127" s="229">
        <f t="shared" si="181"/>
        <v>0</v>
      </c>
      <c r="NHD127" s="229">
        <f t="shared" si="181"/>
        <v>0</v>
      </c>
      <c r="NHE127" s="229">
        <f t="shared" si="181"/>
        <v>0</v>
      </c>
      <c r="NHF127" s="229">
        <f t="shared" si="181"/>
        <v>0</v>
      </c>
      <c r="NHG127" s="229">
        <f t="shared" si="181"/>
        <v>0</v>
      </c>
      <c r="NHH127" s="229">
        <f t="shared" si="181"/>
        <v>0</v>
      </c>
      <c r="NHI127" s="229">
        <f t="shared" si="181"/>
        <v>0</v>
      </c>
      <c r="NHJ127" s="229">
        <f t="shared" si="181"/>
        <v>0</v>
      </c>
      <c r="NHK127" s="229">
        <f t="shared" si="181"/>
        <v>0</v>
      </c>
      <c r="NHL127" s="229">
        <f t="shared" si="181"/>
        <v>0</v>
      </c>
      <c r="NHM127" s="229">
        <f t="shared" si="181"/>
        <v>0</v>
      </c>
      <c r="NHN127" s="229">
        <f t="shared" si="181"/>
        <v>0</v>
      </c>
      <c r="NHO127" s="229">
        <f t="shared" si="181"/>
        <v>0</v>
      </c>
      <c r="NHP127" s="229">
        <f t="shared" si="181"/>
        <v>0</v>
      </c>
      <c r="NHQ127" s="229">
        <f t="shared" si="181"/>
        <v>0</v>
      </c>
      <c r="NHR127" s="229">
        <f t="shared" si="181"/>
        <v>0</v>
      </c>
      <c r="NHS127" s="229">
        <f t="shared" si="181"/>
        <v>0</v>
      </c>
      <c r="NHT127" s="229">
        <f t="shared" si="181"/>
        <v>0</v>
      </c>
      <c r="NHU127" s="229">
        <f t="shared" ref="NHU127:NKF127" si="182">IFERROR(NHS127*NHQ127,"")</f>
        <v>0</v>
      </c>
      <c r="NHV127" s="229">
        <f t="shared" si="182"/>
        <v>0</v>
      </c>
      <c r="NHW127" s="229">
        <f t="shared" si="182"/>
        <v>0</v>
      </c>
      <c r="NHX127" s="229">
        <f t="shared" si="182"/>
        <v>0</v>
      </c>
      <c r="NHY127" s="229">
        <f t="shared" si="182"/>
        <v>0</v>
      </c>
      <c r="NHZ127" s="229">
        <f t="shared" si="182"/>
        <v>0</v>
      </c>
      <c r="NIA127" s="229">
        <f t="shared" si="182"/>
        <v>0</v>
      </c>
      <c r="NIB127" s="229">
        <f t="shared" si="182"/>
        <v>0</v>
      </c>
      <c r="NIC127" s="229">
        <f t="shared" si="182"/>
        <v>0</v>
      </c>
      <c r="NID127" s="229">
        <f t="shared" si="182"/>
        <v>0</v>
      </c>
      <c r="NIE127" s="229">
        <f t="shared" si="182"/>
        <v>0</v>
      </c>
      <c r="NIF127" s="229">
        <f t="shared" si="182"/>
        <v>0</v>
      </c>
      <c r="NIG127" s="229">
        <f t="shared" si="182"/>
        <v>0</v>
      </c>
      <c r="NIH127" s="229">
        <f t="shared" si="182"/>
        <v>0</v>
      </c>
      <c r="NII127" s="229">
        <f t="shared" si="182"/>
        <v>0</v>
      </c>
      <c r="NIJ127" s="229">
        <f t="shared" si="182"/>
        <v>0</v>
      </c>
      <c r="NIK127" s="229">
        <f t="shared" si="182"/>
        <v>0</v>
      </c>
      <c r="NIL127" s="229">
        <f t="shared" si="182"/>
        <v>0</v>
      </c>
      <c r="NIM127" s="229">
        <f t="shared" si="182"/>
        <v>0</v>
      </c>
      <c r="NIN127" s="229">
        <f t="shared" si="182"/>
        <v>0</v>
      </c>
      <c r="NIO127" s="229">
        <f t="shared" si="182"/>
        <v>0</v>
      </c>
      <c r="NIP127" s="229">
        <f t="shared" si="182"/>
        <v>0</v>
      </c>
      <c r="NIQ127" s="229">
        <f t="shared" si="182"/>
        <v>0</v>
      </c>
      <c r="NIR127" s="229">
        <f t="shared" si="182"/>
        <v>0</v>
      </c>
      <c r="NIS127" s="229">
        <f t="shared" si="182"/>
        <v>0</v>
      </c>
      <c r="NIT127" s="229">
        <f t="shared" si="182"/>
        <v>0</v>
      </c>
      <c r="NIU127" s="229">
        <f t="shared" si="182"/>
        <v>0</v>
      </c>
      <c r="NIV127" s="229">
        <f t="shared" si="182"/>
        <v>0</v>
      </c>
      <c r="NIW127" s="229">
        <f t="shared" si="182"/>
        <v>0</v>
      </c>
      <c r="NIX127" s="229">
        <f t="shared" si="182"/>
        <v>0</v>
      </c>
      <c r="NIY127" s="229">
        <f t="shared" si="182"/>
        <v>0</v>
      </c>
      <c r="NIZ127" s="229">
        <f t="shared" si="182"/>
        <v>0</v>
      </c>
      <c r="NJA127" s="229">
        <f t="shared" si="182"/>
        <v>0</v>
      </c>
      <c r="NJB127" s="229">
        <f t="shared" si="182"/>
        <v>0</v>
      </c>
      <c r="NJC127" s="229">
        <f t="shared" si="182"/>
        <v>0</v>
      </c>
      <c r="NJD127" s="229">
        <f t="shared" si="182"/>
        <v>0</v>
      </c>
      <c r="NJE127" s="229">
        <f t="shared" si="182"/>
        <v>0</v>
      </c>
      <c r="NJF127" s="229">
        <f t="shared" si="182"/>
        <v>0</v>
      </c>
      <c r="NJG127" s="229">
        <f t="shared" si="182"/>
        <v>0</v>
      </c>
      <c r="NJH127" s="229">
        <f t="shared" si="182"/>
        <v>0</v>
      </c>
      <c r="NJI127" s="229">
        <f t="shared" si="182"/>
        <v>0</v>
      </c>
      <c r="NJJ127" s="229">
        <f t="shared" si="182"/>
        <v>0</v>
      </c>
      <c r="NJK127" s="229">
        <f t="shared" si="182"/>
        <v>0</v>
      </c>
      <c r="NJL127" s="229">
        <f t="shared" si="182"/>
        <v>0</v>
      </c>
      <c r="NJM127" s="229">
        <f t="shared" si="182"/>
        <v>0</v>
      </c>
      <c r="NJN127" s="229">
        <f t="shared" si="182"/>
        <v>0</v>
      </c>
      <c r="NJO127" s="229">
        <f t="shared" si="182"/>
        <v>0</v>
      </c>
      <c r="NJP127" s="229">
        <f t="shared" si="182"/>
        <v>0</v>
      </c>
      <c r="NJQ127" s="229">
        <f t="shared" si="182"/>
        <v>0</v>
      </c>
      <c r="NJR127" s="229">
        <f t="shared" si="182"/>
        <v>0</v>
      </c>
      <c r="NJS127" s="229">
        <f t="shared" si="182"/>
        <v>0</v>
      </c>
      <c r="NJT127" s="229">
        <f t="shared" si="182"/>
        <v>0</v>
      </c>
      <c r="NJU127" s="229">
        <f t="shared" si="182"/>
        <v>0</v>
      </c>
      <c r="NJV127" s="229">
        <f t="shared" si="182"/>
        <v>0</v>
      </c>
      <c r="NJW127" s="229">
        <f t="shared" si="182"/>
        <v>0</v>
      </c>
      <c r="NJX127" s="229">
        <f t="shared" si="182"/>
        <v>0</v>
      </c>
      <c r="NJY127" s="229">
        <f t="shared" si="182"/>
        <v>0</v>
      </c>
      <c r="NJZ127" s="229">
        <f t="shared" si="182"/>
        <v>0</v>
      </c>
      <c r="NKA127" s="229">
        <f t="shared" si="182"/>
        <v>0</v>
      </c>
      <c r="NKB127" s="229">
        <f t="shared" si="182"/>
        <v>0</v>
      </c>
      <c r="NKC127" s="229">
        <f t="shared" si="182"/>
        <v>0</v>
      </c>
      <c r="NKD127" s="229">
        <f t="shared" si="182"/>
        <v>0</v>
      </c>
      <c r="NKE127" s="229">
        <f t="shared" si="182"/>
        <v>0</v>
      </c>
      <c r="NKF127" s="229">
        <f t="shared" si="182"/>
        <v>0</v>
      </c>
      <c r="NKG127" s="229">
        <f t="shared" ref="NKG127:NMR127" si="183">IFERROR(NKE127*NKC127,"")</f>
        <v>0</v>
      </c>
      <c r="NKH127" s="229">
        <f t="shared" si="183"/>
        <v>0</v>
      </c>
      <c r="NKI127" s="229">
        <f t="shared" si="183"/>
        <v>0</v>
      </c>
      <c r="NKJ127" s="229">
        <f t="shared" si="183"/>
        <v>0</v>
      </c>
      <c r="NKK127" s="229">
        <f t="shared" si="183"/>
        <v>0</v>
      </c>
      <c r="NKL127" s="229">
        <f t="shared" si="183"/>
        <v>0</v>
      </c>
      <c r="NKM127" s="229">
        <f t="shared" si="183"/>
        <v>0</v>
      </c>
      <c r="NKN127" s="229">
        <f t="shared" si="183"/>
        <v>0</v>
      </c>
      <c r="NKO127" s="229">
        <f t="shared" si="183"/>
        <v>0</v>
      </c>
      <c r="NKP127" s="229">
        <f t="shared" si="183"/>
        <v>0</v>
      </c>
      <c r="NKQ127" s="229">
        <f t="shared" si="183"/>
        <v>0</v>
      </c>
      <c r="NKR127" s="229">
        <f t="shared" si="183"/>
        <v>0</v>
      </c>
      <c r="NKS127" s="229">
        <f t="shared" si="183"/>
        <v>0</v>
      </c>
      <c r="NKT127" s="229">
        <f t="shared" si="183"/>
        <v>0</v>
      </c>
      <c r="NKU127" s="229">
        <f t="shared" si="183"/>
        <v>0</v>
      </c>
      <c r="NKV127" s="229">
        <f t="shared" si="183"/>
        <v>0</v>
      </c>
      <c r="NKW127" s="229">
        <f t="shared" si="183"/>
        <v>0</v>
      </c>
      <c r="NKX127" s="229">
        <f t="shared" si="183"/>
        <v>0</v>
      </c>
      <c r="NKY127" s="229">
        <f t="shared" si="183"/>
        <v>0</v>
      </c>
      <c r="NKZ127" s="229">
        <f t="shared" si="183"/>
        <v>0</v>
      </c>
      <c r="NLA127" s="229">
        <f t="shared" si="183"/>
        <v>0</v>
      </c>
      <c r="NLB127" s="229">
        <f t="shared" si="183"/>
        <v>0</v>
      </c>
      <c r="NLC127" s="229">
        <f t="shared" si="183"/>
        <v>0</v>
      </c>
      <c r="NLD127" s="229">
        <f t="shared" si="183"/>
        <v>0</v>
      </c>
      <c r="NLE127" s="229">
        <f t="shared" si="183"/>
        <v>0</v>
      </c>
      <c r="NLF127" s="229">
        <f t="shared" si="183"/>
        <v>0</v>
      </c>
      <c r="NLG127" s="229">
        <f t="shared" si="183"/>
        <v>0</v>
      </c>
      <c r="NLH127" s="229">
        <f t="shared" si="183"/>
        <v>0</v>
      </c>
      <c r="NLI127" s="229">
        <f t="shared" si="183"/>
        <v>0</v>
      </c>
      <c r="NLJ127" s="229">
        <f t="shared" si="183"/>
        <v>0</v>
      </c>
      <c r="NLK127" s="229">
        <f t="shared" si="183"/>
        <v>0</v>
      </c>
      <c r="NLL127" s="229">
        <f t="shared" si="183"/>
        <v>0</v>
      </c>
      <c r="NLM127" s="229">
        <f t="shared" si="183"/>
        <v>0</v>
      </c>
      <c r="NLN127" s="229">
        <f t="shared" si="183"/>
        <v>0</v>
      </c>
      <c r="NLO127" s="229">
        <f t="shared" si="183"/>
        <v>0</v>
      </c>
      <c r="NLP127" s="229">
        <f t="shared" si="183"/>
        <v>0</v>
      </c>
      <c r="NLQ127" s="229">
        <f t="shared" si="183"/>
        <v>0</v>
      </c>
      <c r="NLR127" s="229">
        <f t="shared" si="183"/>
        <v>0</v>
      </c>
      <c r="NLS127" s="229">
        <f t="shared" si="183"/>
        <v>0</v>
      </c>
      <c r="NLT127" s="229">
        <f t="shared" si="183"/>
        <v>0</v>
      </c>
      <c r="NLU127" s="229">
        <f t="shared" si="183"/>
        <v>0</v>
      </c>
      <c r="NLV127" s="229">
        <f t="shared" si="183"/>
        <v>0</v>
      </c>
      <c r="NLW127" s="229">
        <f t="shared" si="183"/>
        <v>0</v>
      </c>
      <c r="NLX127" s="229">
        <f t="shared" si="183"/>
        <v>0</v>
      </c>
      <c r="NLY127" s="229">
        <f t="shared" si="183"/>
        <v>0</v>
      </c>
      <c r="NLZ127" s="229">
        <f t="shared" si="183"/>
        <v>0</v>
      </c>
      <c r="NMA127" s="229">
        <f t="shared" si="183"/>
        <v>0</v>
      </c>
      <c r="NMB127" s="229">
        <f t="shared" si="183"/>
        <v>0</v>
      </c>
      <c r="NMC127" s="229">
        <f t="shared" si="183"/>
        <v>0</v>
      </c>
      <c r="NMD127" s="229">
        <f t="shared" si="183"/>
        <v>0</v>
      </c>
      <c r="NME127" s="229">
        <f t="shared" si="183"/>
        <v>0</v>
      </c>
      <c r="NMF127" s="229">
        <f t="shared" si="183"/>
        <v>0</v>
      </c>
      <c r="NMG127" s="229">
        <f t="shared" si="183"/>
        <v>0</v>
      </c>
      <c r="NMH127" s="229">
        <f t="shared" si="183"/>
        <v>0</v>
      </c>
      <c r="NMI127" s="229">
        <f t="shared" si="183"/>
        <v>0</v>
      </c>
      <c r="NMJ127" s="229">
        <f t="shared" si="183"/>
        <v>0</v>
      </c>
      <c r="NMK127" s="229">
        <f t="shared" si="183"/>
        <v>0</v>
      </c>
      <c r="NML127" s="229">
        <f t="shared" si="183"/>
        <v>0</v>
      </c>
      <c r="NMM127" s="229">
        <f t="shared" si="183"/>
        <v>0</v>
      </c>
      <c r="NMN127" s="229">
        <f t="shared" si="183"/>
        <v>0</v>
      </c>
      <c r="NMO127" s="229">
        <f t="shared" si="183"/>
        <v>0</v>
      </c>
      <c r="NMP127" s="229">
        <f t="shared" si="183"/>
        <v>0</v>
      </c>
      <c r="NMQ127" s="229">
        <f t="shared" si="183"/>
        <v>0</v>
      </c>
      <c r="NMR127" s="229">
        <f t="shared" si="183"/>
        <v>0</v>
      </c>
      <c r="NMS127" s="229">
        <f t="shared" ref="NMS127:NPD127" si="184">IFERROR(NMQ127*NMO127,"")</f>
        <v>0</v>
      </c>
      <c r="NMT127" s="229">
        <f t="shared" si="184"/>
        <v>0</v>
      </c>
      <c r="NMU127" s="229">
        <f t="shared" si="184"/>
        <v>0</v>
      </c>
      <c r="NMV127" s="229">
        <f t="shared" si="184"/>
        <v>0</v>
      </c>
      <c r="NMW127" s="229">
        <f t="shared" si="184"/>
        <v>0</v>
      </c>
      <c r="NMX127" s="229">
        <f t="shared" si="184"/>
        <v>0</v>
      </c>
      <c r="NMY127" s="229">
        <f t="shared" si="184"/>
        <v>0</v>
      </c>
      <c r="NMZ127" s="229">
        <f t="shared" si="184"/>
        <v>0</v>
      </c>
      <c r="NNA127" s="229">
        <f t="shared" si="184"/>
        <v>0</v>
      </c>
      <c r="NNB127" s="229">
        <f t="shared" si="184"/>
        <v>0</v>
      </c>
      <c r="NNC127" s="229">
        <f t="shared" si="184"/>
        <v>0</v>
      </c>
      <c r="NND127" s="229">
        <f t="shared" si="184"/>
        <v>0</v>
      </c>
      <c r="NNE127" s="229">
        <f t="shared" si="184"/>
        <v>0</v>
      </c>
      <c r="NNF127" s="229">
        <f t="shared" si="184"/>
        <v>0</v>
      </c>
      <c r="NNG127" s="229">
        <f t="shared" si="184"/>
        <v>0</v>
      </c>
      <c r="NNH127" s="229">
        <f t="shared" si="184"/>
        <v>0</v>
      </c>
      <c r="NNI127" s="229">
        <f t="shared" si="184"/>
        <v>0</v>
      </c>
      <c r="NNJ127" s="229">
        <f t="shared" si="184"/>
        <v>0</v>
      </c>
      <c r="NNK127" s="229">
        <f t="shared" si="184"/>
        <v>0</v>
      </c>
      <c r="NNL127" s="229">
        <f t="shared" si="184"/>
        <v>0</v>
      </c>
      <c r="NNM127" s="229">
        <f t="shared" si="184"/>
        <v>0</v>
      </c>
      <c r="NNN127" s="229">
        <f t="shared" si="184"/>
        <v>0</v>
      </c>
      <c r="NNO127" s="229">
        <f t="shared" si="184"/>
        <v>0</v>
      </c>
      <c r="NNP127" s="229">
        <f t="shared" si="184"/>
        <v>0</v>
      </c>
      <c r="NNQ127" s="229">
        <f t="shared" si="184"/>
        <v>0</v>
      </c>
      <c r="NNR127" s="229">
        <f t="shared" si="184"/>
        <v>0</v>
      </c>
      <c r="NNS127" s="229">
        <f t="shared" si="184"/>
        <v>0</v>
      </c>
      <c r="NNT127" s="229">
        <f t="shared" si="184"/>
        <v>0</v>
      </c>
      <c r="NNU127" s="229">
        <f t="shared" si="184"/>
        <v>0</v>
      </c>
      <c r="NNV127" s="229">
        <f t="shared" si="184"/>
        <v>0</v>
      </c>
      <c r="NNW127" s="229">
        <f t="shared" si="184"/>
        <v>0</v>
      </c>
      <c r="NNX127" s="229">
        <f t="shared" si="184"/>
        <v>0</v>
      </c>
      <c r="NNY127" s="229">
        <f t="shared" si="184"/>
        <v>0</v>
      </c>
      <c r="NNZ127" s="229">
        <f t="shared" si="184"/>
        <v>0</v>
      </c>
      <c r="NOA127" s="229">
        <f t="shared" si="184"/>
        <v>0</v>
      </c>
      <c r="NOB127" s="229">
        <f t="shared" si="184"/>
        <v>0</v>
      </c>
      <c r="NOC127" s="229">
        <f t="shared" si="184"/>
        <v>0</v>
      </c>
      <c r="NOD127" s="229">
        <f t="shared" si="184"/>
        <v>0</v>
      </c>
      <c r="NOE127" s="229">
        <f t="shared" si="184"/>
        <v>0</v>
      </c>
      <c r="NOF127" s="229">
        <f t="shared" si="184"/>
        <v>0</v>
      </c>
      <c r="NOG127" s="229">
        <f t="shared" si="184"/>
        <v>0</v>
      </c>
      <c r="NOH127" s="229">
        <f t="shared" si="184"/>
        <v>0</v>
      </c>
      <c r="NOI127" s="229">
        <f t="shared" si="184"/>
        <v>0</v>
      </c>
      <c r="NOJ127" s="229">
        <f t="shared" si="184"/>
        <v>0</v>
      </c>
      <c r="NOK127" s="229">
        <f t="shared" si="184"/>
        <v>0</v>
      </c>
      <c r="NOL127" s="229">
        <f t="shared" si="184"/>
        <v>0</v>
      </c>
      <c r="NOM127" s="229">
        <f t="shared" si="184"/>
        <v>0</v>
      </c>
      <c r="NON127" s="229">
        <f t="shared" si="184"/>
        <v>0</v>
      </c>
      <c r="NOO127" s="229">
        <f t="shared" si="184"/>
        <v>0</v>
      </c>
      <c r="NOP127" s="229">
        <f t="shared" si="184"/>
        <v>0</v>
      </c>
      <c r="NOQ127" s="229">
        <f t="shared" si="184"/>
        <v>0</v>
      </c>
      <c r="NOR127" s="229">
        <f t="shared" si="184"/>
        <v>0</v>
      </c>
      <c r="NOS127" s="229">
        <f t="shared" si="184"/>
        <v>0</v>
      </c>
      <c r="NOT127" s="229">
        <f t="shared" si="184"/>
        <v>0</v>
      </c>
      <c r="NOU127" s="229">
        <f t="shared" si="184"/>
        <v>0</v>
      </c>
      <c r="NOV127" s="229">
        <f t="shared" si="184"/>
        <v>0</v>
      </c>
      <c r="NOW127" s="229">
        <f t="shared" si="184"/>
        <v>0</v>
      </c>
      <c r="NOX127" s="229">
        <f t="shared" si="184"/>
        <v>0</v>
      </c>
      <c r="NOY127" s="229">
        <f t="shared" si="184"/>
        <v>0</v>
      </c>
      <c r="NOZ127" s="229">
        <f t="shared" si="184"/>
        <v>0</v>
      </c>
      <c r="NPA127" s="229">
        <f t="shared" si="184"/>
        <v>0</v>
      </c>
      <c r="NPB127" s="229">
        <f t="shared" si="184"/>
        <v>0</v>
      </c>
      <c r="NPC127" s="229">
        <f t="shared" si="184"/>
        <v>0</v>
      </c>
      <c r="NPD127" s="229">
        <f t="shared" si="184"/>
        <v>0</v>
      </c>
      <c r="NPE127" s="229">
        <f t="shared" ref="NPE127:NRP127" si="185">IFERROR(NPC127*NPA127,"")</f>
        <v>0</v>
      </c>
      <c r="NPF127" s="229">
        <f t="shared" si="185"/>
        <v>0</v>
      </c>
      <c r="NPG127" s="229">
        <f t="shared" si="185"/>
        <v>0</v>
      </c>
      <c r="NPH127" s="229">
        <f t="shared" si="185"/>
        <v>0</v>
      </c>
      <c r="NPI127" s="229">
        <f t="shared" si="185"/>
        <v>0</v>
      </c>
      <c r="NPJ127" s="229">
        <f t="shared" si="185"/>
        <v>0</v>
      </c>
      <c r="NPK127" s="229">
        <f t="shared" si="185"/>
        <v>0</v>
      </c>
      <c r="NPL127" s="229">
        <f t="shared" si="185"/>
        <v>0</v>
      </c>
      <c r="NPM127" s="229">
        <f t="shared" si="185"/>
        <v>0</v>
      </c>
      <c r="NPN127" s="229">
        <f t="shared" si="185"/>
        <v>0</v>
      </c>
      <c r="NPO127" s="229">
        <f t="shared" si="185"/>
        <v>0</v>
      </c>
      <c r="NPP127" s="229">
        <f t="shared" si="185"/>
        <v>0</v>
      </c>
      <c r="NPQ127" s="229">
        <f t="shared" si="185"/>
        <v>0</v>
      </c>
      <c r="NPR127" s="229">
        <f t="shared" si="185"/>
        <v>0</v>
      </c>
      <c r="NPS127" s="229">
        <f t="shared" si="185"/>
        <v>0</v>
      </c>
      <c r="NPT127" s="229">
        <f t="shared" si="185"/>
        <v>0</v>
      </c>
      <c r="NPU127" s="229">
        <f t="shared" si="185"/>
        <v>0</v>
      </c>
      <c r="NPV127" s="229">
        <f t="shared" si="185"/>
        <v>0</v>
      </c>
      <c r="NPW127" s="229">
        <f t="shared" si="185"/>
        <v>0</v>
      </c>
      <c r="NPX127" s="229">
        <f t="shared" si="185"/>
        <v>0</v>
      </c>
      <c r="NPY127" s="229">
        <f t="shared" si="185"/>
        <v>0</v>
      </c>
      <c r="NPZ127" s="229">
        <f t="shared" si="185"/>
        <v>0</v>
      </c>
      <c r="NQA127" s="229">
        <f t="shared" si="185"/>
        <v>0</v>
      </c>
      <c r="NQB127" s="229">
        <f t="shared" si="185"/>
        <v>0</v>
      </c>
      <c r="NQC127" s="229">
        <f t="shared" si="185"/>
        <v>0</v>
      </c>
      <c r="NQD127" s="229">
        <f t="shared" si="185"/>
        <v>0</v>
      </c>
      <c r="NQE127" s="229">
        <f t="shared" si="185"/>
        <v>0</v>
      </c>
      <c r="NQF127" s="229">
        <f t="shared" si="185"/>
        <v>0</v>
      </c>
      <c r="NQG127" s="229">
        <f t="shared" si="185"/>
        <v>0</v>
      </c>
      <c r="NQH127" s="229">
        <f t="shared" si="185"/>
        <v>0</v>
      </c>
      <c r="NQI127" s="229">
        <f t="shared" si="185"/>
        <v>0</v>
      </c>
      <c r="NQJ127" s="229">
        <f t="shared" si="185"/>
        <v>0</v>
      </c>
      <c r="NQK127" s="229">
        <f t="shared" si="185"/>
        <v>0</v>
      </c>
      <c r="NQL127" s="229">
        <f t="shared" si="185"/>
        <v>0</v>
      </c>
      <c r="NQM127" s="229">
        <f t="shared" si="185"/>
        <v>0</v>
      </c>
      <c r="NQN127" s="229">
        <f t="shared" si="185"/>
        <v>0</v>
      </c>
      <c r="NQO127" s="229">
        <f t="shared" si="185"/>
        <v>0</v>
      </c>
      <c r="NQP127" s="229">
        <f t="shared" si="185"/>
        <v>0</v>
      </c>
      <c r="NQQ127" s="229">
        <f t="shared" si="185"/>
        <v>0</v>
      </c>
      <c r="NQR127" s="229">
        <f t="shared" si="185"/>
        <v>0</v>
      </c>
      <c r="NQS127" s="229">
        <f t="shared" si="185"/>
        <v>0</v>
      </c>
      <c r="NQT127" s="229">
        <f t="shared" si="185"/>
        <v>0</v>
      </c>
      <c r="NQU127" s="229">
        <f t="shared" si="185"/>
        <v>0</v>
      </c>
      <c r="NQV127" s="229">
        <f t="shared" si="185"/>
        <v>0</v>
      </c>
      <c r="NQW127" s="229">
        <f t="shared" si="185"/>
        <v>0</v>
      </c>
      <c r="NQX127" s="229">
        <f t="shared" si="185"/>
        <v>0</v>
      </c>
      <c r="NQY127" s="229">
        <f t="shared" si="185"/>
        <v>0</v>
      </c>
      <c r="NQZ127" s="229">
        <f t="shared" si="185"/>
        <v>0</v>
      </c>
      <c r="NRA127" s="229">
        <f t="shared" si="185"/>
        <v>0</v>
      </c>
      <c r="NRB127" s="229">
        <f t="shared" si="185"/>
        <v>0</v>
      </c>
      <c r="NRC127" s="229">
        <f t="shared" si="185"/>
        <v>0</v>
      </c>
      <c r="NRD127" s="229">
        <f t="shared" si="185"/>
        <v>0</v>
      </c>
      <c r="NRE127" s="229">
        <f t="shared" si="185"/>
        <v>0</v>
      </c>
      <c r="NRF127" s="229">
        <f t="shared" si="185"/>
        <v>0</v>
      </c>
      <c r="NRG127" s="229">
        <f t="shared" si="185"/>
        <v>0</v>
      </c>
      <c r="NRH127" s="229">
        <f t="shared" si="185"/>
        <v>0</v>
      </c>
      <c r="NRI127" s="229">
        <f t="shared" si="185"/>
        <v>0</v>
      </c>
      <c r="NRJ127" s="229">
        <f t="shared" si="185"/>
        <v>0</v>
      </c>
      <c r="NRK127" s="229">
        <f t="shared" si="185"/>
        <v>0</v>
      </c>
      <c r="NRL127" s="229">
        <f t="shared" si="185"/>
        <v>0</v>
      </c>
      <c r="NRM127" s="229">
        <f t="shared" si="185"/>
        <v>0</v>
      </c>
      <c r="NRN127" s="229">
        <f t="shared" si="185"/>
        <v>0</v>
      </c>
      <c r="NRO127" s="229">
        <f t="shared" si="185"/>
        <v>0</v>
      </c>
      <c r="NRP127" s="229">
        <f t="shared" si="185"/>
        <v>0</v>
      </c>
      <c r="NRQ127" s="229">
        <f t="shared" ref="NRQ127:NUB127" si="186">IFERROR(NRO127*NRM127,"")</f>
        <v>0</v>
      </c>
      <c r="NRR127" s="229">
        <f t="shared" si="186"/>
        <v>0</v>
      </c>
      <c r="NRS127" s="229">
        <f t="shared" si="186"/>
        <v>0</v>
      </c>
      <c r="NRT127" s="229">
        <f t="shared" si="186"/>
        <v>0</v>
      </c>
      <c r="NRU127" s="229">
        <f t="shared" si="186"/>
        <v>0</v>
      </c>
      <c r="NRV127" s="229">
        <f t="shared" si="186"/>
        <v>0</v>
      </c>
      <c r="NRW127" s="229">
        <f t="shared" si="186"/>
        <v>0</v>
      </c>
      <c r="NRX127" s="229">
        <f t="shared" si="186"/>
        <v>0</v>
      </c>
      <c r="NRY127" s="229">
        <f t="shared" si="186"/>
        <v>0</v>
      </c>
      <c r="NRZ127" s="229">
        <f t="shared" si="186"/>
        <v>0</v>
      </c>
      <c r="NSA127" s="229">
        <f t="shared" si="186"/>
        <v>0</v>
      </c>
      <c r="NSB127" s="229">
        <f t="shared" si="186"/>
        <v>0</v>
      </c>
      <c r="NSC127" s="229">
        <f t="shared" si="186"/>
        <v>0</v>
      </c>
      <c r="NSD127" s="229">
        <f t="shared" si="186"/>
        <v>0</v>
      </c>
      <c r="NSE127" s="229">
        <f t="shared" si="186"/>
        <v>0</v>
      </c>
      <c r="NSF127" s="229">
        <f t="shared" si="186"/>
        <v>0</v>
      </c>
      <c r="NSG127" s="229">
        <f t="shared" si="186"/>
        <v>0</v>
      </c>
      <c r="NSH127" s="229">
        <f t="shared" si="186"/>
        <v>0</v>
      </c>
      <c r="NSI127" s="229">
        <f t="shared" si="186"/>
        <v>0</v>
      </c>
      <c r="NSJ127" s="229">
        <f t="shared" si="186"/>
        <v>0</v>
      </c>
      <c r="NSK127" s="229">
        <f t="shared" si="186"/>
        <v>0</v>
      </c>
      <c r="NSL127" s="229">
        <f t="shared" si="186"/>
        <v>0</v>
      </c>
      <c r="NSM127" s="229">
        <f t="shared" si="186"/>
        <v>0</v>
      </c>
      <c r="NSN127" s="229">
        <f t="shared" si="186"/>
        <v>0</v>
      </c>
      <c r="NSO127" s="229">
        <f t="shared" si="186"/>
        <v>0</v>
      </c>
      <c r="NSP127" s="229">
        <f t="shared" si="186"/>
        <v>0</v>
      </c>
      <c r="NSQ127" s="229">
        <f t="shared" si="186"/>
        <v>0</v>
      </c>
      <c r="NSR127" s="229">
        <f t="shared" si="186"/>
        <v>0</v>
      </c>
      <c r="NSS127" s="229">
        <f t="shared" si="186"/>
        <v>0</v>
      </c>
      <c r="NST127" s="229">
        <f t="shared" si="186"/>
        <v>0</v>
      </c>
      <c r="NSU127" s="229">
        <f t="shared" si="186"/>
        <v>0</v>
      </c>
      <c r="NSV127" s="229">
        <f t="shared" si="186"/>
        <v>0</v>
      </c>
      <c r="NSW127" s="229">
        <f t="shared" si="186"/>
        <v>0</v>
      </c>
      <c r="NSX127" s="229">
        <f t="shared" si="186"/>
        <v>0</v>
      </c>
      <c r="NSY127" s="229">
        <f t="shared" si="186"/>
        <v>0</v>
      </c>
      <c r="NSZ127" s="229">
        <f t="shared" si="186"/>
        <v>0</v>
      </c>
      <c r="NTA127" s="229">
        <f t="shared" si="186"/>
        <v>0</v>
      </c>
      <c r="NTB127" s="229">
        <f t="shared" si="186"/>
        <v>0</v>
      </c>
      <c r="NTC127" s="229">
        <f t="shared" si="186"/>
        <v>0</v>
      </c>
      <c r="NTD127" s="229">
        <f t="shared" si="186"/>
        <v>0</v>
      </c>
      <c r="NTE127" s="229">
        <f t="shared" si="186"/>
        <v>0</v>
      </c>
      <c r="NTF127" s="229">
        <f t="shared" si="186"/>
        <v>0</v>
      </c>
      <c r="NTG127" s="229">
        <f t="shared" si="186"/>
        <v>0</v>
      </c>
      <c r="NTH127" s="229">
        <f t="shared" si="186"/>
        <v>0</v>
      </c>
      <c r="NTI127" s="229">
        <f t="shared" si="186"/>
        <v>0</v>
      </c>
      <c r="NTJ127" s="229">
        <f t="shared" si="186"/>
        <v>0</v>
      </c>
      <c r="NTK127" s="229">
        <f t="shared" si="186"/>
        <v>0</v>
      </c>
      <c r="NTL127" s="229">
        <f t="shared" si="186"/>
        <v>0</v>
      </c>
      <c r="NTM127" s="229">
        <f t="shared" si="186"/>
        <v>0</v>
      </c>
      <c r="NTN127" s="229">
        <f t="shared" si="186"/>
        <v>0</v>
      </c>
      <c r="NTO127" s="229">
        <f t="shared" si="186"/>
        <v>0</v>
      </c>
      <c r="NTP127" s="229">
        <f t="shared" si="186"/>
        <v>0</v>
      </c>
      <c r="NTQ127" s="229">
        <f t="shared" si="186"/>
        <v>0</v>
      </c>
      <c r="NTR127" s="229">
        <f t="shared" si="186"/>
        <v>0</v>
      </c>
      <c r="NTS127" s="229">
        <f t="shared" si="186"/>
        <v>0</v>
      </c>
      <c r="NTT127" s="229">
        <f t="shared" si="186"/>
        <v>0</v>
      </c>
      <c r="NTU127" s="229">
        <f t="shared" si="186"/>
        <v>0</v>
      </c>
      <c r="NTV127" s="229">
        <f t="shared" si="186"/>
        <v>0</v>
      </c>
      <c r="NTW127" s="229">
        <f t="shared" si="186"/>
        <v>0</v>
      </c>
      <c r="NTX127" s="229">
        <f t="shared" si="186"/>
        <v>0</v>
      </c>
      <c r="NTY127" s="229">
        <f t="shared" si="186"/>
        <v>0</v>
      </c>
      <c r="NTZ127" s="229">
        <f t="shared" si="186"/>
        <v>0</v>
      </c>
      <c r="NUA127" s="229">
        <f t="shared" si="186"/>
        <v>0</v>
      </c>
      <c r="NUB127" s="229">
        <f t="shared" si="186"/>
        <v>0</v>
      </c>
      <c r="NUC127" s="229">
        <f t="shared" ref="NUC127:NWN127" si="187">IFERROR(NUA127*NTY127,"")</f>
        <v>0</v>
      </c>
      <c r="NUD127" s="229">
        <f t="shared" si="187"/>
        <v>0</v>
      </c>
      <c r="NUE127" s="229">
        <f t="shared" si="187"/>
        <v>0</v>
      </c>
      <c r="NUF127" s="229">
        <f t="shared" si="187"/>
        <v>0</v>
      </c>
      <c r="NUG127" s="229">
        <f t="shared" si="187"/>
        <v>0</v>
      </c>
      <c r="NUH127" s="229">
        <f t="shared" si="187"/>
        <v>0</v>
      </c>
      <c r="NUI127" s="229">
        <f t="shared" si="187"/>
        <v>0</v>
      </c>
      <c r="NUJ127" s="229">
        <f t="shared" si="187"/>
        <v>0</v>
      </c>
      <c r="NUK127" s="229">
        <f t="shared" si="187"/>
        <v>0</v>
      </c>
      <c r="NUL127" s="229">
        <f t="shared" si="187"/>
        <v>0</v>
      </c>
      <c r="NUM127" s="229">
        <f t="shared" si="187"/>
        <v>0</v>
      </c>
      <c r="NUN127" s="229">
        <f t="shared" si="187"/>
        <v>0</v>
      </c>
      <c r="NUO127" s="229">
        <f t="shared" si="187"/>
        <v>0</v>
      </c>
      <c r="NUP127" s="229">
        <f t="shared" si="187"/>
        <v>0</v>
      </c>
      <c r="NUQ127" s="229">
        <f t="shared" si="187"/>
        <v>0</v>
      </c>
      <c r="NUR127" s="229">
        <f t="shared" si="187"/>
        <v>0</v>
      </c>
      <c r="NUS127" s="229">
        <f t="shared" si="187"/>
        <v>0</v>
      </c>
      <c r="NUT127" s="229">
        <f t="shared" si="187"/>
        <v>0</v>
      </c>
      <c r="NUU127" s="229">
        <f t="shared" si="187"/>
        <v>0</v>
      </c>
      <c r="NUV127" s="229">
        <f t="shared" si="187"/>
        <v>0</v>
      </c>
      <c r="NUW127" s="229">
        <f t="shared" si="187"/>
        <v>0</v>
      </c>
      <c r="NUX127" s="229">
        <f t="shared" si="187"/>
        <v>0</v>
      </c>
      <c r="NUY127" s="229">
        <f t="shared" si="187"/>
        <v>0</v>
      </c>
      <c r="NUZ127" s="229">
        <f t="shared" si="187"/>
        <v>0</v>
      </c>
      <c r="NVA127" s="229">
        <f t="shared" si="187"/>
        <v>0</v>
      </c>
      <c r="NVB127" s="229">
        <f t="shared" si="187"/>
        <v>0</v>
      </c>
      <c r="NVC127" s="229">
        <f t="shared" si="187"/>
        <v>0</v>
      </c>
      <c r="NVD127" s="229">
        <f t="shared" si="187"/>
        <v>0</v>
      </c>
      <c r="NVE127" s="229">
        <f t="shared" si="187"/>
        <v>0</v>
      </c>
      <c r="NVF127" s="229">
        <f t="shared" si="187"/>
        <v>0</v>
      </c>
      <c r="NVG127" s="229">
        <f t="shared" si="187"/>
        <v>0</v>
      </c>
      <c r="NVH127" s="229">
        <f t="shared" si="187"/>
        <v>0</v>
      </c>
      <c r="NVI127" s="229">
        <f t="shared" si="187"/>
        <v>0</v>
      </c>
      <c r="NVJ127" s="229">
        <f t="shared" si="187"/>
        <v>0</v>
      </c>
      <c r="NVK127" s="229">
        <f t="shared" si="187"/>
        <v>0</v>
      </c>
      <c r="NVL127" s="229">
        <f t="shared" si="187"/>
        <v>0</v>
      </c>
      <c r="NVM127" s="229">
        <f t="shared" si="187"/>
        <v>0</v>
      </c>
      <c r="NVN127" s="229">
        <f t="shared" si="187"/>
        <v>0</v>
      </c>
      <c r="NVO127" s="229">
        <f t="shared" si="187"/>
        <v>0</v>
      </c>
      <c r="NVP127" s="229">
        <f t="shared" si="187"/>
        <v>0</v>
      </c>
      <c r="NVQ127" s="229">
        <f t="shared" si="187"/>
        <v>0</v>
      </c>
      <c r="NVR127" s="229">
        <f t="shared" si="187"/>
        <v>0</v>
      </c>
      <c r="NVS127" s="229">
        <f t="shared" si="187"/>
        <v>0</v>
      </c>
      <c r="NVT127" s="229">
        <f t="shared" si="187"/>
        <v>0</v>
      </c>
      <c r="NVU127" s="229">
        <f t="shared" si="187"/>
        <v>0</v>
      </c>
      <c r="NVV127" s="229">
        <f t="shared" si="187"/>
        <v>0</v>
      </c>
      <c r="NVW127" s="229">
        <f t="shared" si="187"/>
        <v>0</v>
      </c>
      <c r="NVX127" s="229">
        <f t="shared" si="187"/>
        <v>0</v>
      </c>
      <c r="NVY127" s="229">
        <f t="shared" si="187"/>
        <v>0</v>
      </c>
      <c r="NVZ127" s="229">
        <f t="shared" si="187"/>
        <v>0</v>
      </c>
      <c r="NWA127" s="229">
        <f t="shared" si="187"/>
        <v>0</v>
      </c>
      <c r="NWB127" s="229">
        <f t="shared" si="187"/>
        <v>0</v>
      </c>
      <c r="NWC127" s="229">
        <f t="shared" si="187"/>
        <v>0</v>
      </c>
      <c r="NWD127" s="229">
        <f t="shared" si="187"/>
        <v>0</v>
      </c>
      <c r="NWE127" s="229">
        <f t="shared" si="187"/>
        <v>0</v>
      </c>
      <c r="NWF127" s="229">
        <f t="shared" si="187"/>
        <v>0</v>
      </c>
      <c r="NWG127" s="229">
        <f t="shared" si="187"/>
        <v>0</v>
      </c>
      <c r="NWH127" s="229">
        <f t="shared" si="187"/>
        <v>0</v>
      </c>
      <c r="NWI127" s="229">
        <f t="shared" si="187"/>
        <v>0</v>
      </c>
      <c r="NWJ127" s="229">
        <f t="shared" si="187"/>
        <v>0</v>
      </c>
      <c r="NWK127" s="229">
        <f t="shared" si="187"/>
        <v>0</v>
      </c>
      <c r="NWL127" s="229">
        <f t="shared" si="187"/>
        <v>0</v>
      </c>
      <c r="NWM127" s="229">
        <f t="shared" si="187"/>
        <v>0</v>
      </c>
      <c r="NWN127" s="229">
        <f t="shared" si="187"/>
        <v>0</v>
      </c>
      <c r="NWO127" s="229">
        <f t="shared" ref="NWO127:NYZ127" si="188">IFERROR(NWM127*NWK127,"")</f>
        <v>0</v>
      </c>
      <c r="NWP127" s="229">
        <f t="shared" si="188"/>
        <v>0</v>
      </c>
      <c r="NWQ127" s="229">
        <f t="shared" si="188"/>
        <v>0</v>
      </c>
      <c r="NWR127" s="229">
        <f t="shared" si="188"/>
        <v>0</v>
      </c>
      <c r="NWS127" s="229">
        <f t="shared" si="188"/>
        <v>0</v>
      </c>
      <c r="NWT127" s="229">
        <f t="shared" si="188"/>
        <v>0</v>
      </c>
      <c r="NWU127" s="229">
        <f t="shared" si="188"/>
        <v>0</v>
      </c>
      <c r="NWV127" s="229">
        <f t="shared" si="188"/>
        <v>0</v>
      </c>
      <c r="NWW127" s="229">
        <f t="shared" si="188"/>
        <v>0</v>
      </c>
      <c r="NWX127" s="229">
        <f t="shared" si="188"/>
        <v>0</v>
      </c>
      <c r="NWY127" s="229">
        <f t="shared" si="188"/>
        <v>0</v>
      </c>
      <c r="NWZ127" s="229">
        <f t="shared" si="188"/>
        <v>0</v>
      </c>
      <c r="NXA127" s="229">
        <f t="shared" si="188"/>
        <v>0</v>
      </c>
      <c r="NXB127" s="229">
        <f t="shared" si="188"/>
        <v>0</v>
      </c>
      <c r="NXC127" s="229">
        <f t="shared" si="188"/>
        <v>0</v>
      </c>
      <c r="NXD127" s="229">
        <f t="shared" si="188"/>
        <v>0</v>
      </c>
      <c r="NXE127" s="229">
        <f t="shared" si="188"/>
        <v>0</v>
      </c>
      <c r="NXF127" s="229">
        <f t="shared" si="188"/>
        <v>0</v>
      </c>
      <c r="NXG127" s="229">
        <f t="shared" si="188"/>
        <v>0</v>
      </c>
      <c r="NXH127" s="229">
        <f t="shared" si="188"/>
        <v>0</v>
      </c>
      <c r="NXI127" s="229">
        <f t="shared" si="188"/>
        <v>0</v>
      </c>
      <c r="NXJ127" s="229">
        <f t="shared" si="188"/>
        <v>0</v>
      </c>
      <c r="NXK127" s="229">
        <f t="shared" si="188"/>
        <v>0</v>
      </c>
      <c r="NXL127" s="229">
        <f t="shared" si="188"/>
        <v>0</v>
      </c>
      <c r="NXM127" s="229">
        <f t="shared" si="188"/>
        <v>0</v>
      </c>
      <c r="NXN127" s="229">
        <f t="shared" si="188"/>
        <v>0</v>
      </c>
      <c r="NXO127" s="229">
        <f t="shared" si="188"/>
        <v>0</v>
      </c>
      <c r="NXP127" s="229">
        <f t="shared" si="188"/>
        <v>0</v>
      </c>
      <c r="NXQ127" s="229">
        <f t="shared" si="188"/>
        <v>0</v>
      </c>
      <c r="NXR127" s="229">
        <f t="shared" si="188"/>
        <v>0</v>
      </c>
      <c r="NXS127" s="229">
        <f t="shared" si="188"/>
        <v>0</v>
      </c>
      <c r="NXT127" s="229">
        <f t="shared" si="188"/>
        <v>0</v>
      </c>
      <c r="NXU127" s="229">
        <f t="shared" si="188"/>
        <v>0</v>
      </c>
      <c r="NXV127" s="229">
        <f t="shared" si="188"/>
        <v>0</v>
      </c>
      <c r="NXW127" s="229">
        <f t="shared" si="188"/>
        <v>0</v>
      </c>
      <c r="NXX127" s="229">
        <f t="shared" si="188"/>
        <v>0</v>
      </c>
      <c r="NXY127" s="229">
        <f t="shared" si="188"/>
        <v>0</v>
      </c>
      <c r="NXZ127" s="229">
        <f t="shared" si="188"/>
        <v>0</v>
      </c>
      <c r="NYA127" s="229">
        <f t="shared" si="188"/>
        <v>0</v>
      </c>
      <c r="NYB127" s="229">
        <f t="shared" si="188"/>
        <v>0</v>
      </c>
      <c r="NYC127" s="229">
        <f t="shared" si="188"/>
        <v>0</v>
      </c>
      <c r="NYD127" s="229">
        <f t="shared" si="188"/>
        <v>0</v>
      </c>
      <c r="NYE127" s="229">
        <f t="shared" si="188"/>
        <v>0</v>
      </c>
      <c r="NYF127" s="229">
        <f t="shared" si="188"/>
        <v>0</v>
      </c>
      <c r="NYG127" s="229">
        <f t="shared" si="188"/>
        <v>0</v>
      </c>
      <c r="NYH127" s="229">
        <f t="shared" si="188"/>
        <v>0</v>
      </c>
      <c r="NYI127" s="229">
        <f t="shared" si="188"/>
        <v>0</v>
      </c>
      <c r="NYJ127" s="229">
        <f t="shared" si="188"/>
        <v>0</v>
      </c>
      <c r="NYK127" s="229">
        <f t="shared" si="188"/>
        <v>0</v>
      </c>
      <c r="NYL127" s="229">
        <f t="shared" si="188"/>
        <v>0</v>
      </c>
      <c r="NYM127" s="229">
        <f t="shared" si="188"/>
        <v>0</v>
      </c>
      <c r="NYN127" s="229">
        <f t="shared" si="188"/>
        <v>0</v>
      </c>
      <c r="NYO127" s="229">
        <f t="shared" si="188"/>
        <v>0</v>
      </c>
      <c r="NYP127" s="229">
        <f t="shared" si="188"/>
        <v>0</v>
      </c>
      <c r="NYQ127" s="229">
        <f t="shared" si="188"/>
        <v>0</v>
      </c>
      <c r="NYR127" s="229">
        <f t="shared" si="188"/>
        <v>0</v>
      </c>
      <c r="NYS127" s="229">
        <f t="shared" si="188"/>
        <v>0</v>
      </c>
      <c r="NYT127" s="229">
        <f t="shared" si="188"/>
        <v>0</v>
      </c>
      <c r="NYU127" s="229">
        <f t="shared" si="188"/>
        <v>0</v>
      </c>
      <c r="NYV127" s="229">
        <f t="shared" si="188"/>
        <v>0</v>
      </c>
      <c r="NYW127" s="229">
        <f t="shared" si="188"/>
        <v>0</v>
      </c>
      <c r="NYX127" s="229">
        <f t="shared" si="188"/>
        <v>0</v>
      </c>
      <c r="NYY127" s="229">
        <f t="shared" si="188"/>
        <v>0</v>
      </c>
      <c r="NYZ127" s="229">
        <f t="shared" si="188"/>
        <v>0</v>
      </c>
      <c r="NZA127" s="229">
        <f t="shared" ref="NZA127:OBL127" si="189">IFERROR(NYY127*NYW127,"")</f>
        <v>0</v>
      </c>
      <c r="NZB127" s="229">
        <f t="shared" si="189"/>
        <v>0</v>
      </c>
      <c r="NZC127" s="229">
        <f t="shared" si="189"/>
        <v>0</v>
      </c>
      <c r="NZD127" s="229">
        <f t="shared" si="189"/>
        <v>0</v>
      </c>
      <c r="NZE127" s="229">
        <f t="shared" si="189"/>
        <v>0</v>
      </c>
      <c r="NZF127" s="229">
        <f t="shared" si="189"/>
        <v>0</v>
      </c>
      <c r="NZG127" s="229">
        <f t="shared" si="189"/>
        <v>0</v>
      </c>
      <c r="NZH127" s="229">
        <f t="shared" si="189"/>
        <v>0</v>
      </c>
      <c r="NZI127" s="229">
        <f t="shared" si="189"/>
        <v>0</v>
      </c>
      <c r="NZJ127" s="229">
        <f t="shared" si="189"/>
        <v>0</v>
      </c>
      <c r="NZK127" s="229">
        <f t="shared" si="189"/>
        <v>0</v>
      </c>
      <c r="NZL127" s="229">
        <f t="shared" si="189"/>
        <v>0</v>
      </c>
      <c r="NZM127" s="229">
        <f t="shared" si="189"/>
        <v>0</v>
      </c>
      <c r="NZN127" s="229">
        <f t="shared" si="189"/>
        <v>0</v>
      </c>
      <c r="NZO127" s="229">
        <f t="shared" si="189"/>
        <v>0</v>
      </c>
      <c r="NZP127" s="229">
        <f t="shared" si="189"/>
        <v>0</v>
      </c>
      <c r="NZQ127" s="229">
        <f t="shared" si="189"/>
        <v>0</v>
      </c>
      <c r="NZR127" s="229">
        <f t="shared" si="189"/>
        <v>0</v>
      </c>
      <c r="NZS127" s="229">
        <f t="shared" si="189"/>
        <v>0</v>
      </c>
      <c r="NZT127" s="229">
        <f t="shared" si="189"/>
        <v>0</v>
      </c>
      <c r="NZU127" s="229">
        <f t="shared" si="189"/>
        <v>0</v>
      </c>
      <c r="NZV127" s="229">
        <f t="shared" si="189"/>
        <v>0</v>
      </c>
      <c r="NZW127" s="229">
        <f t="shared" si="189"/>
        <v>0</v>
      </c>
      <c r="NZX127" s="229">
        <f t="shared" si="189"/>
        <v>0</v>
      </c>
      <c r="NZY127" s="229">
        <f t="shared" si="189"/>
        <v>0</v>
      </c>
      <c r="NZZ127" s="229">
        <f t="shared" si="189"/>
        <v>0</v>
      </c>
      <c r="OAA127" s="229">
        <f t="shared" si="189"/>
        <v>0</v>
      </c>
      <c r="OAB127" s="229">
        <f t="shared" si="189"/>
        <v>0</v>
      </c>
      <c r="OAC127" s="229">
        <f t="shared" si="189"/>
        <v>0</v>
      </c>
      <c r="OAD127" s="229">
        <f t="shared" si="189"/>
        <v>0</v>
      </c>
      <c r="OAE127" s="229">
        <f t="shared" si="189"/>
        <v>0</v>
      </c>
      <c r="OAF127" s="229">
        <f t="shared" si="189"/>
        <v>0</v>
      </c>
      <c r="OAG127" s="229">
        <f t="shared" si="189"/>
        <v>0</v>
      </c>
      <c r="OAH127" s="229">
        <f t="shared" si="189"/>
        <v>0</v>
      </c>
      <c r="OAI127" s="229">
        <f t="shared" si="189"/>
        <v>0</v>
      </c>
      <c r="OAJ127" s="229">
        <f t="shared" si="189"/>
        <v>0</v>
      </c>
      <c r="OAK127" s="229">
        <f t="shared" si="189"/>
        <v>0</v>
      </c>
      <c r="OAL127" s="229">
        <f t="shared" si="189"/>
        <v>0</v>
      </c>
      <c r="OAM127" s="229">
        <f t="shared" si="189"/>
        <v>0</v>
      </c>
      <c r="OAN127" s="229">
        <f t="shared" si="189"/>
        <v>0</v>
      </c>
      <c r="OAO127" s="229">
        <f t="shared" si="189"/>
        <v>0</v>
      </c>
      <c r="OAP127" s="229">
        <f t="shared" si="189"/>
        <v>0</v>
      </c>
      <c r="OAQ127" s="229">
        <f t="shared" si="189"/>
        <v>0</v>
      </c>
      <c r="OAR127" s="229">
        <f t="shared" si="189"/>
        <v>0</v>
      </c>
      <c r="OAS127" s="229">
        <f t="shared" si="189"/>
        <v>0</v>
      </c>
      <c r="OAT127" s="229">
        <f t="shared" si="189"/>
        <v>0</v>
      </c>
      <c r="OAU127" s="229">
        <f t="shared" si="189"/>
        <v>0</v>
      </c>
      <c r="OAV127" s="229">
        <f t="shared" si="189"/>
        <v>0</v>
      </c>
      <c r="OAW127" s="229">
        <f t="shared" si="189"/>
        <v>0</v>
      </c>
      <c r="OAX127" s="229">
        <f t="shared" si="189"/>
        <v>0</v>
      </c>
      <c r="OAY127" s="229">
        <f t="shared" si="189"/>
        <v>0</v>
      </c>
      <c r="OAZ127" s="229">
        <f t="shared" si="189"/>
        <v>0</v>
      </c>
      <c r="OBA127" s="229">
        <f t="shared" si="189"/>
        <v>0</v>
      </c>
      <c r="OBB127" s="229">
        <f t="shared" si="189"/>
        <v>0</v>
      </c>
      <c r="OBC127" s="229">
        <f t="shared" si="189"/>
        <v>0</v>
      </c>
      <c r="OBD127" s="229">
        <f t="shared" si="189"/>
        <v>0</v>
      </c>
      <c r="OBE127" s="229">
        <f t="shared" si="189"/>
        <v>0</v>
      </c>
      <c r="OBF127" s="229">
        <f t="shared" si="189"/>
        <v>0</v>
      </c>
      <c r="OBG127" s="229">
        <f t="shared" si="189"/>
        <v>0</v>
      </c>
      <c r="OBH127" s="229">
        <f t="shared" si="189"/>
        <v>0</v>
      </c>
      <c r="OBI127" s="229">
        <f t="shared" si="189"/>
        <v>0</v>
      </c>
      <c r="OBJ127" s="229">
        <f t="shared" si="189"/>
        <v>0</v>
      </c>
      <c r="OBK127" s="229">
        <f t="shared" si="189"/>
        <v>0</v>
      </c>
      <c r="OBL127" s="229">
        <f t="shared" si="189"/>
        <v>0</v>
      </c>
      <c r="OBM127" s="229">
        <f t="shared" ref="OBM127:ODX127" si="190">IFERROR(OBK127*OBI127,"")</f>
        <v>0</v>
      </c>
      <c r="OBN127" s="229">
        <f t="shared" si="190"/>
        <v>0</v>
      </c>
      <c r="OBO127" s="229">
        <f t="shared" si="190"/>
        <v>0</v>
      </c>
      <c r="OBP127" s="229">
        <f t="shared" si="190"/>
        <v>0</v>
      </c>
      <c r="OBQ127" s="229">
        <f t="shared" si="190"/>
        <v>0</v>
      </c>
      <c r="OBR127" s="229">
        <f t="shared" si="190"/>
        <v>0</v>
      </c>
      <c r="OBS127" s="229">
        <f t="shared" si="190"/>
        <v>0</v>
      </c>
      <c r="OBT127" s="229">
        <f t="shared" si="190"/>
        <v>0</v>
      </c>
      <c r="OBU127" s="229">
        <f t="shared" si="190"/>
        <v>0</v>
      </c>
      <c r="OBV127" s="229">
        <f t="shared" si="190"/>
        <v>0</v>
      </c>
      <c r="OBW127" s="229">
        <f t="shared" si="190"/>
        <v>0</v>
      </c>
      <c r="OBX127" s="229">
        <f t="shared" si="190"/>
        <v>0</v>
      </c>
      <c r="OBY127" s="229">
        <f t="shared" si="190"/>
        <v>0</v>
      </c>
      <c r="OBZ127" s="229">
        <f t="shared" si="190"/>
        <v>0</v>
      </c>
      <c r="OCA127" s="229">
        <f t="shared" si="190"/>
        <v>0</v>
      </c>
      <c r="OCB127" s="229">
        <f t="shared" si="190"/>
        <v>0</v>
      </c>
      <c r="OCC127" s="229">
        <f t="shared" si="190"/>
        <v>0</v>
      </c>
      <c r="OCD127" s="229">
        <f t="shared" si="190"/>
        <v>0</v>
      </c>
      <c r="OCE127" s="229">
        <f t="shared" si="190"/>
        <v>0</v>
      </c>
      <c r="OCF127" s="229">
        <f t="shared" si="190"/>
        <v>0</v>
      </c>
      <c r="OCG127" s="229">
        <f t="shared" si="190"/>
        <v>0</v>
      </c>
      <c r="OCH127" s="229">
        <f t="shared" si="190"/>
        <v>0</v>
      </c>
      <c r="OCI127" s="229">
        <f t="shared" si="190"/>
        <v>0</v>
      </c>
      <c r="OCJ127" s="229">
        <f t="shared" si="190"/>
        <v>0</v>
      </c>
      <c r="OCK127" s="229">
        <f t="shared" si="190"/>
        <v>0</v>
      </c>
      <c r="OCL127" s="229">
        <f t="shared" si="190"/>
        <v>0</v>
      </c>
      <c r="OCM127" s="229">
        <f t="shared" si="190"/>
        <v>0</v>
      </c>
      <c r="OCN127" s="229">
        <f t="shared" si="190"/>
        <v>0</v>
      </c>
      <c r="OCO127" s="229">
        <f t="shared" si="190"/>
        <v>0</v>
      </c>
      <c r="OCP127" s="229">
        <f t="shared" si="190"/>
        <v>0</v>
      </c>
      <c r="OCQ127" s="229">
        <f t="shared" si="190"/>
        <v>0</v>
      </c>
      <c r="OCR127" s="229">
        <f t="shared" si="190"/>
        <v>0</v>
      </c>
      <c r="OCS127" s="229">
        <f t="shared" si="190"/>
        <v>0</v>
      </c>
      <c r="OCT127" s="229">
        <f t="shared" si="190"/>
        <v>0</v>
      </c>
      <c r="OCU127" s="229">
        <f t="shared" si="190"/>
        <v>0</v>
      </c>
      <c r="OCV127" s="229">
        <f t="shared" si="190"/>
        <v>0</v>
      </c>
      <c r="OCW127" s="229">
        <f t="shared" si="190"/>
        <v>0</v>
      </c>
      <c r="OCX127" s="229">
        <f t="shared" si="190"/>
        <v>0</v>
      </c>
      <c r="OCY127" s="229">
        <f t="shared" si="190"/>
        <v>0</v>
      </c>
      <c r="OCZ127" s="229">
        <f t="shared" si="190"/>
        <v>0</v>
      </c>
      <c r="ODA127" s="229">
        <f t="shared" si="190"/>
        <v>0</v>
      </c>
      <c r="ODB127" s="229">
        <f t="shared" si="190"/>
        <v>0</v>
      </c>
      <c r="ODC127" s="229">
        <f t="shared" si="190"/>
        <v>0</v>
      </c>
      <c r="ODD127" s="229">
        <f t="shared" si="190"/>
        <v>0</v>
      </c>
      <c r="ODE127" s="229">
        <f t="shared" si="190"/>
        <v>0</v>
      </c>
      <c r="ODF127" s="229">
        <f t="shared" si="190"/>
        <v>0</v>
      </c>
      <c r="ODG127" s="229">
        <f t="shared" si="190"/>
        <v>0</v>
      </c>
      <c r="ODH127" s="229">
        <f t="shared" si="190"/>
        <v>0</v>
      </c>
      <c r="ODI127" s="229">
        <f t="shared" si="190"/>
        <v>0</v>
      </c>
      <c r="ODJ127" s="229">
        <f t="shared" si="190"/>
        <v>0</v>
      </c>
      <c r="ODK127" s="229">
        <f t="shared" si="190"/>
        <v>0</v>
      </c>
      <c r="ODL127" s="229">
        <f t="shared" si="190"/>
        <v>0</v>
      </c>
      <c r="ODM127" s="229">
        <f t="shared" si="190"/>
        <v>0</v>
      </c>
      <c r="ODN127" s="229">
        <f t="shared" si="190"/>
        <v>0</v>
      </c>
      <c r="ODO127" s="229">
        <f t="shared" si="190"/>
        <v>0</v>
      </c>
      <c r="ODP127" s="229">
        <f t="shared" si="190"/>
        <v>0</v>
      </c>
      <c r="ODQ127" s="229">
        <f t="shared" si="190"/>
        <v>0</v>
      </c>
      <c r="ODR127" s="229">
        <f t="shared" si="190"/>
        <v>0</v>
      </c>
      <c r="ODS127" s="229">
        <f t="shared" si="190"/>
        <v>0</v>
      </c>
      <c r="ODT127" s="229">
        <f t="shared" si="190"/>
        <v>0</v>
      </c>
      <c r="ODU127" s="229">
        <f t="shared" si="190"/>
        <v>0</v>
      </c>
      <c r="ODV127" s="229">
        <f t="shared" si="190"/>
        <v>0</v>
      </c>
      <c r="ODW127" s="229">
        <f t="shared" si="190"/>
        <v>0</v>
      </c>
      <c r="ODX127" s="229">
        <f t="shared" si="190"/>
        <v>0</v>
      </c>
      <c r="ODY127" s="229">
        <f t="shared" ref="ODY127:OGJ127" si="191">IFERROR(ODW127*ODU127,"")</f>
        <v>0</v>
      </c>
      <c r="ODZ127" s="229">
        <f t="shared" si="191"/>
        <v>0</v>
      </c>
      <c r="OEA127" s="229">
        <f t="shared" si="191"/>
        <v>0</v>
      </c>
      <c r="OEB127" s="229">
        <f t="shared" si="191"/>
        <v>0</v>
      </c>
      <c r="OEC127" s="229">
        <f t="shared" si="191"/>
        <v>0</v>
      </c>
      <c r="OED127" s="229">
        <f t="shared" si="191"/>
        <v>0</v>
      </c>
      <c r="OEE127" s="229">
        <f t="shared" si="191"/>
        <v>0</v>
      </c>
      <c r="OEF127" s="229">
        <f t="shared" si="191"/>
        <v>0</v>
      </c>
      <c r="OEG127" s="229">
        <f t="shared" si="191"/>
        <v>0</v>
      </c>
      <c r="OEH127" s="229">
        <f t="shared" si="191"/>
        <v>0</v>
      </c>
      <c r="OEI127" s="229">
        <f t="shared" si="191"/>
        <v>0</v>
      </c>
      <c r="OEJ127" s="229">
        <f t="shared" si="191"/>
        <v>0</v>
      </c>
      <c r="OEK127" s="229">
        <f t="shared" si="191"/>
        <v>0</v>
      </c>
      <c r="OEL127" s="229">
        <f t="shared" si="191"/>
        <v>0</v>
      </c>
      <c r="OEM127" s="229">
        <f t="shared" si="191"/>
        <v>0</v>
      </c>
      <c r="OEN127" s="229">
        <f t="shared" si="191"/>
        <v>0</v>
      </c>
      <c r="OEO127" s="229">
        <f t="shared" si="191"/>
        <v>0</v>
      </c>
      <c r="OEP127" s="229">
        <f t="shared" si="191"/>
        <v>0</v>
      </c>
      <c r="OEQ127" s="229">
        <f t="shared" si="191"/>
        <v>0</v>
      </c>
      <c r="OER127" s="229">
        <f t="shared" si="191"/>
        <v>0</v>
      </c>
      <c r="OES127" s="229">
        <f t="shared" si="191"/>
        <v>0</v>
      </c>
      <c r="OET127" s="229">
        <f t="shared" si="191"/>
        <v>0</v>
      </c>
      <c r="OEU127" s="229">
        <f t="shared" si="191"/>
        <v>0</v>
      </c>
      <c r="OEV127" s="229">
        <f t="shared" si="191"/>
        <v>0</v>
      </c>
      <c r="OEW127" s="229">
        <f t="shared" si="191"/>
        <v>0</v>
      </c>
      <c r="OEX127" s="229">
        <f t="shared" si="191"/>
        <v>0</v>
      </c>
      <c r="OEY127" s="229">
        <f t="shared" si="191"/>
        <v>0</v>
      </c>
      <c r="OEZ127" s="229">
        <f t="shared" si="191"/>
        <v>0</v>
      </c>
      <c r="OFA127" s="229">
        <f t="shared" si="191"/>
        <v>0</v>
      </c>
      <c r="OFB127" s="229">
        <f t="shared" si="191"/>
        <v>0</v>
      </c>
      <c r="OFC127" s="229">
        <f t="shared" si="191"/>
        <v>0</v>
      </c>
      <c r="OFD127" s="229">
        <f t="shared" si="191"/>
        <v>0</v>
      </c>
      <c r="OFE127" s="229">
        <f t="shared" si="191"/>
        <v>0</v>
      </c>
      <c r="OFF127" s="229">
        <f t="shared" si="191"/>
        <v>0</v>
      </c>
      <c r="OFG127" s="229">
        <f t="shared" si="191"/>
        <v>0</v>
      </c>
      <c r="OFH127" s="229">
        <f t="shared" si="191"/>
        <v>0</v>
      </c>
      <c r="OFI127" s="229">
        <f t="shared" si="191"/>
        <v>0</v>
      </c>
      <c r="OFJ127" s="229">
        <f t="shared" si="191"/>
        <v>0</v>
      </c>
      <c r="OFK127" s="229">
        <f t="shared" si="191"/>
        <v>0</v>
      </c>
      <c r="OFL127" s="229">
        <f t="shared" si="191"/>
        <v>0</v>
      </c>
      <c r="OFM127" s="229">
        <f t="shared" si="191"/>
        <v>0</v>
      </c>
      <c r="OFN127" s="229">
        <f t="shared" si="191"/>
        <v>0</v>
      </c>
      <c r="OFO127" s="229">
        <f t="shared" si="191"/>
        <v>0</v>
      </c>
      <c r="OFP127" s="229">
        <f t="shared" si="191"/>
        <v>0</v>
      </c>
      <c r="OFQ127" s="229">
        <f t="shared" si="191"/>
        <v>0</v>
      </c>
      <c r="OFR127" s="229">
        <f t="shared" si="191"/>
        <v>0</v>
      </c>
      <c r="OFS127" s="229">
        <f t="shared" si="191"/>
        <v>0</v>
      </c>
      <c r="OFT127" s="229">
        <f t="shared" si="191"/>
        <v>0</v>
      </c>
      <c r="OFU127" s="229">
        <f t="shared" si="191"/>
        <v>0</v>
      </c>
      <c r="OFV127" s="229">
        <f t="shared" si="191"/>
        <v>0</v>
      </c>
      <c r="OFW127" s="229">
        <f t="shared" si="191"/>
        <v>0</v>
      </c>
      <c r="OFX127" s="229">
        <f t="shared" si="191"/>
        <v>0</v>
      </c>
      <c r="OFY127" s="229">
        <f t="shared" si="191"/>
        <v>0</v>
      </c>
      <c r="OFZ127" s="229">
        <f t="shared" si="191"/>
        <v>0</v>
      </c>
      <c r="OGA127" s="229">
        <f t="shared" si="191"/>
        <v>0</v>
      </c>
      <c r="OGB127" s="229">
        <f t="shared" si="191"/>
        <v>0</v>
      </c>
      <c r="OGC127" s="229">
        <f t="shared" si="191"/>
        <v>0</v>
      </c>
      <c r="OGD127" s="229">
        <f t="shared" si="191"/>
        <v>0</v>
      </c>
      <c r="OGE127" s="229">
        <f t="shared" si="191"/>
        <v>0</v>
      </c>
      <c r="OGF127" s="229">
        <f t="shared" si="191"/>
        <v>0</v>
      </c>
      <c r="OGG127" s="229">
        <f t="shared" si="191"/>
        <v>0</v>
      </c>
      <c r="OGH127" s="229">
        <f t="shared" si="191"/>
        <v>0</v>
      </c>
      <c r="OGI127" s="229">
        <f t="shared" si="191"/>
        <v>0</v>
      </c>
      <c r="OGJ127" s="229">
        <f t="shared" si="191"/>
        <v>0</v>
      </c>
      <c r="OGK127" s="229">
        <f t="shared" ref="OGK127:OIV127" si="192">IFERROR(OGI127*OGG127,"")</f>
        <v>0</v>
      </c>
      <c r="OGL127" s="229">
        <f t="shared" si="192"/>
        <v>0</v>
      </c>
      <c r="OGM127" s="229">
        <f t="shared" si="192"/>
        <v>0</v>
      </c>
      <c r="OGN127" s="229">
        <f t="shared" si="192"/>
        <v>0</v>
      </c>
      <c r="OGO127" s="229">
        <f t="shared" si="192"/>
        <v>0</v>
      </c>
      <c r="OGP127" s="229">
        <f t="shared" si="192"/>
        <v>0</v>
      </c>
      <c r="OGQ127" s="229">
        <f t="shared" si="192"/>
        <v>0</v>
      </c>
      <c r="OGR127" s="229">
        <f t="shared" si="192"/>
        <v>0</v>
      </c>
      <c r="OGS127" s="229">
        <f t="shared" si="192"/>
        <v>0</v>
      </c>
      <c r="OGT127" s="229">
        <f t="shared" si="192"/>
        <v>0</v>
      </c>
      <c r="OGU127" s="229">
        <f t="shared" si="192"/>
        <v>0</v>
      </c>
      <c r="OGV127" s="229">
        <f t="shared" si="192"/>
        <v>0</v>
      </c>
      <c r="OGW127" s="229">
        <f t="shared" si="192"/>
        <v>0</v>
      </c>
      <c r="OGX127" s="229">
        <f t="shared" si="192"/>
        <v>0</v>
      </c>
      <c r="OGY127" s="229">
        <f t="shared" si="192"/>
        <v>0</v>
      </c>
      <c r="OGZ127" s="229">
        <f t="shared" si="192"/>
        <v>0</v>
      </c>
      <c r="OHA127" s="229">
        <f t="shared" si="192"/>
        <v>0</v>
      </c>
      <c r="OHB127" s="229">
        <f t="shared" si="192"/>
        <v>0</v>
      </c>
      <c r="OHC127" s="229">
        <f t="shared" si="192"/>
        <v>0</v>
      </c>
      <c r="OHD127" s="229">
        <f t="shared" si="192"/>
        <v>0</v>
      </c>
      <c r="OHE127" s="229">
        <f t="shared" si="192"/>
        <v>0</v>
      </c>
      <c r="OHF127" s="229">
        <f t="shared" si="192"/>
        <v>0</v>
      </c>
      <c r="OHG127" s="229">
        <f t="shared" si="192"/>
        <v>0</v>
      </c>
      <c r="OHH127" s="229">
        <f t="shared" si="192"/>
        <v>0</v>
      </c>
      <c r="OHI127" s="229">
        <f t="shared" si="192"/>
        <v>0</v>
      </c>
      <c r="OHJ127" s="229">
        <f t="shared" si="192"/>
        <v>0</v>
      </c>
      <c r="OHK127" s="229">
        <f t="shared" si="192"/>
        <v>0</v>
      </c>
      <c r="OHL127" s="229">
        <f t="shared" si="192"/>
        <v>0</v>
      </c>
      <c r="OHM127" s="229">
        <f t="shared" si="192"/>
        <v>0</v>
      </c>
      <c r="OHN127" s="229">
        <f t="shared" si="192"/>
        <v>0</v>
      </c>
      <c r="OHO127" s="229">
        <f t="shared" si="192"/>
        <v>0</v>
      </c>
      <c r="OHP127" s="229">
        <f t="shared" si="192"/>
        <v>0</v>
      </c>
      <c r="OHQ127" s="229">
        <f t="shared" si="192"/>
        <v>0</v>
      </c>
      <c r="OHR127" s="229">
        <f t="shared" si="192"/>
        <v>0</v>
      </c>
      <c r="OHS127" s="229">
        <f t="shared" si="192"/>
        <v>0</v>
      </c>
      <c r="OHT127" s="229">
        <f t="shared" si="192"/>
        <v>0</v>
      </c>
      <c r="OHU127" s="229">
        <f t="shared" si="192"/>
        <v>0</v>
      </c>
      <c r="OHV127" s="229">
        <f t="shared" si="192"/>
        <v>0</v>
      </c>
      <c r="OHW127" s="229">
        <f t="shared" si="192"/>
        <v>0</v>
      </c>
      <c r="OHX127" s="229">
        <f t="shared" si="192"/>
        <v>0</v>
      </c>
      <c r="OHY127" s="229">
        <f t="shared" si="192"/>
        <v>0</v>
      </c>
      <c r="OHZ127" s="229">
        <f t="shared" si="192"/>
        <v>0</v>
      </c>
      <c r="OIA127" s="229">
        <f t="shared" si="192"/>
        <v>0</v>
      </c>
      <c r="OIB127" s="229">
        <f t="shared" si="192"/>
        <v>0</v>
      </c>
      <c r="OIC127" s="229">
        <f t="shared" si="192"/>
        <v>0</v>
      </c>
      <c r="OID127" s="229">
        <f t="shared" si="192"/>
        <v>0</v>
      </c>
      <c r="OIE127" s="229">
        <f t="shared" si="192"/>
        <v>0</v>
      </c>
      <c r="OIF127" s="229">
        <f t="shared" si="192"/>
        <v>0</v>
      </c>
      <c r="OIG127" s="229">
        <f t="shared" si="192"/>
        <v>0</v>
      </c>
      <c r="OIH127" s="229">
        <f t="shared" si="192"/>
        <v>0</v>
      </c>
      <c r="OII127" s="229">
        <f t="shared" si="192"/>
        <v>0</v>
      </c>
      <c r="OIJ127" s="229">
        <f t="shared" si="192"/>
        <v>0</v>
      </c>
      <c r="OIK127" s="229">
        <f t="shared" si="192"/>
        <v>0</v>
      </c>
      <c r="OIL127" s="229">
        <f t="shared" si="192"/>
        <v>0</v>
      </c>
      <c r="OIM127" s="229">
        <f t="shared" si="192"/>
        <v>0</v>
      </c>
      <c r="OIN127" s="229">
        <f t="shared" si="192"/>
        <v>0</v>
      </c>
      <c r="OIO127" s="229">
        <f t="shared" si="192"/>
        <v>0</v>
      </c>
      <c r="OIP127" s="229">
        <f t="shared" si="192"/>
        <v>0</v>
      </c>
      <c r="OIQ127" s="229">
        <f t="shared" si="192"/>
        <v>0</v>
      </c>
      <c r="OIR127" s="229">
        <f t="shared" si="192"/>
        <v>0</v>
      </c>
      <c r="OIS127" s="229">
        <f t="shared" si="192"/>
        <v>0</v>
      </c>
      <c r="OIT127" s="229">
        <f t="shared" si="192"/>
        <v>0</v>
      </c>
      <c r="OIU127" s="229">
        <f t="shared" si="192"/>
        <v>0</v>
      </c>
      <c r="OIV127" s="229">
        <f t="shared" si="192"/>
        <v>0</v>
      </c>
      <c r="OIW127" s="229">
        <f t="shared" ref="OIW127:OLH127" si="193">IFERROR(OIU127*OIS127,"")</f>
        <v>0</v>
      </c>
      <c r="OIX127" s="229">
        <f t="shared" si="193"/>
        <v>0</v>
      </c>
      <c r="OIY127" s="229">
        <f t="shared" si="193"/>
        <v>0</v>
      </c>
      <c r="OIZ127" s="229">
        <f t="shared" si="193"/>
        <v>0</v>
      </c>
      <c r="OJA127" s="229">
        <f t="shared" si="193"/>
        <v>0</v>
      </c>
      <c r="OJB127" s="229">
        <f t="shared" si="193"/>
        <v>0</v>
      </c>
      <c r="OJC127" s="229">
        <f t="shared" si="193"/>
        <v>0</v>
      </c>
      <c r="OJD127" s="229">
        <f t="shared" si="193"/>
        <v>0</v>
      </c>
      <c r="OJE127" s="229">
        <f t="shared" si="193"/>
        <v>0</v>
      </c>
      <c r="OJF127" s="229">
        <f t="shared" si="193"/>
        <v>0</v>
      </c>
      <c r="OJG127" s="229">
        <f t="shared" si="193"/>
        <v>0</v>
      </c>
      <c r="OJH127" s="229">
        <f t="shared" si="193"/>
        <v>0</v>
      </c>
      <c r="OJI127" s="229">
        <f t="shared" si="193"/>
        <v>0</v>
      </c>
      <c r="OJJ127" s="229">
        <f t="shared" si="193"/>
        <v>0</v>
      </c>
      <c r="OJK127" s="229">
        <f t="shared" si="193"/>
        <v>0</v>
      </c>
      <c r="OJL127" s="229">
        <f t="shared" si="193"/>
        <v>0</v>
      </c>
      <c r="OJM127" s="229">
        <f t="shared" si="193"/>
        <v>0</v>
      </c>
      <c r="OJN127" s="229">
        <f t="shared" si="193"/>
        <v>0</v>
      </c>
      <c r="OJO127" s="229">
        <f t="shared" si="193"/>
        <v>0</v>
      </c>
      <c r="OJP127" s="229">
        <f t="shared" si="193"/>
        <v>0</v>
      </c>
      <c r="OJQ127" s="229">
        <f t="shared" si="193"/>
        <v>0</v>
      </c>
      <c r="OJR127" s="229">
        <f t="shared" si="193"/>
        <v>0</v>
      </c>
      <c r="OJS127" s="229">
        <f t="shared" si="193"/>
        <v>0</v>
      </c>
      <c r="OJT127" s="229">
        <f t="shared" si="193"/>
        <v>0</v>
      </c>
      <c r="OJU127" s="229">
        <f t="shared" si="193"/>
        <v>0</v>
      </c>
      <c r="OJV127" s="229">
        <f t="shared" si="193"/>
        <v>0</v>
      </c>
      <c r="OJW127" s="229">
        <f t="shared" si="193"/>
        <v>0</v>
      </c>
      <c r="OJX127" s="229">
        <f t="shared" si="193"/>
        <v>0</v>
      </c>
      <c r="OJY127" s="229">
        <f t="shared" si="193"/>
        <v>0</v>
      </c>
      <c r="OJZ127" s="229">
        <f t="shared" si="193"/>
        <v>0</v>
      </c>
      <c r="OKA127" s="229">
        <f t="shared" si="193"/>
        <v>0</v>
      </c>
      <c r="OKB127" s="229">
        <f t="shared" si="193"/>
        <v>0</v>
      </c>
      <c r="OKC127" s="229">
        <f t="shared" si="193"/>
        <v>0</v>
      </c>
      <c r="OKD127" s="229">
        <f t="shared" si="193"/>
        <v>0</v>
      </c>
      <c r="OKE127" s="229">
        <f t="shared" si="193"/>
        <v>0</v>
      </c>
      <c r="OKF127" s="229">
        <f t="shared" si="193"/>
        <v>0</v>
      </c>
      <c r="OKG127" s="229">
        <f t="shared" si="193"/>
        <v>0</v>
      </c>
      <c r="OKH127" s="229">
        <f t="shared" si="193"/>
        <v>0</v>
      </c>
      <c r="OKI127" s="229">
        <f t="shared" si="193"/>
        <v>0</v>
      </c>
      <c r="OKJ127" s="229">
        <f t="shared" si="193"/>
        <v>0</v>
      </c>
      <c r="OKK127" s="229">
        <f t="shared" si="193"/>
        <v>0</v>
      </c>
      <c r="OKL127" s="229">
        <f t="shared" si="193"/>
        <v>0</v>
      </c>
      <c r="OKM127" s="229">
        <f t="shared" si="193"/>
        <v>0</v>
      </c>
      <c r="OKN127" s="229">
        <f t="shared" si="193"/>
        <v>0</v>
      </c>
      <c r="OKO127" s="229">
        <f t="shared" si="193"/>
        <v>0</v>
      </c>
      <c r="OKP127" s="229">
        <f t="shared" si="193"/>
        <v>0</v>
      </c>
      <c r="OKQ127" s="229">
        <f t="shared" si="193"/>
        <v>0</v>
      </c>
      <c r="OKR127" s="229">
        <f t="shared" si="193"/>
        <v>0</v>
      </c>
      <c r="OKS127" s="229">
        <f t="shared" si="193"/>
        <v>0</v>
      </c>
      <c r="OKT127" s="229">
        <f t="shared" si="193"/>
        <v>0</v>
      </c>
      <c r="OKU127" s="229">
        <f t="shared" si="193"/>
        <v>0</v>
      </c>
      <c r="OKV127" s="229">
        <f t="shared" si="193"/>
        <v>0</v>
      </c>
      <c r="OKW127" s="229">
        <f t="shared" si="193"/>
        <v>0</v>
      </c>
      <c r="OKX127" s="229">
        <f t="shared" si="193"/>
        <v>0</v>
      </c>
      <c r="OKY127" s="229">
        <f t="shared" si="193"/>
        <v>0</v>
      </c>
      <c r="OKZ127" s="229">
        <f t="shared" si="193"/>
        <v>0</v>
      </c>
      <c r="OLA127" s="229">
        <f t="shared" si="193"/>
        <v>0</v>
      </c>
      <c r="OLB127" s="229">
        <f t="shared" si="193"/>
        <v>0</v>
      </c>
      <c r="OLC127" s="229">
        <f t="shared" si="193"/>
        <v>0</v>
      </c>
      <c r="OLD127" s="229">
        <f t="shared" si="193"/>
        <v>0</v>
      </c>
      <c r="OLE127" s="229">
        <f t="shared" si="193"/>
        <v>0</v>
      </c>
      <c r="OLF127" s="229">
        <f t="shared" si="193"/>
        <v>0</v>
      </c>
      <c r="OLG127" s="229">
        <f t="shared" si="193"/>
        <v>0</v>
      </c>
      <c r="OLH127" s="229">
        <f t="shared" si="193"/>
        <v>0</v>
      </c>
      <c r="OLI127" s="229">
        <f t="shared" ref="OLI127:ONT127" si="194">IFERROR(OLG127*OLE127,"")</f>
        <v>0</v>
      </c>
      <c r="OLJ127" s="229">
        <f t="shared" si="194"/>
        <v>0</v>
      </c>
      <c r="OLK127" s="229">
        <f t="shared" si="194"/>
        <v>0</v>
      </c>
      <c r="OLL127" s="229">
        <f t="shared" si="194"/>
        <v>0</v>
      </c>
      <c r="OLM127" s="229">
        <f t="shared" si="194"/>
        <v>0</v>
      </c>
      <c r="OLN127" s="229">
        <f t="shared" si="194"/>
        <v>0</v>
      </c>
      <c r="OLO127" s="229">
        <f t="shared" si="194"/>
        <v>0</v>
      </c>
      <c r="OLP127" s="229">
        <f t="shared" si="194"/>
        <v>0</v>
      </c>
      <c r="OLQ127" s="229">
        <f t="shared" si="194"/>
        <v>0</v>
      </c>
      <c r="OLR127" s="229">
        <f t="shared" si="194"/>
        <v>0</v>
      </c>
      <c r="OLS127" s="229">
        <f t="shared" si="194"/>
        <v>0</v>
      </c>
      <c r="OLT127" s="229">
        <f t="shared" si="194"/>
        <v>0</v>
      </c>
      <c r="OLU127" s="229">
        <f t="shared" si="194"/>
        <v>0</v>
      </c>
      <c r="OLV127" s="229">
        <f t="shared" si="194"/>
        <v>0</v>
      </c>
      <c r="OLW127" s="229">
        <f t="shared" si="194"/>
        <v>0</v>
      </c>
      <c r="OLX127" s="229">
        <f t="shared" si="194"/>
        <v>0</v>
      </c>
      <c r="OLY127" s="229">
        <f t="shared" si="194"/>
        <v>0</v>
      </c>
      <c r="OLZ127" s="229">
        <f t="shared" si="194"/>
        <v>0</v>
      </c>
      <c r="OMA127" s="229">
        <f t="shared" si="194"/>
        <v>0</v>
      </c>
      <c r="OMB127" s="229">
        <f t="shared" si="194"/>
        <v>0</v>
      </c>
      <c r="OMC127" s="229">
        <f t="shared" si="194"/>
        <v>0</v>
      </c>
      <c r="OMD127" s="229">
        <f t="shared" si="194"/>
        <v>0</v>
      </c>
      <c r="OME127" s="229">
        <f t="shared" si="194"/>
        <v>0</v>
      </c>
      <c r="OMF127" s="229">
        <f t="shared" si="194"/>
        <v>0</v>
      </c>
      <c r="OMG127" s="229">
        <f t="shared" si="194"/>
        <v>0</v>
      </c>
      <c r="OMH127" s="229">
        <f t="shared" si="194"/>
        <v>0</v>
      </c>
      <c r="OMI127" s="229">
        <f t="shared" si="194"/>
        <v>0</v>
      </c>
      <c r="OMJ127" s="229">
        <f t="shared" si="194"/>
        <v>0</v>
      </c>
      <c r="OMK127" s="229">
        <f t="shared" si="194"/>
        <v>0</v>
      </c>
      <c r="OML127" s="229">
        <f t="shared" si="194"/>
        <v>0</v>
      </c>
      <c r="OMM127" s="229">
        <f t="shared" si="194"/>
        <v>0</v>
      </c>
      <c r="OMN127" s="229">
        <f t="shared" si="194"/>
        <v>0</v>
      </c>
      <c r="OMO127" s="229">
        <f t="shared" si="194"/>
        <v>0</v>
      </c>
      <c r="OMP127" s="229">
        <f t="shared" si="194"/>
        <v>0</v>
      </c>
      <c r="OMQ127" s="229">
        <f t="shared" si="194"/>
        <v>0</v>
      </c>
      <c r="OMR127" s="229">
        <f t="shared" si="194"/>
        <v>0</v>
      </c>
      <c r="OMS127" s="229">
        <f t="shared" si="194"/>
        <v>0</v>
      </c>
      <c r="OMT127" s="229">
        <f t="shared" si="194"/>
        <v>0</v>
      </c>
      <c r="OMU127" s="229">
        <f t="shared" si="194"/>
        <v>0</v>
      </c>
      <c r="OMV127" s="229">
        <f t="shared" si="194"/>
        <v>0</v>
      </c>
      <c r="OMW127" s="229">
        <f t="shared" si="194"/>
        <v>0</v>
      </c>
      <c r="OMX127" s="229">
        <f t="shared" si="194"/>
        <v>0</v>
      </c>
      <c r="OMY127" s="229">
        <f t="shared" si="194"/>
        <v>0</v>
      </c>
      <c r="OMZ127" s="229">
        <f t="shared" si="194"/>
        <v>0</v>
      </c>
      <c r="ONA127" s="229">
        <f t="shared" si="194"/>
        <v>0</v>
      </c>
      <c r="ONB127" s="229">
        <f t="shared" si="194"/>
        <v>0</v>
      </c>
      <c r="ONC127" s="229">
        <f t="shared" si="194"/>
        <v>0</v>
      </c>
      <c r="OND127" s="229">
        <f t="shared" si="194"/>
        <v>0</v>
      </c>
      <c r="ONE127" s="229">
        <f t="shared" si="194"/>
        <v>0</v>
      </c>
      <c r="ONF127" s="229">
        <f t="shared" si="194"/>
        <v>0</v>
      </c>
      <c r="ONG127" s="229">
        <f t="shared" si="194"/>
        <v>0</v>
      </c>
      <c r="ONH127" s="229">
        <f t="shared" si="194"/>
        <v>0</v>
      </c>
      <c r="ONI127" s="229">
        <f t="shared" si="194"/>
        <v>0</v>
      </c>
      <c r="ONJ127" s="229">
        <f t="shared" si="194"/>
        <v>0</v>
      </c>
      <c r="ONK127" s="229">
        <f t="shared" si="194"/>
        <v>0</v>
      </c>
      <c r="ONL127" s="229">
        <f t="shared" si="194"/>
        <v>0</v>
      </c>
      <c r="ONM127" s="229">
        <f t="shared" si="194"/>
        <v>0</v>
      </c>
      <c r="ONN127" s="229">
        <f t="shared" si="194"/>
        <v>0</v>
      </c>
      <c r="ONO127" s="229">
        <f t="shared" si="194"/>
        <v>0</v>
      </c>
      <c r="ONP127" s="229">
        <f t="shared" si="194"/>
        <v>0</v>
      </c>
      <c r="ONQ127" s="229">
        <f t="shared" si="194"/>
        <v>0</v>
      </c>
      <c r="ONR127" s="229">
        <f t="shared" si="194"/>
        <v>0</v>
      </c>
      <c r="ONS127" s="229">
        <f t="shared" si="194"/>
        <v>0</v>
      </c>
      <c r="ONT127" s="229">
        <f t="shared" si="194"/>
        <v>0</v>
      </c>
      <c r="ONU127" s="229">
        <f t="shared" ref="ONU127:OQF127" si="195">IFERROR(ONS127*ONQ127,"")</f>
        <v>0</v>
      </c>
      <c r="ONV127" s="229">
        <f t="shared" si="195"/>
        <v>0</v>
      </c>
      <c r="ONW127" s="229">
        <f t="shared" si="195"/>
        <v>0</v>
      </c>
      <c r="ONX127" s="229">
        <f t="shared" si="195"/>
        <v>0</v>
      </c>
      <c r="ONY127" s="229">
        <f t="shared" si="195"/>
        <v>0</v>
      </c>
      <c r="ONZ127" s="229">
        <f t="shared" si="195"/>
        <v>0</v>
      </c>
      <c r="OOA127" s="229">
        <f t="shared" si="195"/>
        <v>0</v>
      </c>
      <c r="OOB127" s="229">
        <f t="shared" si="195"/>
        <v>0</v>
      </c>
      <c r="OOC127" s="229">
        <f t="shared" si="195"/>
        <v>0</v>
      </c>
      <c r="OOD127" s="229">
        <f t="shared" si="195"/>
        <v>0</v>
      </c>
      <c r="OOE127" s="229">
        <f t="shared" si="195"/>
        <v>0</v>
      </c>
      <c r="OOF127" s="229">
        <f t="shared" si="195"/>
        <v>0</v>
      </c>
      <c r="OOG127" s="229">
        <f t="shared" si="195"/>
        <v>0</v>
      </c>
      <c r="OOH127" s="229">
        <f t="shared" si="195"/>
        <v>0</v>
      </c>
      <c r="OOI127" s="229">
        <f t="shared" si="195"/>
        <v>0</v>
      </c>
      <c r="OOJ127" s="229">
        <f t="shared" si="195"/>
        <v>0</v>
      </c>
      <c r="OOK127" s="229">
        <f t="shared" si="195"/>
        <v>0</v>
      </c>
      <c r="OOL127" s="229">
        <f t="shared" si="195"/>
        <v>0</v>
      </c>
      <c r="OOM127" s="229">
        <f t="shared" si="195"/>
        <v>0</v>
      </c>
      <c r="OON127" s="229">
        <f t="shared" si="195"/>
        <v>0</v>
      </c>
      <c r="OOO127" s="229">
        <f t="shared" si="195"/>
        <v>0</v>
      </c>
      <c r="OOP127" s="229">
        <f t="shared" si="195"/>
        <v>0</v>
      </c>
      <c r="OOQ127" s="229">
        <f t="shared" si="195"/>
        <v>0</v>
      </c>
      <c r="OOR127" s="229">
        <f t="shared" si="195"/>
        <v>0</v>
      </c>
      <c r="OOS127" s="229">
        <f t="shared" si="195"/>
        <v>0</v>
      </c>
      <c r="OOT127" s="229">
        <f t="shared" si="195"/>
        <v>0</v>
      </c>
      <c r="OOU127" s="229">
        <f t="shared" si="195"/>
        <v>0</v>
      </c>
      <c r="OOV127" s="229">
        <f t="shared" si="195"/>
        <v>0</v>
      </c>
      <c r="OOW127" s="229">
        <f t="shared" si="195"/>
        <v>0</v>
      </c>
      <c r="OOX127" s="229">
        <f t="shared" si="195"/>
        <v>0</v>
      </c>
      <c r="OOY127" s="229">
        <f t="shared" si="195"/>
        <v>0</v>
      </c>
      <c r="OOZ127" s="229">
        <f t="shared" si="195"/>
        <v>0</v>
      </c>
      <c r="OPA127" s="229">
        <f t="shared" si="195"/>
        <v>0</v>
      </c>
      <c r="OPB127" s="229">
        <f t="shared" si="195"/>
        <v>0</v>
      </c>
      <c r="OPC127" s="229">
        <f t="shared" si="195"/>
        <v>0</v>
      </c>
      <c r="OPD127" s="229">
        <f t="shared" si="195"/>
        <v>0</v>
      </c>
      <c r="OPE127" s="229">
        <f t="shared" si="195"/>
        <v>0</v>
      </c>
      <c r="OPF127" s="229">
        <f t="shared" si="195"/>
        <v>0</v>
      </c>
      <c r="OPG127" s="229">
        <f t="shared" si="195"/>
        <v>0</v>
      </c>
      <c r="OPH127" s="229">
        <f t="shared" si="195"/>
        <v>0</v>
      </c>
      <c r="OPI127" s="229">
        <f t="shared" si="195"/>
        <v>0</v>
      </c>
      <c r="OPJ127" s="229">
        <f t="shared" si="195"/>
        <v>0</v>
      </c>
      <c r="OPK127" s="229">
        <f t="shared" si="195"/>
        <v>0</v>
      </c>
      <c r="OPL127" s="229">
        <f t="shared" si="195"/>
        <v>0</v>
      </c>
      <c r="OPM127" s="229">
        <f t="shared" si="195"/>
        <v>0</v>
      </c>
      <c r="OPN127" s="229">
        <f t="shared" si="195"/>
        <v>0</v>
      </c>
      <c r="OPO127" s="229">
        <f t="shared" si="195"/>
        <v>0</v>
      </c>
      <c r="OPP127" s="229">
        <f t="shared" si="195"/>
        <v>0</v>
      </c>
      <c r="OPQ127" s="229">
        <f t="shared" si="195"/>
        <v>0</v>
      </c>
      <c r="OPR127" s="229">
        <f t="shared" si="195"/>
        <v>0</v>
      </c>
      <c r="OPS127" s="229">
        <f t="shared" si="195"/>
        <v>0</v>
      </c>
      <c r="OPT127" s="229">
        <f t="shared" si="195"/>
        <v>0</v>
      </c>
      <c r="OPU127" s="229">
        <f t="shared" si="195"/>
        <v>0</v>
      </c>
      <c r="OPV127" s="229">
        <f t="shared" si="195"/>
        <v>0</v>
      </c>
      <c r="OPW127" s="229">
        <f t="shared" si="195"/>
        <v>0</v>
      </c>
      <c r="OPX127" s="229">
        <f t="shared" si="195"/>
        <v>0</v>
      </c>
      <c r="OPY127" s="229">
        <f t="shared" si="195"/>
        <v>0</v>
      </c>
      <c r="OPZ127" s="229">
        <f t="shared" si="195"/>
        <v>0</v>
      </c>
      <c r="OQA127" s="229">
        <f t="shared" si="195"/>
        <v>0</v>
      </c>
      <c r="OQB127" s="229">
        <f t="shared" si="195"/>
        <v>0</v>
      </c>
      <c r="OQC127" s="229">
        <f t="shared" si="195"/>
        <v>0</v>
      </c>
      <c r="OQD127" s="229">
        <f t="shared" si="195"/>
        <v>0</v>
      </c>
      <c r="OQE127" s="229">
        <f t="shared" si="195"/>
        <v>0</v>
      </c>
      <c r="OQF127" s="229">
        <f t="shared" si="195"/>
        <v>0</v>
      </c>
      <c r="OQG127" s="229">
        <f t="shared" ref="OQG127:OSR127" si="196">IFERROR(OQE127*OQC127,"")</f>
        <v>0</v>
      </c>
      <c r="OQH127" s="229">
        <f t="shared" si="196"/>
        <v>0</v>
      </c>
      <c r="OQI127" s="229">
        <f t="shared" si="196"/>
        <v>0</v>
      </c>
      <c r="OQJ127" s="229">
        <f t="shared" si="196"/>
        <v>0</v>
      </c>
      <c r="OQK127" s="229">
        <f t="shared" si="196"/>
        <v>0</v>
      </c>
      <c r="OQL127" s="229">
        <f t="shared" si="196"/>
        <v>0</v>
      </c>
      <c r="OQM127" s="229">
        <f t="shared" si="196"/>
        <v>0</v>
      </c>
      <c r="OQN127" s="229">
        <f t="shared" si="196"/>
        <v>0</v>
      </c>
      <c r="OQO127" s="229">
        <f t="shared" si="196"/>
        <v>0</v>
      </c>
      <c r="OQP127" s="229">
        <f t="shared" si="196"/>
        <v>0</v>
      </c>
      <c r="OQQ127" s="229">
        <f t="shared" si="196"/>
        <v>0</v>
      </c>
      <c r="OQR127" s="229">
        <f t="shared" si="196"/>
        <v>0</v>
      </c>
      <c r="OQS127" s="229">
        <f t="shared" si="196"/>
        <v>0</v>
      </c>
      <c r="OQT127" s="229">
        <f t="shared" si="196"/>
        <v>0</v>
      </c>
      <c r="OQU127" s="229">
        <f t="shared" si="196"/>
        <v>0</v>
      </c>
      <c r="OQV127" s="229">
        <f t="shared" si="196"/>
        <v>0</v>
      </c>
      <c r="OQW127" s="229">
        <f t="shared" si="196"/>
        <v>0</v>
      </c>
      <c r="OQX127" s="229">
        <f t="shared" si="196"/>
        <v>0</v>
      </c>
      <c r="OQY127" s="229">
        <f t="shared" si="196"/>
        <v>0</v>
      </c>
      <c r="OQZ127" s="229">
        <f t="shared" si="196"/>
        <v>0</v>
      </c>
      <c r="ORA127" s="229">
        <f t="shared" si="196"/>
        <v>0</v>
      </c>
      <c r="ORB127" s="229">
        <f t="shared" si="196"/>
        <v>0</v>
      </c>
      <c r="ORC127" s="229">
        <f t="shared" si="196"/>
        <v>0</v>
      </c>
      <c r="ORD127" s="229">
        <f t="shared" si="196"/>
        <v>0</v>
      </c>
      <c r="ORE127" s="229">
        <f t="shared" si="196"/>
        <v>0</v>
      </c>
      <c r="ORF127" s="229">
        <f t="shared" si="196"/>
        <v>0</v>
      </c>
      <c r="ORG127" s="229">
        <f t="shared" si="196"/>
        <v>0</v>
      </c>
      <c r="ORH127" s="229">
        <f t="shared" si="196"/>
        <v>0</v>
      </c>
      <c r="ORI127" s="229">
        <f t="shared" si="196"/>
        <v>0</v>
      </c>
      <c r="ORJ127" s="229">
        <f t="shared" si="196"/>
        <v>0</v>
      </c>
      <c r="ORK127" s="229">
        <f t="shared" si="196"/>
        <v>0</v>
      </c>
      <c r="ORL127" s="229">
        <f t="shared" si="196"/>
        <v>0</v>
      </c>
      <c r="ORM127" s="229">
        <f t="shared" si="196"/>
        <v>0</v>
      </c>
      <c r="ORN127" s="229">
        <f t="shared" si="196"/>
        <v>0</v>
      </c>
      <c r="ORO127" s="229">
        <f t="shared" si="196"/>
        <v>0</v>
      </c>
      <c r="ORP127" s="229">
        <f t="shared" si="196"/>
        <v>0</v>
      </c>
      <c r="ORQ127" s="229">
        <f t="shared" si="196"/>
        <v>0</v>
      </c>
      <c r="ORR127" s="229">
        <f t="shared" si="196"/>
        <v>0</v>
      </c>
      <c r="ORS127" s="229">
        <f t="shared" si="196"/>
        <v>0</v>
      </c>
      <c r="ORT127" s="229">
        <f t="shared" si="196"/>
        <v>0</v>
      </c>
      <c r="ORU127" s="229">
        <f t="shared" si="196"/>
        <v>0</v>
      </c>
      <c r="ORV127" s="229">
        <f t="shared" si="196"/>
        <v>0</v>
      </c>
      <c r="ORW127" s="229">
        <f t="shared" si="196"/>
        <v>0</v>
      </c>
      <c r="ORX127" s="229">
        <f t="shared" si="196"/>
        <v>0</v>
      </c>
      <c r="ORY127" s="229">
        <f t="shared" si="196"/>
        <v>0</v>
      </c>
      <c r="ORZ127" s="229">
        <f t="shared" si="196"/>
        <v>0</v>
      </c>
      <c r="OSA127" s="229">
        <f t="shared" si="196"/>
        <v>0</v>
      </c>
      <c r="OSB127" s="229">
        <f t="shared" si="196"/>
        <v>0</v>
      </c>
      <c r="OSC127" s="229">
        <f t="shared" si="196"/>
        <v>0</v>
      </c>
      <c r="OSD127" s="229">
        <f t="shared" si="196"/>
        <v>0</v>
      </c>
      <c r="OSE127" s="229">
        <f t="shared" si="196"/>
        <v>0</v>
      </c>
      <c r="OSF127" s="229">
        <f t="shared" si="196"/>
        <v>0</v>
      </c>
      <c r="OSG127" s="229">
        <f t="shared" si="196"/>
        <v>0</v>
      </c>
      <c r="OSH127" s="229">
        <f t="shared" si="196"/>
        <v>0</v>
      </c>
      <c r="OSI127" s="229">
        <f t="shared" si="196"/>
        <v>0</v>
      </c>
      <c r="OSJ127" s="229">
        <f t="shared" si="196"/>
        <v>0</v>
      </c>
      <c r="OSK127" s="229">
        <f t="shared" si="196"/>
        <v>0</v>
      </c>
      <c r="OSL127" s="229">
        <f t="shared" si="196"/>
        <v>0</v>
      </c>
      <c r="OSM127" s="229">
        <f t="shared" si="196"/>
        <v>0</v>
      </c>
      <c r="OSN127" s="229">
        <f t="shared" si="196"/>
        <v>0</v>
      </c>
      <c r="OSO127" s="229">
        <f t="shared" si="196"/>
        <v>0</v>
      </c>
      <c r="OSP127" s="229">
        <f t="shared" si="196"/>
        <v>0</v>
      </c>
      <c r="OSQ127" s="229">
        <f t="shared" si="196"/>
        <v>0</v>
      </c>
      <c r="OSR127" s="229">
        <f t="shared" si="196"/>
        <v>0</v>
      </c>
      <c r="OSS127" s="229">
        <f t="shared" ref="OSS127:OVD127" si="197">IFERROR(OSQ127*OSO127,"")</f>
        <v>0</v>
      </c>
      <c r="OST127" s="229">
        <f t="shared" si="197"/>
        <v>0</v>
      </c>
      <c r="OSU127" s="229">
        <f t="shared" si="197"/>
        <v>0</v>
      </c>
      <c r="OSV127" s="229">
        <f t="shared" si="197"/>
        <v>0</v>
      </c>
      <c r="OSW127" s="229">
        <f t="shared" si="197"/>
        <v>0</v>
      </c>
      <c r="OSX127" s="229">
        <f t="shared" si="197"/>
        <v>0</v>
      </c>
      <c r="OSY127" s="229">
        <f t="shared" si="197"/>
        <v>0</v>
      </c>
      <c r="OSZ127" s="229">
        <f t="shared" si="197"/>
        <v>0</v>
      </c>
      <c r="OTA127" s="229">
        <f t="shared" si="197"/>
        <v>0</v>
      </c>
      <c r="OTB127" s="229">
        <f t="shared" si="197"/>
        <v>0</v>
      </c>
      <c r="OTC127" s="229">
        <f t="shared" si="197"/>
        <v>0</v>
      </c>
      <c r="OTD127" s="229">
        <f t="shared" si="197"/>
        <v>0</v>
      </c>
      <c r="OTE127" s="229">
        <f t="shared" si="197"/>
        <v>0</v>
      </c>
      <c r="OTF127" s="229">
        <f t="shared" si="197"/>
        <v>0</v>
      </c>
      <c r="OTG127" s="229">
        <f t="shared" si="197"/>
        <v>0</v>
      </c>
      <c r="OTH127" s="229">
        <f t="shared" si="197"/>
        <v>0</v>
      </c>
      <c r="OTI127" s="229">
        <f t="shared" si="197"/>
        <v>0</v>
      </c>
      <c r="OTJ127" s="229">
        <f t="shared" si="197"/>
        <v>0</v>
      </c>
      <c r="OTK127" s="229">
        <f t="shared" si="197"/>
        <v>0</v>
      </c>
      <c r="OTL127" s="229">
        <f t="shared" si="197"/>
        <v>0</v>
      </c>
      <c r="OTM127" s="229">
        <f t="shared" si="197"/>
        <v>0</v>
      </c>
      <c r="OTN127" s="229">
        <f t="shared" si="197"/>
        <v>0</v>
      </c>
      <c r="OTO127" s="229">
        <f t="shared" si="197"/>
        <v>0</v>
      </c>
      <c r="OTP127" s="229">
        <f t="shared" si="197"/>
        <v>0</v>
      </c>
      <c r="OTQ127" s="229">
        <f t="shared" si="197"/>
        <v>0</v>
      </c>
      <c r="OTR127" s="229">
        <f t="shared" si="197"/>
        <v>0</v>
      </c>
      <c r="OTS127" s="229">
        <f t="shared" si="197"/>
        <v>0</v>
      </c>
      <c r="OTT127" s="229">
        <f t="shared" si="197"/>
        <v>0</v>
      </c>
      <c r="OTU127" s="229">
        <f t="shared" si="197"/>
        <v>0</v>
      </c>
      <c r="OTV127" s="229">
        <f t="shared" si="197"/>
        <v>0</v>
      </c>
      <c r="OTW127" s="229">
        <f t="shared" si="197"/>
        <v>0</v>
      </c>
      <c r="OTX127" s="229">
        <f t="shared" si="197"/>
        <v>0</v>
      </c>
      <c r="OTY127" s="229">
        <f t="shared" si="197"/>
        <v>0</v>
      </c>
      <c r="OTZ127" s="229">
        <f t="shared" si="197"/>
        <v>0</v>
      </c>
      <c r="OUA127" s="229">
        <f t="shared" si="197"/>
        <v>0</v>
      </c>
      <c r="OUB127" s="229">
        <f t="shared" si="197"/>
        <v>0</v>
      </c>
      <c r="OUC127" s="229">
        <f t="shared" si="197"/>
        <v>0</v>
      </c>
      <c r="OUD127" s="229">
        <f t="shared" si="197"/>
        <v>0</v>
      </c>
      <c r="OUE127" s="229">
        <f t="shared" si="197"/>
        <v>0</v>
      </c>
      <c r="OUF127" s="229">
        <f t="shared" si="197"/>
        <v>0</v>
      </c>
      <c r="OUG127" s="229">
        <f t="shared" si="197"/>
        <v>0</v>
      </c>
      <c r="OUH127" s="229">
        <f t="shared" si="197"/>
        <v>0</v>
      </c>
      <c r="OUI127" s="229">
        <f t="shared" si="197"/>
        <v>0</v>
      </c>
      <c r="OUJ127" s="229">
        <f t="shared" si="197"/>
        <v>0</v>
      </c>
      <c r="OUK127" s="229">
        <f t="shared" si="197"/>
        <v>0</v>
      </c>
      <c r="OUL127" s="229">
        <f t="shared" si="197"/>
        <v>0</v>
      </c>
      <c r="OUM127" s="229">
        <f t="shared" si="197"/>
        <v>0</v>
      </c>
      <c r="OUN127" s="229">
        <f t="shared" si="197"/>
        <v>0</v>
      </c>
      <c r="OUO127" s="229">
        <f t="shared" si="197"/>
        <v>0</v>
      </c>
      <c r="OUP127" s="229">
        <f t="shared" si="197"/>
        <v>0</v>
      </c>
      <c r="OUQ127" s="229">
        <f t="shared" si="197"/>
        <v>0</v>
      </c>
      <c r="OUR127" s="229">
        <f t="shared" si="197"/>
        <v>0</v>
      </c>
      <c r="OUS127" s="229">
        <f t="shared" si="197"/>
        <v>0</v>
      </c>
      <c r="OUT127" s="229">
        <f t="shared" si="197"/>
        <v>0</v>
      </c>
      <c r="OUU127" s="229">
        <f t="shared" si="197"/>
        <v>0</v>
      </c>
      <c r="OUV127" s="229">
        <f t="shared" si="197"/>
        <v>0</v>
      </c>
      <c r="OUW127" s="229">
        <f t="shared" si="197"/>
        <v>0</v>
      </c>
      <c r="OUX127" s="229">
        <f t="shared" si="197"/>
        <v>0</v>
      </c>
      <c r="OUY127" s="229">
        <f t="shared" si="197"/>
        <v>0</v>
      </c>
      <c r="OUZ127" s="229">
        <f t="shared" si="197"/>
        <v>0</v>
      </c>
      <c r="OVA127" s="229">
        <f t="shared" si="197"/>
        <v>0</v>
      </c>
      <c r="OVB127" s="229">
        <f t="shared" si="197"/>
        <v>0</v>
      </c>
      <c r="OVC127" s="229">
        <f t="shared" si="197"/>
        <v>0</v>
      </c>
      <c r="OVD127" s="229">
        <f t="shared" si="197"/>
        <v>0</v>
      </c>
      <c r="OVE127" s="229">
        <f t="shared" ref="OVE127:OXP127" si="198">IFERROR(OVC127*OVA127,"")</f>
        <v>0</v>
      </c>
      <c r="OVF127" s="229">
        <f t="shared" si="198"/>
        <v>0</v>
      </c>
      <c r="OVG127" s="229">
        <f t="shared" si="198"/>
        <v>0</v>
      </c>
      <c r="OVH127" s="229">
        <f t="shared" si="198"/>
        <v>0</v>
      </c>
      <c r="OVI127" s="229">
        <f t="shared" si="198"/>
        <v>0</v>
      </c>
      <c r="OVJ127" s="229">
        <f t="shared" si="198"/>
        <v>0</v>
      </c>
      <c r="OVK127" s="229">
        <f t="shared" si="198"/>
        <v>0</v>
      </c>
      <c r="OVL127" s="229">
        <f t="shared" si="198"/>
        <v>0</v>
      </c>
      <c r="OVM127" s="229">
        <f t="shared" si="198"/>
        <v>0</v>
      </c>
      <c r="OVN127" s="229">
        <f t="shared" si="198"/>
        <v>0</v>
      </c>
      <c r="OVO127" s="229">
        <f t="shared" si="198"/>
        <v>0</v>
      </c>
      <c r="OVP127" s="229">
        <f t="shared" si="198"/>
        <v>0</v>
      </c>
      <c r="OVQ127" s="229">
        <f t="shared" si="198"/>
        <v>0</v>
      </c>
      <c r="OVR127" s="229">
        <f t="shared" si="198"/>
        <v>0</v>
      </c>
      <c r="OVS127" s="229">
        <f t="shared" si="198"/>
        <v>0</v>
      </c>
      <c r="OVT127" s="229">
        <f t="shared" si="198"/>
        <v>0</v>
      </c>
      <c r="OVU127" s="229">
        <f t="shared" si="198"/>
        <v>0</v>
      </c>
      <c r="OVV127" s="229">
        <f t="shared" si="198"/>
        <v>0</v>
      </c>
      <c r="OVW127" s="229">
        <f t="shared" si="198"/>
        <v>0</v>
      </c>
      <c r="OVX127" s="229">
        <f t="shared" si="198"/>
        <v>0</v>
      </c>
      <c r="OVY127" s="229">
        <f t="shared" si="198"/>
        <v>0</v>
      </c>
      <c r="OVZ127" s="229">
        <f t="shared" si="198"/>
        <v>0</v>
      </c>
      <c r="OWA127" s="229">
        <f t="shared" si="198"/>
        <v>0</v>
      </c>
      <c r="OWB127" s="229">
        <f t="shared" si="198"/>
        <v>0</v>
      </c>
      <c r="OWC127" s="229">
        <f t="shared" si="198"/>
        <v>0</v>
      </c>
      <c r="OWD127" s="229">
        <f t="shared" si="198"/>
        <v>0</v>
      </c>
      <c r="OWE127" s="229">
        <f t="shared" si="198"/>
        <v>0</v>
      </c>
      <c r="OWF127" s="229">
        <f t="shared" si="198"/>
        <v>0</v>
      </c>
      <c r="OWG127" s="229">
        <f t="shared" si="198"/>
        <v>0</v>
      </c>
      <c r="OWH127" s="229">
        <f t="shared" si="198"/>
        <v>0</v>
      </c>
      <c r="OWI127" s="229">
        <f t="shared" si="198"/>
        <v>0</v>
      </c>
      <c r="OWJ127" s="229">
        <f t="shared" si="198"/>
        <v>0</v>
      </c>
      <c r="OWK127" s="229">
        <f t="shared" si="198"/>
        <v>0</v>
      </c>
      <c r="OWL127" s="229">
        <f t="shared" si="198"/>
        <v>0</v>
      </c>
      <c r="OWM127" s="229">
        <f t="shared" si="198"/>
        <v>0</v>
      </c>
      <c r="OWN127" s="229">
        <f t="shared" si="198"/>
        <v>0</v>
      </c>
      <c r="OWO127" s="229">
        <f t="shared" si="198"/>
        <v>0</v>
      </c>
      <c r="OWP127" s="229">
        <f t="shared" si="198"/>
        <v>0</v>
      </c>
      <c r="OWQ127" s="229">
        <f t="shared" si="198"/>
        <v>0</v>
      </c>
      <c r="OWR127" s="229">
        <f t="shared" si="198"/>
        <v>0</v>
      </c>
      <c r="OWS127" s="229">
        <f t="shared" si="198"/>
        <v>0</v>
      </c>
      <c r="OWT127" s="229">
        <f t="shared" si="198"/>
        <v>0</v>
      </c>
      <c r="OWU127" s="229">
        <f t="shared" si="198"/>
        <v>0</v>
      </c>
      <c r="OWV127" s="229">
        <f t="shared" si="198"/>
        <v>0</v>
      </c>
      <c r="OWW127" s="229">
        <f t="shared" si="198"/>
        <v>0</v>
      </c>
      <c r="OWX127" s="229">
        <f t="shared" si="198"/>
        <v>0</v>
      </c>
      <c r="OWY127" s="229">
        <f t="shared" si="198"/>
        <v>0</v>
      </c>
      <c r="OWZ127" s="229">
        <f t="shared" si="198"/>
        <v>0</v>
      </c>
      <c r="OXA127" s="229">
        <f t="shared" si="198"/>
        <v>0</v>
      </c>
      <c r="OXB127" s="229">
        <f t="shared" si="198"/>
        <v>0</v>
      </c>
      <c r="OXC127" s="229">
        <f t="shared" si="198"/>
        <v>0</v>
      </c>
      <c r="OXD127" s="229">
        <f t="shared" si="198"/>
        <v>0</v>
      </c>
      <c r="OXE127" s="229">
        <f t="shared" si="198"/>
        <v>0</v>
      </c>
      <c r="OXF127" s="229">
        <f t="shared" si="198"/>
        <v>0</v>
      </c>
      <c r="OXG127" s="229">
        <f t="shared" si="198"/>
        <v>0</v>
      </c>
      <c r="OXH127" s="229">
        <f t="shared" si="198"/>
        <v>0</v>
      </c>
      <c r="OXI127" s="229">
        <f t="shared" si="198"/>
        <v>0</v>
      </c>
      <c r="OXJ127" s="229">
        <f t="shared" si="198"/>
        <v>0</v>
      </c>
      <c r="OXK127" s="229">
        <f t="shared" si="198"/>
        <v>0</v>
      </c>
      <c r="OXL127" s="229">
        <f t="shared" si="198"/>
        <v>0</v>
      </c>
      <c r="OXM127" s="229">
        <f t="shared" si="198"/>
        <v>0</v>
      </c>
      <c r="OXN127" s="229">
        <f t="shared" si="198"/>
        <v>0</v>
      </c>
      <c r="OXO127" s="229">
        <f t="shared" si="198"/>
        <v>0</v>
      </c>
      <c r="OXP127" s="229">
        <f t="shared" si="198"/>
        <v>0</v>
      </c>
      <c r="OXQ127" s="229">
        <f t="shared" ref="OXQ127:PAB127" si="199">IFERROR(OXO127*OXM127,"")</f>
        <v>0</v>
      </c>
      <c r="OXR127" s="229">
        <f t="shared" si="199"/>
        <v>0</v>
      </c>
      <c r="OXS127" s="229">
        <f t="shared" si="199"/>
        <v>0</v>
      </c>
      <c r="OXT127" s="229">
        <f t="shared" si="199"/>
        <v>0</v>
      </c>
      <c r="OXU127" s="229">
        <f t="shared" si="199"/>
        <v>0</v>
      </c>
      <c r="OXV127" s="229">
        <f t="shared" si="199"/>
        <v>0</v>
      </c>
      <c r="OXW127" s="229">
        <f t="shared" si="199"/>
        <v>0</v>
      </c>
      <c r="OXX127" s="229">
        <f t="shared" si="199"/>
        <v>0</v>
      </c>
      <c r="OXY127" s="229">
        <f t="shared" si="199"/>
        <v>0</v>
      </c>
      <c r="OXZ127" s="229">
        <f t="shared" si="199"/>
        <v>0</v>
      </c>
      <c r="OYA127" s="229">
        <f t="shared" si="199"/>
        <v>0</v>
      </c>
      <c r="OYB127" s="229">
        <f t="shared" si="199"/>
        <v>0</v>
      </c>
      <c r="OYC127" s="229">
        <f t="shared" si="199"/>
        <v>0</v>
      </c>
      <c r="OYD127" s="229">
        <f t="shared" si="199"/>
        <v>0</v>
      </c>
      <c r="OYE127" s="229">
        <f t="shared" si="199"/>
        <v>0</v>
      </c>
      <c r="OYF127" s="229">
        <f t="shared" si="199"/>
        <v>0</v>
      </c>
      <c r="OYG127" s="229">
        <f t="shared" si="199"/>
        <v>0</v>
      </c>
      <c r="OYH127" s="229">
        <f t="shared" si="199"/>
        <v>0</v>
      </c>
      <c r="OYI127" s="229">
        <f t="shared" si="199"/>
        <v>0</v>
      </c>
      <c r="OYJ127" s="229">
        <f t="shared" si="199"/>
        <v>0</v>
      </c>
      <c r="OYK127" s="229">
        <f t="shared" si="199"/>
        <v>0</v>
      </c>
      <c r="OYL127" s="229">
        <f t="shared" si="199"/>
        <v>0</v>
      </c>
      <c r="OYM127" s="229">
        <f t="shared" si="199"/>
        <v>0</v>
      </c>
      <c r="OYN127" s="229">
        <f t="shared" si="199"/>
        <v>0</v>
      </c>
      <c r="OYO127" s="229">
        <f t="shared" si="199"/>
        <v>0</v>
      </c>
      <c r="OYP127" s="229">
        <f t="shared" si="199"/>
        <v>0</v>
      </c>
      <c r="OYQ127" s="229">
        <f t="shared" si="199"/>
        <v>0</v>
      </c>
      <c r="OYR127" s="229">
        <f t="shared" si="199"/>
        <v>0</v>
      </c>
      <c r="OYS127" s="229">
        <f t="shared" si="199"/>
        <v>0</v>
      </c>
      <c r="OYT127" s="229">
        <f t="shared" si="199"/>
        <v>0</v>
      </c>
      <c r="OYU127" s="229">
        <f t="shared" si="199"/>
        <v>0</v>
      </c>
      <c r="OYV127" s="229">
        <f t="shared" si="199"/>
        <v>0</v>
      </c>
      <c r="OYW127" s="229">
        <f t="shared" si="199"/>
        <v>0</v>
      </c>
      <c r="OYX127" s="229">
        <f t="shared" si="199"/>
        <v>0</v>
      </c>
      <c r="OYY127" s="229">
        <f t="shared" si="199"/>
        <v>0</v>
      </c>
      <c r="OYZ127" s="229">
        <f t="shared" si="199"/>
        <v>0</v>
      </c>
      <c r="OZA127" s="229">
        <f t="shared" si="199"/>
        <v>0</v>
      </c>
      <c r="OZB127" s="229">
        <f t="shared" si="199"/>
        <v>0</v>
      </c>
      <c r="OZC127" s="229">
        <f t="shared" si="199"/>
        <v>0</v>
      </c>
      <c r="OZD127" s="229">
        <f t="shared" si="199"/>
        <v>0</v>
      </c>
      <c r="OZE127" s="229">
        <f t="shared" si="199"/>
        <v>0</v>
      </c>
      <c r="OZF127" s="229">
        <f t="shared" si="199"/>
        <v>0</v>
      </c>
      <c r="OZG127" s="229">
        <f t="shared" si="199"/>
        <v>0</v>
      </c>
      <c r="OZH127" s="229">
        <f t="shared" si="199"/>
        <v>0</v>
      </c>
      <c r="OZI127" s="229">
        <f t="shared" si="199"/>
        <v>0</v>
      </c>
      <c r="OZJ127" s="229">
        <f t="shared" si="199"/>
        <v>0</v>
      </c>
      <c r="OZK127" s="229">
        <f t="shared" si="199"/>
        <v>0</v>
      </c>
      <c r="OZL127" s="229">
        <f t="shared" si="199"/>
        <v>0</v>
      </c>
      <c r="OZM127" s="229">
        <f t="shared" si="199"/>
        <v>0</v>
      </c>
      <c r="OZN127" s="229">
        <f t="shared" si="199"/>
        <v>0</v>
      </c>
      <c r="OZO127" s="229">
        <f t="shared" si="199"/>
        <v>0</v>
      </c>
      <c r="OZP127" s="229">
        <f t="shared" si="199"/>
        <v>0</v>
      </c>
      <c r="OZQ127" s="229">
        <f t="shared" si="199"/>
        <v>0</v>
      </c>
      <c r="OZR127" s="229">
        <f t="shared" si="199"/>
        <v>0</v>
      </c>
      <c r="OZS127" s="229">
        <f t="shared" si="199"/>
        <v>0</v>
      </c>
      <c r="OZT127" s="229">
        <f t="shared" si="199"/>
        <v>0</v>
      </c>
      <c r="OZU127" s="229">
        <f t="shared" si="199"/>
        <v>0</v>
      </c>
      <c r="OZV127" s="229">
        <f t="shared" si="199"/>
        <v>0</v>
      </c>
      <c r="OZW127" s="229">
        <f t="shared" si="199"/>
        <v>0</v>
      </c>
      <c r="OZX127" s="229">
        <f t="shared" si="199"/>
        <v>0</v>
      </c>
      <c r="OZY127" s="229">
        <f t="shared" si="199"/>
        <v>0</v>
      </c>
      <c r="OZZ127" s="229">
        <f t="shared" si="199"/>
        <v>0</v>
      </c>
      <c r="PAA127" s="229">
        <f t="shared" si="199"/>
        <v>0</v>
      </c>
      <c r="PAB127" s="229">
        <f t="shared" si="199"/>
        <v>0</v>
      </c>
      <c r="PAC127" s="229">
        <f t="shared" ref="PAC127:PCN127" si="200">IFERROR(PAA127*OZY127,"")</f>
        <v>0</v>
      </c>
      <c r="PAD127" s="229">
        <f t="shared" si="200"/>
        <v>0</v>
      </c>
      <c r="PAE127" s="229">
        <f t="shared" si="200"/>
        <v>0</v>
      </c>
      <c r="PAF127" s="229">
        <f t="shared" si="200"/>
        <v>0</v>
      </c>
      <c r="PAG127" s="229">
        <f t="shared" si="200"/>
        <v>0</v>
      </c>
      <c r="PAH127" s="229">
        <f t="shared" si="200"/>
        <v>0</v>
      </c>
      <c r="PAI127" s="229">
        <f t="shared" si="200"/>
        <v>0</v>
      </c>
      <c r="PAJ127" s="229">
        <f t="shared" si="200"/>
        <v>0</v>
      </c>
      <c r="PAK127" s="229">
        <f t="shared" si="200"/>
        <v>0</v>
      </c>
      <c r="PAL127" s="229">
        <f t="shared" si="200"/>
        <v>0</v>
      </c>
      <c r="PAM127" s="229">
        <f t="shared" si="200"/>
        <v>0</v>
      </c>
      <c r="PAN127" s="229">
        <f t="shared" si="200"/>
        <v>0</v>
      </c>
      <c r="PAO127" s="229">
        <f t="shared" si="200"/>
        <v>0</v>
      </c>
      <c r="PAP127" s="229">
        <f t="shared" si="200"/>
        <v>0</v>
      </c>
      <c r="PAQ127" s="229">
        <f t="shared" si="200"/>
        <v>0</v>
      </c>
      <c r="PAR127" s="229">
        <f t="shared" si="200"/>
        <v>0</v>
      </c>
      <c r="PAS127" s="229">
        <f t="shared" si="200"/>
        <v>0</v>
      </c>
      <c r="PAT127" s="229">
        <f t="shared" si="200"/>
        <v>0</v>
      </c>
      <c r="PAU127" s="229">
        <f t="shared" si="200"/>
        <v>0</v>
      </c>
      <c r="PAV127" s="229">
        <f t="shared" si="200"/>
        <v>0</v>
      </c>
      <c r="PAW127" s="229">
        <f t="shared" si="200"/>
        <v>0</v>
      </c>
      <c r="PAX127" s="229">
        <f t="shared" si="200"/>
        <v>0</v>
      </c>
      <c r="PAY127" s="229">
        <f t="shared" si="200"/>
        <v>0</v>
      </c>
      <c r="PAZ127" s="229">
        <f t="shared" si="200"/>
        <v>0</v>
      </c>
      <c r="PBA127" s="229">
        <f t="shared" si="200"/>
        <v>0</v>
      </c>
      <c r="PBB127" s="229">
        <f t="shared" si="200"/>
        <v>0</v>
      </c>
      <c r="PBC127" s="229">
        <f t="shared" si="200"/>
        <v>0</v>
      </c>
      <c r="PBD127" s="229">
        <f t="shared" si="200"/>
        <v>0</v>
      </c>
      <c r="PBE127" s="229">
        <f t="shared" si="200"/>
        <v>0</v>
      </c>
      <c r="PBF127" s="229">
        <f t="shared" si="200"/>
        <v>0</v>
      </c>
      <c r="PBG127" s="229">
        <f t="shared" si="200"/>
        <v>0</v>
      </c>
      <c r="PBH127" s="229">
        <f t="shared" si="200"/>
        <v>0</v>
      </c>
      <c r="PBI127" s="229">
        <f t="shared" si="200"/>
        <v>0</v>
      </c>
      <c r="PBJ127" s="229">
        <f t="shared" si="200"/>
        <v>0</v>
      </c>
      <c r="PBK127" s="229">
        <f t="shared" si="200"/>
        <v>0</v>
      </c>
      <c r="PBL127" s="229">
        <f t="shared" si="200"/>
        <v>0</v>
      </c>
      <c r="PBM127" s="229">
        <f t="shared" si="200"/>
        <v>0</v>
      </c>
      <c r="PBN127" s="229">
        <f t="shared" si="200"/>
        <v>0</v>
      </c>
      <c r="PBO127" s="229">
        <f t="shared" si="200"/>
        <v>0</v>
      </c>
      <c r="PBP127" s="229">
        <f t="shared" si="200"/>
        <v>0</v>
      </c>
      <c r="PBQ127" s="229">
        <f t="shared" si="200"/>
        <v>0</v>
      </c>
      <c r="PBR127" s="229">
        <f t="shared" si="200"/>
        <v>0</v>
      </c>
      <c r="PBS127" s="229">
        <f t="shared" si="200"/>
        <v>0</v>
      </c>
      <c r="PBT127" s="229">
        <f t="shared" si="200"/>
        <v>0</v>
      </c>
      <c r="PBU127" s="229">
        <f t="shared" si="200"/>
        <v>0</v>
      </c>
      <c r="PBV127" s="229">
        <f t="shared" si="200"/>
        <v>0</v>
      </c>
      <c r="PBW127" s="229">
        <f t="shared" si="200"/>
        <v>0</v>
      </c>
      <c r="PBX127" s="229">
        <f t="shared" si="200"/>
        <v>0</v>
      </c>
      <c r="PBY127" s="229">
        <f t="shared" si="200"/>
        <v>0</v>
      </c>
      <c r="PBZ127" s="229">
        <f t="shared" si="200"/>
        <v>0</v>
      </c>
      <c r="PCA127" s="229">
        <f t="shared" si="200"/>
        <v>0</v>
      </c>
      <c r="PCB127" s="229">
        <f t="shared" si="200"/>
        <v>0</v>
      </c>
      <c r="PCC127" s="229">
        <f t="shared" si="200"/>
        <v>0</v>
      </c>
      <c r="PCD127" s="229">
        <f t="shared" si="200"/>
        <v>0</v>
      </c>
      <c r="PCE127" s="229">
        <f t="shared" si="200"/>
        <v>0</v>
      </c>
      <c r="PCF127" s="229">
        <f t="shared" si="200"/>
        <v>0</v>
      </c>
      <c r="PCG127" s="229">
        <f t="shared" si="200"/>
        <v>0</v>
      </c>
      <c r="PCH127" s="229">
        <f t="shared" si="200"/>
        <v>0</v>
      </c>
      <c r="PCI127" s="229">
        <f t="shared" si="200"/>
        <v>0</v>
      </c>
      <c r="PCJ127" s="229">
        <f t="shared" si="200"/>
        <v>0</v>
      </c>
      <c r="PCK127" s="229">
        <f t="shared" si="200"/>
        <v>0</v>
      </c>
      <c r="PCL127" s="229">
        <f t="shared" si="200"/>
        <v>0</v>
      </c>
      <c r="PCM127" s="229">
        <f t="shared" si="200"/>
        <v>0</v>
      </c>
      <c r="PCN127" s="229">
        <f t="shared" si="200"/>
        <v>0</v>
      </c>
      <c r="PCO127" s="229">
        <f t="shared" ref="PCO127:PEZ127" si="201">IFERROR(PCM127*PCK127,"")</f>
        <v>0</v>
      </c>
      <c r="PCP127" s="229">
        <f t="shared" si="201"/>
        <v>0</v>
      </c>
      <c r="PCQ127" s="229">
        <f t="shared" si="201"/>
        <v>0</v>
      </c>
      <c r="PCR127" s="229">
        <f t="shared" si="201"/>
        <v>0</v>
      </c>
      <c r="PCS127" s="229">
        <f t="shared" si="201"/>
        <v>0</v>
      </c>
      <c r="PCT127" s="229">
        <f t="shared" si="201"/>
        <v>0</v>
      </c>
      <c r="PCU127" s="229">
        <f t="shared" si="201"/>
        <v>0</v>
      </c>
      <c r="PCV127" s="229">
        <f t="shared" si="201"/>
        <v>0</v>
      </c>
      <c r="PCW127" s="229">
        <f t="shared" si="201"/>
        <v>0</v>
      </c>
      <c r="PCX127" s="229">
        <f t="shared" si="201"/>
        <v>0</v>
      </c>
      <c r="PCY127" s="229">
        <f t="shared" si="201"/>
        <v>0</v>
      </c>
      <c r="PCZ127" s="229">
        <f t="shared" si="201"/>
        <v>0</v>
      </c>
      <c r="PDA127" s="229">
        <f t="shared" si="201"/>
        <v>0</v>
      </c>
      <c r="PDB127" s="229">
        <f t="shared" si="201"/>
        <v>0</v>
      </c>
      <c r="PDC127" s="229">
        <f t="shared" si="201"/>
        <v>0</v>
      </c>
      <c r="PDD127" s="229">
        <f t="shared" si="201"/>
        <v>0</v>
      </c>
      <c r="PDE127" s="229">
        <f t="shared" si="201"/>
        <v>0</v>
      </c>
      <c r="PDF127" s="229">
        <f t="shared" si="201"/>
        <v>0</v>
      </c>
      <c r="PDG127" s="229">
        <f t="shared" si="201"/>
        <v>0</v>
      </c>
      <c r="PDH127" s="229">
        <f t="shared" si="201"/>
        <v>0</v>
      </c>
      <c r="PDI127" s="229">
        <f t="shared" si="201"/>
        <v>0</v>
      </c>
      <c r="PDJ127" s="229">
        <f t="shared" si="201"/>
        <v>0</v>
      </c>
      <c r="PDK127" s="229">
        <f t="shared" si="201"/>
        <v>0</v>
      </c>
      <c r="PDL127" s="229">
        <f t="shared" si="201"/>
        <v>0</v>
      </c>
      <c r="PDM127" s="229">
        <f t="shared" si="201"/>
        <v>0</v>
      </c>
      <c r="PDN127" s="229">
        <f t="shared" si="201"/>
        <v>0</v>
      </c>
      <c r="PDO127" s="229">
        <f t="shared" si="201"/>
        <v>0</v>
      </c>
      <c r="PDP127" s="229">
        <f t="shared" si="201"/>
        <v>0</v>
      </c>
      <c r="PDQ127" s="229">
        <f t="shared" si="201"/>
        <v>0</v>
      </c>
      <c r="PDR127" s="229">
        <f t="shared" si="201"/>
        <v>0</v>
      </c>
      <c r="PDS127" s="229">
        <f t="shared" si="201"/>
        <v>0</v>
      </c>
      <c r="PDT127" s="229">
        <f t="shared" si="201"/>
        <v>0</v>
      </c>
      <c r="PDU127" s="229">
        <f t="shared" si="201"/>
        <v>0</v>
      </c>
      <c r="PDV127" s="229">
        <f t="shared" si="201"/>
        <v>0</v>
      </c>
      <c r="PDW127" s="229">
        <f t="shared" si="201"/>
        <v>0</v>
      </c>
      <c r="PDX127" s="229">
        <f t="shared" si="201"/>
        <v>0</v>
      </c>
      <c r="PDY127" s="229">
        <f t="shared" si="201"/>
        <v>0</v>
      </c>
      <c r="PDZ127" s="229">
        <f t="shared" si="201"/>
        <v>0</v>
      </c>
      <c r="PEA127" s="229">
        <f t="shared" si="201"/>
        <v>0</v>
      </c>
      <c r="PEB127" s="229">
        <f t="shared" si="201"/>
        <v>0</v>
      </c>
      <c r="PEC127" s="229">
        <f t="shared" si="201"/>
        <v>0</v>
      </c>
      <c r="PED127" s="229">
        <f t="shared" si="201"/>
        <v>0</v>
      </c>
      <c r="PEE127" s="229">
        <f t="shared" si="201"/>
        <v>0</v>
      </c>
      <c r="PEF127" s="229">
        <f t="shared" si="201"/>
        <v>0</v>
      </c>
      <c r="PEG127" s="229">
        <f t="shared" si="201"/>
        <v>0</v>
      </c>
      <c r="PEH127" s="229">
        <f t="shared" si="201"/>
        <v>0</v>
      </c>
      <c r="PEI127" s="229">
        <f t="shared" si="201"/>
        <v>0</v>
      </c>
      <c r="PEJ127" s="229">
        <f t="shared" si="201"/>
        <v>0</v>
      </c>
      <c r="PEK127" s="229">
        <f t="shared" si="201"/>
        <v>0</v>
      </c>
      <c r="PEL127" s="229">
        <f t="shared" si="201"/>
        <v>0</v>
      </c>
      <c r="PEM127" s="229">
        <f t="shared" si="201"/>
        <v>0</v>
      </c>
      <c r="PEN127" s="229">
        <f t="shared" si="201"/>
        <v>0</v>
      </c>
      <c r="PEO127" s="229">
        <f t="shared" si="201"/>
        <v>0</v>
      </c>
      <c r="PEP127" s="229">
        <f t="shared" si="201"/>
        <v>0</v>
      </c>
      <c r="PEQ127" s="229">
        <f t="shared" si="201"/>
        <v>0</v>
      </c>
      <c r="PER127" s="229">
        <f t="shared" si="201"/>
        <v>0</v>
      </c>
      <c r="PES127" s="229">
        <f t="shared" si="201"/>
        <v>0</v>
      </c>
      <c r="PET127" s="229">
        <f t="shared" si="201"/>
        <v>0</v>
      </c>
      <c r="PEU127" s="229">
        <f t="shared" si="201"/>
        <v>0</v>
      </c>
      <c r="PEV127" s="229">
        <f t="shared" si="201"/>
        <v>0</v>
      </c>
      <c r="PEW127" s="229">
        <f t="shared" si="201"/>
        <v>0</v>
      </c>
      <c r="PEX127" s="229">
        <f t="shared" si="201"/>
        <v>0</v>
      </c>
      <c r="PEY127" s="229">
        <f t="shared" si="201"/>
        <v>0</v>
      </c>
      <c r="PEZ127" s="229">
        <f t="shared" si="201"/>
        <v>0</v>
      </c>
      <c r="PFA127" s="229">
        <f t="shared" ref="PFA127:PHL127" si="202">IFERROR(PEY127*PEW127,"")</f>
        <v>0</v>
      </c>
      <c r="PFB127" s="229">
        <f t="shared" si="202"/>
        <v>0</v>
      </c>
      <c r="PFC127" s="229">
        <f t="shared" si="202"/>
        <v>0</v>
      </c>
      <c r="PFD127" s="229">
        <f t="shared" si="202"/>
        <v>0</v>
      </c>
      <c r="PFE127" s="229">
        <f t="shared" si="202"/>
        <v>0</v>
      </c>
      <c r="PFF127" s="229">
        <f t="shared" si="202"/>
        <v>0</v>
      </c>
      <c r="PFG127" s="229">
        <f t="shared" si="202"/>
        <v>0</v>
      </c>
      <c r="PFH127" s="229">
        <f t="shared" si="202"/>
        <v>0</v>
      </c>
      <c r="PFI127" s="229">
        <f t="shared" si="202"/>
        <v>0</v>
      </c>
      <c r="PFJ127" s="229">
        <f t="shared" si="202"/>
        <v>0</v>
      </c>
      <c r="PFK127" s="229">
        <f t="shared" si="202"/>
        <v>0</v>
      </c>
      <c r="PFL127" s="229">
        <f t="shared" si="202"/>
        <v>0</v>
      </c>
      <c r="PFM127" s="229">
        <f t="shared" si="202"/>
        <v>0</v>
      </c>
      <c r="PFN127" s="229">
        <f t="shared" si="202"/>
        <v>0</v>
      </c>
      <c r="PFO127" s="229">
        <f t="shared" si="202"/>
        <v>0</v>
      </c>
      <c r="PFP127" s="229">
        <f t="shared" si="202"/>
        <v>0</v>
      </c>
      <c r="PFQ127" s="229">
        <f t="shared" si="202"/>
        <v>0</v>
      </c>
      <c r="PFR127" s="229">
        <f t="shared" si="202"/>
        <v>0</v>
      </c>
      <c r="PFS127" s="229">
        <f t="shared" si="202"/>
        <v>0</v>
      </c>
      <c r="PFT127" s="229">
        <f t="shared" si="202"/>
        <v>0</v>
      </c>
      <c r="PFU127" s="229">
        <f t="shared" si="202"/>
        <v>0</v>
      </c>
      <c r="PFV127" s="229">
        <f t="shared" si="202"/>
        <v>0</v>
      </c>
      <c r="PFW127" s="229">
        <f t="shared" si="202"/>
        <v>0</v>
      </c>
      <c r="PFX127" s="229">
        <f t="shared" si="202"/>
        <v>0</v>
      </c>
      <c r="PFY127" s="229">
        <f t="shared" si="202"/>
        <v>0</v>
      </c>
      <c r="PFZ127" s="229">
        <f t="shared" si="202"/>
        <v>0</v>
      </c>
      <c r="PGA127" s="229">
        <f t="shared" si="202"/>
        <v>0</v>
      </c>
      <c r="PGB127" s="229">
        <f t="shared" si="202"/>
        <v>0</v>
      </c>
      <c r="PGC127" s="229">
        <f t="shared" si="202"/>
        <v>0</v>
      </c>
      <c r="PGD127" s="229">
        <f t="shared" si="202"/>
        <v>0</v>
      </c>
      <c r="PGE127" s="229">
        <f t="shared" si="202"/>
        <v>0</v>
      </c>
      <c r="PGF127" s="229">
        <f t="shared" si="202"/>
        <v>0</v>
      </c>
      <c r="PGG127" s="229">
        <f t="shared" si="202"/>
        <v>0</v>
      </c>
      <c r="PGH127" s="229">
        <f t="shared" si="202"/>
        <v>0</v>
      </c>
      <c r="PGI127" s="229">
        <f t="shared" si="202"/>
        <v>0</v>
      </c>
      <c r="PGJ127" s="229">
        <f t="shared" si="202"/>
        <v>0</v>
      </c>
      <c r="PGK127" s="229">
        <f t="shared" si="202"/>
        <v>0</v>
      </c>
      <c r="PGL127" s="229">
        <f t="shared" si="202"/>
        <v>0</v>
      </c>
      <c r="PGM127" s="229">
        <f t="shared" si="202"/>
        <v>0</v>
      </c>
      <c r="PGN127" s="229">
        <f t="shared" si="202"/>
        <v>0</v>
      </c>
      <c r="PGO127" s="229">
        <f t="shared" si="202"/>
        <v>0</v>
      </c>
      <c r="PGP127" s="229">
        <f t="shared" si="202"/>
        <v>0</v>
      </c>
      <c r="PGQ127" s="229">
        <f t="shared" si="202"/>
        <v>0</v>
      </c>
      <c r="PGR127" s="229">
        <f t="shared" si="202"/>
        <v>0</v>
      </c>
      <c r="PGS127" s="229">
        <f t="shared" si="202"/>
        <v>0</v>
      </c>
      <c r="PGT127" s="229">
        <f t="shared" si="202"/>
        <v>0</v>
      </c>
      <c r="PGU127" s="229">
        <f t="shared" si="202"/>
        <v>0</v>
      </c>
      <c r="PGV127" s="229">
        <f t="shared" si="202"/>
        <v>0</v>
      </c>
      <c r="PGW127" s="229">
        <f t="shared" si="202"/>
        <v>0</v>
      </c>
      <c r="PGX127" s="229">
        <f t="shared" si="202"/>
        <v>0</v>
      </c>
      <c r="PGY127" s="229">
        <f t="shared" si="202"/>
        <v>0</v>
      </c>
      <c r="PGZ127" s="229">
        <f t="shared" si="202"/>
        <v>0</v>
      </c>
      <c r="PHA127" s="229">
        <f t="shared" si="202"/>
        <v>0</v>
      </c>
      <c r="PHB127" s="229">
        <f t="shared" si="202"/>
        <v>0</v>
      </c>
      <c r="PHC127" s="229">
        <f t="shared" si="202"/>
        <v>0</v>
      </c>
      <c r="PHD127" s="229">
        <f t="shared" si="202"/>
        <v>0</v>
      </c>
      <c r="PHE127" s="229">
        <f t="shared" si="202"/>
        <v>0</v>
      </c>
      <c r="PHF127" s="229">
        <f t="shared" si="202"/>
        <v>0</v>
      </c>
      <c r="PHG127" s="229">
        <f t="shared" si="202"/>
        <v>0</v>
      </c>
      <c r="PHH127" s="229">
        <f t="shared" si="202"/>
        <v>0</v>
      </c>
      <c r="PHI127" s="229">
        <f t="shared" si="202"/>
        <v>0</v>
      </c>
      <c r="PHJ127" s="229">
        <f t="shared" si="202"/>
        <v>0</v>
      </c>
      <c r="PHK127" s="229">
        <f t="shared" si="202"/>
        <v>0</v>
      </c>
      <c r="PHL127" s="229">
        <f t="shared" si="202"/>
        <v>0</v>
      </c>
      <c r="PHM127" s="229">
        <f t="shared" ref="PHM127:PJX127" si="203">IFERROR(PHK127*PHI127,"")</f>
        <v>0</v>
      </c>
      <c r="PHN127" s="229">
        <f t="shared" si="203"/>
        <v>0</v>
      </c>
      <c r="PHO127" s="229">
        <f t="shared" si="203"/>
        <v>0</v>
      </c>
      <c r="PHP127" s="229">
        <f t="shared" si="203"/>
        <v>0</v>
      </c>
      <c r="PHQ127" s="229">
        <f t="shared" si="203"/>
        <v>0</v>
      </c>
      <c r="PHR127" s="229">
        <f t="shared" si="203"/>
        <v>0</v>
      </c>
      <c r="PHS127" s="229">
        <f t="shared" si="203"/>
        <v>0</v>
      </c>
      <c r="PHT127" s="229">
        <f t="shared" si="203"/>
        <v>0</v>
      </c>
      <c r="PHU127" s="229">
        <f t="shared" si="203"/>
        <v>0</v>
      </c>
      <c r="PHV127" s="229">
        <f t="shared" si="203"/>
        <v>0</v>
      </c>
      <c r="PHW127" s="229">
        <f t="shared" si="203"/>
        <v>0</v>
      </c>
      <c r="PHX127" s="229">
        <f t="shared" si="203"/>
        <v>0</v>
      </c>
      <c r="PHY127" s="229">
        <f t="shared" si="203"/>
        <v>0</v>
      </c>
      <c r="PHZ127" s="229">
        <f t="shared" si="203"/>
        <v>0</v>
      </c>
      <c r="PIA127" s="229">
        <f t="shared" si="203"/>
        <v>0</v>
      </c>
      <c r="PIB127" s="229">
        <f t="shared" si="203"/>
        <v>0</v>
      </c>
      <c r="PIC127" s="229">
        <f t="shared" si="203"/>
        <v>0</v>
      </c>
      <c r="PID127" s="229">
        <f t="shared" si="203"/>
        <v>0</v>
      </c>
      <c r="PIE127" s="229">
        <f t="shared" si="203"/>
        <v>0</v>
      </c>
      <c r="PIF127" s="229">
        <f t="shared" si="203"/>
        <v>0</v>
      </c>
      <c r="PIG127" s="229">
        <f t="shared" si="203"/>
        <v>0</v>
      </c>
      <c r="PIH127" s="229">
        <f t="shared" si="203"/>
        <v>0</v>
      </c>
      <c r="PII127" s="229">
        <f t="shared" si="203"/>
        <v>0</v>
      </c>
      <c r="PIJ127" s="229">
        <f t="shared" si="203"/>
        <v>0</v>
      </c>
      <c r="PIK127" s="229">
        <f t="shared" si="203"/>
        <v>0</v>
      </c>
      <c r="PIL127" s="229">
        <f t="shared" si="203"/>
        <v>0</v>
      </c>
      <c r="PIM127" s="229">
        <f t="shared" si="203"/>
        <v>0</v>
      </c>
      <c r="PIN127" s="229">
        <f t="shared" si="203"/>
        <v>0</v>
      </c>
      <c r="PIO127" s="229">
        <f t="shared" si="203"/>
        <v>0</v>
      </c>
      <c r="PIP127" s="229">
        <f t="shared" si="203"/>
        <v>0</v>
      </c>
      <c r="PIQ127" s="229">
        <f t="shared" si="203"/>
        <v>0</v>
      </c>
      <c r="PIR127" s="229">
        <f t="shared" si="203"/>
        <v>0</v>
      </c>
      <c r="PIS127" s="229">
        <f t="shared" si="203"/>
        <v>0</v>
      </c>
      <c r="PIT127" s="229">
        <f t="shared" si="203"/>
        <v>0</v>
      </c>
      <c r="PIU127" s="229">
        <f t="shared" si="203"/>
        <v>0</v>
      </c>
      <c r="PIV127" s="229">
        <f t="shared" si="203"/>
        <v>0</v>
      </c>
      <c r="PIW127" s="229">
        <f t="shared" si="203"/>
        <v>0</v>
      </c>
      <c r="PIX127" s="229">
        <f t="shared" si="203"/>
        <v>0</v>
      </c>
      <c r="PIY127" s="229">
        <f t="shared" si="203"/>
        <v>0</v>
      </c>
      <c r="PIZ127" s="229">
        <f t="shared" si="203"/>
        <v>0</v>
      </c>
      <c r="PJA127" s="229">
        <f t="shared" si="203"/>
        <v>0</v>
      </c>
      <c r="PJB127" s="229">
        <f t="shared" si="203"/>
        <v>0</v>
      </c>
      <c r="PJC127" s="229">
        <f t="shared" si="203"/>
        <v>0</v>
      </c>
      <c r="PJD127" s="229">
        <f t="shared" si="203"/>
        <v>0</v>
      </c>
      <c r="PJE127" s="229">
        <f t="shared" si="203"/>
        <v>0</v>
      </c>
      <c r="PJF127" s="229">
        <f t="shared" si="203"/>
        <v>0</v>
      </c>
      <c r="PJG127" s="229">
        <f t="shared" si="203"/>
        <v>0</v>
      </c>
      <c r="PJH127" s="229">
        <f t="shared" si="203"/>
        <v>0</v>
      </c>
      <c r="PJI127" s="229">
        <f t="shared" si="203"/>
        <v>0</v>
      </c>
      <c r="PJJ127" s="229">
        <f t="shared" si="203"/>
        <v>0</v>
      </c>
      <c r="PJK127" s="229">
        <f t="shared" si="203"/>
        <v>0</v>
      </c>
      <c r="PJL127" s="229">
        <f t="shared" si="203"/>
        <v>0</v>
      </c>
      <c r="PJM127" s="229">
        <f t="shared" si="203"/>
        <v>0</v>
      </c>
      <c r="PJN127" s="229">
        <f t="shared" si="203"/>
        <v>0</v>
      </c>
      <c r="PJO127" s="229">
        <f t="shared" si="203"/>
        <v>0</v>
      </c>
      <c r="PJP127" s="229">
        <f t="shared" si="203"/>
        <v>0</v>
      </c>
      <c r="PJQ127" s="229">
        <f t="shared" si="203"/>
        <v>0</v>
      </c>
      <c r="PJR127" s="229">
        <f t="shared" si="203"/>
        <v>0</v>
      </c>
      <c r="PJS127" s="229">
        <f t="shared" si="203"/>
        <v>0</v>
      </c>
      <c r="PJT127" s="229">
        <f t="shared" si="203"/>
        <v>0</v>
      </c>
      <c r="PJU127" s="229">
        <f t="shared" si="203"/>
        <v>0</v>
      </c>
      <c r="PJV127" s="229">
        <f t="shared" si="203"/>
        <v>0</v>
      </c>
      <c r="PJW127" s="229">
        <f t="shared" si="203"/>
        <v>0</v>
      </c>
      <c r="PJX127" s="229">
        <f t="shared" si="203"/>
        <v>0</v>
      </c>
      <c r="PJY127" s="229">
        <f t="shared" ref="PJY127:PMJ127" si="204">IFERROR(PJW127*PJU127,"")</f>
        <v>0</v>
      </c>
      <c r="PJZ127" s="229">
        <f t="shared" si="204"/>
        <v>0</v>
      </c>
      <c r="PKA127" s="229">
        <f t="shared" si="204"/>
        <v>0</v>
      </c>
      <c r="PKB127" s="229">
        <f t="shared" si="204"/>
        <v>0</v>
      </c>
      <c r="PKC127" s="229">
        <f t="shared" si="204"/>
        <v>0</v>
      </c>
      <c r="PKD127" s="229">
        <f t="shared" si="204"/>
        <v>0</v>
      </c>
      <c r="PKE127" s="229">
        <f t="shared" si="204"/>
        <v>0</v>
      </c>
      <c r="PKF127" s="229">
        <f t="shared" si="204"/>
        <v>0</v>
      </c>
      <c r="PKG127" s="229">
        <f t="shared" si="204"/>
        <v>0</v>
      </c>
      <c r="PKH127" s="229">
        <f t="shared" si="204"/>
        <v>0</v>
      </c>
      <c r="PKI127" s="229">
        <f t="shared" si="204"/>
        <v>0</v>
      </c>
      <c r="PKJ127" s="229">
        <f t="shared" si="204"/>
        <v>0</v>
      </c>
      <c r="PKK127" s="229">
        <f t="shared" si="204"/>
        <v>0</v>
      </c>
      <c r="PKL127" s="229">
        <f t="shared" si="204"/>
        <v>0</v>
      </c>
      <c r="PKM127" s="229">
        <f t="shared" si="204"/>
        <v>0</v>
      </c>
      <c r="PKN127" s="229">
        <f t="shared" si="204"/>
        <v>0</v>
      </c>
      <c r="PKO127" s="229">
        <f t="shared" si="204"/>
        <v>0</v>
      </c>
      <c r="PKP127" s="229">
        <f t="shared" si="204"/>
        <v>0</v>
      </c>
      <c r="PKQ127" s="229">
        <f t="shared" si="204"/>
        <v>0</v>
      </c>
      <c r="PKR127" s="229">
        <f t="shared" si="204"/>
        <v>0</v>
      </c>
      <c r="PKS127" s="229">
        <f t="shared" si="204"/>
        <v>0</v>
      </c>
      <c r="PKT127" s="229">
        <f t="shared" si="204"/>
        <v>0</v>
      </c>
      <c r="PKU127" s="229">
        <f t="shared" si="204"/>
        <v>0</v>
      </c>
      <c r="PKV127" s="229">
        <f t="shared" si="204"/>
        <v>0</v>
      </c>
      <c r="PKW127" s="229">
        <f t="shared" si="204"/>
        <v>0</v>
      </c>
      <c r="PKX127" s="229">
        <f t="shared" si="204"/>
        <v>0</v>
      </c>
      <c r="PKY127" s="229">
        <f t="shared" si="204"/>
        <v>0</v>
      </c>
      <c r="PKZ127" s="229">
        <f t="shared" si="204"/>
        <v>0</v>
      </c>
      <c r="PLA127" s="229">
        <f t="shared" si="204"/>
        <v>0</v>
      </c>
      <c r="PLB127" s="229">
        <f t="shared" si="204"/>
        <v>0</v>
      </c>
      <c r="PLC127" s="229">
        <f t="shared" si="204"/>
        <v>0</v>
      </c>
      <c r="PLD127" s="229">
        <f t="shared" si="204"/>
        <v>0</v>
      </c>
      <c r="PLE127" s="229">
        <f t="shared" si="204"/>
        <v>0</v>
      </c>
      <c r="PLF127" s="229">
        <f t="shared" si="204"/>
        <v>0</v>
      </c>
      <c r="PLG127" s="229">
        <f t="shared" si="204"/>
        <v>0</v>
      </c>
      <c r="PLH127" s="229">
        <f t="shared" si="204"/>
        <v>0</v>
      </c>
      <c r="PLI127" s="229">
        <f t="shared" si="204"/>
        <v>0</v>
      </c>
      <c r="PLJ127" s="229">
        <f t="shared" si="204"/>
        <v>0</v>
      </c>
      <c r="PLK127" s="229">
        <f t="shared" si="204"/>
        <v>0</v>
      </c>
      <c r="PLL127" s="229">
        <f t="shared" si="204"/>
        <v>0</v>
      </c>
      <c r="PLM127" s="229">
        <f t="shared" si="204"/>
        <v>0</v>
      </c>
      <c r="PLN127" s="229">
        <f t="shared" si="204"/>
        <v>0</v>
      </c>
      <c r="PLO127" s="229">
        <f t="shared" si="204"/>
        <v>0</v>
      </c>
      <c r="PLP127" s="229">
        <f t="shared" si="204"/>
        <v>0</v>
      </c>
      <c r="PLQ127" s="229">
        <f t="shared" si="204"/>
        <v>0</v>
      </c>
      <c r="PLR127" s="229">
        <f t="shared" si="204"/>
        <v>0</v>
      </c>
      <c r="PLS127" s="229">
        <f t="shared" si="204"/>
        <v>0</v>
      </c>
      <c r="PLT127" s="229">
        <f t="shared" si="204"/>
        <v>0</v>
      </c>
      <c r="PLU127" s="229">
        <f t="shared" si="204"/>
        <v>0</v>
      </c>
      <c r="PLV127" s="229">
        <f t="shared" si="204"/>
        <v>0</v>
      </c>
      <c r="PLW127" s="229">
        <f t="shared" si="204"/>
        <v>0</v>
      </c>
      <c r="PLX127" s="229">
        <f t="shared" si="204"/>
        <v>0</v>
      </c>
      <c r="PLY127" s="229">
        <f t="shared" si="204"/>
        <v>0</v>
      </c>
      <c r="PLZ127" s="229">
        <f t="shared" si="204"/>
        <v>0</v>
      </c>
      <c r="PMA127" s="229">
        <f t="shared" si="204"/>
        <v>0</v>
      </c>
      <c r="PMB127" s="229">
        <f t="shared" si="204"/>
        <v>0</v>
      </c>
      <c r="PMC127" s="229">
        <f t="shared" si="204"/>
        <v>0</v>
      </c>
      <c r="PMD127" s="229">
        <f t="shared" si="204"/>
        <v>0</v>
      </c>
      <c r="PME127" s="229">
        <f t="shared" si="204"/>
        <v>0</v>
      </c>
      <c r="PMF127" s="229">
        <f t="shared" si="204"/>
        <v>0</v>
      </c>
      <c r="PMG127" s="229">
        <f t="shared" si="204"/>
        <v>0</v>
      </c>
      <c r="PMH127" s="229">
        <f t="shared" si="204"/>
        <v>0</v>
      </c>
      <c r="PMI127" s="229">
        <f t="shared" si="204"/>
        <v>0</v>
      </c>
      <c r="PMJ127" s="229">
        <f t="shared" si="204"/>
        <v>0</v>
      </c>
      <c r="PMK127" s="229">
        <f t="shared" ref="PMK127:POV127" si="205">IFERROR(PMI127*PMG127,"")</f>
        <v>0</v>
      </c>
      <c r="PML127" s="229">
        <f t="shared" si="205"/>
        <v>0</v>
      </c>
      <c r="PMM127" s="229">
        <f t="shared" si="205"/>
        <v>0</v>
      </c>
      <c r="PMN127" s="229">
        <f t="shared" si="205"/>
        <v>0</v>
      </c>
      <c r="PMO127" s="229">
        <f t="shared" si="205"/>
        <v>0</v>
      </c>
      <c r="PMP127" s="229">
        <f t="shared" si="205"/>
        <v>0</v>
      </c>
      <c r="PMQ127" s="229">
        <f t="shared" si="205"/>
        <v>0</v>
      </c>
      <c r="PMR127" s="229">
        <f t="shared" si="205"/>
        <v>0</v>
      </c>
      <c r="PMS127" s="229">
        <f t="shared" si="205"/>
        <v>0</v>
      </c>
      <c r="PMT127" s="229">
        <f t="shared" si="205"/>
        <v>0</v>
      </c>
      <c r="PMU127" s="229">
        <f t="shared" si="205"/>
        <v>0</v>
      </c>
      <c r="PMV127" s="229">
        <f t="shared" si="205"/>
        <v>0</v>
      </c>
      <c r="PMW127" s="229">
        <f t="shared" si="205"/>
        <v>0</v>
      </c>
      <c r="PMX127" s="229">
        <f t="shared" si="205"/>
        <v>0</v>
      </c>
      <c r="PMY127" s="229">
        <f t="shared" si="205"/>
        <v>0</v>
      </c>
      <c r="PMZ127" s="229">
        <f t="shared" si="205"/>
        <v>0</v>
      </c>
      <c r="PNA127" s="229">
        <f t="shared" si="205"/>
        <v>0</v>
      </c>
      <c r="PNB127" s="229">
        <f t="shared" si="205"/>
        <v>0</v>
      </c>
      <c r="PNC127" s="229">
        <f t="shared" si="205"/>
        <v>0</v>
      </c>
      <c r="PND127" s="229">
        <f t="shared" si="205"/>
        <v>0</v>
      </c>
      <c r="PNE127" s="229">
        <f t="shared" si="205"/>
        <v>0</v>
      </c>
      <c r="PNF127" s="229">
        <f t="shared" si="205"/>
        <v>0</v>
      </c>
      <c r="PNG127" s="229">
        <f t="shared" si="205"/>
        <v>0</v>
      </c>
      <c r="PNH127" s="229">
        <f t="shared" si="205"/>
        <v>0</v>
      </c>
      <c r="PNI127" s="229">
        <f t="shared" si="205"/>
        <v>0</v>
      </c>
      <c r="PNJ127" s="229">
        <f t="shared" si="205"/>
        <v>0</v>
      </c>
      <c r="PNK127" s="229">
        <f t="shared" si="205"/>
        <v>0</v>
      </c>
      <c r="PNL127" s="229">
        <f t="shared" si="205"/>
        <v>0</v>
      </c>
      <c r="PNM127" s="229">
        <f t="shared" si="205"/>
        <v>0</v>
      </c>
      <c r="PNN127" s="229">
        <f t="shared" si="205"/>
        <v>0</v>
      </c>
      <c r="PNO127" s="229">
        <f t="shared" si="205"/>
        <v>0</v>
      </c>
      <c r="PNP127" s="229">
        <f t="shared" si="205"/>
        <v>0</v>
      </c>
      <c r="PNQ127" s="229">
        <f t="shared" si="205"/>
        <v>0</v>
      </c>
      <c r="PNR127" s="229">
        <f t="shared" si="205"/>
        <v>0</v>
      </c>
      <c r="PNS127" s="229">
        <f t="shared" si="205"/>
        <v>0</v>
      </c>
      <c r="PNT127" s="229">
        <f t="shared" si="205"/>
        <v>0</v>
      </c>
      <c r="PNU127" s="229">
        <f t="shared" si="205"/>
        <v>0</v>
      </c>
      <c r="PNV127" s="229">
        <f t="shared" si="205"/>
        <v>0</v>
      </c>
      <c r="PNW127" s="229">
        <f t="shared" si="205"/>
        <v>0</v>
      </c>
      <c r="PNX127" s="229">
        <f t="shared" si="205"/>
        <v>0</v>
      </c>
      <c r="PNY127" s="229">
        <f t="shared" si="205"/>
        <v>0</v>
      </c>
      <c r="PNZ127" s="229">
        <f t="shared" si="205"/>
        <v>0</v>
      </c>
      <c r="POA127" s="229">
        <f t="shared" si="205"/>
        <v>0</v>
      </c>
      <c r="POB127" s="229">
        <f t="shared" si="205"/>
        <v>0</v>
      </c>
      <c r="POC127" s="229">
        <f t="shared" si="205"/>
        <v>0</v>
      </c>
      <c r="POD127" s="229">
        <f t="shared" si="205"/>
        <v>0</v>
      </c>
      <c r="POE127" s="229">
        <f t="shared" si="205"/>
        <v>0</v>
      </c>
      <c r="POF127" s="229">
        <f t="shared" si="205"/>
        <v>0</v>
      </c>
      <c r="POG127" s="229">
        <f t="shared" si="205"/>
        <v>0</v>
      </c>
      <c r="POH127" s="229">
        <f t="shared" si="205"/>
        <v>0</v>
      </c>
      <c r="POI127" s="229">
        <f t="shared" si="205"/>
        <v>0</v>
      </c>
      <c r="POJ127" s="229">
        <f t="shared" si="205"/>
        <v>0</v>
      </c>
      <c r="POK127" s="229">
        <f t="shared" si="205"/>
        <v>0</v>
      </c>
      <c r="POL127" s="229">
        <f t="shared" si="205"/>
        <v>0</v>
      </c>
      <c r="POM127" s="229">
        <f t="shared" si="205"/>
        <v>0</v>
      </c>
      <c r="PON127" s="229">
        <f t="shared" si="205"/>
        <v>0</v>
      </c>
      <c r="POO127" s="229">
        <f t="shared" si="205"/>
        <v>0</v>
      </c>
      <c r="POP127" s="229">
        <f t="shared" si="205"/>
        <v>0</v>
      </c>
      <c r="POQ127" s="229">
        <f t="shared" si="205"/>
        <v>0</v>
      </c>
      <c r="POR127" s="229">
        <f t="shared" si="205"/>
        <v>0</v>
      </c>
      <c r="POS127" s="229">
        <f t="shared" si="205"/>
        <v>0</v>
      </c>
      <c r="POT127" s="229">
        <f t="shared" si="205"/>
        <v>0</v>
      </c>
      <c r="POU127" s="229">
        <f t="shared" si="205"/>
        <v>0</v>
      </c>
      <c r="POV127" s="229">
        <f t="shared" si="205"/>
        <v>0</v>
      </c>
      <c r="POW127" s="229">
        <f t="shared" ref="POW127:PRH127" si="206">IFERROR(POU127*POS127,"")</f>
        <v>0</v>
      </c>
      <c r="POX127" s="229">
        <f t="shared" si="206"/>
        <v>0</v>
      </c>
      <c r="POY127" s="229">
        <f t="shared" si="206"/>
        <v>0</v>
      </c>
      <c r="POZ127" s="229">
        <f t="shared" si="206"/>
        <v>0</v>
      </c>
      <c r="PPA127" s="229">
        <f t="shared" si="206"/>
        <v>0</v>
      </c>
      <c r="PPB127" s="229">
        <f t="shared" si="206"/>
        <v>0</v>
      </c>
      <c r="PPC127" s="229">
        <f t="shared" si="206"/>
        <v>0</v>
      </c>
      <c r="PPD127" s="229">
        <f t="shared" si="206"/>
        <v>0</v>
      </c>
      <c r="PPE127" s="229">
        <f t="shared" si="206"/>
        <v>0</v>
      </c>
      <c r="PPF127" s="229">
        <f t="shared" si="206"/>
        <v>0</v>
      </c>
      <c r="PPG127" s="229">
        <f t="shared" si="206"/>
        <v>0</v>
      </c>
      <c r="PPH127" s="229">
        <f t="shared" si="206"/>
        <v>0</v>
      </c>
      <c r="PPI127" s="229">
        <f t="shared" si="206"/>
        <v>0</v>
      </c>
      <c r="PPJ127" s="229">
        <f t="shared" si="206"/>
        <v>0</v>
      </c>
      <c r="PPK127" s="229">
        <f t="shared" si="206"/>
        <v>0</v>
      </c>
      <c r="PPL127" s="229">
        <f t="shared" si="206"/>
        <v>0</v>
      </c>
      <c r="PPM127" s="229">
        <f t="shared" si="206"/>
        <v>0</v>
      </c>
      <c r="PPN127" s="229">
        <f t="shared" si="206"/>
        <v>0</v>
      </c>
      <c r="PPO127" s="229">
        <f t="shared" si="206"/>
        <v>0</v>
      </c>
      <c r="PPP127" s="229">
        <f t="shared" si="206"/>
        <v>0</v>
      </c>
      <c r="PPQ127" s="229">
        <f t="shared" si="206"/>
        <v>0</v>
      </c>
      <c r="PPR127" s="229">
        <f t="shared" si="206"/>
        <v>0</v>
      </c>
      <c r="PPS127" s="229">
        <f t="shared" si="206"/>
        <v>0</v>
      </c>
      <c r="PPT127" s="229">
        <f t="shared" si="206"/>
        <v>0</v>
      </c>
      <c r="PPU127" s="229">
        <f t="shared" si="206"/>
        <v>0</v>
      </c>
      <c r="PPV127" s="229">
        <f t="shared" si="206"/>
        <v>0</v>
      </c>
      <c r="PPW127" s="229">
        <f t="shared" si="206"/>
        <v>0</v>
      </c>
      <c r="PPX127" s="229">
        <f t="shared" si="206"/>
        <v>0</v>
      </c>
      <c r="PPY127" s="229">
        <f t="shared" si="206"/>
        <v>0</v>
      </c>
      <c r="PPZ127" s="229">
        <f t="shared" si="206"/>
        <v>0</v>
      </c>
      <c r="PQA127" s="229">
        <f t="shared" si="206"/>
        <v>0</v>
      </c>
      <c r="PQB127" s="229">
        <f t="shared" si="206"/>
        <v>0</v>
      </c>
      <c r="PQC127" s="229">
        <f t="shared" si="206"/>
        <v>0</v>
      </c>
      <c r="PQD127" s="229">
        <f t="shared" si="206"/>
        <v>0</v>
      </c>
      <c r="PQE127" s="229">
        <f t="shared" si="206"/>
        <v>0</v>
      </c>
      <c r="PQF127" s="229">
        <f t="shared" si="206"/>
        <v>0</v>
      </c>
      <c r="PQG127" s="229">
        <f t="shared" si="206"/>
        <v>0</v>
      </c>
      <c r="PQH127" s="229">
        <f t="shared" si="206"/>
        <v>0</v>
      </c>
      <c r="PQI127" s="229">
        <f t="shared" si="206"/>
        <v>0</v>
      </c>
      <c r="PQJ127" s="229">
        <f t="shared" si="206"/>
        <v>0</v>
      </c>
      <c r="PQK127" s="229">
        <f t="shared" si="206"/>
        <v>0</v>
      </c>
      <c r="PQL127" s="229">
        <f t="shared" si="206"/>
        <v>0</v>
      </c>
      <c r="PQM127" s="229">
        <f t="shared" si="206"/>
        <v>0</v>
      </c>
      <c r="PQN127" s="229">
        <f t="shared" si="206"/>
        <v>0</v>
      </c>
      <c r="PQO127" s="229">
        <f t="shared" si="206"/>
        <v>0</v>
      </c>
      <c r="PQP127" s="229">
        <f t="shared" si="206"/>
        <v>0</v>
      </c>
      <c r="PQQ127" s="229">
        <f t="shared" si="206"/>
        <v>0</v>
      </c>
      <c r="PQR127" s="229">
        <f t="shared" si="206"/>
        <v>0</v>
      </c>
      <c r="PQS127" s="229">
        <f t="shared" si="206"/>
        <v>0</v>
      </c>
      <c r="PQT127" s="229">
        <f t="shared" si="206"/>
        <v>0</v>
      </c>
      <c r="PQU127" s="229">
        <f t="shared" si="206"/>
        <v>0</v>
      </c>
      <c r="PQV127" s="229">
        <f t="shared" si="206"/>
        <v>0</v>
      </c>
      <c r="PQW127" s="229">
        <f t="shared" si="206"/>
        <v>0</v>
      </c>
      <c r="PQX127" s="229">
        <f t="shared" si="206"/>
        <v>0</v>
      </c>
      <c r="PQY127" s="229">
        <f t="shared" si="206"/>
        <v>0</v>
      </c>
      <c r="PQZ127" s="229">
        <f t="shared" si="206"/>
        <v>0</v>
      </c>
      <c r="PRA127" s="229">
        <f t="shared" si="206"/>
        <v>0</v>
      </c>
      <c r="PRB127" s="229">
        <f t="shared" si="206"/>
        <v>0</v>
      </c>
      <c r="PRC127" s="229">
        <f t="shared" si="206"/>
        <v>0</v>
      </c>
      <c r="PRD127" s="229">
        <f t="shared" si="206"/>
        <v>0</v>
      </c>
      <c r="PRE127" s="229">
        <f t="shared" si="206"/>
        <v>0</v>
      </c>
      <c r="PRF127" s="229">
        <f t="shared" si="206"/>
        <v>0</v>
      </c>
      <c r="PRG127" s="229">
        <f t="shared" si="206"/>
        <v>0</v>
      </c>
      <c r="PRH127" s="229">
        <f t="shared" si="206"/>
        <v>0</v>
      </c>
      <c r="PRI127" s="229">
        <f t="shared" ref="PRI127:PTT127" si="207">IFERROR(PRG127*PRE127,"")</f>
        <v>0</v>
      </c>
      <c r="PRJ127" s="229">
        <f t="shared" si="207"/>
        <v>0</v>
      </c>
      <c r="PRK127" s="229">
        <f t="shared" si="207"/>
        <v>0</v>
      </c>
      <c r="PRL127" s="229">
        <f t="shared" si="207"/>
        <v>0</v>
      </c>
      <c r="PRM127" s="229">
        <f t="shared" si="207"/>
        <v>0</v>
      </c>
      <c r="PRN127" s="229">
        <f t="shared" si="207"/>
        <v>0</v>
      </c>
      <c r="PRO127" s="229">
        <f t="shared" si="207"/>
        <v>0</v>
      </c>
      <c r="PRP127" s="229">
        <f t="shared" si="207"/>
        <v>0</v>
      </c>
      <c r="PRQ127" s="229">
        <f t="shared" si="207"/>
        <v>0</v>
      </c>
      <c r="PRR127" s="229">
        <f t="shared" si="207"/>
        <v>0</v>
      </c>
      <c r="PRS127" s="229">
        <f t="shared" si="207"/>
        <v>0</v>
      </c>
      <c r="PRT127" s="229">
        <f t="shared" si="207"/>
        <v>0</v>
      </c>
      <c r="PRU127" s="229">
        <f t="shared" si="207"/>
        <v>0</v>
      </c>
      <c r="PRV127" s="229">
        <f t="shared" si="207"/>
        <v>0</v>
      </c>
      <c r="PRW127" s="229">
        <f t="shared" si="207"/>
        <v>0</v>
      </c>
      <c r="PRX127" s="229">
        <f t="shared" si="207"/>
        <v>0</v>
      </c>
      <c r="PRY127" s="229">
        <f t="shared" si="207"/>
        <v>0</v>
      </c>
      <c r="PRZ127" s="229">
        <f t="shared" si="207"/>
        <v>0</v>
      </c>
      <c r="PSA127" s="229">
        <f t="shared" si="207"/>
        <v>0</v>
      </c>
      <c r="PSB127" s="229">
        <f t="shared" si="207"/>
        <v>0</v>
      </c>
      <c r="PSC127" s="229">
        <f t="shared" si="207"/>
        <v>0</v>
      </c>
      <c r="PSD127" s="229">
        <f t="shared" si="207"/>
        <v>0</v>
      </c>
      <c r="PSE127" s="229">
        <f t="shared" si="207"/>
        <v>0</v>
      </c>
      <c r="PSF127" s="229">
        <f t="shared" si="207"/>
        <v>0</v>
      </c>
      <c r="PSG127" s="229">
        <f t="shared" si="207"/>
        <v>0</v>
      </c>
      <c r="PSH127" s="229">
        <f t="shared" si="207"/>
        <v>0</v>
      </c>
      <c r="PSI127" s="229">
        <f t="shared" si="207"/>
        <v>0</v>
      </c>
      <c r="PSJ127" s="229">
        <f t="shared" si="207"/>
        <v>0</v>
      </c>
      <c r="PSK127" s="229">
        <f t="shared" si="207"/>
        <v>0</v>
      </c>
      <c r="PSL127" s="229">
        <f t="shared" si="207"/>
        <v>0</v>
      </c>
      <c r="PSM127" s="229">
        <f t="shared" si="207"/>
        <v>0</v>
      </c>
      <c r="PSN127" s="229">
        <f t="shared" si="207"/>
        <v>0</v>
      </c>
      <c r="PSO127" s="229">
        <f t="shared" si="207"/>
        <v>0</v>
      </c>
      <c r="PSP127" s="229">
        <f t="shared" si="207"/>
        <v>0</v>
      </c>
      <c r="PSQ127" s="229">
        <f t="shared" si="207"/>
        <v>0</v>
      </c>
      <c r="PSR127" s="229">
        <f t="shared" si="207"/>
        <v>0</v>
      </c>
      <c r="PSS127" s="229">
        <f t="shared" si="207"/>
        <v>0</v>
      </c>
      <c r="PST127" s="229">
        <f t="shared" si="207"/>
        <v>0</v>
      </c>
      <c r="PSU127" s="229">
        <f t="shared" si="207"/>
        <v>0</v>
      </c>
      <c r="PSV127" s="229">
        <f t="shared" si="207"/>
        <v>0</v>
      </c>
      <c r="PSW127" s="229">
        <f t="shared" si="207"/>
        <v>0</v>
      </c>
      <c r="PSX127" s="229">
        <f t="shared" si="207"/>
        <v>0</v>
      </c>
      <c r="PSY127" s="229">
        <f t="shared" si="207"/>
        <v>0</v>
      </c>
      <c r="PSZ127" s="229">
        <f t="shared" si="207"/>
        <v>0</v>
      </c>
      <c r="PTA127" s="229">
        <f t="shared" si="207"/>
        <v>0</v>
      </c>
      <c r="PTB127" s="229">
        <f t="shared" si="207"/>
        <v>0</v>
      </c>
      <c r="PTC127" s="229">
        <f t="shared" si="207"/>
        <v>0</v>
      </c>
      <c r="PTD127" s="229">
        <f t="shared" si="207"/>
        <v>0</v>
      </c>
      <c r="PTE127" s="229">
        <f t="shared" si="207"/>
        <v>0</v>
      </c>
      <c r="PTF127" s="229">
        <f t="shared" si="207"/>
        <v>0</v>
      </c>
      <c r="PTG127" s="229">
        <f t="shared" si="207"/>
        <v>0</v>
      </c>
      <c r="PTH127" s="229">
        <f t="shared" si="207"/>
        <v>0</v>
      </c>
      <c r="PTI127" s="229">
        <f t="shared" si="207"/>
        <v>0</v>
      </c>
      <c r="PTJ127" s="229">
        <f t="shared" si="207"/>
        <v>0</v>
      </c>
      <c r="PTK127" s="229">
        <f t="shared" si="207"/>
        <v>0</v>
      </c>
      <c r="PTL127" s="229">
        <f t="shared" si="207"/>
        <v>0</v>
      </c>
      <c r="PTM127" s="229">
        <f t="shared" si="207"/>
        <v>0</v>
      </c>
      <c r="PTN127" s="229">
        <f t="shared" si="207"/>
        <v>0</v>
      </c>
      <c r="PTO127" s="229">
        <f t="shared" si="207"/>
        <v>0</v>
      </c>
      <c r="PTP127" s="229">
        <f t="shared" si="207"/>
        <v>0</v>
      </c>
      <c r="PTQ127" s="229">
        <f t="shared" si="207"/>
        <v>0</v>
      </c>
      <c r="PTR127" s="229">
        <f t="shared" si="207"/>
        <v>0</v>
      </c>
      <c r="PTS127" s="229">
        <f t="shared" si="207"/>
        <v>0</v>
      </c>
      <c r="PTT127" s="229">
        <f t="shared" si="207"/>
        <v>0</v>
      </c>
      <c r="PTU127" s="229">
        <f t="shared" ref="PTU127:PWF127" si="208">IFERROR(PTS127*PTQ127,"")</f>
        <v>0</v>
      </c>
      <c r="PTV127" s="229">
        <f t="shared" si="208"/>
        <v>0</v>
      </c>
      <c r="PTW127" s="229">
        <f t="shared" si="208"/>
        <v>0</v>
      </c>
      <c r="PTX127" s="229">
        <f t="shared" si="208"/>
        <v>0</v>
      </c>
      <c r="PTY127" s="229">
        <f t="shared" si="208"/>
        <v>0</v>
      </c>
      <c r="PTZ127" s="229">
        <f t="shared" si="208"/>
        <v>0</v>
      </c>
      <c r="PUA127" s="229">
        <f t="shared" si="208"/>
        <v>0</v>
      </c>
      <c r="PUB127" s="229">
        <f t="shared" si="208"/>
        <v>0</v>
      </c>
      <c r="PUC127" s="229">
        <f t="shared" si="208"/>
        <v>0</v>
      </c>
      <c r="PUD127" s="229">
        <f t="shared" si="208"/>
        <v>0</v>
      </c>
      <c r="PUE127" s="229">
        <f t="shared" si="208"/>
        <v>0</v>
      </c>
      <c r="PUF127" s="229">
        <f t="shared" si="208"/>
        <v>0</v>
      </c>
      <c r="PUG127" s="229">
        <f t="shared" si="208"/>
        <v>0</v>
      </c>
      <c r="PUH127" s="229">
        <f t="shared" si="208"/>
        <v>0</v>
      </c>
      <c r="PUI127" s="229">
        <f t="shared" si="208"/>
        <v>0</v>
      </c>
      <c r="PUJ127" s="229">
        <f t="shared" si="208"/>
        <v>0</v>
      </c>
      <c r="PUK127" s="229">
        <f t="shared" si="208"/>
        <v>0</v>
      </c>
      <c r="PUL127" s="229">
        <f t="shared" si="208"/>
        <v>0</v>
      </c>
      <c r="PUM127" s="229">
        <f t="shared" si="208"/>
        <v>0</v>
      </c>
      <c r="PUN127" s="229">
        <f t="shared" si="208"/>
        <v>0</v>
      </c>
      <c r="PUO127" s="229">
        <f t="shared" si="208"/>
        <v>0</v>
      </c>
      <c r="PUP127" s="229">
        <f t="shared" si="208"/>
        <v>0</v>
      </c>
      <c r="PUQ127" s="229">
        <f t="shared" si="208"/>
        <v>0</v>
      </c>
      <c r="PUR127" s="229">
        <f t="shared" si="208"/>
        <v>0</v>
      </c>
      <c r="PUS127" s="229">
        <f t="shared" si="208"/>
        <v>0</v>
      </c>
      <c r="PUT127" s="229">
        <f t="shared" si="208"/>
        <v>0</v>
      </c>
      <c r="PUU127" s="229">
        <f t="shared" si="208"/>
        <v>0</v>
      </c>
      <c r="PUV127" s="229">
        <f t="shared" si="208"/>
        <v>0</v>
      </c>
      <c r="PUW127" s="229">
        <f t="shared" si="208"/>
        <v>0</v>
      </c>
      <c r="PUX127" s="229">
        <f t="shared" si="208"/>
        <v>0</v>
      </c>
      <c r="PUY127" s="229">
        <f t="shared" si="208"/>
        <v>0</v>
      </c>
      <c r="PUZ127" s="229">
        <f t="shared" si="208"/>
        <v>0</v>
      </c>
      <c r="PVA127" s="229">
        <f t="shared" si="208"/>
        <v>0</v>
      </c>
      <c r="PVB127" s="229">
        <f t="shared" si="208"/>
        <v>0</v>
      </c>
      <c r="PVC127" s="229">
        <f t="shared" si="208"/>
        <v>0</v>
      </c>
      <c r="PVD127" s="229">
        <f t="shared" si="208"/>
        <v>0</v>
      </c>
      <c r="PVE127" s="229">
        <f t="shared" si="208"/>
        <v>0</v>
      </c>
      <c r="PVF127" s="229">
        <f t="shared" si="208"/>
        <v>0</v>
      </c>
      <c r="PVG127" s="229">
        <f t="shared" si="208"/>
        <v>0</v>
      </c>
      <c r="PVH127" s="229">
        <f t="shared" si="208"/>
        <v>0</v>
      </c>
      <c r="PVI127" s="229">
        <f t="shared" si="208"/>
        <v>0</v>
      </c>
      <c r="PVJ127" s="229">
        <f t="shared" si="208"/>
        <v>0</v>
      </c>
      <c r="PVK127" s="229">
        <f t="shared" si="208"/>
        <v>0</v>
      </c>
      <c r="PVL127" s="229">
        <f t="shared" si="208"/>
        <v>0</v>
      </c>
      <c r="PVM127" s="229">
        <f t="shared" si="208"/>
        <v>0</v>
      </c>
      <c r="PVN127" s="229">
        <f t="shared" si="208"/>
        <v>0</v>
      </c>
      <c r="PVO127" s="229">
        <f t="shared" si="208"/>
        <v>0</v>
      </c>
      <c r="PVP127" s="229">
        <f t="shared" si="208"/>
        <v>0</v>
      </c>
      <c r="PVQ127" s="229">
        <f t="shared" si="208"/>
        <v>0</v>
      </c>
      <c r="PVR127" s="229">
        <f t="shared" si="208"/>
        <v>0</v>
      </c>
      <c r="PVS127" s="229">
        <f t="shared" si="208"/>
        <v>0</v>
      </c>
      <c r="PVT127" s="229">
        <f t="shared" si="208"/>
        <v>0</v>
      </c>
      <c r="PVU127" s="229">
        <f t="shared" si="208"/>
        <v>0</v>
      </c>
      <c r="PVV127" s="229">
        <f t="shared" si="208"/>
        <v>0</v>
      </c>
      <c r="PVW127" s="229">
        <f t="shared" si="208"/>
        <v>0</v>
      </c>
      <c r="PVX127" s="229">
        <f t="shared" si="208"/>
        <v>0</v>
      </c>
      <c r="PVY127" s="229">
        <f t="shared" si="208"/>
        <v>0</v>
      </c>
      <c r="PVZ127" s="229">
        <f t="shared" si="208"/>
        <v>0</v>
      </c>
      <c r="PWA127" s="229">
        <f t="shared" si="208"/>
        <v>0</v>
      </c>
      <c r="PWB127" s="229">
        <f t="shared" si="208"/>
        <v>0</v>
      </c>
      <c r="PWC127" s="229">
        <f t="shared" si="208"/>
        <v>0</v>
      </c>
      <c r="PWD127" s="229">
        <f t="shared" si="208"/>
        <v>0</v>
      </c>
      <c r="PWE127" s="229">
        <f t="shared" si="208"/>
        <v>0</v>
      </c>
      <c r="PWF127" s="229">
        <f t="shared" si="208"/>
        <v>0</v>
      </c>
      <c r="PWG127" s="229">
        <f t="shared" ref="PWG127:PYR127" si="209">IFERROR(PWE127*PWC127,"")</f>
        <v>0</v>
      </c>
      <c r="PWH127" s="229">
        <f t="shared" si="209"/>
        <v>0</v>
      </c>
      <c r="PWI127" s="229">
        <f t="shared" si="209"/>
        <v>0</v>
      </c>
      <c r="PWJ127" s="229">
        <f t="shared" si="209"/>
        <v>0</v>
      </c>
      <c r="PWK127" s="229">
        <f t="shared" si="209"/>
        <v>0</v>
      </c>
      <c r="PWL127" s="229">
        <f t="shared" si="209"/>
        <v>0</v>
      </c>
      <c r="PWM127" s="229">
        <f t="shared" si="209"/>
        <v>0</v>
      </c>
      <c r="PWN127" s="229">
        <f t="shared" si="209"/>
        <v>0</v>
      </c>
      <c r="PWO127" s="229">
        <f t="shared" si="209"/>
        <v>0</v>
      </c>
      <c r="PWP127" s="229">
        <f t="shared" si="209"/>
        <v>0</v>
      </c>
      <c r="PWQ127" s="229">
        <f t="shared" si="209"/>
        <v>0</v>
      </c>
      <c r="PWR127" s="229">
        <f t="shared" si="209"/>
        <v>0</v>
      </c>
      <c r="PWS127" s="229">
        <f t="shared" si="209"/>
        <v>0</v>
      </c>
      <c r="PWT127" s="229">
        <f t="shared" si="209"/>
        <v>0</v>
      </c>
      <c r="PWU127" s="229">
        <f t="shared" si="209"/>
        <v>0</v>
      </c>
      <c r="PWV127" s="229">
        <f t="shared" si="209"/>
        <v>0</v>
      </c>
      <c r="PWW127" s="229">
        <f t="shared" si="209"/>
        <v>0</v>
      </c>
      <c r="PWX127" s="229">
        <f t="shared" si="209"/>
        <v>0</v>
      </c>
      <c r="PWY127" s="229">
        <f t="shared" si="209"/>
        <v>0</v>
      </c>
      <c r="PWZ127" s="229">
        <f t="shared" si="209"/>
        <v>0</v>
      </c>
      <c r="PXA127" s="229">
        <f t="shared" si="209"/>
        <v>0</v>
      </c>
      <c r="PXB127" s="229">
        <f t="shared" si="209"/>
        <v>0</v>
      </c>
      <c r="PXC127" s="229">
        <f t="shared" si="209"/>
        <v>0</v>
      </c>
      <c r="PXD127" s="229">
        <f t="shared" si="209"/>
        <v>0</v>
      </c>
      <c r="PXE127" s="229">
        <f t="shared" si="209"/>
        <v>0</v>
      </c>
      <c r="PXF127" s="229">
        <f t="shared" si="209"/>
        <v>0</v>
      </c>
      <c r="PXG127" s="229">
        <f t="shared" si="209"/>
        <v>0</v>
      </c>
      <c r="PXH127" s="229">
        <f t="shared" si="209"/>
        <v>0</v>
      </c>
      <c r="PXI127" s="229">
        <f t="shared" si="209"/>
        <v>0</v>
      </c>
      <c r="PXJ127" s="229">
        <f t="shared" si="209"/>
        <v>0</v>
      </c>
      <c r="PXK127" s="229">
        <f t="shared" si="209"/>
        <v>0</v>
      </c>
      <c r="PXL127" s="229">
        <f t="shared" si="209"/>
        <v>0</v>
      </c>
      <c r="PXM127" s="229">
        <f t="shared" si="209"/>
        <v>0</v>
      </c>
      <c r="PXN127" s="229">
        <f t="shared" si="209"/>
        <v>0</v>
      </c>
      <c r="PXO127" s="229">
        <f t="shared" si="209"/>
        <v>0</v>
      </c>
      <c r="PXP127" s="229">
        <f t="shared" si="209"/>
        <v>0</v>
      </c>
      <c r="PXQ127" s="229">
        <f t="shared" si="209"/>
        <v>0</v>
      </c>
      <c r="PXR127" s="229">
        <f t="shared" si="209"/>
        <v>0</v>
      </c>
      <c r="PXS127" s="229">
        <f t="shared" si="209"/>
        <v>0</v>
      </c>
      <c r="PXT127" s="229">
        <f t="shared" si="209"/>
        <v>0</v>
      </c>
      <c r="PXU127" s="229">
        <f t="shared" si="209"/>
        <v>0</v>
      </c>
      <c r="PXV127" s="229">
        <f t="shared" si="209"/>
        <v>0</v>
      </c>
      <c r="PXW127" s="229">
        <f t="shared" si="209"/>
        <v>0</v>
      </c>
      <c r="PXX127" s="229">
        <f t="shared" si="209"/>
        <v>0</v>
      </c>
      <c r="PXY127" s="229">
        <f t="shared" si="209"/>
        <v>0</v>
      </c>
      <c r="PXZ127" s="229">
        <f t="shared" si="209"/>
        <v>0</v>
      </c>
      <c r="PYA127" s="229">
        <f t="shared" si="209"/>
        <v>0</v>
      </c>
      <c r="PYB127" s="229">
        <f t="shared" si="209"/>
        <v>0</v>
      </c>
      <c r="PYC127" s="229">
        <f t="shared" si="209"/>
        <v>0</v>
      </c>
      <c r="PYD127" s="229">
        <f t="shared" si="209"/>
        <v>0</v>
      </c>
      <c r="PYE127" s="229">
        <f t="shared" si="209"/>
        <v>0</v>
      </c>
      <c r="PYF127" s="229">
        <f t="shared" si="209"/>
        <v>0</v>
      </c>
      <c r="PYG127" s="229">
        <f t="shared" si="209"/>
        <v>0</v>
      </c>
      <c r="PYH127" s="229">
        <f t="shared" si="209"/>
        <v>0</v>
      </c>
      <c r="PYI127" s="229">
        <f t="shared" si="209"/>
        <v>0</v>
      </c>
      <c r="PYJ127" s="229">
        <f t="shared" si="209"/>
        <v>0</v>
      </c>
      <c r="PYK127" s="229">
        <f t="shared" si="209"/>
        <v>0</v>
      </c>
      <c r="PYL127" s="229">
        <f t="shared" si="209"/>
        <v>0</v>
      </c>
      <c r="PYM127" s="229">
        <f t="shared" si="209"/>
        <v>0</v>
      </c>
      <c r="PYN127" s="229">
        <f t="shared" si="209"/>
        <v>0</v>
      </c>
      <c r="PYO127" s="229">
        <f t="shared" si="209"/>
        <v>0</v>
      </c>
      <c r="PYP127" s="229">
        <f t="shared" si="209"/>
        <v>0</v>
      </c>
      <c r="PYQ127" s="229">
        <f t="shared" si="209"/>
        <v>0</v>
      </c>
      <c r="PYR127" s="229">
        <f t="shared" si="209"/>
        <v>0</v>
      </c>
      <c r="PYS127" s="229">
        <f t="shared" ref="PYS127:QBD127" si="210">IFERROR(PYQ127*PYO127,"")</f>
        <v>0</v>
      </c>
      <c r="PYT127" s="229">
        <f t="shared" si="210"/>
        <v>0</v>
      </c>
      <c r="PYU127" s="229">
        <f t="shared" si="210"/>
        <v>0</v>
      </c>
      <c r="PYV127" s="229">
        <f t="shared" si="210"/>
        <v>0</v>
      </c>
      <c r="PYW127" s="229">
        <f t="shared" si="210"/>
        <v>0</v>
      </c>
      <c r="PYX127" s="229">
        <f t="shared" si="210"/>
        <v>0</v>
      </c>
      <c r="PYY127" s="229">
        <f t="shared" si="210"/>
        <v>0</v>
      </c>
      <c r="PYZ127" s="229">
        <f t="shared" si="210"/>
        <v>0</v>
      </c>
      <c r="PZA127" s="229">
        <f t="shared" si="210"/>
        <v>0</v>
      </c>
      <c r="PZB127" s="229">
        <f t="shared" si="210"/>
        <v>0</v>
      </c>
      <c r="PZC127" s="229">
        <f t="shared" si="210"/>
        <v>0</v>
      </c>
      <c r="PZD127" s="229">
        <f t="shared" si="210"/>
        <v>0</v>
      </c>
      <c r="PZE127" s="229">
        <f t="shared" si="210"/>
        <v>0</v>
      </c>
      <c r="PZF127" s="229">
        <f t="shared" si="210"/>
        <v>0</v>
      </c>
      <c r="PZG127" s="229">
        <f t="shared" si="210"/>
        <v>0</v>
      </c>
      <c r="PZH127" s="229">
        <f t="shared" si="210"/>
        <v>0</v>
      </c>
      <c r="PZI127" s="229">
        <f t="shared" si="210"/>
        <v>0</v>
      </c>
      <c r="PZJ127" s="229">
        <f t="shared" si="210"/>
        <v>0</v>
      </c>
      <c r="PZK127" s="229">
        <f t="shared" si="210"/>
        <v>0</v>
      </c>
      <c r="PZL127" s="229">
        <f t="shared" si="210"/>
        <v>0</v>
      </c>
      <c r="PZM127" s="229">
        <f t="shared" si="210"/>
        <v>0</v>
      </c>
      <c r="PZN127" s="229">
        <f t="shared" si="210"/>
        <v>0</v>
      </c>
      <c r="PZO127" s="229">
        <f t="shared" si="210"/>
        <v>0</v>
      </c>
      <c r="PZP127" s="229">
        <f t="shared" si="210"/>
        <v>0</v>
      </c>
      <c r="PZQ127" s="229">
        <f t="shared" si="210"/>
        <v>0</v>
      </c>
      <c r="PZR127" s="229">
        <f t="shared" si="210"/>
        <v>0</v>
      </c>
      <c r="PZS127" s="229">
        <f t="shared" si="210"/>
        <v>0</v>
      </c>
      <c r="PZT127" s="229">
        <f t="shared" si="210"/>
        <v>0</v>
      </c>
      <c r="PZU127" s="229">
        <f t="shared" si="210"/>
        <v>0</v>
      </c>
      <c r="PZV127" s="229">
        <f t="shared" si="210"/>
        <v>0</v>
      </c>
      <c r="PZW127" s="229">
        <f t="shared" si="210"/>
        <v>0</v>
      </c>
      <c r="PZX127" s="229">
        <f t="shared" si="210"/>
        <v>0</v>
      </c>
      <c r="PZY127" s="229">
        <f t="shared" si="210"/>
        <v>0</v>
      </c>
      <c r="PZZ127" s="229">
        <f t="shared" si="210"/>
        <v>0</v>
      </c>
      <c r="QAA127" s="229">
        <f t="shared" si="210"/>
        <v>0</v>
      </c>
      <c r="QAB127" s="229">
        <f t="shared" si="210"/>
        <v>0</v>
      </c>
      <c r="QAC127" s="229">
        <f t="shared" si="210"/>
        <v>0</v>
      </c>
      <c r="QAD127" s="229">
        <f t="shared" si="210"/>
        <v>0</v>
      </c>
      <c r="QAE127" s="229">
        <f t="shared" si="210"/>
        <v>0</v>
      </c>
      <c r="QAF127" s="229">
        <f t="shared" si="210"/>
        <v>0</v>
      </c>
      <c r="QAG127" s="229">
        <f t="shared" si="210"/>
        <v>0</v>
      </c>
      <c r="QAH127" s="229">
        <f t="shared" si="210"/>
        <v>0</v>
      </c>
      <c r="QAI127" s="229">
        <f t="shared" si="210"/>
        <v>0</v>
      </c>
      <c r="QAJ127" s="229">
        <f t="shared" si="210"/>
        <v>0</v>
      </c>
      <c r="QAK127" s="229">
        <f t="shared" si="210"/>
        <v>0</v>
      </c>
      <c r="QAL127" s="229">
        <f t="shared" si="210"/>
        <v>0</v>
      </c>
      <c r="QAM127" s="229">
        <f t="shared" si="210"/>
        <v>0</v>
      </c>
      <c r="QAN127" s="229">
        <f t="shared" si="210"/>
        <v>0</v>
      </c>
      <c r="QAO127" s="229">
        <f t="shared" si="210"/>
        <v>0</v>
      </c>
      <c r="QAP127" s="229">
        <f t="shared" si="210"/>
        <v>0</v>
      </c>
      <c r="QAQ127" s="229">
        <f t="shared" si="210"/>
        <v>0</v>
      </c>
      <c r="QAR127" s="229">
        <f t="shared" si="210"/>
        <v>0</v>
      </c>
      <c r="QAS127" s="229">
        <f t="shared" si="210"/>
        <v>0</v>
      </c>
      <c r="QAT127" s="229">
        <f t="shared" si="210"/>
        <v>0</v>
      </c>
      <c r="QAU127" s="229">
        <f t="shared" si="210"/>
        <v>0</v>
      </c>
      <c r="QAV127" s="229">
        <f t="shared" si="210"/>
        <v>0</v>
      </c>
      <c r="QAW127" s="229">
        <f t="shared" si="210"/>
        <v>0</v>
      </c>
      <c r="QAX127" s="229">
        <f t="shared" si="210"/>
        <v>0</v>
      </c>
      <c r="QAY127" s="229">
        <f t="shared" si="210"/>
        <v>0</v>
      </c>
      <c r="QAZ127" s="229">
        <f t="shared" si="210"/>
        <v>0</v>
      </c>
      <c r="QBA127" s="229">
        <f t="shared" si="210"/>
        <v>0</v>
      </c>
      <c r="QBB127" s="229">
        <f t="shared" si="210"/>
        <v>0</v>
      </c>
      <c r="QBC127" s="229">
        <f t="shared" si="210"/>
        <v>0</v>
      </c>
      <c r="QBD127" s="229">
        <f t="shared" si="210"/>
        <v>0</v>
      </c>
      <c r="QBE127" s="229">
        <f t="shared" ref="QBE127:QDP127" si="211">IFERROR(QBC127*QBA127,"")</f>
        <v>0</v>
      </c>
      <c r="QBF127" s="229">
        <f t="shared" si="211"/>
        <v>0</v>
      </c>
      <c r="QBG127" s="229">
        <f t="shared" si="211"/>
        <v>0</v>
      </c>
      <c r="QBH127" s="229">
        <f t="shared" si="211"/>
        <v>0</v>
      </c>
      <c r="QBI127" s="229">
        <f t="shared" si="211"/>
        <v>0</v>
      </c>
      <c r="QBJ127" s="229">
        <f t="shared" si="211"/>
        <v>0</v>
      </c>
      <c r="QBK127" s="229">
        <f t="shared" si="211"/>
        <v>0</v>
      </c>
      <c r="QBL127" s="229">
        <f t="shared" si="211"/>
        <v>0</v>
      </c>
      <c r="QBM127" s="229">
        <f t="shared" si="211"/>
        <v>0</v>
      </c>
      <c r="QBN127" s="229">
        <f t="shared" si="211"/>
        <v>0</v>
      </c>
      <c r="QBO127" s="229">
        <f t="shared" si="211"/>
        <v>0</v>
      </c>
      <c r="QBP127" s="229">
        <f t="shared" si="211"/>
        <v>0</v>
      </c>
      <c r="QBQ127" s="229">
        <f t="shared" si="211"/>
        <v>0</v>
      </c>
      <c r="QBR127" s="229">
        <f t="shared" si="211"/>
        <v>0</v>
      </c>
      <c r="QBS127" s="229">
        <f t="shared" si="211"/>
        <v>0</v>
      </c>
      <c r="QBT127" s="229">
        <f t="shared" si="211"/>
        <v>0</v>
      </c>
      <c r="QBU127" s="229">
        <f t="shared" si="211"/>
        <v>0</v>
      </c>
      <c r="QBV127" s="229">
        <f t="shared" si="211"/>
        <v>0</v>
      </c>
      <c r="QBW127" s="229">
        <f t="shared" si="211"/>
        <v>0</v>
      </c>
      <c r="QBX127" s="229">
        <f t="shared" si="211"/>
        <v>0</v>
      </c>
      <c r="QBY127" s="229">
        <f t="shared" si="211"/>
        <v>0</v>
      </c>
      <c r="QBZ127" s="229">
        <f t="shared" si="211"/>
        <v>0</v>
      </c>
      <c r="QCA127" s="229">
        <f t="shared" si="211"/>
        <v>0</v>
      </c>
      <c r="QCB127" s="229">
        <f t="shared" si="211"/>
        <v>0</v>
      </c>
      <c r="QCC127" s="229">
        <f t="shared" si="211"/>
        <v>0</v>
      </c>
      <c r="QCD127" s="229">
        <f t="shared" si="211"/>
        <v>0</v>
      </c>
      <c r="QCE127" s="229">
        <f t="shared" si="211"/>
        <v>0</v>
      </c>
      <c r="QCF127" s="229">
        <f t="shared" si="211"/>
        <v>0</v>
      </c>
      <c r="QCG127" s="229">
        <f t="shared" si="211"/>
        <v>0</v>
      </c>
      <c r="QCH127" s="229">
        <f t="shared" si="211"/>
        <v>0</v>
      </c>
      <c r="QCI127" s="229">
        <f t="shared" si="211"/>
        <v>0</v>
      </c>
      <c r="QCJ127" s="229">
        <f t="shared" si="211"/>
        <v>0</v>
      </c>
      <c r="QCK127" s="229">
        <f t="shared" si="211"/>
        <v>0</v>
      </c>
      <c r="QCL127" s="229">
        <f t="shared" si="211"/>
        <v>0</v>
      </c>
      <c r="QCM127" s="229">
        <f t="shared" si="211"/>
        <v>0</v>
      </c>
      <c r="QCN127" s="229">
        <f t="shared" si="211"/>
        <v>0</v>
      </c>
      <c r="QCO127" s="229">
        <f t="shared" si="211"/>
        <v>0</v>
      </c>
      <c r="QCP127" s="229">
        <f t="shared" si="211"/>
        <v>0</v>
      </c>
      <c r="QCQ127" s="229">
        <f t="shared" si="211"/>
        <v>0</v>
      </c>
      <c r="QCR127" s="229">
        <f t="shared" si="211"/>
        <v>0</v>
      </c>
      <c r="QCS127" s="229">
        <f t="shared" si="211"/>
        <v>0</v>
      </c>
      <c r="QCT127" s="229">
        <f t="shared" si="211"/>
        <v>0</v>
      </c>
      <c r="QCU127" s="229">
        <f t="shared" si="211"/>
        <v>0</v>
      </c>
      <c r="QCV127" s="229">
        <f t="shared" si="211"/>
        <v>0</v>
      </c>
      <c r="QCW127" s="229">
        <f t="shared" si="211"/>
        <v>0</v>
      </c>
      <c r="QCX127" s="229">
        <f t="shared" si="211"/>
        <v>0</v>
      </c>
      <c r="QCY127" s="229">
        <f t="shared" si="211"/>
        <v>0</v>
      </c>
      <c r="QCZ127" s="229">
        <f t="shared" si="211"/>
        <v>0</v>
      </c>
      <c r="QDA127" s="229">
        <f t="shared" si="211"/>
        <v>0</v>
      </c>
      <c r="QDB127" s="229">
        <f t="shared" si="211"/>
        <v>0</v>
      </c>
      <c r="QDC127" s="229">
        <f t="shared" si="211"/>
        <v>0</v>
      </c>
      <c r="QDD127" s="229">
        <f t="shared" si="211"/>
        <v>0</v>
      </c>
      <c r="QDE127" s="229">
        <f t="shared" si="211"/>
        <v>0</v>
      </c>
      <c r="QDF127" s="229">
        <f t="shared" si="211"/>
        <v>0</v>
      </c>
      <c r="QDG127" s="229">
        <f t="shared" si="211"/>
        <v>0</v>
      </c>
      <c r="QDH127" s="229">
        <f t="shared" si="211"/>
        <v>0</v>
      </c>
      <c r="QDI127" s="229">
        <f t="shared" si="211"/>
        <v>0</v>
      </c>
      <c r="QDJ127" s="229">
        <f t="shared" si="211"/>
        <v>0</v>
      </c>
      <c r="QDK127" s="229">
        <f t="shared" si="211"/>
        <v>0</v>
      </c>
      <c r="QDL127" s="229">
        <f t="shared" si="211"/>
        <v>0</v>
      </c>
      <c r="QDM127" s="229">
        <f t="shared" si="211"/>
        <v>0</v>
      </c>
      <c r="QDN127" s="229">
        <f t="shared" si="211"/>
        <v>0</v>
      </c>
      <c r="QDO127" s="229">
        <f t="shared" si="211"/>
        <v>0</v>
      </c>
      <c r="QDP127" s="229">
        <f t="shared" si="211"/>
        <v>0</v>
      </c>
      <c r="QDQ127" s="229">
        <f t="shared" ref="QDQ127:QGB127" si="212">IFERROR(QDO127*QDM127,"")</f>
        <v>0</v>
      </c>
      <c r="QDR127" s="229">
        <f t="shared" si="212"/>
        <v>0</v>
      </c>
      <c r="QDS127" s="229">
        <f t="shared" si="212"/>
        <v>0</v>
      </c>
      <c r="QDT127" s="229">
        <f t="shared" si="212"/>
        <v>0</v>
      </c>
      <c r="QDU127" s="229">
        <f t="shared" si="212"/>
        <v>0</v>
      </c>
      <c r="QDV127" s="229">
        <f t="shared" si="212"/>
        <v>0</v>
      </c>
      <c r="QDW127" s="229">
        <f t="shared" si="212"/>
        <v>0</v>
      </c>
      <c r="QDX127" s="229">
        <f t="shared" si="212"/>
        <v>0</v>
      </c>
      <c r="QDY127" s="229">
        <f t="shared" si="212"/>
        <v>0</v>
      </c>
      <c r="QDZ127" s="229">
        <f t="shared" si="212"/>
        <v>0</v>
      </c>
      <c r="QEA127" s="229">
        <f t="shared" si="212"/>
        <v>0</v>
      </c>
      <c r="QEB127" s="229">
        <f t="shared" si="212"/>
        <v>0</v>
      </c>
      <c r="QEC127" s="229">
        <f t="shared" si="212"/>
        <v>0</v>
      </c>
      <c r="QED127" s="229">
        <f t="shared" si="212"/>
        <v>0</v>
      </c>
      <c r="QEE127" s="229">
        <f t="shared" si="212"/>
        <v>0</v>
      </c>
      <c r="QEF127" s="229">
        <f t="shared" si="212"/>
        <v>0</v>
      </c>
      <c r="QEG127" s="229">
        <f t="shared" si="212"/>
        <v>0</v>
      </c>
      <c r="QEH127" s="229">
        <f t="shared" si="212"/>
        <v>0</v>
      </c>
      <c r="QEI127" s="229">
        <f t="shared" si="212"/>
        <v>0</v>
      </c>
      <c r="QEJ127" s="229">
        <f t="shared" si="212"/>
        <v>0</v>
      </c>
      <c r="QEK127" s="229">
        <f t="shared" si="212"/>
        <v>0</v>
      </c>
      <c r="QEL127" s="229">
        <f t="shared" si="212"/>
        <v>0</v>
      </c>
      <c r="QEM127" s="229">
        <f t="shared" si="212"/>
        <v>0</v>
      </c>
      <c r="QEN127" s="229">
        <f t="shared" si="212"/>
        <v>0</v>
      </c>
      <c r="QEO127" s="229">
        <f t="shared" si="212"/>
        <v>0</v>
      </c>
      <c r="QEP127" s="229">
        <f t="shared" si="212"/>
        <v>0</v>
      </c>
      <c r="QEQ127" s="229">
        <f t="shared" si="212"/>
        <v>0</v>
      </c>
      <c r="QER127" s="229">
        <f t="shared" si="212"/>
        <v>0</v>
      </c>
      <c r="QES127" s="229">
        <f t="shared" si="212"/>
        <v>0</v>
      </c>
      <c r="QET127" s="229">
        <f t="shared" si="212"/>
        <v>0</v>
      </c>
      <c r="QEU127" s="229">
        <f t="shared" si="212"/>
        <v>0</v>
      </c>
      <c r="QEV127" s="229">
        <f t="shared" si="212"/>
        <v>0</v>
      </c>
      <c r="QEW127" s="229">
        <f t="shared" si="212"/>
        <v>0</v>
      </c>
      <c r="QEX127" s="229">
        <f t="shared" si="212"/>
        <v>0</v>
      </c>
      <c r="QEY127" s="229">
        <f t="shared" si="212"/>
        <v>0</v>
      </c>
      <c r="QEZ127" s="229">
        <f t="shared" si="212"/>
        <v>0</v>
      </c>
      <c r="QFA127" s="229">
        <f t="shared" si="212"/>
        <v>0</v>
      </c>
      <c r="QFB127" s="229">
        <f t="shared" si="212"/>
        <v>0</v>
      </c>
      <c r="QFC127" s="229">
        <f t="shared" si="212"/>
        <v>0</v>
      </c>
      <c r="QFD127" s="229">
        <f t="shared" si="212"/>
        <v>0</v>
      </c>
      <c r="QFE127" s="229">
        <f t="shared" si="212"/>
        <v>0</v>
      </c>
      <c r="QFF127" s="229">
        <f t="shared" si="212"/>
        <v>0</v>
      </c>
      <c r="QFG127" s="229">
        <f t="shared" si="212"/>
        <v>0</v>
      </c>
      <c r="QFH127" s="229">
        <f t="shared" si="212"/>
        <v>0</v>
      </c>
      <c r="QFI127" s="229">
        <f t="shared" si="212"/>
        <v>0</v>
      </c>
      <c r="QFJ127" s="229">
        <f t="shared" si="212"/>
        <v>0</v>
      </c>
      <c r="QFK127" s="229">
        <f t="shared" si="212"/>
        <v>0</v>
      </c>
      <c r="QFL127" s="229">
        <f t="shared" si="212"/>
        <v>0</v>
      </c>
      <c r="QFM127" s="229">
        <f t="shared" si="212"/>
        <v>0</v>
      </c>
      <c r="QFN127" s="229">
        <f t="shared" si="212"/>
        <v>0</v>
      </c>
      <c r="QFO127" s="229">
        <f t="shared" si="212"/>
        <v>0</v>
      </c>
      <c r="QFP127" s="229">
        <f t="shared" si="212"/>
        <v>0</v>
      </c>
      <c r="QFQ127" s="229">
        <f t="shared" si="212"/>
        <v>0</v>
      </c>
      <c r="QFR127" s="229">
        <f t="shared" si="212"/>
        <v>0</v>
      </c>
      <c r="QFS127" s="229">
        <f t="shared" si="212"/>
        <v>0</v>
      </c>
      <c r="QFT127" s="229">
        <f t="shared" si="212"/>
        <v>0</v>
      </c>
      <c r="QFU127" s="229">
        <f t="shared" si="212"/>
        <v>0</v>
      </c>
      <c r="QFV127" s="229">
        <f t="shared" si="212"/>
        <v>0</v>
      </c>
      <c r="QFW127" s="229">
        <f t="shared" si="212"/>
        <v>0</v>
      </c>
      <c r="QFX127" s="229">
        <f t="shared" si="212"/>
        <v>0</v>
      </c>
      <c r="QFY127" s="229">
        <f t="shared" si="212"/>
        <v>0</v>
      </c>
      <c r="QFZ127" s="229">
        <f t="shared" si="212"/>
        <v>0</v>
      </c>
      <c r="QGA127" s="229">
        <f t="shared" si="212"/>
        <v>0</v>
      </c>
      <c r="QGB127" s="229">
        <f t="shared" si="212"/>
        <v>0</v>
      </c>
      <c r="QGC127" s="229">
        <f t="shared" ref="QGC127:QIN127" si="213">IFERROR(QGA127*QFY127,"")</f>
        <v>0</v>
      </c>
      <c r="QGD127" s="229">
        <f t="shared" si="213"/>
        <v>0</v>
      </c>
      <c r="QGE127" s="229">
        <f t="shared" si="213"/>
        <v>0</v>
      </c>
      <c r="QGF127" s="229">
        <f t="shared" si="213"/>
        <v>0</v>
      </c>
      <c r="QGG127" s="229">
        <f t="shared" si="213"/>
        <v>0</v>
      </c>
      <c r="QGH127" s="229">
        <f t="shared" si="213"/>
        <v>0</v>
      </c>
      <c r="QGI127" s="229">
        <f t="shared" si="213"/>
        <v>0</v>
      </c>
      <c r="QGJ127" s="229">
        <f t="shared" si="213"/>
        <v>0</v>
      </c>
      <c r="QGK127" s="229">
        <f t="shared" si="213"/>
        <v>0</v>
      </c>
      <c r="QGL127" s="229">
        <f t="shared" si="213"/>
        <v>0</v>
      </c>
      <c r="QGM127" s="229">
        <f t="shared" si="213"/>
        <v>0</v>
      </c>
      <c r="QGN127" s="229">
        <f t="shared" si="213"/>
        <v>0</v>
      </c>
      <c r="QGO127" s="229">
        <f t="shared" si="213"/>
        <v>0</v>
      </c>
      <c r="QGP127" s="229">
        <f t="shared" si="213"/>
        <v>0</v>
      </c>
      <c r="QGQ127" s="229">
        <f t="shared" si="213"/>
        <v>0</v>
      </c>
      <c r="QGR127" s="229">
        <f t="shared" si="213"/>
        <v>0</v>
      </c>
      <c r="QGS127" s="229">
        <f t="shared" si="213"/>
        <v>0</v>
      </c>
      <c r="QGT127" s="229">
        <f t="shared" si="213"/>
        <v>0</v>
      </c>
      <c r="QGU127" s="229">
        <f t="shared" si="213"/>
        <v>0</v>
      </c>
      <c r="QGV127" s="229">
        <f t="shared" si="213"/>
        <v>0</v>
      </c>
      <c r="QGW127" s="229">
        <f t="shared" si="213"/>
        <v>0</v>
      </c>
      <c r="QGX127" s="229">
        <f t="shared" si="213"/>
        <v>0</v>
      </c>
      <c r="QGY127" s="229">
        <f t="shared" si="213"/>
        <v>0</v>
      </c>
      <c r="QGZ127" s="229">
        <f t="shared" si="213"/>
        <v>0</v>
      </c>
      <c r="QHA127" s="229">
        <f t="shared" si="213"/>
        <v>0</v>
      </c>
      <c r="QHB127" s="229">
        <f t="shared" si="213"/>
        <v>0</v>
      </c>
      <c r="QHC127" s="229">
        <f t="shared" si="213"/>
        <v>0</v>
      </c>
      <c r="QHD127" s="229">
        <f t="shared" si="213"/>
        <v>0</v>
      </c>
      <c r="QHE127" s="229">
        <f t="shared" si="213"/>
        <v>0</v>
      </c>
      <c r="QHF127" s="229">
        <f t="shared" si="213"/>
        <v>0</v>
      </c>
      <c r="QHG127" s="229">
        <f t="shared" si="213"/>
        <v>0</v>
      </c>
      <c r="QHH127" s="229">
        <f t="shared" si="213"/>
        <v>0</v>
      </c>
      <c r="QHI127" s="229">
        <f t="shared" si="213"/>
        <v>0</v>
      </c>
      <c r="QHJ127" s="229">
        <f t="shared" si="213"/>
        <v>0</v>
      </c>
      <c r="QHK127" s="229">
        <f t="shared" si="213"/>
        <v>0</v>
      </c>
      <c r="QHL127" s="229">
        <f t="shared" si="213"/>
        <v>0</v>
      </c>
      <c r="QHM127" s="229">
        <f t="shared" si="213"/>
        <v>0</v>
      </c>
      <c r="QHN127" s="229">
        <f t="shared" si="213"/>
        <v>0</v>
      </c>
      <c r="QHO127" s="229">
        <f t="shared" si="213"/>
        <v>0</v>
      </c>
      <c r="QHP127" s="229">
        <f t="shared" si="213"/>
        <v>0</v>
      </c>
      <c r="QHQ127" s="229">
        <f t="shared" si="213"/>
        <v>0</v>
      </c>
      <c r="QHR127" s="229">
        <f t="shared" si="213"/>
        <v>0</v>
      </c>
      <c r="QHS127" s="229">
        <f t="shared" si="213"/>
        <v>0</v>
      </c>
      <c r="QHT127" s="229">
        <f t="shared" si="213"/>
        <v>0</v>
      </c>
      <c r="QHU127" s="229">
        <f t="shared" si="213"/>
        <v>0</v>
      </c>
      <c r="QHV127" s="229">
        <f t="shared" si="213"/>
        <v>0</v>
      </c>
      <c r="QHW127" s="229">
        <f t="shared" si="213"/>
        <v>0</v>
      </c>
      <c r="QHX127" s="229">
        <f t="shared" si="213"/>
        <v>0</v>
      </c>
      <c r="QHY127" s="229">
        <f t="shared" si="213"/>
        <v>0</v>
      </c>
      <c r="QHZ127" s="229">
        <f t="shared" si="213"/>
        <v>0</v>
      </c>
      <c r="QIA127" s="229">
        <f t="shared" si="213"/>
        <v>0</v>
      </c>
      <c r="QIB127" s="229">
        <f t="shared" si="213"/>
        <v>0</v>
      </c>
      <c r="QIC127" s="229">
        <f t="shared" si="213"/>
        <v>0</v>
      </c>
      <c r="QID127" s="229">
        <f t="shared" si="213"/>
        <v>0</v>
      </c>
      <c r="QIE127" s="229">
        <f t="shared" si="213"/>
        <v>0</v>
      </c>
      <c r="QIF127" s="229">
        <f t="shared" si="213"/>
        <v>0</v>
      </c>
      <c r="QIG127" s="229">
        <f t="shared" si="213"/>
        <v>0</v>
      </c>
      <c r="QIH127" s="229">
        <f t="shared" si="213"/>
        <v>0</v>
      </c>
      <c r="QII127" s="229">
        <f t="shared" si="213"/>
        <v>0</v>
      </c>
      <c r="QIJ127" s="229">
        <f t="shared" si="213"/>
        <v>0</v>
      </c>
      <c r="QIK127" s="229">
        <f t="shared" si="213"/>
        <v>0</v>
      </c>
      <c r="QIL127" s="229">
        <f t="shared" si="213"/>
        <v>0</v>
      </c>
      <c r="QIM127" s="229">
        <f t="shared" si="213"/>
        <v>0</v>
      </c>
      <c r="QIN127" s="229">
        <f t="shared" si="213"/>
        <v>0</v>
      </c>
      <c r="QIO127" s="229">
        <f t="shared" ref="QIO127:QKZ127" si="214">IFERROR(QIM127*QIK127,"")</f>
        <v>0</v>
      </c>
      <c r="QIP127" s="229">
        <f t="shared" si="214"/>
        <v>0</v>
      </c>
      <c r="QIQ127" s="229">
        <f t="shared" si="214"/>
        <v>0</v>
      </c>
      <c r="QIR127" s="229">
        <f t="shared" si="214"/>
        <v>0</v>
      </c>
      <c r="QIS127" s="229">
        <f t="shared" si="214"/>
        <v>0</v>
      </c>
      <c r="QIT127" s="229">
        <f t="shared" si="214"/>
        <v>0</v>
      </c>
      <c r="QIU127" s="229">
        <f t="shared" si="214"/>
        <v>0</v>
      </c>
      <c r="QIV127" s="229">
        <f t="shared" si="214"/>
        <v>0</v>
      </c>
      <c r="QIW127" s="229">
        <f t="shared" si="214"/>
        <v>0</v>
      </c>
      <c r="QIX127" s="229">
        <f t="shared" si="214"/>
        <v>0</v>
      </c>
      <c r="QIY127" s="229">
        <f t="shared" si="214"/>
        <v>0</v>
      </c>
      <c r="QIZ127" s="229">
        <f t="shared" si="214"/>
        <v>0</v>
      </c>
      <c r="QJA127" s="229">
        <f t="shared" si="214"/>
        <v>0</v>
      </c>
      <c r="QJB127" s="229">
        <f t="shared" si="214"/>
        <v>0</v>
      </c>
      <c r="QJC127" s="229">
        <f t="shared" si="214"/>
        <v>0</v>
      </c>
      <c r="QJD127" s="229">
        <f t="shared" si="214"/>
        <v>0</v>
      </c>
      <c r="QJE127" s="229">
        <f t="shared" si="214"/>
        <v>0</v>
      </c>
      <c r="QJF127" s="229">
        <f t="shared" si="214"/>
        <v>0</v>
      </c>
      <c r="QJG127" s="229">
        <f t="shared" si="214"/>
        <v>0</v>
      </c>
      <c r="QJH127" s="229">
        <f t="shared" si="214"/>
        <v>0</v>
      </c>
      <c r="QJI127" s="229">
        <f t="shared" si="214"/>
        <v>0</v>
      </c>
      <c r="QJJ127" s="229">
        <f t="shared" si="214"/>
        <v>0</v>
      </c>
      <c r="QJK127" s="229">
        <f t="shared" si="214"/>
        <v>0</v>
      </c>
      <c r="QJL127" s="229">
        <f t="shared" si="214"/>
        <v>0</v>
      </c>
      <c r="QJM127" s="229">
        <f t="shared" si="214"/>
        <v>0</v>
      </c>
      <c r="QJN127" s="229">
        <f t="shared" si="214"/>
        <v>0</v>
      </c>
      <c r="QJO127" s="229">
        <f t="shared" si="214"/>
        <v>0</v>
      </c>
      <c r="QJP127" s="229">
        <f t="shared" si="214"/>
        <v>0</v>
      </c>
      <c r="QJQ127" s="229">
        <f t="shared" si="214"/>
        <v>0</v>
      </c>
      <c r="QJR127" s="229">
        <f t="shared" si="214"/>
        <v>0</v>
      </c>
      <c r="QJS127" s="229">
        <f t="shared" si="214"/>
        <v>0</v>
      </c>
      <c r="QJT127" s="229">
        <f t="shared" si="214"/>
        <v>0</v>
      </c>
      <c r="QJU127" s="229">
        <f t="shared" si="214"/>
        <v>0</v>
      </c>
      <c r="QJV127" s="229">
        <f t="shared" si="214"/>
        <v>0</v>
      </c>
      <c r="QJW127" s="229">
        <f t="shared" si="214"/>
        <v>0</v>
      </c>
      <c r="QJX127" s="229">
        <f t="shared" si="214"/>
        <v>0</v>
      </c>
      <c r="QJY127" s="229">
        <f t="shared" si="214"/>
        <v>0</v>
      </c>
      <c r="QJZ127" s="229">
        <f t="shared" si="214"/>
        <v>0</v>
      </c>
      <c r="QKA127" s="229">
        <f t="shared" si="214"/>
        <v>0</v>
      </c>
      <c r="QKB127" s="229">
        <f t="shared" si="214"/>
        <v>0</v>
      </c>
      <c r="QKC127" s="229">
        <f t="shared" si="214"/>
        <v>0</v>
      </c>
      <c r="QKD127" s="229">
        <f t="shared" si="214"/>
        <v>0</v>
      </c>
      <c r="QKE127" s="229">
        <f t="shared" si="214"/>
        <v>0</v>
      </c>
      <c r="QKF127" s="229">
        <f t="shared" si="214"/>
        <v>0</v>
      </c>
      <c r="QKG127" s="229">
        <f t="shared" si="214"/>
        <v>0</v>
      </c>
      <c r="QKH127" s="229">
        <f t="shared" si="214"/>
        <v>0</v>
      </c>
      <c r="QKI127" s="229">
        <f t="shared" si="214"/>
        <v>0</v>
      </c>
      <c r="QKJ127" s="229">
        <f t="shared" si="214"/>
        <v>0</v>
      </c>
      <c r="QKK127" s="229">
        <f t="shared" si="214"/>
        <v>0</v>
      </c>
      <c r="QKL127" s="229">
        <f t="shared" si="214"/>
        <v>0</v>
      </c>
      <c r="QKM127" s="229">
        <f t="shared" si="214"/>
        <v>0</v>
      </c>
      <c r="QKN127" s="229">
        <f t="shared" si="214"/>
        <v>0</v>
      </c>
      <c r="QKO127" s="229">
        <f t="shared" si="214"/>
        <v>0</v>
      </c>
      <c r="QKP127" s="229">
        <f t="shared" si="214"/>
        <v>0</v>
      </c>
      <c r="QKQ127" s="229">
        <f t="shared" si="214"/>
        <v>0</v>
      </c>
      <c r="QKR127" s="229">
        <f t="shared" si="214"/>
        <v>0</v>
      </c>
      <c r="QKS127" s="229">
        <f t="shared" si="214"/>
        <v>0</v>
      </c>
      <c r="QKT127" s="229">
        <f t="shared" si="214"/>
        <v>0</v>
      </c>
      <c r="QKU127" s="229">
        <f t="shared" si="214"/>
        <v>0</v>
      </c>
      <c r="QKV127" s="229">
        <f t="shared" si="214"/>
        <v>0</v>
      </c>
      <c r="QKW127" s="229">
        <f t="shared" si="214"/>
        <v>0</v>
      </c>
      <c r="QKX127" s="229">
        <f t="shared" si="214"/>
        <v>0</v>
      </c>
      <c r="QKY127" s="229">
        <f t="shared" si="214"/>
        <v>0</v>
      </c>
      <c r="QKZ127" s="229">
        <f t="shared" si="214"/>
        <v>0</v>
      </c>
      <c r="QLA127" s="229">
        <f t="shared" ref="QLA127:QNL127" si="215">IFERROR(QKY127*QKW127,"")</f>
        <v>0</v>
      </c>
      <c r="QLB127" s="229">
        <f t="shared" si="215"/>
        <v>0</v>
      </c>
      <c r="QLC127" s="229">
        <f t="shared" si="215"/>
        <v>0</v>
      </c>
      <c r="QLD127" s="229">
        <f t="shared" si="215"/>
        <v>0</v>
      </c>
      <c r="QLE127" s="229">
        <f t="shared" si="215"/>
        <v>0</v>
      </c>
      <c r="QLF127" s="229">
        <f t="shared" si="215"/>
        <v>0</v>
      </c>
      <c r="QLG127" s="229">
        <f t="shared" si="215"/>
        <v>0</v>
      </c>
      <c r="QLH127" s="229">
        <f t="shared" si="215"/>
        <v>0</v>
      </c>
      <c r="QLI127" s="229">
        <f t="shared" si="215"/>
        <v>0</v>
      </c>
      <c r="QLJ127" s="229">
        <f t="shared" si="215"/>
        <v>0</v>
      </c>
      <c r="QLK127" s="229">
        <f t="shared" si="215"/>
        <v>0</v>
      </c>
      <c r="QLL127" s="229">
        <f t="shared" si="215"/>
        <v>0</v>
      </c>
      <c r="QLM127" s="229">
        <f t="shared" si="215"/>
        <v>0</v>
      </c>
      <c r="QLN127" s="229">
        <f t="shared" si="215"/>
        <v>0</v>
      </c>
      <c r="QLO127" s="229">
        <f t="shared" si="215"/>
        <v>0</v>
      </c>
      <c r="QLP127" s="229">
        <f t="shared" si="215"/>
        <v>0</v>
      </c>
      <c r="QLQ127" s="229">
        <f t="shared" si="215"/>
        <v>0</v>
      </c>
      <c r="QLR127" s="229">
        <f t="shared" si="215"/>
        <v>0</v>
      </c>
      <c r="QLS127" s="229">
        <f t="shared" si="215"/>
        <v>0</v>
      </c>
      <c r="QLT127" s="229">
        <f t="shared" si="215"/>
        <v>0</v>
      </c>
      <c r="QLU127" s="229">
        <f t="shared" si="215"/>
        <v>0</v>
      </c>
      <c r="QLV127" s="229">
        <f t="shared" si="215"/>
        <v>0</v>
      </c>
      <c r="QLW127" s="229">
        <f t="shared" si="215"/>
        <v>0</v>
      </c>
      <c r="QLX127" s="229">
        <f t="shared" si="215"/>
        <v>0</v>
      </c>
      <c r="QLY127" s="229">
        <f t="shared" si="215"/>
        <v>0</v>
      </c>
      <c r="QLZ127" s="229">
        <f t="shared" si="215"/>
        <v>0</v>
      </c>
      <c r="QMA127" s="229">
        <f t="shared" si="215"/>
        <v>0</v>
      </c>
      <c r="QMB127" s="229">
        <f t="shared" si="215"/>
        <v>0</v>
      </c>
      <c r="QMC127" s="229">
        <f t="shared" si="215"/>
        <v>0</v>
      </c>
      <c r="QMD127" s="229">
        <f t="shared" si="215"/>
        <v>0</v>
      </c>
      <c r="QME127" s="229">
        <f t="shared" si="215"/>
        <v>0</v>
      </c>
      <c r="QMF127" s="229">
        <f t="shared" si="215"/>
        <v>0</v>
      </c>
      <c r="QMG127" s="229">
        <f t="shared" si="215"/>
        <v>0</v>
      </c>
      <c r="QMH127" s="229">
        <f t="shared" si="215"/>
        <v>0</v>
      </c>
      <c r="QMI127" s="229">
        <f t="shared" si="215"/>
        <v>0</v>
      </c>
      <c r="QMJ127" s="229">
        <f t="shared" si="215"/>
        <v>0</v>
      </c>
      <c r="QMK127" s="229">
        <f t="shared" si="215"/>
        <v>0</v>
      </c>
      <c r="QML127" s="229">
        <f t="shared" si="215"/>
        <v>0</v>
      </c>
      <c r="QMM127" s="229">
        <f t="shared" si="215"/>
        <v>0</v>
      </c>
      <c r="QMN127" s="229">
        <f t="shared" si="215"/>
        <v>0</v>
      </c>
      <c r="QMO127" s="229">
        <f t="shared" si="215"/>
        <v>0</v>
      </c>
      <c r="QMP127" s="229">
        <f t="shared" si="215"/>
        <v>0</v>
      </c>
      <c r="QMQ127" s="229">
        <f t="shared" si="215"/>
        <v>0</v>
      </c>
      <c r="QMR127" s="229">
        <f t="shared" si="215"/>
        <v>0</v>
      </c>
      <c r="QMS127" s="229">
        <f t="shared" si="215"/>
        <v>0</v>
      </c>
      <c r="QMT127" s="229">
        <f t="shared" si="215"/>
        <v>0</v>
      </c>
      <c r="QMU127" s="229">
        <f t="shared" si="215"/>
        <v>0</v>
      </c>
      <c r="QMV127" s="229">
        <f t="shared" si="215"/>
        <v>0</v>
      </c>
      <c r="QMW127" s="229">
        <f t="shared" si="215"/>
        <v>0</v>
      </c>
      <c r="QMX127" s="229">
        <f t="shared" si="215"/>
        <v>0</v>
      </c>
      <c r="QMY127" s="229">
        <f t="shared" si="215"/>
        <v>0</v>
      </c>
      <c r="QMZ127" s="229">
        <f t="shared" si="215"/>
        <v>0</v>
      </c>
      <c r="QNA127" s="229">
        <f t="shared" si="215"/>
        <v>0</v>
      </c>
      <c r="QNB127" s="229">
        <f t="shared" si="215"/>
        <v>0</v>
      </c>
      <c r="QNC127" s="229">
        <f t="shared" si="215"/>
        <v>0</v>
      </c>
      <c r="QND127" s="229">
        <f t="shared" si="215"/>
        <v>0</v>
      </c>
      <c r="QNE127" s="229">
        <f t="shared" si="215"/>
        <v>0</v>
      </c>
      <c r="QNF127" s="229">
        <f t="shared" si="215"/>
        <v>0</v>
      </c>
      <c r="QNG127" s="229">
        <f t="shared" si="215"/>
        <v>0</v>
      </c>
      <c r="QNH127" s="229">
        <f t="shared" si="215"/>
        <v>0</v>
      </c>
      <c r="QNI127" s="229">
        <f t="shared" si="215"/>
        <v>0</v>
      </c>
      <c r="QNJ127" s="229">
        <f t="shared" si="215"/>
        <v>0</v>
      </c>
      <c r="QNK127" s="229">
        <f t="shared" si="215"/>
        <v>0</v>
      </c>
      <c r="QNL127" s="229">
        <f t="shared" si="215"/>
        <v>0</v>
      </c>
      <c r="QNM127" s="229">
        <f t="shared" ref="QNM127:QPX127" si="216">IFERROR(QNK127*QNI127,"")</f>
        <v>0</v>
      </c>
      <c r="QNN127" s="229">
        <f t="shared" si="216"/>
        <v>0</v>
      </c>
      <c r="QNO127" s="229">
        <f t="shared" si="216"/>
        <v>0</v>
      </c>
      <c r="QNP127" s="229">
        <f t="shared" si="216"/>
        <v>0</v>
      </c>
      <c r="QNQ127" s="229">
        <f t="shared" si="216"/>
        <v>0</v>
      </c>
      <c r="QNR127" s="229">
        <f t="shared" si="216"/>
        <v>0</v>
      </c>
      <c r="QNS127" s="229">
        <f t="shared" si="216"/>
        <v>0</v>
      </c>
      <c r="QNT127" s="229">
        <f t="shared" si="216"/>
        <v>0</v>
      </c>
      <c r="QNU127" s="229">
        <f t="shared" si="216"/>
        <v>0</v>
      </c>
      <c r="QNV127" s="229">
        <f t="shared" si="216"/>
        <v>0</v>
      </c>
      <c r="QNW127" s="229">
        <f t="shared" si="216"/>
        <v>0</v>
      </c>
      <c r="QNX127" s="229">
        <f t="shared" si="216"/>
        <v>0</v>
      </c>
      <c r="QNY127" s="229">
        <f t="shared" si="216"/>
        <v>0</v>
      </c>
      <c r="QNZ127" s="229">
        <f t="shared" si="216"/>
        <v>0</v>
      </c>
      <c r="QOA127" s="229">
        <f t="shared" si="216"/>
        <v>0</v>
      </c>
      <c r="QOB127" s="229">
        <f t="shared" si="216"/>
        <v>0</v>
      </c>
      <c r="QOC127" s="229">
        <f t="shared" si="216"/>
        <v>0</v>
      </c>
      <c r="QOD127" s="229">
        <f t="shared" si="216"/>
        <v>0</v>
      </c>
      <c r="QOE127" s="229">
        <f t="shared" si="216"/>
        <v>0</v>
      </c>
      <c r="QOF127" s="229">
        <f t="shared" si="216"/>
        <v>0</v>
      </c>
      <c r="QOG127" s="229">
        <f t="shared" si="216"/>
        <v>0</v>
      </c>
      <c r="QOH127" s="229">
        <f t="shared" si="216"/>
        <v>0</v>
      </c>
      <c r="QOI127" s="229">
        <f t="shared" si="216"/>
        <v>0</v>
      </c>
      <c r="QOJ127" s="229">
        <f t="shared" si="216"/>
        <v>0</v>
      </c>
      <c r="QOK127" s="229">
        <f t="shared" si="216"/>
        <v>0</v>
      </c>
      <c r="QOL127" s="229">
        <f t="shared" si="216"/>
        <v>0</v>
      </c>
      <c r="QOM127" s="229">
        <f t="shared" si="216"/>
        <v>0</v>
      </c>
      <c r="QON127" s="229">
        <f t="shared" si="216"/>
        <v>0</v>
      </c>
      <c r="QOO127" s="229">
        <f t="shared" si="216"/>
        <v>0</v>
      </c>
      <c r="QOP127" s="229">
        <f t="shared" si="216"/>
        <v>0</v>
      </c>
      <c r="QOQ127" s="229">
        <f t="shared" si="216"/>
        <v>0</v>
      </c>
      <c r="QOR127" s="229">
        <f t="shared" si="216"/>
        <v>0</v>
      </c>
      <c r="QOS127" s="229">
        <f t="shared" si="216"/>
        <v>0</v>
      </c>
      <c r="QOT127" s="229">
        <f t="shared" si="216"/>
        <v>0</v>
      </c>
      <c r="QOU127" s="229">
        <f t="shared" si="216"/>
        <v>0</v>
      </c>
      <c r="QOV127" s="229">
        <f t="shared" si="216"/>
        <v>0</v>
      </c>
      <c r="QOW127" s="229">
        <f t="shared" si="216"/>
        <v>0</v>
      </c>
      <c r="QOX127" s="229">
        <f t="shared" si="216"/>
        <v>0</v>
      </c>
      <c r="QOY127" s="229">
        <f t="shared" si="216"/>
        <v>0</v>
      </c>
      <c r="QOZ127" s="229">
        <f t="shared" si="216"/>
        <v>0</v>
      </c>
      <c r="QPA127" s="229">
        <f t="shared" si="216"/>
        <v>0</v>
      </c>
      <c r="QPB127" s="229">
        <f t="shared" si="216"/>
        <v>0</v>
      </c>
      <c r="QPC127" s="229">
        <f t="shared" si="216"/>
        <v>0</v>
      </c>
      <c r="QPD127" s="229">
        <f t="shared" si="216"/>
        <v>0</v>
      </c>
      <c r="QPE127" s="229">
        <f t="shared" si="216"/>
        <v>0</v>
      </c>
      <c r="QPF127" s="229">
        <f t="shared" si="216"/>
        <v>0</v>
      </c>
      <c r="QPG127" s="229">
        <f t="shared" si="216"/>
        <v>0</v>
      </c>
      <c r="QPH127" s="229">
        <f t="shared" si="216"/>
        <v>0</v>
      </c>
      <c r="QPI127" s="229">
        <f t="shared" si="216"/>
        <v>0</v>
      </c>
      <c r="QPJ127" s="229">
        <f t="shared" si="216"/>
        <v>0</v>
      </c>
      <c r="QPK127" s="229">
        <f t="shared" si="216"/>
        <v>0</v>
      </c>
      <c r="QPL127" s="229">
        <f t="shared" si="216"/>
        <v>0</v>
      </c>
      <c r="QPM127" s="229">
        <f t="shared" si="216"/>
        <v>0</v>
      </c>
      <c r="QPN127" s="229">
        <f t="shared" si="216"/>
        <v>0</v>
      </c>
      <c r="QPO127" s="229">
        <f t="shared" si="216"/>
        <v>0</v>
      </c>
      <c r="QPP127" s="229">
        <f t="shared" si="216"/>
        <v>0</v>
      </c>
      <c r="QPQ127" s="229">
        <f t="shared" si="216"/>
        <v>0</v>
      </c>
      <c r="QPR127" s="229">
        <f t="shared" si="216"/>
        <v>0</v>
      </c>
      <c r="QPS127" s="229">
        <f t="shared" si="216"/>
        <v>0</v>
      </c>
      <c r="QPT127" s="229">
        <f t="shared" si="216"/>
        <v>0</v>
      </c>
      <c r="QPU127" s="229">
        <f t="shared" si="216"/>
        <v>0</v>
      </c>
      <c r="QPV127" s="229">
        <f t="shared" si="216"/>
        <v>0</v>
      </c>
      <c r="QPW127" s="229">
        <f t="shared" si="216"/>
        <v>0</v>
      </c>
      <c r="QPX127" s="229">
        <f t="shared" si="216"/>
        <v>0</v>
      </c>
      <c r="QPY127" s="229">
        <f t="shared" ref="QPY127:QSJ127" si="217">IFERROR(QPW127*QPU127,"")</f>
        <v>0</v>
      </c>
      <c r="QPZ127" s="229">
        <f t="shared" si="217"/>
        <v>0</v>
      </c>
      <c r="QQA127" s="229">
        <f t="shared" si="217"/>
        <v>0</v>
      </c>
      <c r="QQB127" s="229">
        <f t="shared" si="217"/>
        <v>0</v>
      </c>
      <c r="QQC127" s="229">
        <f t="shared" si="217"/>
        <v>0</v>
      </c>
      <c r="QQD127" s="229">
        <f t="shared" si="217"/>
        <v>0</v>
      </c>
      <c r="QQE127" s="229">
        <f t="shared" si="217"/>
        <v>0</v>
      </c>
      <c r="QQF127" s="229">
        <f t="shared" si="217"/>
        <v>0</v>
      </c>
      <c r="QQG127" s="229">
        <f t="shared" si="217"/>
        <v>0</v>
      </c>
      <c r="QQH127" s="229">
        <f t="shared" si="217"/>
        <v>0</v>
      </c>
      <c r="QQI127" s="229">
        <f t="shared" si="217"/>
        <v>0</v>
      </c>
      <c r="QQJ127" s="229">
        <f t="shared" si="217"/>
        <v>0</v>
      </c>
      <c r="QQK127" s="229">
        <f t="shared" si="217"/>
        <v>0</v>
      </c>
      <c r="QQL127" s="229">
        <f t="shared" si="217"/>
        <v>0</v>
      </c>
      <c r="QQM127" s="229">
        <f t="shared" si="217"/>
        <v>0</v>
      </c>
      <c r="QQN127" s="229">
        <f t="shared" si="217"/>
        <v>0</v>
      </c>
      <c r="QQO127" s="229">
        <f t="shared" si="217"/>
        <v>0</v>
      </c>
      <c r="QQP127" s="229">
        <f t="shared" si="217"/>
        <v>0</v>
      </c>
      <c r="QQQ127" s="229">
        <f t="shared" si="217"/>
        <v>0</v>
      </c>
      <c r="QQR127" s="229">
        <f t="shared" si="217"/>
        <v>0</v>
      </c>
      <c r="QQS127" s="229">
        <f t="shared" si="217"/>
        <v>0</v>
      </c>
      <c r="QQT127" s="229">
        <f t="shared" si="217"/>
        <v>0</v>
      </c>
      <c r="QQU127" s="229">
        <f t="shared" si="217"/>
        <v>0</v>
      </c>
      <c r="QQV127" s="229">
        <f t="shared" si="217"/>
        <v>0</v>
      </c>
      <c r="QQW127" s="229">
        <f t="shared" si="217"/>
        <v>0</v>
      </c>
      <c r="QQX127" s="229">
        <f t="shared" si="217"/>
        <v>0</v>
      </c>
      <c r="QQY127" s="229">
        <f t="shared" si="217"/>
        <v>0</v>
      </c>
      <c r="QQZ127" s="229">
        <f t="shared" si="217"/>
        <v>0</v>
      </c>
      <c r="QRA127" s="229">
        <f t="shared" si="217"/>
        <v>0</v>
      </c>
      <c r="QRB127" s="229">
        <f t="shared" si="217"/>
        <v>0</v>
      </c>
      <c r="QRC127" s="229">
        <f t="shared" si="217"/>
        <v>0</v>
      </c>
      <c r="QRD127" s="229">
        <f t="shared" si="217"/>
        <v>0</v>
      </c>
      <c r="QRE127" s="229">
        <f t="shared" si="217"/>
        <v>0</v>
      </c>
      <c r="QRF127" s="229">
        <f t="shared" si="217"/>
        <v>0</v>
      </c>
      <c r="QRG127" s="229">
        <f t="shared" si="217"/>
        <v>0</v>
      </c>
      <c r="QRH127" s="229">
        <f t="shared" si="217"/>
        <v>0</v>
      </c>
      <c r="QRI127" s="229">
        <f t="shared" si="217"/>
        <v>0</v>
      </c>
      <c r="QRJ127" s="229">
        <f t="shared" si="217"/>
        <v>0</v>
      </c>
      <c r="QRK127" s="229">
        <f t="shared" si="217"/>
        <v>0</v>
      </c>
      <c r="QRL127" s="229">
        <f t="shared" si="217"/>
        <v>0</v>
      </c>
      <c r="QRM127" s="229">
        <f t="shared" si="217"/>
        <v>0</v>
      </c>
      <c r="QRN127" s="229">
        <f t="shared" si="217"/>
        <v>0</v>
      </c>
      <c r="QRO127" s="229">
        <f t="shared" si="217"/>
        <v>0</v>
      </c>
      <c r="QRP127" s="229">
        <f t="shared" si="217"/>
        <v>0</v>
      </c>
      <c r="QRQ127" s="229">
        <f t="shared" si="217"/>
        <v>0</v>
      </c>
      <c r="QRR127" s="229">
        <f t="shared" si="217"/>
        <v>0</v>
      </c>
      <c r="QRS127" s="229">
        <f t="shared" si="217"/>
        <v>0</v>
      </c>
      <c r="QRT127" s="229">
        <f t="shared" si="217"/>
        <v>0</v>
      </c>
      <c r="QRU127" s="229">
        <f t="shared" si="217"/>
        <v>0</v>
      </c>
      <c r="QRV127" s="229">
        <f t="shared" si="217"/>
        <v>0</v>
      </c>
      <c r="QRW127" s="229">
        <f t="shared" si="217"/>
        <v>0</v>
      </c>
      <c r="QRX127" s="229">
        <f t="shared" si="217"/>
        <v>0</v>
      </c>
      <c r="QRY127" s="229">
        <f t="shared" si="217"/>
        <v>0</v>
      </c>
      <c r="QRZ127" s="229">
        <f t="shared" si="217"/>
        <v>0</v>
      </c>
      <c r="QSA127" s="229">
        <f t="shared" si="217"/>
        <v>0</v>
      </c>
      <c r="QSB127" s="229">
        <f t="shared" si="217"/>
        <v>0</v>
      </c>
      <c r="QSC127" s="229">
        <f t="shared" si="217"/>
        <v>0</v>
      </c>
      <c r="QSD127" s="229">
        <f t="shared" si="217"/>
        <v>0</v>
      </c>
      <c r="QSE127" s="229">
        <f t="shared" si="217"/>
        <v>0</v>
      </c>
      <c r="QSF127" s="229">
        <f t="shared" si="217"/>
        <v>0</v>
      </c>
      <c r="QSG127" s="229">
        <f t="shared" si="217"/>
        <v>0</v>
      </c>
      <c r="QSH127" s="229">
        <f t="shared" si="217"/>
        <v>0</v>
      </c>
      <c r="QSI127" s="229">
        <f t="shared" si="217"/>
        <v>0</v>
      </c>
      <c r="QSJ127" s="229">
        <f t="shared" si="217"/>
        <v>0</v>
      </c>
      <c r="QSK127" s="229">
        <f t="shared" ref="QSK127:QUV127" si="218">IFERROR(QSI127*QSG127,"")</f>
        <v>0</v>
      </c>
      <c r="QSL127" s="229">
        <f t="shared" si="218"/>
        <v>0</v>
      </c>
      <c r="QSM127" s="229">
        <f t="shared" si="218"/>
        <v>0</v>
      </c>
      <c r="QSN127" s="229">
        <f t="shared" si="218"/>
        <v>0</v>
      </c>
      <c r="QSO127" s="229">
        <f t="shared" si="218"/>
        <v>0</v>
      </c>
      <c r="QSP127" s="229">
        <f t="shared" si="218"/>
        <v>0</v>
      </c>
      <c r="QSQ127" s="229">
        <f t="shared" si="218"/>
        <v>0</v>
      </c>
      <c r="QSR127" s="229">
        <f t="shared" si="218"/>
        <v>0</v>
      </c>
      <c r="QSS127" s="229">
        <f t="shared" si="218"/>
        <v>0</v>
      </c>
      <c r="QST127" s="229">
        <f t="shared" si="218"/>
        <v>0</v>
      </c>
      <c r="QSU127" s="229">
        <f t="shared" si="218"/>
        <v>0</v>
      </c>
      <c r="QSV127" s="229">
        <f t="shared" si="218"/>
        <v>0</v>
      </c>
      <c r="QSW127" s="229">
        <f t="shared" si="218"/>
        <v>0</v>
      </c>
      <c r="QSX127" s="229">
        <f t="shared" si="218"/>
        <v>0</v>
      </c>
      <c r="QSY127" s="229">
        <f t="shared" si="218"/>
        <v>0</v>
      </c>
      <c r="QSZ127" s="229">
        <f t="shared" si="218"/>
        <v>0</v>
      </c>
      <c r="QTA127" s="229">
        <f t="shared" si="218"/>
        <v>0</v>
      </c>
      <c r="QTB127" s="229">
        <f t="shared" si="218"/>
        <v>0</v>
      </c>
      <c r="QTC127" s="229">
        <f t="shared" si="218"/>
        <v>0</v>
      </c>
      <c r="QTD127" s="229">
        <f t="shared" si="218"/>
        <v>0</v>
      </c>
      <c r="QTE127" s="229">
        <f t="shared" si="218"/>
        <v>0</v>
      </c>
      <c r="QTF127" s="229">
        <f t="shared" si="218"/>
        <v>0</v>
      </c>
      <c r="QTG127" s="229">
        <f t="shared" si="218"/>
        <v>0</v>
      </c>
      <c r="QTH127" s="229">
        <f t="shared" si="218"/>
        <v>0</v>
      </c>
      <c r="QTI127" s="229">
        <f t="shared" si="218"/>
        <v>0</v>
      </c>
      <c r="QTJ127" s="229">
        <f t="shared" si="218"/>
        <v>0</v>
      </c>
      <c r="QTK127" s="229">
        <f t="shared" si="218"/>
        <v>0</v>
      </c>
      <c r="QTL127" s="229">
        <f t="shared" si="218"/>
        <v>0</v>
      </c>
      <c r="QTM127" s="229">
        <f t="shared" si="218"/>
        <v>0</v>
      </c>
      <c r="QTN127" s="229">
        <f t="shared" si="218"/>
        <v>0</v>
      </c>
      <c r="QTO127" s="229">
        <f t="shared" si="218"/>
        <v>0</v>
      </c>
      <c r="QTP127" s="229">
        <f t="shared" si="218"/>
        <v>0</v>
      </c>
      <c r="QTQ127" s="229">
        <f t="shared" si="218"/>
        <v>0</v>
      </c>
      <c r="QTR127" s="229">
        <f t="shared" si="218"/>
        <v>0</v>
      </c>
      <c r="QTS127" s="229">
        <f t="shared" si="218"/>
        <v>0</v>
      </c>
      <c r="QTT127" s="229">
        <f t="shared" si="218"/>
        <v>0</v>
      </c>
      <c r="QTU127" s="229">
        <f t="shared" si="218"/>
        <v>0</v>
      </c>
      <c r="QTV127" s="229">
        <f t="shared" si="218"/>
        <v>0</v>
      </c>
      <c r="QTW127" s="229">
        <f t="shared" si="218"/>
        <v>0</v>
      </c>
      <c r="QTX127" s="229">
        <f t="shared" si="218"/>
        <v>0</v>
      </c>
      <c r="QTY127" s="229">
        <f t="shared" si="218"/>
        <v>0</v>
      </c>
      <c r="QTZ127" s="229">
        <f t="shared" si="218"/>
        <v>0</v>
      </c>
      <c r="QUA127" s="229">
        <f t="shared" si="218"/>
        <v>0</v>
      </c>
      <c r="QUB127" s="229">
        <f t="shared" si="218"/>
        <v>0</v>
      </c>
      <c r="QUC127" s="229">
        <f t="shared" si="218"/>
        <v>0</v>
      </c>
      <c r="QUD127" s="229">
        <f t="shared" si="218"/>
        <v>0</v>
      </c>
      <c r="QUE127" s="229">
        <f t="shared" si="218"/>
        <v>0</v>
      </c>
      <c r="QUF127" s="229">
        <f t="shared" si="218"/>
        <v>0</v>
      </c>
      <c r="QUG127" s="229">
        <f t="shared" si="218"/>
        <v>0</v>
      </c>
      <c r="QUH127" s="229">
        <f t="shared" si="218"/>
        <v>0</v>
      </c>
      <c r="QUI127" s="229">
        <f t="shared" si="218"/>
        <v>0</v>
      </c>
      <c r="QUJ127" s="229">
        <f t="shared" si="218"/>
        <v>0</v>
      </c>
      <c r="QUK127" s="229">
        <f t="shared" si="218"/>
        <v>0</v>
      </c>
      <c r="QUL127" s="229">
        <f t="shared" si="218"/>
        <v>0</v>
      </c>
      <c r="QUM127" s="229">
        <f t="shared" si="218"/>
        <v>0</v>
      </c>
      <c r="QUN127" s="229">
        <f t="shared" si="218"/>
        <v>0</v>
      </c>
      <c r="QUO127" s="229">
        <f t="shared" si="218"/>
        <v>0</v>
      </c>
      <c r="QUP127" s="229">
        <f t="shared" si="218"/>
        <v>0</v>
      </c>
      <c r="QUQ127" s="229">
        <f t="shared" si="218"/>
        <v>0</v>
      </c>
      <c r="QUR127" s="229">
        <f t="shared" si="218"/>
        <v>0</v>
      </c>
      <c r="QUS127" s="229">
        <f t="shared" si="218"/>
        <v>0</v>
      </c>
      <c r="QUT127" s="229">
        <f t="shared" si="218"/>
        <v>0</v>
      </c>
      <c r="QUU127" s="229">
        <f t="shared" si="218"/>
        <v>0</v>
      </c>
      <c r="QUV127" s="229">
        <f t="shared" si="218"/>
        <v>0</v>
      </c>
      <c r="QUW127" s="229">
        <f t="shared" ref="QUW127:QXH127" si="219">IFERROR(QUU127*QUS127,"")</f>
        <v>0</v>
      </c>
      <c r="QUX127" s="229">
        <f t="shared" si="219"/>
        <v>0</v>
      </c>
      <c r="QUY127" s="229">
        <f t="shared" si="219"/>
        <v>0</v>
      </c>
      <c r="QUZ127" s="229">
        <f t="shared" si="219"/>
        <v>0</v>
      </c>
      <c r="QVA127" s="229">
        <f t="shared" si="219"/>
        <v>0</v>
      </c>
      <c r="QVB127" s="229">
        <f t="shared" si="219"/>
        <v>0</v>
      </c>
      <c r="QVC127" s="229">
        <f t="shared" si="219"/>
        <v>0</v>
      </c>
      <c r="QVD127" s="229">
        <f t="shared" si="219"/>
        <v>0</v>
      </c>
      <c r="QVE127" s="229">
        <f t="shared" si="219"/>
        <v>0</v>
      </c>
      <c r="QVF127" s="229">
        <f t="shared" si="219"/>
        <v>0</v>
      </c>
      <c r="QVG127" s="229">
        <f t="shared" si="219"/>
        <v>0</v>
      </c>
      <c r="QVH127" s="229">
        <f t="shared" si="219"/>
        <v>0</v>
      </c>
      <c r="QVI127" s="229">
        <f t="shared" si="219"/>
        <v>0</v>
      </c>
      <c r="QVJ127" s="229">
        <f t="shared" si="219"/>
        <v>0</v>
      </c>
      <c r="QVK127" s="229">
        <f t="shared" si="219"/>
        <v>0</v>
      </c>
      <c r="QVL127" s="229">
        <f t="shared" si="219"/>
        <v>0</v>
      </c>
      <c r="QVM127" s="229">
        <f t="shared" si="219"/>
        <v>0</v>
      </c>
      <c r="QVN127" s="229">
        <f t="shared" si="219"/>
        <v>0</v>
      </c>
      <c r="QVO127" s="229">
        <f t="shared" si="219"/>
        <v>0</v>
      </c>
      <c r="QVP127" s="229">
        <f t="shared" si="219"/>
        <v>0</v>
      </c>
      <c r="QVQ127" s="229">
        <f t="shared" si="219"/>
        <v>0</v>
      </c>
      <c r="QVR127" s="229">
        <f t="shared" si="219"/>
        <v>0</v>
      </c>
      <c r="QVS127" s="229">
        <f t="shared" si="219"/>
        <v>0</v>
      </c>
      <c r="QVT127" s="229">
        <f t="shared" si="219"/>
        <v>0</v>
      </c>
      <c r="QVU127" s="229">
        <f t="shared" si="219"/>
        <v>0</v>
      </c>
      <c r="QVV127" s="229">
        <f t="shared" si="219"/>
        <v>0</v>
      </c>
      <c r="QVW127" s="229">
        <f t="shared" si="219"/>
        <v>0</v>
      </c>
      <c r="QVX127" s="229">
        <f t="shared" si="219"/>
        <v>0</v>
      </c>
      <c r="QVY127" s="229">
        <f t="shared" si="219"/>
        <v>0</v>
      </c>
      <c r="QVZ127" s="229">
        <f t="shared" si="219"/>
        <v>0</v>
      </c>
      <c r="QWA127" s="229">
        <f t="shared" si="219"/>
        <v>0</v>
      </c>
      <c r="QWB127" s="229">
        <f t="shared" si="219"/>
        <v>0</v>
      </c>
      <c r="QWC127" s="229">
        <f t="shared" si="219"/>
        <v>0</v>
      </c>
      <c r="QWD127" s="229">
        <f t="shared" si="219"/>
        <v>0</v>
      </c>
      <c r="QWE127" s="229">
        <f t="shared" si="219"/>
        <v>0</v>
      </c>
      <c r="QWF127" s="229">
        <f t="shared" si="219"/>
        <v>0</v>
      </c>
      <c r="QWG127" s="229">
        <f t="shared" si="219"/>
        <v>0</v>
      </c>
      <c r="QWH127" s="229">
        <f t="shared" si="219"/>
        <v>0</v>
      </c>
      <c r="QWI127" s="229">
        <f t="shared" si="219"/>
        <v>0</v>
      </c>
      <c r="QWJ127" s="229">
        <f t="shared" si="219"/>
        <v>0</v>
      </c>
      <c r="QWK127" s="229">
        <f t="shared" si="219"/>
        <v>0</v>
      </c>
      <c r="QWL127" s="229">
        <f t="shared" si="219"/>
        <v>0</v>
      </c>
      <c r="QWM127" s="229">
        <f t="shared" si="219"/>
        <v>0</v>
      </c>
      <c r="QWN127" s="229">
        <f t="shared" si="219"/>
        <v>0</v>
      </c>
      <c r="QWO127" s="229">
        <f t="shared" si="219"/>
        <v>0</v>
      </c>
      <c r="QWP127" s="229">
        <f t="shared" si="219"/>
        <v>0</v>
      </c>
      <c r="QWQ127" s="229">
        <f t="shared" si="219"/>
        <v>0</v>
      </c>
      <c r="QWR127" s="229">
        <f t="shared" si="219"/>
        <v>0</v>
      </c>
      <c r="QWS127" s="229">
        <f t="shared" si="219"/>
        <v>0</v>
      </c>
      <c r="QWT127" s="229">
        <f t="shared" si="219"/>
        <v>0</v>
      </c>
      <c r="QWU127" s="229">
        <f t="shared" si="219"/>
        <v>0</v>
      </c>
      <c r="QWV127" s="229">
        <f t="shared" si="219"/>
        <v>0</v>
      </c>
      <c r="QWW127" s="229">
        <f t="shared" si="219"/>
        <v>0</v>
      </c>
      <c r="QWX127" s="229">
        <f t="shared" si="219"/>
        <v>0</v>
      </c>
      <c r="QWY127" s="229">
        <f t="shared" si="219"/>
        <v>0</v>
      </c>
      <c r="QWZ127" s="229">
        <f t="shared" si="219"/>
        <v>0</v>
      </c>
      <c r="QXA127" s="229">
        <f t="shared" si="219"/>
        <v>0</v>
      </c>
      <c r="QXB127" s="229">
        <f t="shared" si="219"/>
        <v>0</v>
      </c>
      <c r="QXC127" s="229">
        <f t="shared" si="219"/>
        <v>0</v>
      </c>
      <c r="QXD127" s="229">
        <f t="shared" si="219"/>
        <v>0</v>
      </c>
      <c r="QXE127" s="229">
        <f t="shared" si="219"/>
        <v>0</v>
      </c>
      <c r="QXF127" s="229">
        <f t="shared" si="219"/>
        <v>0</v>
      </c>
      <c r="QXG127" s="229">
        <f t="shared" si="219"/>
        <v>0</v>
      </c>
      <c r="QXH127" s="229">
        <f t="shared" si="219"/>
        <v>0</v>
      </c>
      <c r="QXI127" s="229">
        <f t="shared" ref="QXI127:QZT127" si="220">IFERROR(QXG127*QXE127,"")</f>
        <v>0</v>
      </c>
      <c r="QXJ127" s="229">
        <f t="shared" si="220"/>
        <v>0</v>
      </c>
      <c r="QXK127" s="229">
        <f t="shared" si="220"/>
        <v>0</v>
      </c>
      <c r="QXL127" s="229">
        <f t="shared" si="220"/>
        <v>0</v>
      </c>
      <c r="QXM127" s="229">
        <f t="shared" si="220"/>
        <v>0</v>
      </c>
      <c r="QXN127" s="229">
        <f t="shared" si="220"/>
        <v>0</v>
      </c>
      <c r="QXO127" s="229">
        <f t="shared" si="220"/>
        <v>0</v>
      </c>
      <c r="QXP127" s="229">
        <f t="shared" si="220"/>
        <v>0</v>
      </c>
      <c r="QXQ127" s="229">
        <f t="shared" si="220"/>
        <v>0</v>
      </c>
      <c r="QXR127" s="229">
        <f t="shared" si="220"/>
        <v>0</v>
      </c>
      <c r="QXS127" s="229">
        <f t="shared" si="220"/>
        <v>0</v>
      </c>
      <c r="QXT127" s="229">
        <f t="shared" si="220"/>
        <v>0</v>
      </c>
      <c r="QXU127" s="229">
        <f t="shared" si="220"/>
        <v>0</v>
      </c>
      <c r="QXV127" s="229">
        <f t="shared" si="220"/>
        <v>0</v>
      </c>
      <c r="QXW127" s="229">
        <f t="shared" si="220"/>
        <v>0</v>
      </c>
      <c r="QXX127" s="229">
        <f t="shared" si="220"/>
        <v>0</v>
      </c>
      <c r="QXY127" s="229">
        <f t="shared" si="220"/>
        <v>0</v>
      </c>
      <c r="QXZ127" s="229">
        <f t="shared" si="220"/>
        <v>0</v>
      </c>
      <c r="QYA127" s="229">
        <f t="shared" si="220"/>
        <v>0</v>
      </c>
      <c r="QYB127" s="229">
        <f t="shared" si="220"/>
        <v>0</v>
      </c>
      <c r="QYC127" s="229">
        <f t="shared" si="220"/>
        <v>0</v>
      </c>
      <c r="QYD127" s="229">
        <f t="shared" si="220"/>
        <v>0</v>
      </c>
      <c r="QYE127" s="229">
        <f t="shared" si="220"/>
        <v>0</v>
      </c>
      <c r="QYF127" s="229">
        <f t="shared" si="220"/>
        <v>0</v>
      </c>
      <c r="QYG127" s="229">
        <f t="shared" si="220"/>
        <v>0</v>
      </c>
      <c r="QYH127" s="229">
        <f t="shared" si="220"/>
        <v>0</v>
      </c>
      <c r="QYI127" s="229">
        <f t="shared" si="220"/>
        <v>0</v>
      </c>
      <c r="QYJ127" s="229">
        <f t="shared" si="220"/>
        <v>0</v>
      </c>
      <c r="QYK127" s="229">
        <f t="shared" si="220"/>
        <v>0</v>
      </c>
      <c r="QYL127" s="229">
        <f t="shared" si="220"/>
        <v>0</v>
      </c>
      <c r="QYM127" s="229">
        <f t="shared" si="220"/>
        <v>0</v>
      </c>
      <c r="QYN127" s="229">
        <f t="shared" si="220"/>
        <v>0</v>
      </c>
      <c r="QYO127" s="229">
        <f t="shared" si="220"/>
        <v>0</v>
      </c>
      <c r="QYP127" s="229">
        <f t="shared" si="220"/>
        <v>0</v>
      </c>
      <c r="QYQ127" s="229">
        <f t="shared" si="220"/>
        <v>0</v>
      </c>
      <c r="QYR127" s="229">
        <f t="shared" si="220"/>
        <v>0</v>
      </c>
      <c r="QYS127" s="229">
        <f t="shared" si="220"/>
        <v>0</v>
      </c>
      <c r="QYT127" s="229">
        <f t="shared" si="220"/>
        <v>0</v>
      </c>
      <c r="QYU127" s="229">
        <f t="shared" si="220"/>
        <v>0</v>
      </c>
      <c r="QYV127" s="229">
        <f t="shared" si="220"/>
        <v>0</v>
      </c>
      <c r="QYW127" s="229">
        <f t="shared" si="220"/>
        <v>0</v>
      </c>
      <c r="QYX127" s="229">
        <f t="shared" si="220"/>
        <v>0</v>
      </c>
      <c r="QYY127" s="229">
        <f t="shared" si="220"/>
        <v>0</v>
      </c>
      <c r="QYZ127" s="229">
        <f t="shared" si="220"/>
        <v>0</v>
      </c>
      <c r="QZA127" s="229">
        <f t="shared" si="220"/>
        <v>0</v>
      </c>
      <c r="QZB127" s="229">
        <f t="shared" si="220"/>
        <v>0</v>
      </c>
      <c r="QZC127" s="229">
        <f t="shared" si="220"/>
        <v>0</v>
      </c>
      <c r="QZD127" s="229">
        <f t="shared" si="220"/>
        <v>0</v>
      </c>
      <c r="QZE127" s="229">
        <f t="shared" si="220"/>
        <v>0</v>
      </c>
      <c r="QZF127" s="229">
        <f t="shared" si="220"/>
        <v>0</v>
      </c>
      <c r="QZG127" s="229">
        <f t="shared" si="220"/>
        <v>0</v>
      </c>
      <c r="QZH127" s="229">
        <f t="shared" si="220"/>
        <v>0</v>
      </c>
      <c r="QZI127" s="229">
        <f t="shared" si="220"/>
        <v>0</v>
      </c>
      <c r="QZJ127" s="229">
        <f t="shared" si="220"/>
        <v>0</v>
      </c>
      <c r="QZK127" s="229">
        <f t="shared" si="220"/>
        <v>0</v>
      </c>
      <c r="QZL127" s="229">
        <f t="shared" si="220"/>
        <v>0</v>
      </c>
      <c r="QZM127" s="229">
        <f t="shared" si="220"/>
        <v>0</v>
      </c>
      <c r="QZN127" s="229">
        <f t="shared" si="220"/>
        <v>0</v>
      </c>
      <c r="QZO127" s="229">
        <f t="shared" si="220"/>
        <v>0</v>
      </c>
      <c r="QZP127" s="229">
        <f t="shared" si="220"/>
        <v>0</v>
      </c>
      <c r="QZQ127" s="229">
        <f t="shared" si="220"/>
        <v>0</v>
      </c>
      <c r="QZR127" s="229">
        <f t="shared" si="220"/>
        <v>0</v>
      </c>
      <c r="QZS127" s="229">
        <f t="shared" si="220"/>
        <v>0</v>
      </c>
      <c r="QZT127" s="229">
        <f t="shared" si="220"/>
        <v>0</v>
      </c>
      <c r="QZU127" s="229">
        <f t="shared" ref="QZU127:RCF127" si="221">IFERROR(QZS127*QZQ127,"")</f>
        <v>0</v>
      </c>
      <c r="QZV127" s="229">
        <f t="shared" si="221"/>
        <v>0</v>
      </c>
      <c r="QZW127" s="229">
        <f t="shared" si="221"/>
        <v>0</v>
      </c>
      <c r="QZX127" s="229">
        <f t="shared" si="221"/>
        <v>0</v>
      </c>
      <c r="QZY127" s="229">
        <f t="shared" si="221"/>
        <v>0</v>
      </c>
      <c r="QZZ127" s="229">
        <f t="shared" si="221"/>
        <v>0</v>
      </c>
      <c r="RAA127" s="229">
        <f t="shared" si="221"/>
        <v>0</v>
      </c>
      <c r="RAB127" s="229">
        <f t="shared" si="221"/>
        <v>0</v>
      </c>
      <c r="RAC127" s="229">
        <f t="shared" si="221"/>
        <v>0</v>
      </c>
      <c r="RAD127" s="229">
        <f t="shared" si="221"/>
        <v>0</v>
      </c>
      <c r="RAE127" s="229">
        <f t="shared" si="221"/>
        <v>0</v>
      </c>
      <c r="RAF127" s="229">
        <f t="shared" si="221"/>
        <v>0</v>
      </c>
      <c r="RAG127" s="229">
        <f t="shared" si="221"/>
        <v>0</v>
      </c>
      <c r="RAH127" s="229">
        <f t="shared" si="221"/>
        <v>0</v>
      </c>
      <c r="RAI127" s="229">
        <f t="shared" si="221"/>
        <v>0</v>
      </c>
      <c r="RAJ127" s="229">
        <f t="shared" si="221"/>
        <v>0</v>
      </c>
      <c r="RAK127" s="229">
        <f t="shared" si="221"/>
        <v>0</v>
      </c>
      <c r="RAL127" s="229">
        <f t="shared" si="221"/>
        <v>0</v>
      </c>
      <c r="RAM127" s="229">
        <f t="shared" si="221"/>
        <v>0</v>
      </c>
      <c r="RAN127" s="229">
        <f t="shared" si="221"/>
        <v>0</v>
      </c>
      <c r="RAO127" s="229">
        <f t="shared" si="221"/>
        <v>0</v>
      </c>
      <c r="RAP127" s="229">
        <f t="shared" si="221"/>
        <v>0</v>
      </c>
      <c r="RAQ127" s="229">
        <f t="shared" si="221"/>
        <v>0</v>
      </c>
      <c r="RAR127" s="229">
        <f t="shared" si="221"/>
        <v>0</v>
      </c>
      <c r="RAS127" s="229">
        <f t="shared" si="221"/>
        <v>0</v>
      </c>
      <c r="RAT127" s="229">
        <f t="shared" si="221"/>
        <v>0</v>
      </c>
      <c r="RAU127" s="229">
        <f t="shared" si="221"/>
        <v>0</v>
      </c>
      <c r="RAV127" s="229">
        <f t="shared" si="221"/>
        <v>0</v>
      </c>
      <c r="RAW127" s="229">
        <f t="shared" si="221"/>
        <v>0</v>
      </c>
      <c r="RAX127" s="229">
        <f t="shared" si="221"/>
        <v>0</v>
      </c>
      <c r="RAY127" s="229">
        <f t="shared" si="221"/>
        <v>0</v>
      </c>
      <c r="RAZ127" s="229">
        <f t="shared" si="221"/>
        <v>0</v>
      </c>
      <c r="RBA127" s="229">
        <f t="shared" si="221"/>
        <v>0</v>
      </c>
      <c r="RBB127" s="229">
        <f t="shared" si="221"/>
        <v>0</v>
      </c>
      <c r="RBC127" s="229">
        <f t="shared" si="221"/>
        <v>0</v>
      </c>
      <c r="RBD127" s="229">
        <f t="shared" si="221"/>
        <v>0</v>
      </c>
      <c r="RBE127" s="229">
        <f t="shared" si="221"/>
        <v>0</v>
      </c>
      <c r="RBF127" s="229">
        <f t="shared" si="221"/>
        <v>0</v>
      </c>
      <c r="RBG127" s="229">
        <f t="shared" si="221"/>
        <v>0</v>
      </c>
      <c r="RBH127" s="229">
        <f t="shared" si="221"/>
        <v>0</v>
      </c>
      <c r="RBI127" s="229">
        <f t="shared" si="221"/>
        <v>0</v>
      </c>
      <c r="RBJ127" s="229">
        <f t="shared" si="221"/>
        <v>0</v>
      </c>
      <c r="RBK127" s="229">
        <f t="shared" si="221"/>
        <v>0</v>
      </c>
      <c r="RBL127" s="229">
        <f t="shared" si="221"/>
        <v>0</v>
      </c>
      <c r="RBM127" s="229">
        <f t="shared" si="221"/>
        <v>0</v>
      </c>
      <c r="RBN127" s="229">
        <f t="shared" si="221"/>
        <v>0</v>
      </c>
      <c r="RBO127" s="229">
        <f t="shared" si="221"/>
        <v>0</v>
      </c>
      <c r="RBP127" s="229">
        <f t="shared" si="221"/>
        <v>0</v>
      </c>
      <c r="RBQ127" s="229">
        <f t="shared" si="221"/>
        <v>0</v>
      </c>
      <c r="RBR127" s="229">
        <f t="shared" si="221"/>
        <v>0</v>
      </c>
      <c r="RBS127" s="229">
        <f t="shared" si="221"/>
        <v>0</v>
      </c>
      <c r="RBT127" s="229">
        <f t="shared" si="221"/>
        <v>0</v>
      </c>
      <c r="RBU127" s="229">
        <f t="shared" si="221"/>
        <v>0</v>
      </c>
      <c r="RBV127" s="229">
        <f t="shared" si="221"/>
        <v>0</v>
      </c>
      <c r="RBW127" s="229">
        <f t="shared" si="221"/>
        <v>0</v>
      </c>
      <c r="RBX127" s="229">
        <f t="shared" si="221"/>
        <v>0</v>
      </c>
      <c r="RBY127" s="229">
        <f t="shared" si="221"/>
        <v>0</v>
      </c>
      <c r="RBZ127" s="229">
        <f t="shared" si="221"/>
        <v>0</v>
      </c>
      <c r="RCA127" s="229">
        <f t="shared" si="221"/>
        <v>0</v>
      </c>
      <c r="RCB127" s="229">
        <f t="shared" si="221"/>
        <v>0</v>
      </c>
      <c r="RCC127" s="229">
        <f t="shared" si="221"/>
        <v>0</v>
      </c>
      <c r="RCD127" s="229">
        <f t="shared" si="221"/>
        <v>0</v>
      </c>
      <c r="RCE127" s="229">
        <f t="shared" si="221"/>
        <v>0</v>
      </c>
      <c r="RCF127" s="229">
        <f t="shared" si="221"/>
        <v>0</v>
      </c>
      <c r="RCG127" s="229">
        <f t="shared" ref="RCG127:RER127" si="222">IFERROR(RCE127*RCC127,"")</f>
        <v>0</v>
      </c>
      <c r="RCH127" s="229">
        <f t="shared" si="222"/>
        <v>0</v>
      </c>
      <c r="RCI127" s="229">
        <f t="shared" si="222"/>
        <v>0</v>
      </c>
      <c r="RCJ127" s="229">
        <f t="shared" si="222"/>
        <v>0</v>
      </c>
      <c r="RCK127" s="229">
        <f t="shared" si="222"/>
        <v>0</v>
      </c>
      <c r="RCL127" s="229">
        <f t="shared" si="222"/>
        <v>0</v>
      </c>
      <c r="RCM127" s="229">
        <f t="shared" si="222"/>
        <v>0</v>
      </c>
      <c r="RCN127" s="229">
        <f t="shared" si="222"/>
        <v>0</v>
      </c>
      <c r="RCO127" s="229">
        <f t="shared" si="222"/>
        <v>0</v>
      </c>
      <c r="RCP127" s="229">
        <f t="shared" si="222"/>
        <v>0</v>
      </c>
      <c r="RCQ127" s="229">
        <f t="shared" si="222"/>
        <v>0</v>
      </c>
      <c r="RCR127" s="229">
        <f t="shared" si="222"/>
        <v>0</v>
      </c>
      <c r="RCS127" s="229">
        <f t="shared" si="222"/>
        <v>0</v>
      </c>
      <c r="RCT127" s="229">
        <f t="shared" si="222"/>
        <v>0</v>
      </c>
      <c r="RCU127" s="229">
        <f t="shared" si="222"/>
        <v>0</v>
      </c>
      <c r="RCV127" s="229">
        <f t="shared" si="222"/>
        <v>0</v>
      </c>
      <c r="RCW127" s="229">
        <f t="shared" si="222"/>
        <v>0</v>
      </c>
      <c r="RCX127" s="229">
        <f t="shared" si="222"/>
        <v>0</v>
      </c>
      <c r="RCY127" s="229">
        <f t="shared" si="222"/>
        <v>0</v>
      </c>
      <c r="RCZ127" s="229">
        <f t="shared" si="222"/>
        <v>0</v>
      </c>
      <c r="RDA127" s="229">
        <f t="shared" si="222"/>
        <v>0</v>
      </c>
      <c r="RDB127" s="229">
        <f t="shared" si="222"/>
        <v>0</v>
      </c>
      <c r="RDC127" s="229">
        <f t="shared" si="222"/>
        <v>0</v>
      </c>
      <c r="RDD127" s="229">
        <f t="shared" si="222"/>
        <v>0</v>
      </c>
      <c r="RDE127" s="229">
        <f t="shared" si="222"/>
        <v>0</v>
      </c>
      <c r="RDF127" s="229">
        <f t="shared" si="222"/>
        <v>0</v>
      </c>
      <c r="RDG127" s="229">
        <f t="shared" si="222"/>
        <v>0</v>
      </c>
      <c r="RDH127" s="229">
        <f t="shared" si="222"/>
        <v>0</v>
      </c>
      <c r="RDI127" s="229">
        <f t="shared" si="222"/>
        <v>0</v>
      </c>
      <c r="RDJ127" s="229">
        <f t="shared" si="222"/>
        <v>0</v>
      </c>
      <c r="RDK127" s="229">
        <f t="shared" si="222"/>
        <v>0</v>
      </c>
      <c r="RDL127" s="229">
        <f t="shared" si="222"/>
        <v>0</v>
      </c>
      <c r="RDM127" s="229">
        <f t="shared" si="222"/>
        <v>0</v>
      </c>
      <c r="RDN127" s="229">
        <f t="shared" si="222"/>
        <v>0</v>
      </c>
      <c r="RDO127" s="229">
        <f t="shared" si="222"/>
        <v>0</v>
      </c>
      <c r="RDP127" s="229">
        <f t="shared" si="222"/>
        <v>0</v>
      </c>
      <c r="RDQ127" s="229">
        <f t="shared" si="222"/>
        <v>0</v>
      </c>
      <c r="RDR127" s="229">
        <f t="shared" si="222"/>
        <v>0</v>
      </c>
      <c r="RDS127" s="229">
        <f t="shared" si="222"/>
        <v>0</v>
      </c>
      <c r="RDT127" s="229">
        <f t="shared" si="222"/>
        <v>0</v>
      </c>
      <c r="RDU127" s="229">
        <f t="shared" si="222"/>
        <v>0</v>
      </c>
      <c r="RDV127" s="229">
        <f t="shared" si="222"/>
        <v>0</v>
      </c>
      <c r="RDW127" s="229">
        <f t="shared" si="222"/>
        <v>0</v>
      </c>
      <c r="RDX127" s="229">
        <f t="shared" si="222"/>
        <v>0</v>
      </c>
      <c r="RDY127" s="229">
        <f t="shared" si="222"/>
        <v>0</v>
      </c>
      <c r="RDZ127" s="229">
        <f t="shared" si="222"/>
        <v>0</v>
      </c>
      <c r="REA127" s="229">
        <f t="shared" si="222"/>
        <v>0</v>
      </c>
      <c r="REB127" s="229">
        <f t="shared" si="222"/>
        <v>0</v>
      </c>
      <c r="REC127" s="229">
        <f t="shared" si="222"/>
        <v>0</v>
      </c>
      <c r="RED127" s="229">
        <f t="shared" si="222"/>
        <v>0</v>
      </c>
      <c r="REE127" s="229">
        <f t="shared" si="222"/>
        <v>0</v>
      </c>
      <c r="REF127" s="229">
        <f t="shared" si="222"/>
        <v>0</v>
      </c>
      <c r="REG127" s="229">
        <f t="shared" si="222"/>
        <v>0</v>
      </c>
      <c r="REH127" s="229">
        <f t="shared" si="222"/>
        <v>0</v>
      </c>
      <c r="REI127" s="229">
        <f t="shared" si="222"/>
        <v>0</v>
      </c>
      <c r="REJ127" s="229">
        <f t="shared" si="222"/>
        <v>0</v>
      </c>
      <c r="REK127" s="229">
        <f t="shared" si="222"/>
        <v>0</v>
      </c>
      <c r="REL127" s="229">
        <f t="shared" si="222"/>
        <v>0</v>
      </c>
      <c r="REM127" s="229">
        <f t="shared" si="222"/>
        <v>0</v>
      </c>
      <c r="REN127" s="229">
        <f t="shared" si="222"/>
        <v>0</v>
      </c>
      <c r="REO127" s="229">
        <f t="shared" si="222"/>
        <v>0</v>
      </c>
      <c r="REP127" s="229">
        <f t="shared" si="222"/>
        <v>0</v>
      </c>
      <c r="REQ127" s="229">
        <f t="shared" si="222"/>
        <v>0</v>
      </c>
      <c r="RER127" s="229">
        <f t="shared" si="222"/>
        <v>0</v>
      </c>
      <c r="RES127" s="229">
        <f t="shared" ref="RES127:RHD127" si="223">IFERROR(REQ127*REO127,"")</f>
        <v>0</v>
      </c>
      <c r="RET127" s="229">
        <f t="shared" si="223"/>
        <v>0</v>
      </c>
      <c r="REU127" s="229">
        <f t="shared" si="223"/>
        <v>0</v>
      </c>
      <c r="REV127" s="229">
        <f t="shared" si="223"/>
        <v>0</v>
      </c>
      <c r="REW127" s="229">
        <f t="shared" si="223"/>
        <v>0</v>
      </c>
      <c r="REX127" s="229">
        <f t="shared" si="223"/>
        <v>0</v>
      </c>
      <c r="REY127" s="229">
        <f t="shared" si="223"/>
        <v>0</v>
      </c>
      <c r="REZ127" s="229">
        <f t="shared" si="223"/>
        <v>0</v>
      </c>
      <c r="RFA127" s="229">
        <f t="shared" si="223"/>
        <v>0</v>
      </c>
      <c r="RFB127" s="229">
        <f t="shared" si="223"/>
        <v>0</v>
      </c>
      <c r="RFC127" s="229">
        <f t="shared" si="223"/>
        <v>0</v>
      </c>
      <c r="RFD127" s="229">
        <f t="shared" si="223"/>
        <v>0</v>
      </c>
      <c r="RFE127" s="229">
        <f t="shared" si="223"/>
        <v>0</v>
      </c>
      <c r="RFF127" s="229">
        <f t="shared" si="223"/>
        <v>0</v>
      </c>
      <c r="RFG127" s="229">
        <f t="shared" si="223"/>
        <v>0</v>
      </c>
      <c r="RFH127" s="229">
        <f t="shared" si="223"/>
        <v>0</v>
      </c>
      <c r="RFI127" s="229">
        <f t="shared" si="223"/>
        <v>0</v>
      </c>
      <c r="RFJ127" s="229">
        <f t="shared" si="223"/>
        <v>0</v>
      </c>
      <c r="RFK127" s="229">
        <f t="shared" si="223"/>
        <v>0</v>
      </c>
      <c r="RFL127" s="229">
        <f t="shared" si="223"/>
        <v>0</v>
      </c>
      <c r="RFM127" s="229">
        <f t="shared" si="223"/>
        <v>0</v>
      </c>
      <c r="RFN127" s="229">
        <f t="shared" si="223"/>
        <v>0</v>
      </c>
      <c r="RFO127" s="229">
        <f t="shared" si="223"/>
        <v>0</v>
      </c>
      <c r="RFP127" s="229">
        <f t="shared" si="223"/>
        <v>0</v>
      </c>
      <c r="RFQ127" s="229">
        <f t="shared" si="223"/>
        <v>0</v>
      </c>
      <c r="RFR127" s="229">
        <f t="shared" si="223"/>
        <v>0</v>
      </c>
      <c r="RFS127" s="229">
        <f t="shared" si="223"/>
        <v>0</v>
      </c>
      <c r="RFT127" s="229">
        <f t="shared" si="223"/>
        <v>0</v>
      </c>
      <c r="RFU127" s="229">
        <f t="shared" si="223"/>
        <v>0</v>
      </c>
      <c r="RFV127" s="229">
        <f t="shared" si="223"/>
        <v>0</v>
      </c>
      <c r="RFW127" s="229">
        <f t="shared" si="223"/>
        <v>0</v>
      </c>
      <c r="RFX127" s="229">
        <f t="shared" si="223"/>
        <v>0</v>
      </c>
      <c r="RFY127" s="229">
        <f t="shared" si="223"/>
        <v>0</v>
      </c>
      <c r="RFZ127" s="229">
        <f t="shared" si="223"/>
        <v>0</v>
      </c>
      <c r="RGA127" s="229">
        <f t="shared" si="223"/>
        <v>0</v>
      </c>
      <c r="RGB127" s="229">
        <f t="shared" si="223"/>
        <v>0</v>
      </c>
      <c r="RGC127" s="229">
        <f t="shared" si="223"/>
        <v>0</v>
      </c>
      <c r="RGD127" s="229">
        <f t="shared" si="223"/>
        <v>0</v>
      </c>
      <c r="RGE127" s="229">
        <f t="shared" si="223"/>
        <v>0</v>
      </c>
      <c r="RGF127" s="229">
        <f t="shared" si="223"/>
        <v>0</v>
      </c>
      <c r="RGG127" s="229">
        <f t="shared" si="223"/>
        <v>0</v>
      </c>
      <c r="RGH127" s="229">
        <f t="shared" si="223"/>
        <v>0</v>
      </c>
      <c r="RGI127" s="229">
        <f t="shared" si="223"/>
        <v>0</v>
      </c>
      <c r="RGJ127" s="229">
        <f t="shared" si="223"/>
        <v>0</v>
      </c>
      <c r="RGK127" s="229">
        <f t="shared" si="223"/>
        <v>0</v>
      </c>
      <c r="RGL127" s="229">
        <f t="shared" si="223"/>
        <v>0</v>
      </c>
      <c r="RGM127" s="229">
        <f t="shared" si="223"/>
        <v>0</v>
      </c>
      <c r="RGN127" s="229">
        <f t="shared" si="223"/>
        <v>0</v>
      </c>
      <c r="RGO127" s="229">
        <f t="shared" si="223"/>
        <v>0</v>
      </c>
      <c r="RGP127" s="229">
        <f t="shared" si="223"/>
        <v>0</v>
      </c>
      <c r="RGQ127" s="229">
        <f t="shared" si="223"/>
        <v>0</v>
      </c>
      <c r="RGR127" s="229">
        <f t="shared" si="223"/>
        <v>0</v>
      </c>
      <c r="RGS127" s="229">
        <f t="shared" si="223"/>
        <v>0</v>
      </c>
      <c r="RGT127" s="229">
        <f t="shared" si="223"/>
        <v>0</v>
      </c>
      <c r="RGU127" s="229">
        <f t="shared" si="223"/>
        <v>0</v>
      </c>
      <c r="RGV127" s="229">
        <f t="shared" si="223"/>
        <v>0</v>
      </c>
      <c r="RGW127" s="229">
        <f t="shared" si="223"/>
        <v>0</v>
      </c>
      <c r="RGX127" s="229">
        <f t="shared" si="223"/>
        <v>0</v>
      </c>
      <c r="RGY127" s="229">
        <f t="shared" si="223"/>
        <v>0</v>
      </c>
      <c r="RGZ127" s="229">
        <f t="shared" si="223"/>
        <v>0</v>
      </c>
      <c r="RHA127" s="229">
        <f t="shared" si="223"/>
        <v>0</v>
      </c>
      <c r="RHB127" s="229">
        <f t="shared" si="223"/>
        <v>0</v>
      </c>
      <c r="RHC127" s="229">
        <f t="shared" si="223"/>
        <v>0</v>
      </c>
      <c r="RHD127" s="229">
        <f t="shared" si="223"/>
        <v>0</v>
      </c>
      <c r="RHE127" s="229">
        <f t="shared" ref="RHE127:RJP127" si="224">IFERROR(RHC127*RHA127,"")</f>
        <v>0</v>
      </c>
      <c r="RHF127" s="229">
        <f t="shared" si="224"/>
        <v>0</v>
      </c>
      <c r="RHG127" s="229">
        <f t="shared" si="224"/>
        <v>0</v>
      </c>
      <c r="RHH127" s="229">
        <f t="shared" si="224"/>
        <v>0</v>
      </c>
      <c r="RHI127" s="229">
        <f t="shared" si="224"/>
        <v>0</v>
      </c>
      <c r="RHJ127" s="229">
        <f t="shared" si="224"/>
        <v>0</v>
      </c>
      <c r="RHK127" s="229">
        <f t="shared" si="224"/>
        <v>0</v>
      </c>
      <c r="RHL127" s="229">
        <f t="shared" si="224"/>
        <v>0</v>
      </c>
      <c r="RHM127" s="229">
        <f t="shared" si="224"/>
        <v>0</v>
      </c>
      <c r="RHN127" s="229">
        <f t="shared" si="224"/>
        <v>0</v>
      </c>
      <c r="RHO127" s="229">
        <f t="shared" si="224"/>
        <v>0</v>
      </c>
      <c r="RHP127" s="229">
        <f t="shared" si="224"/>
        <v>0</v>
      </c>
      <c r="RHQ127" s="229">
        <f t="shared" si="224"/>
        <v>0</v>
      </c>
      <c r="RHR127" s="229">
        <f t="shared" si="224"/>
        <v>0</v>
      </c>
      <c r="RHS127" s="229">
        <f t="shared" si="224"/>
        <v>0</v>
      </c>
      <c r="RHT127" s="229">
        <f t="shared" si="224"/>
        <v>0</v>
      </c>
      <c r="RHU127" s="229">
        <f t="shared" si="224"/>
        <v>0</v>
      </c>
      <c r="RHV127" s="229">
        <f t="shared" si="224"/>
        <v>0</v>
      </c>
      <c r="RHW127" s="229">
        <f t="shared" si="224"/>
        <v>0</v>
      </c>
      <c r="RHX127" s="229">
        <f t="shared" si="224"/>
        <v>0</v>
      </c>
      <c r="RHY127" s="229">
        <f t="shared" si="224"/>
        <v>0</v>
      </c>
      <c r="RHZ127" s="229">
        <f t="shared" si="224"/>
        <v>0</v>
      </c>
      <c r="RIA127" s="229">
        <f t="shared" si="224"/>
        <v>0</v>
      </c>
      <c r="RIB127" s="229">
        <f t="shared" si="224"/>
        <v>0</v>
      </c>
      <c r="RIC127" s="229">
        <f t="shared" si="224"/>
        <v>0</v>
      </c>
      <c r="RID127" s="229">
        <f t="shared" si="224"/>
        <v>0</v>
      </c>
      <c r="RIE127" s="229">
        <f t="shared" si="224"/>
        <v>0</v>
      </c>
      <c r="RIF127" s="229">
        <f t="shared" si="224"/>
        <v>0</v>
      </c>
      <c r="RIG127" s="229">
        <f t="shared" si="224"/>
        <v>0</v>
      </c>
      <c r="RIH127" s="229">
        <f t="shared" si="224"/>
        <v>0</v>
      </c>
      <c r="RII127" s="229">
        <f t="shared" si="224"/>
        <v>0</v>
      </c>
      <c r="RIJ127" s="229">
        <f t="shared" si="224"/>
        <v>0</v>
      </c>
      <c r="RIK127" s="229">
        <f t="shared" si="224"/>
        <v>0</v>
      </c>
      <c r="RIL127" s="229">
        <f t="shared" si="224"/>
        <v>0</v>
      </c>
      <c r="RIM127" s="229">
        <f t="shared" si="224"/>
        <v>0</v>
      </c>
      <c r="RIN127" s="229">
        <f t="shared" si="224"/>
        <v>0</v>
      </c>
      <c r="RIO127" s="229">
        <f t="shared" si="224"/>
        <v>0</v>
      </c>
      <c r="RIP127" s="229">
        <f t="shared" si="224"/>
        <v>0</v>
      </c>
      <c r="RIQ127" s="229">
        <f t="shared" si="224"/>
        <v>0</v>
      </c>
      <c r="RIR127" s="229">
        <f t="shared" si="224"/>
        <v>0</v>
      </c>
      <c r="RIS127" s="229">
        <f t="shared" si="224"/>
        <v>0</v>
      </c>
      <c r="RIT127" s="229">
        <f t="shared" si="224"/>
        <v>0</v>
      </c>
      <c r="RIU127" s="229">
        <f t="shared" si="224"/>
        <v>0</v>
      </c>
      <c r="RIV127" s="229">
        <f t="shared" si="224"/>
        <v>0</v>
      </c>
      <c r="RIW127" s="229">
        <f t="shared" si="224"/>
        <v>0</v>
      </c>
      <c r="RIX127" s="229">
        <f t="shared" si="224"/>
        <v>0</v>
      </c>
      <c r="RIY127" s="229">
        <f t="shared" si="224"/>
        <v>0</v>
      </c>
      <c r="RIZ127" s="229">
        <f t="shared" si="224"/>
        <v>0</v>
      </c>
      <c r="RJA127" s="229">
        <f t="shared" si="224"/>
        <v>0</v>
      </c>
      <c r="RJB127" s="229">
        <f t="shared" si="224"/>
        <v>0</v>
      </c>
      <c r="RJC127" s="229">
        <f t="shared" si="224"/>
        <v>0</v>
      </c>
      <c r="RJD127" s="229">
        <f t="shared" si="224"/>
        <v>0</v>
      </c>
      <c r="RJE127" s="229">
        <f t="shared" si="224"/>
        <v>0</v>
      </c>
      <c r="RJF127" s="229">
        <f t="shared" si="224"/>
        <v>0</v>
      </c>
      <c r="RJG127" s="229">
        <f t="shared" si="224"/>
        <v>0</v>
      </c>
      <c r="RJH127" s="229">
        <f t="shared" si="224"/>
        <v>0</v>
      </c>
      <c r="RJI127" s="229">
        <f t="shared" si="224"/>
        <v>0</v>
      </c>
      <c r="RJJ127" s="229">
        <f t="shared" si="224"/>
        <v>0</v>
      </c>
      <c r="RJK127" s="229">
        <f t="shared" si="224"/>
        <v>0</v>
      </c>
      <c r="RJL127" s="229">
        <f t="shared" si="224"/>
        <v>0</v>
      </c>
      <c r="RJM127" s="229">
        <f t="shared" si="224"/>
        <v>0</v>
      </c>
      <c r="RJN127" s="229">
        <f t="shared" si="224"/>
        <v>0</v>
      </c>
      <c r="RJO127" s="229">
        <f t="shared" si="224"/>
        <v>0</v>
      </c>
      <c r="RJP127" s="229">
        <f t="shared" si="224"/>
        <v>0</v>
      </c>
      <c r="RJQ127" s="229">
        <f t="shared" ref="RJQ127:RMB127" si="225">IFERROR(RJO127*RJM127,"")</f>
        <v>0</v>
      </c>
      <c r="RJR127" s="229">
        <f t="shared" si="225"/>
        <v>0</v>
      </c>
      <c r="RJS127" s="229">
        <f t="shared" si="225"/>
        <v>0</v>
      </c>
      <c r="RJT127" s="229">
        <f t="shared" si="225"/>
        <v>0</v>
      </c>
      <c r="RJU127" s="229">
        <f t="shared" si="225"/>
        <v>0</v>
      </c>
      <c r="RJV127" s="229">
        <f t="shared" si="225"/>
        <v>0</v>
      </c>
      <c r="RJW127" s="229">
        <f t="shared" si="225"/>
        <v>0</v>
      </c>
      <c r="RJX127" s="229">
        <f t="shared" si="225"/>
        <v>0</v>
      </c>
      <c r="RJY127" s="229">
        <f t="shared" si="225"/>
        <v>0</v>
      </c>
      <c r="RJZ127" s="229">
        <f t="shared" si="225"/>
        <v>0</v>
      </c>
      <c r="RKA127" s="229">
        <f t="shared" si="225"/>
        <v>0</v>
      </c>
      <c r="RKB127" s="229">
        <f t="shared" si="225"/>
        <v>0</v>
      </c>
      <c r="RKC127" s="229">
        <f t="shared" si="225"/>
        <v>0</v>
      </c>
      <c r="RKD127" s="229">
        <f t="shared" si="225"/>
        <v>0</v>
      </c>
      <c r="RKE127" s="229">
        <f t="shared" si="225"/>
        <v>0</v>
      </c>
      <c r="RKF127" s="229">
        <f t="shared" si="225"/>
        <v>0</v>
      </c>
      <c r="RKG127" s="229">
        <f t="shared" si="225"/>
        <v>0</v>
      </c>
      <c r="RKH127" s="229">
        <f t="shared" si="225"/>
        <v>0</v>
      </c>
      <c r="RKI127" s="229">
        <f t="shared" si="225"/>
        <v>0</v>
      </c>
      <c r="RKJ127" s="229">
        <f t="shared" si="225"/>
        <v>0</v>
      </c>
      <c r="RKK127" s="229">
        <f t="shared" si="225"/>
        <v>0</v>
      </c>
      <c r="RKL127" s="229">
        <f t="shared" si="225"/>
        <v>0</v>
      </c>
      <c r="RKM127" s="229">
        <f t="shared" si="225"/>
        <v>0</v>
      </c>
      <c r="RKN127" s="229">
        <f t="shared" si="225"/>
        <v>0</v>
      </c>
      <c r="RKO127" s="229">
        <f t="shared" si="225"/>
        <v>0</v>
      </c>
      <c r="RKP127" s="229">
        <f t="shared" si="225"/>
        <v>0</v>
      </c>
      <c r="RKQ127" s="229">
        <f t="shared" si="225"/>
        <v>0</v>
      </c>
      <c r="RKR127" s="229">
        <f t="shared" si="225"/>
        <v>0</v>
      </c>
      <c r="RKS127" s="229">
        <f t="shared" si="225"/>
        <v>0</v>
      </c>
      <c r="RKT127" s="229">
        <f t="shared" si="225"/>
        <v>0</v>
      </c>
      <c r="RKU127" s="229">
        <f t="shared" si="225"/>
        <v>0</v>
      </c>
      <c r="RKV127" s="229">
        <f t="shared" si="225"/>
        <v>0</v>
      </c>
      <c r="RKW127" s="229">
        <f t="shared" si="225"/>
        <v>0</v>
      </c>
      <c r="RKX127" s="229">
        <f t="shared" si="225"/>
        <v>0</v>
      </c>
      <c r="RKY127" s="229">
        <f t="shared" si="225"/>
        <v>0</v>
      </c>
      <c r="RKZ127" s="229">
        <f t="shared" si="225"/>
        <v>0</v>
      </c>
      <c r="RLA127" s="229">
        <f t="shared" si="225"/>
        <v>0</v>
      </c>
      <c r="RLB127" s="229">
        <f t="shared" si="225"/>
        <v>0</v>
      </c>
      <c r="RLC127" s="229">
        <f t="shared" si="225"/>
        <v>0</v>
      </c>
      <c r="RLD127" s="229">
        <f t="shared" si="225"/>
        <v>0</v>
      </c>
      <c r="RLE127" s="229">
        <f t="shared" si="225"/>
        <v>0</v>
      </c>
      <c r="RLF127" s="229">
        <f t="shared" si="225"/>
        <v>0</v>
      </c>
      <c r="RLG127" s="229">
        <f t="shared" si="225"/>
        <v>0</v>
      </c>
      <c r="RLH127" s="229">
        <f t="shared" si="225"/>
        <v>0</v>
      </c>
      <c r="RLI127" s="229">
        <f t="shared" si="225"/>
        <v>0</v>
      </c>
      <c r="RLJ127" s="229">
        <f t="shared" si="225"/>
        <v>0</v>
      </c>
      <c r="RLK127" s="229">
        <f t="shared" si="225"/>
        <v>0</v>
      </c>
      <c r="RLL127" s="229">
        <f t="shared" si="225"/>
        <v>0</v>
      </c>
      <c r="RLM127" s="229">
        <f t="shared" si="225"/>
        <v>0</v>
      </c>
      <c r="RLN127" s="229">
        <f t="shared" si="225"/>
        <v>0</v>
      </c>
      <c r="RLO127" s="229">
        <f t="shared" si="225"/>
        <v>0</v>
      </c>
      <c r="RLP127" s="229">
        <f t="shared" si="225"/>
        <v>0</v>
      </c>
      <c r="RLQ127" s="229">
        <f t="shared" si="225"/>
        <v>0</v>
      </c>
      <c r="RLR127" s="229">
        <f t="shared" si="225"/>
        <v>0</v>
      </c>
      <c r="RLS127" s="229">
        <f t="shared" si="225"/>
        <v>0</v>
      </c>
      <c r="RLT127" s="229">
        <f t="shared" si="225"/>
        <v>0</v>
      </c>
      <c r="RLU127" s="229">
        <f t="shared" si="225"/>
        <v>0</v>
      </c>
      <c r="RLV127" s="229">
        <f t="shared" si="225"/>
        <v>0</v>
      </c>
      <c r="RLW127" s="229">
        <f t="shared" si="225"/>
        <v>0</v>
      </c>
      <c r="RLX127" s="229">
        <f t="shared" si="225"/>
        <v>0</v>
      </c>
      <c r="RLY127" s="229">
        <f t="shared" si="225"/>
        <v>0</v>
      </c>
      <c r="RLZ127" s="229">
        <f t="shared" si="225"/>
        <v>0</v>
      </c>
      <c r="RMA127" s="229">
        <f t="shared" si="225"/>
        <v>0</v>
      </c>
      <c r="RMB127" s="229">
        <f t="shared" si="225"/>
        <v>0</v>
      </c>
      <c r="RMC127" s="229">
        <f t="shared" ref="RMC127:RON127" si="226">IFERROR(RMA127*RLY127,"")</f>
        <v>0</v>
      </c>
      <c r="RMD127" s="229">
        <f t="shared" si="226"/>
        <v>0</v>
      </c>
      <c r="RME127" s="229">
        <f t="shared" si="226"/>
        <v>0</v>
      </c>
      <c r="RMF127" s="229">
        <f t="shared" si="226"/>
        <v>0</v>
      </c>
      <c r="RMG127" s="229">
        <f t="shared" si="226"/>
        <v>0</v>
      </c>
      <c r="RMH127" s="229">
        <f t="shared" si="226"/>
        <v>0</v>
      </c>
      <c r="RMI127" s="229">
        <f t="shared" si="226"/>
        <v>0</v>
      </c>
      <c r="RMJ127" s="229">
        <f t="shared" si="226"/>
        <v>0</v>
      </c>
      <c r="RMK127" s="229">
        <f t="shared" si="226"/>
        <v>0</v>
      </c>
      <c r="RML127" s="229">
        <f t="shared" si="226"/>
        <v>0</v>
      </c>
      <c r="RMM127" s="229">
        <f t="shared" si="226"/>
        <v>0</v>
      </c>
      <c r="RMN127" s="229">
        <f t="shared" si="226"/>
        <v>0</v>
      </c>
      <c r="RMO127" s="229">
        <f t="shared" si="226"/>
        <v>0</v>
      </c>
      <c r="RMP127" s="229">
        <f t="shared" si="226"/>
        <v>0</v>
      </c>
      <c r="RMQ127" s="229">
        <f t="shared" si="226"/>
        <v>0</v>
      </c>
      <c r="RMR127" s="229">
        <f t="shared" si="226"/>
        <v>0</v>
      </c>
      <c r="RMS127" s="229">
        <f t="shared" si="226"/>
        <v>0</v>
      </c>
      <c r="RMT127" s="229">
        <f t="shared" si="226"/>
        <v>0</v>
      </c>
      <c r="RMU127" s="229">
        <f t="shared" si="226"/>
        <v>0</v>
      </c>
      <c r="RMV127" s="229">
        <f t="shared" si="226"/>
        <v>0</v>
      </c>
      <c r="RMW127" s="229">
        <f t="shared" si="226"/>
        <v>0</v>
      </c>
      <c r="RMX127" s="229">
        <f t="shared" si="226"/>
        <v>0</v>
      </c>
      <c r="RMY127" s="229">
        <f t="shared" si="226"/>
        <v>0</v>
      </c>
      <c r="RMZ127" s="229">
        <f t="shared" si="226"/>
        <v>0</v>
      </c>
      <c r="RNA127" s="229">
        <f t="shared" si="226"/>
        <v>0</v>
      </c>
      <c r="RNB127" s="229">
        <f t="shared" si="226"/>
        <v>0</v>
      </c>
      <c r="RNC127" s="229">
        <f t="shared" si="226"/>
        <v>0</v>
      </c>
      <c r="RND127" s="229">
        <f t="shared" si="226"/>
        <v>0</v>
      </c>
      <c r="RNE127" s="229">
        <f t="shared" si="226"/>
        <v>0</v>
      </c>
      <c r="RNF127" s="229">
        <f t="shared" si="226"/>
        <v>0</v>
      </c>
      <c r="RNG127" s="229">
        <f t="shared" si="226"/>
        <v>0</v>
      </c>
      <c r="RNH127" s="229">
        <f t="shared" si="226"/>
        <v>0</v>
      </c>
      <c r="RNI127" s="229">
        <f t="shared" si="226"/>
        <v>0</v>
      </c>
      <c r="RNJ127" s="229">
        <f t="shared" si="226"/>
        <v>0</v>
      </c>
      <c r="RNK127" s="229">
        <f t="shared" si="226"/>
        <v>0</v>
      </c>
      <c r="RNL127" s="229">
        <f t="shared" si="226"/>
        <v>0</v>
      </c>
      <c r="RNM127" s="229">
        <f t="shared" si="226"/>
        <v>0</v>
      </c>
      <c r="RNN127" s="229">
        <f t="shared" si="226"/>
        <v>0</v>
      </c>
      <c r="RNO127" s="229">
        <f t="shared" si="226"/>
        <v>0</v>
      </c>
      <c r="RNP127" s="229">
        <f t="shared" si="226"/>
        <v>0</v>
      </c>
      <c r="RNQ127" s="229">
        <f t="shared" si="226"/>
        <v>0</v>
      </c>
      <c r="RNR127" s="229">
        <f t="shared" si="226"/>
        <v>0</v>
      </c>
      <c r="RNS127" s="229">
        <f t="shared" si="226"/>
        <v>0</v>
      </c>
      <c r="RNT127" s="229">
        <f t="shared" si="226"/>
        <v>0</v>
      </c>
      <c r="RNU127" s="229">
        <f t="shared" si="226"/>
        <v>0</v>
      </c>
      <c r="RNV127" s="229">
        <f t="shared" si="226"/>
        <v>0</v>
      </c>
      <c r="RNW127" s="229">
        <f t="shared" si="226"/>
        <v>0</v>
      </c>
      <c r="RNX127" s="229">
        <f t="shared" si="226"/>
        <v>0</v>
      </c>
      <c r="RNY127" s="229">
        <f t="shared" si="226"/>
        <v>0</v>
      </c>
      <c r="RNZ127" s="229">
        <f t="shared" si="226"/>
        <v>0</v>
      </c>
      <c r="ROA127" s="229">
        <f t="shared" si="226"/>
        <v>0</v>
      </c>
      <c r="ROB127" s="229">
        <f t="shared" si="226"/>
        <v>0</v>
      </c>
      <c r="ROC127" s="229">
        <f t="shared" si="226"/>
        <v>0</v>
      </c>
      <c r="ROD127" s="229">
        <f t="shared" si="226"/>
        <v>0</v>
      </c>
      <c r="ROE127" s="229">
        <f t="shared" si="226"/>
        <v>0</v>
      </c>
      <c r="ROF127" s="229">
        <f t="shared" si="226"/>
        <v>0</v>
      </c>
      <c r="ROG127" s="229">
        <f t="shared" si="226"/>
        <v>0</v>
      </c>
      <c r="ROH127" s="229">
        <f t="shared" si="226"/>
        <v>0</v>
      </c>
      <c r="ROI127" s="229">
        <f t="shared" si="226"/>
        <v>0</v>
      </c>
      <c r="ROJ127" s="229">
        <f t="shared" si="226"/>
        <v>0</v>
      </c>
      <c r="ROK127" s="229">
        <f t="shared" si="226"/>
        <v>0</v>
      </c>
      <c r="ROL127" s="229">
        <f t="shared" si="226"/>
        <v>0</v>
      </c>
      <c r="ROM127" s="229">
        <f t="shared" si="226"/>
        <v>0</v>
      </c>
      <c r="RON127" s="229">
        <f t="shared" si="226"/>
        <v>0</v>
      </c>
      <c r="ROO127" s="229">
        <f t="shared" ref="ROO127:RQZ127" si="227">IFERROR(ROM127*ROK127,"")</f>
        <v>0</v>
      </c>
      <c r="ROP127" s="229">
        <f t="shared" si="227"/>
        <v>0</v>
      </c>
      <c r="ROQ127" s="229">
        <f t="shared" si="227"/>
        <v>0</v>
      </c>
      <c r="ROR127" s="229">
        <f t="shared" si="227"/>
        <v>0</v>
      </c>
      <c r="ROS127" s="229">
        <f t="shared" si="227"/>
        <v>0</v>
      </c>
      <c r="ROT127" s="229">
        <f t="shared" si="227"/>
        <v>0</v>
      </c>
      <c r="ROU127" s="229">
        <f t="shared" si="227"/>
        <v>0</v>
      </c>
      <c r="ROV127" s="229">
        <f t="shared" si="227"/>
        <v>0</v>
      </c>
      <c r="ROW127" s="229">
        <f t="shared" si="227"/>
        <v>0</v>
      </c>
      <c r="ROX127" s="229">
        <f t="shared" si="227"/>
        <v>0</v>
      </c>
      <c r="ROY127" s="229">
        <f t="shared" si="227"/>
        <v>0</v>
      </c>
      <c r="ROZ127" s="229">
        <f t="shared" si="227"/>
        <v>0</v>
      </c>
      <c r="RPA127" s="229">
        <f t="shared" si="227"/>
        <v>0</v>
      </c>
      <c r="RPB127" s="229">
        <f t="shared" si="227"/>
        <v>0</v>
      </c>
      <c r="RPC127" s="229">
        <f t="shared" si="227"/>
        <v>0</v>
      </c>
      <c r="RPD127" s="229">
        <f t="shared" si="227"/>
        <v>0</v>
      </c>
      <c r="RPE127" s="229">
        <f t="shared" si="227"/>
        <v>0</v>
      </c>
      <c r="RPF127" s="229">
        <f t="shared" si="227"/>
        <v>0</v>
      </c>
      <c r="RPG127" s="229">
        <f t="shared" si="227"/>
        <v>0</v>
      </c>
      <c r="RPH127" s="229">
        <f t="shared" si="227"/>
        <v>0</v>
      </c>
      <c r="RPI127" s="229">
        <f t="shared" si="227"/>
        <v>0</v>
      </c>
      <c r="RPJ127" s="229">
        <f t="shared" si="227"/>
        <v>0</v>
      </c>
      <c r="RPK127" s="229">
        <f t="shared" si="227"/>
        <v>0</v>
      </c>
      <c r="RPL127" s="229">
        <f t="shared" si="227"/>
        <v>0</v>
      </c>
      <c r="RPM127" s="229">
        <f t="shared" si="227"/>
        <v>0</v>
      </c>
      <c r="RPN127" s="229">
        <f t="shared" si="227"/>
        <v>0</v>
      </c>
      <c r="RPO127" s="229">
        <f t="shared" si="227"/>
        <v>0</v>
      </c>
      <c r="RPP127" s="229">
        <f t="shared" si="227"/>
        <v>0</v>
      </c>
      <c r="RPQ127" s="229">
        <f t="shared" si="227"/>
        <v>0</v>
      </c>
      <c r="RPR127" s="229">
        <f t="shared" si="227"/>
        <v>0</v>
      </c>
      <c r="RPS127" s="229">
        <f t="shared" si="227"/>
        <v>0</v>
      </c>
      <c r="RPT127" s="229">
        <f t="shared" si="227"/>
        <v>0</v>
      </c>
      <c r="RPU127" s="229">
        <f t="shared" si="227"/>
        <v>0</v>
      </c>
      <c r="RPV127" s="229">
        <f t="shared" si="227"/>
        <v>0</v>
      </c>
      <c r="RPW127" s="229">
        <f t="shared" si="227"/>
        <v>0</v>
      </c>
      <c r="RPX127" s="229">
        <f t="shared" si="227"/>
        <v>0</v>
      </c>
      <c r="RPY127" s="229">
        <f t="shared" si="227"/>
        <v>0</v>
      </c>
      <c r="RPZ127" s="229">
        <f t="shared" si="227"/>
        <v>0</v>
      </c>
      <c r="RQA127" s="229">
        <f t="shared" si="227"/>
        <v>0</v>
      </c>
      <c r="RQB127" s="229">
        <f t="shared" si="227"/>
        <v>0</v>
      </c>
      <c r="RQC127" s="229">
        <f t="shared" si="227"/>
        <v>0</v>
      </c>
      <c r="RQD127" s="229">
        <f t="shared" si="227"/>
        <v>0</v>
      </c>
      <c r="RQE127" s="229">
        <f t="shared" si="227"/>
        <v>0</v>
      </c>
      <c r="RQF127" s="229">
        <f t="shared" si="227"/>
        <v>0</v>
      </c>
      <c r="RQG127" s="229">
        <f t="shared" si="227"/>
        <v>0</v>
      </c>
      <c r="RQH127" s="229">
        <f t="shared" si="227"/>
        <v>0</v>
      </c>
      <c r="RQI127" s="229">
        <f t="shared" si="227"/>
        <v>0</v>
      </c>
      <c r="RQJ127" s="229">
        <f t="shared" si="227"/>
        <v>0</v>
      </c>
      <c r="RQK127" s="229">
        <f t="shared" si="227"/>
        <v>0</v>
      </c>
      <c r="RQL127" s="229">
        <f t="shared" si="227"/>
        <v>0</v>
      </c>
      <c r="RQM127" s="229">
        <f t="shared" si="227"/>
        <v>0</v>
      </c>
      <c r="RQN127" s="229">
        <f t="shared" si="227"/>
        <v>0</v>
      </c>
      <c r="RQO127" s="229">
        <f t="shared" si="227"/>
        <v>0</v>
      </c>
      <c r="RQP127" s="229">
        <f t="shared" si="227"/>
        <v>0</v>
      </c>
      <c r="RQQ127" s="229">
        <f t="shared" si="227"/>
        <v>0</v>
      </c>
      <c r="RQR127" s="229">
        <f t="shared" si="227"/>
        <v>0</v>
      </c>
      <c r="RQS127" s="229">
        <f t="shared" si="227"/>
        <v>0</v>
      </c>
      <c r="RQT127" s="229">
        <f t="shared" si="227"/>
        <v>0</v>
      </c>
      <c r="RQU127" s="229">
        <f t="shared" si="227"/>
        <v>0</v>
      </c>
      <c r="RQV127" s="229">
        <f t="shared" si="227"/>
        <v>0</v>
      </c>
      <c r="RQW127" s="229">
        <f t="shared" si="227"/>
        <v>0</v>
      </c>
      <c r="RQX127" s="229">
        <f t="shared" si="227"/>
        <v>0</v>
      </c>
      <c r="RQY127" s="229">
        <f t="shared" si="227"/>
        <v>0</v>
      </c>
      <c r="RQZ127" s="229">
        <f t="shared" si="227"/>
        <v>0</v>
      </c>
      <c r="RRA127" s="229">
        <f t="shared" ref="RRA127:RTL127" si="228">IFERROR(RQY127*RQW127,"")</f>
        <v>0</v>
      </c>
      <c r="RRB127" s="229">
        <f t="shared" si="228"/>
        <v>0</v>
      </c>
      <c r="RRC127" s="229">
        <f t="shared" si="228"/>
        <v>0</v>
      </c>
      <c r="RRD127" s="229">
        <f t="shared" si="228"/>
        <v>0</v>
      </c>
      <c r="RRE127" s="229">
        <f t="shared" si="228"/>
        <v>0</v>
      </c>
      <c r="RRF127" s="229">
        <f t="shared" si="228"/>
        <v>0</v>
      </c>
      <c r="RRG127" s="229">
        <f t="shared" si="228"/>
        <v>0</v>
      </c>
      <c r="RRH127" s="229">
        <f t="shared" si="228"/>
        <v>0</v>
      </c>
      <c r="RRI127" s="229">
        <f t="shared" si="228"/>
        <v>0</v>
      </c>
      <c r="RRJ127" s="229">
        <f t="shared" si="228"/>
        <v>0</v>
      </c>
      <c r="RRK127" s="229">
        <f t="shared" si="228"/>
        <v>0</v>
      </c>
      <c r="RRL127" s="229">
        <f t="shared" si="228"/>
        <v>0</v>
      </c>
      <c r="RRM127" s="229">
        <f t="shared" si="228"/>
        <v>0</v>
      </c>
      <c r="RRN127" s="229">
        <f t="shared" si="228"/>
        <v>0</v>
      </c>
      <c r="RRO127" s="229">
        <f t="shared" si="228"/>
        <v>0</v>
      </c>
      <c r="RRP127" s="229">
        <f t="shared" si="228"/>
        <v>0</v>
      </c>
      <c r="RRQ127" s="229">
        <f t="shared" si="228"/>
        <v>0</v>
      </c>
      <c r="RRR127" s="229">
        <f t="shared" si="228"/>
        <v>0</v>
      </c>
      <c r="RRS127" s="229">
        <f t="shared" si="228"/>
        <v>0</v>
      </c>
      <c r="RRT127" s="229">
        <f t="shared" si="228"/>
        <v>0</v>
      </c>
      <c r="RRU127" s="229">
        <f t="shared" si="228"/>
        <v>0</v>
      </c>
      <c r="RRV127" s="229">
        <f t="shared" si="228"/>
        <v>0</v>
      </c>
      <c r="RRW127" s="229">
        <f t="shared" si="228"/>
        <v>0</v>
      </c>
      <c r="RRX127" s="229">
        <f t="shared" si="228"/>
        <v>0</v>
      </c>
      <c r="RRY127" s="229">
        <f t="shared" si="228"/>
        <v>0</v>
      </c>
      <c r="RRZ127" s="229">
        <f t="shared" si="228"/>
        <v>0</v>
      </c>
      <c r="RSA127" s="229">
        <f t="shared" si="228"/>
        <v>0</v>
      </c>
      <c r="RSB127" s="229">
        <f t="shared" si="228"/>
        <v>0</v>
      </c>
      <c r="RSC127" s="229">
        <f t="shared" si="228"/>
        <v>0</v>
      </c>
      <c r="RSD127" s="229">
        <f t="shared" si="228"/>
        <v>0</v>
      </c>
      <c r="RSE127" s="229">
        <f t="shared" si="228"/>
        <v>0</v>
      </c>
      <c r="RSF127" s="229">
        <f t="shared" si="228"/>
        <v>0</v>
      </c>
      <c r="RSG127" s="229">
        <f t="shared" si="228"/>
        <v>0</v>
      </c>
      <c r="RSH127" s="229">
        <f t="shared" si="228"/>
        <v>0</v>
      </c>
      <c r="RSI127" s="229">
        <f t="shared" si="228"/>
        <v>0</v>
      </c>
      <c r="RSJ127" s="229">
        <f t="shared" si="228"/>
        <v>0</v>
      </c>
      <c r="RSK127" s="229">
        <f t="shared" si="228"/>
        <v>0</v>
      </c>
      <c r="RSL127" s="229">
        <f t="shared" si="228"/>
        <v>0</v>
      </c>
      <c r="RSM127" s="229">
        <f t="shared" si="228"/>
        <v>0</v>
      </c>
      <c r="RSN127" s="229">
        <f t="shared" si="228"/>
        <v>0</v>
      </c>
      <c r="RSO127" s="229">
        <f t="shared" si="228"/>
        <v>0</v>
      </c>
      <c r="RSP127" s="229">
        <f t="shared" si="228"/>
        <v>0</v>
      </c>
      <c r="RSQ127" s="229">
        <f t="shared" si="228"/>
        <v>0</v>
      </c>
      <c r="RSR127" s="229">
        <f t="shared" si="228"/>
        <v>0</v>
      </c>
      <c r="RSS127" s="229">
        <f t="shared" si="228"/>
        <v>0</v>
      </c>
      <c r="RST127" s="229">
        <f t="shared" si="228"/>
        <v>0</v>
      </c>
      <c r="RSU127" s="229">
        <f t="shared" si="228"/>
        <v>0</v>
      </c>
      <c r="RSV127" s="229">
        <f t="shared" si="228"/>
        <v>0</v>
      </c>
      <c r="RSW127" s="229">
        <f t="shared" si="228"/>
        <v>0</v>
      </c>
      <c r="RSX127" s="229">
        <f t="shared" si="228"/>
        <v>0</v>
      </c>
      <c r="RSY127" s="229">
        <f t="shared" si="228"/>
        <v>0</v>
      </c>
      <c r="RSZ127" s="229">
        <f t="shared" si="228"/>
        <v>0</v>
      </c>
      <c r="RTA127" s="229">
        <f t="shared" si="228"/>
        <v>0</v>
      </c>
      <c r="RTB127" s="229">
        <f t="shared" si="228"/>
        <v>0</v>
      </c>
      <c r="RTC127" s="229">
        <f t="shared" si="228"/>
        <v>0</v>
      </c>
      <c r="RTD127" s="229">
        <f t="shared" si="228"/>
        <v>0</v>
      </c>
      <c r="RTE127" s="229">
        <f t="shared" si="228"/>
        <v>0</v>
      </c>
      <c r="RTF127" s="229">
        <f t="shared" si="228"/>
        <v>0</v>
      </c>
      <c r="RTG127" s="229">
        <f t="shared" si="228"/>
        <v>0</v>
      </c>
      <c r="RTH127" s="229">
        <f t="shared" si="228"/>
        <v>0</v>
      </c>
      <c r="RTI127" s="229">
        <f t="shared" si="228"/>
        <v>0</v>
      </c>
      <c r="RTJ127" s="229">
        <f t="shared" si="228"/>
        <v>0</v>
      </c>
      <c r="RTK127" s="229">
        <f t="shared" si="228"/>
        <v>0</v>
      </c>
      <c r="RTL127" s="229">
        <f t="shared" si="228"/>
        <v>0</v>
      </c>
      <c r="RTM127" s="229">
        <f t="shared" ref="RTM127:RVX127" si="229">IFERROR(RTK127*RTI127,"")</f>
        <v>0</v>
      </c>
      <c r="RTN127" s="229">
        <f t="shared" si="229"/>
        <v>0</v>
      </c>
      <c r="RTO127" s="229">
        <f t="shared" si="229"/>
        <v>0</v>
      </c>
      <c r="RTP127" s="229">
        <f t="shared" si="229"/>
        <v>0</v>
      </c>
      <c r="RTQ127" s="229">
        <f t="shared" si="229"/>
        <v>0</v>
      </c>
      <c r="RTR127" s="229">
        <f t="shared" si="229"/>
        <v>0</v>
      </c>
      <c r="RTS127" s="229">
        <f t="shared" si="229"/>
        <v>0</v>
      </c>
      <c r="RTT127" s="229">
        <f t="shared" si="229"/>
        <v>0</v>
      </c>
      <c r="RTU127" s="229">
        <f t="shared" si="229"/>
        <v>0</v>
      </c>
      <c r="RTV127" s="229">
        <f t="shared" si="229"/>
        <v>0</v>
      </c>
      <c r="RTW127" s="229">
        <f t="shared" si="229"/>
        <v>0</v>
      </c>
      <c r="RTX127" s="229">
        <f t="shared" si="229"/>
        <v>0</v>
      </c>
      <c r="RTY127" s="229">
        <f t="shared" si="229"/>
        <v>0</v>
      </c>
      <c r="RTZ127" s="229">
        <f t="shared" si="229"/>
        <v>0</v>
      </c>
      <c r="RUA127" s="229">
        <f t="shared" si="229"/>
        <v>0</v>
      </c>
      <c r="RUB127" s="229">
        <f t="shared" si="229"/>
        <v>0</v>
      </c>
      <c r="RUC127" s="229">
        <f t="shared" si="229"/>
        <v>0</v>
      </c>
      <c r="RUD127" s="229">
        <f t="shared" si="229"/>
        <v>0</v>
      </c>
      <c r="RUE127" s="229">
        <f t="shared" si="229"/>
        <v>0</v>
      </c>
      <c r="RUF127" s="229">
        <f t="shared" si="229"/>
        <v>0</v>
      </c>
      <c r="RUG127" s="229">
        <f t="shared" si="229"/>
        <v>0</v>
      </c>
      <c r="RUH127" s="229">
        <f t="shared" si="229"/>
        <v>0</v>
      </c>
      <c r="RUI127" s="229">
        <f t="shared" si="229"/>
        <v>0</v>
      </c>
      <c r="RUJ127" s="229">
        <f t="shared" si="229"/>
        <v>0</v>
      </c>
      <c r="RUK127" s="229">
        <f t="shared" si="229"/>
        <v>0</v>
      </c>
      <c r="RUL127" s="229">
        <f t="shared" si="229"/>
        <v>0</v>
      </c>
      <c r="RUM127" s="229">
        <f t="shared" si="229"/>
        <v>0</v>
      </c>
      <c r="RUN127" s="229">
        <f t="shared" si="229"/>
        <v>0</v>
      </c>
      <c r="RUO127" s="229">
        <f t="shared" si="229"/>
        <v>0</v>
      </c>
      <c r="RUP127" s="229">
        <f t="shared" si="229"/>
        <v>0</v>
      </c>
      <c r="RUQ127" s="229">
        <f t="shared" si="229"/>
        <v>0</v>
      </c>
      <c r="RUR127" s="229">
        <f t="shared" si="229"/>
        <v>0</v>
      </c>
      <c r="RUS127" s="229">
        <f t="shared" si="229"/>
        <v>0</v>
      </c>
      <c r="RUT127" s="229">
        <f t="shared" si="229"/>
        <v>0</v>
      </c>
      <c r="RUU127" s="229">
        <f t="shared" si="229"/>
        <v>0</v>
      </c>
      <c r="RUV127" s="229">
        <f t="shared" si="229"/>
        <v>0</v>
      </c>
      <c r="RUW127" s="229">
        <f t="shared" si="229"/>
        <v>0</v>
      </c>
      <c r="RUX127" s="229">
        <f t="shared" si="229"/>
        <v>0</v>
      </c>
      <c r="RUY127" s="229">
        <f t="shared" si="229"/>
        <v>0</v>
      </c>
      <c r="RUZ127" s="229">
        <f t="shared" si="229"/>
        <v>0</v>
      </c>
      <c r="RVA127" s="229">
        <f t="shared" si="229"/>
        <v>0</v>
      </c>
      <c r="RVB127" s="229">
        <f t="shared" si="229"/>
        <v>0</v>
      </c>
      <c r="RVC127" s="229">
        <f t="shared" si="229"/>
        <v>0</v>
      </c>
      <c r="RVD127" s="229">
        <f t="shared" si="229"/>
        <v>0</v>
      </c>
      <c r="RVE127" s="229">
        <f t="shared" si="229"/>
        <v>0</v>
      </c>
      <c r="RVF127" s="229">
        <f t="shared" si="229"/>
        <v>0</v>
      </c>
      <c r="RVG127" s="229">
        <f t="shared" si="229"/>
        <v>0</v>
      </c>
      <c r="RVH127" s="229">
        <f t="shared" si="229"/>
        <v>0</v>
      </c>
      <c r="RVI127" s="229">
        <f t="shared" si="229"/>
        <v>0</v>
      </c>
      <c r="RVJ127" s="229">
        <f t="shared" si="229"/>
        <v>0</v>
      </c>
      <c r="RVK127" s="229">
        <f t="shared" si="229"/>
        <v>0</v>
      </c>
      <c r="RVL127" s="229">
        <f t="shared" si="229"/>
        <v>0</v>
      </c>
      <c r="RVM127" s="229">
        <f t="shared" si="229"/>
        <v>0</v>
      </c>
      <c r="RVN127" s="229">
        <f t="shared" si="229"/>
        <v>0</v>
      </c>
      <c r="RVO127" s="229">
        <f t="shared" si="229"/>
        <v>0</v>
      </c>
      <c r="RVP127" s="229">
        <f t="shared" si="229"/>
        <v>0</v>
      </c>
      <c r="RVQ127" s="229">
        <f t="shared" si="229"/>
        <v>0</v>
      </c>
      <c r="RVR127" s="229">
        <f t="shared" si="229"/>
        <v>0</v>
      </c>
      <c r="RVS127" s="229">
        <f t="shared" si="229"/>
        <v>0</v>
      </c>
      <c r="RVT127" s="229">
        <f t="shared" si="229"/>
        <v>0</v>
      </c>
      <c r="RVU127" s="229">
        <f t="shared" si="229"/>
        <v>0</v>
      </c>
      <c r="RVV127" s="229">
        <f t="shared" si="229"/>
        <v>0</v>
      </c>
      <c r="RVW127" s="229">
        <f t="shared" si="229"/>
        <v>0</v>
      </c>
      <c r="RVX127" s="229">
        <f t="shared" si="229"/>
        <v>0</v>
      </c>
      <c r="RVY127" s="229">
        <f t="shared" ref="RVY127:RYJ127" si="230">IFERROR(RVW127*RVU127,"")</f>
        <v>0</v>
      </c>
      <c r="RVZ127" s="229">
        <f t="shared" si="230"/>
        <v>0</v>
      </c>
      <c r="RWA127" s="229">
        <f t="shared" si="230"/>
        <v>0</v>
      </c>
      <c r="RWB127" s="229">
        <f t="shared" si="230"/>
        <v>0</v>
      </c>
      <c r="RWC127" s="229">
        <f t="shared" si="230"/>
        <v>0</v>
      </c>
      <c r="RWD127" s="229">
        <f t="shared" si="230"/>
        <v>0</v>
      </c>
      <c r="RWE127" s="229">
        <f t="shared" si="230"/>
        <v>0</v>
      </c>
      <c r="RWF127" s="229">
        <f t="shared" si="230"/>
        <v>0</v>
      </c>
      <c r="RWG127" s="229">
        <f t="shared" si="230"/>
        <v>0</v>
      </c>
      <c r="RWH127" s="229">
        <f t="shared" si="230"/>
        <v>0</v>
      </c>
      <c r="RWI127" s="229">
        <f t="shared" si="230"/>
        <v>0</v>
      </c>
      <c r="RWJ127" s="229">
        <f t="shared" si="230"/>
        <v>0</v>
      </c>
      <c r="RWK127" s="229">
        <f t="shared" si="230"/>
        <v>0</v>
      </c>
      <c r="RWL127" s="229">
        <f t="shared" si="230"/>
        <v>0</v>
      </c>
      <c r="RWM127" s="229">
        <f t="shared" si="230"/>
        <v>0</v>
      </c>
      <c r="RWN127" s="229">
        <f t="shared" si="230"/>
        <v>0</v>
      </c>
      <c r="RWO127" s="229">
        <f t="shared" si="230"/>
        <v>0</v>
      </c>
      <c r="RWP127" s="229">
        <f t="shared" si="230"/>
        <v>0</v>
      </c>
      <c r="RWQ127" s="229">
        <f t="shared" si="230"/>
        <v>0</v>
      </c>
      <c r="RWR127" s="229">
        <f t="shared" si="230"/>
        <v>0</v>
      </c>
      <c r="RWS127" s="229">
        <f t="shared" si="230"/>
        <v>0</v>
      </c>
      <c r="RWT127" s="229">
        <f t="shared" si="230"/>
        <v>0</v>
      </c>
      <c r="RWU127" s="229">
        <f t="shared" si="230"/>
        <v>0</v>
      </c>
      <c r="RWV127" s="229">
        <f t="shared" si="230"/>
        <v>0</v>
      </c>
      <c r="RWW127" s="229">
        <f t="shared" si="230"/>
        <v>0</v>
      </c>
      <c r="RWX127" s="229">
        <f t="shared" si="230"/>
        <v>0</v>
      </c>
      <c r="RWY127" s="229">
        <f t="shared" si="230"/>
        <v>0</v>
      </c>
      <c r="RWZ127" s="229">
        <f t="shared" si="230"/>
        <v>0</v>
      </c>
      <c r="RXA127" s="229">
        <f t="shared" si="230"/>
        <v>0</v>
      </c>
      <c r="RXB127" s="229">
        <f t="shared" si="230"/>
        <v>0</v>
      </c>
      <c r="RXC127" s="229">
        <f t="shared" si="230"/>
        <v>0</v>
      </c>
      <c r="RXD127" s="229">
        <f t="shared" si="230"/>
        <v>0</v>
      </c>
      <c r="RXE127" s="229">
        <f t="shared" si="230"/>
        <v>0</v>
      </c>
      <c r="RXF127" s="229">
        <f t="shared" si="230"/>
        <v>0</v>
      </c>
      <c r="RXG127" s="229">
        <f t="shared" si="230"/>
        <v>0</v>
      </c>
      <c r="RXH127" s="229">
        <f t="shared" si="230"/>
        <v>0</v>
      </c>
      <c r="RXI127" s="229">
        <f t="shared" si="230"/>
        <v>0</v>
      </c>
      <c r="RXJ127" s="229">
        <f t="shared" si="230"/>
        <v>0</v>
      </c>
      <c r="RXK127" s="229">
        <f t="shared" si="230"/>
        <v>0</v>
      </c>
      <c r="RXL127" s="229">
        <f t="shared" si="230"/>
        <v>0</v>
      </c>
      <c r="RXM127" s="229">
        <f t="shared" si="230"/>
        <v>0</v>
      </c>
      <c r="RXN127" s="229">
        <f t="shared" si="230"/>
        <v>0</v>
      </c>
      <c r="RXO127" s="229">
        <f t="shared" si="230"/>
        <v>0</v>
      </c>
      <c r="RXP127" s="229">
        <f t="shared" si="230"/>
        <v>0</v>
      </c>
      <c r="RXQ127" s="229">
        <f t="shared" si="230"/>
        <v>0</v>
      </c>
      <c r="RXR127" s="229">
        <f t="shared" si="230"/>
        <v>0</v>
      </c>
      <c r="RXS127" s="229">
        <f t="shared" si="230"/>
        <v>0</v>
      </c>
      <c r="RXT127" s="229">
        <f t="shared" si="230"/>
        <v>0</v>
      </c>
      <c r="RXU127" s="229">
        <f t="shared" si="230"/>
        <v>0</v>
      </c>
      <c r="RXV127" s="229">
        <f t="shared" si="230"/>
        <v>0</v>
      </c>
      <c r="RXW127" s="229">
        <f t="shared" si="230"/>
        <v>0</v>
      </c>
      <c r="RXX127" s="229">
        <f t="shared" si="230"/>
        <v>0</v>
      </c>
      <c r="RXY127" s="229">
        <f t="shared" si="230"/>
        <v>0</v>
      </c>
      <c r="RXZ127" s="229">
        <f t="shared" si="230"/>
        <v>0</v>
      </c>
      <c r="RYA127" s="229">
        <f t="shared" si="230"/>
        <v>0</v>
      </c>
      <c r="RYB127" s="229">
        <f t="shared" si="230"/>
        <v>0</v>
      </c>
      <c r="RYC127" s="229">
        <f t="shared" si="230"/>
        <v>0</v>
      </c>
      <c r="RYD127" s="229">
        <f t="shared" si="230"/>
        <v>0</v>
      </c>
      <c r="RYE127" s="229">
        <f t="shared" si="230"/>
        <v>0</v>
      </c>
      <c r="RYF127" s="229">
        <f t="shared" si="230"/>
        <v>0</v>
      </c>
      <c r="RYG127" s="229">
        <f t="shared" si="230"/>
        <v>0</v>
      </c>
      <c r="RYH127" s="229">
        <f t="shared" si="230"/>
        <v>0</v>
      </c>
      <c r="RYI127" s="229">
        <f t="shared" si="230"/>
        <v>0</v>
      </c>
      <c r="RYJ127" s="229">
        <f t="shared" si="230"/>
        <v>0</v>
      </c>
      <c r="RYK127" s="229">
        <f t="shared" ref="RYK127:SAV127" si="231">IFERROR(RYI127*RYG127,"")</f>
        <v>0</v>
      </c>
      <c r="RYL127" s="229">
        <f t="shared" si="231"/>
        <v>0</v>
      </c>
      <c r="RYM127" s="229">
        <f t="shared" si="231"/>
        <v>0</v>
      </c>
      <c r="RYN127" s="229">
        <f t="shared" si="231"/>
        <v>0</v>
      </c>
      <c r="RYO127" s="229">
        <f t="shared" si="231"/>
        <v>0</v>
      </c>
      <c r="RYP127" s="229">
        <f t="shared" si="231"/>
        <v>0</v>
      </c>
      <c r="RYQ127" s="229">
        <f t="shared" si="231"/>
        <v>0</v>
      </c>
      <c r="RYR127" s="229">
        <f t="shared" si="231"/>
        <v>0</v>
      </c>
      <c r="RYS127" s="229">
        <f t="shared" si="231"/>
        <v>0</v>
      </c>
      <c r="RYT127" s="229">
        <f t="shared" si="231"/>
        <v>0</v>
      </c>
      <c r="RYU127" s="229">
        <f t="shared" si="231"/>
        <v>0</v>
      </c>
      <c r="RYV127" s="229">
        <f t="shared" si="231"/>
        <v>0</v>
      </c>
      <c r="RYW127" s="229">
        <f t="shared" si="231"/>
        <v>0</v>
      </c>
      <c r="RYX127" s="229">
        <f t="shared" si="231"/>
        <v>0</v>
      </c>
      <c r="RYY127" s="229">
        <f t="shared" si="231"/>
        <v>0</v>
      </c>
      <c r="RYZ127" s="229">
        <f t="shared" si="231"/>
        <v>0</v>
      </c>
      <c r="RZA127" s="229">
        <f t="shared" si="231"/>
        <v>0</v>
      </c>
      <c r="RZB127" s="229">
        <f t="shared" si="231"/>
        <v>0</v>
      </c>
      <c r="RZC127" s="229">
        <f t="shared" si="231"/>
        <v>0</v>
      </c>
      <c r="RZD127" s="229">
        <f t="shared" si="231"/>
        <v>0</v>
      </c>
      <c r="RZE127" s="229">
        <f t="shared" si="231"/>
        <v>0</v>
      </c>
      <c r="RZF127" s="229">
        <f t="shared" si="231"/>
        <v>0</v>
      </c>
      <c r="RZG127" s="229">
        <f t="shared" si="231"/>
        <v>0</v>
      </c>
      <c r="RZH127" s="229">
        <f t="shared" si="231"/>
        <v>0</v>
      </c>
      <c r="RZI127" s="229">
        <f t="shared" si="231"/>
        <v>0</v>
      </c>
      <c r="RZJ127" s="229">
        <f t="shared" si="231"/>
        <v>0</v>
      </c>
      <c r="RZK127" s="229">
        <f t="shared" si="231"/>
        <v>0</v>
      </c>
      <c r="RZL127" s="229">
        <f t="shared" si="231"/>
        <v>0</v>
      </c>
      <c r="RZM127" s="229">
        <f t="shared" si="231"/>
        <v>0</v>
      </c>
      <c r="RZN127" s="229">
        <f t="shared" si="231"/>
        <v>0</v>
      </c>
      <c r="RZO127" s="229">
        <f t="shared" si="231"/>
        <v>0</v>
      </c>
      <c r="RZP127" s="229">
        <f t="shared" si="231"/>
        <v>0</v>
      </c>
      <c r="RZQ127" s="229">
        <f t="shared" si="231"/>
        <v>0</v>
      </c>
      <c r="RZR127" s="229">
        <f t="shared" si="231"/>
        <v>0</v>
      </c>
      <c r="RZS127" s="229">
        <f t="shared" si="231"/>
        <v>0</v>
      </c>
      <c r="RZT127" s="229">
        <f t="shared" si="231"/>
        <v>0</v>
      </c>
      <c r="RZU127" s="229">
        <f t="shared" si="231"/>
        <v>0</v>
      </c>
      <c r="RZV127" s="229">
        <f t="shared" si="231"/>
        <v>0</v>
      </c>
      <c r="RZW127" s="229">
        <f t="shared" si="231"/>
        <v>0</v>
      </c>
      <c r="RZX127" s="229">
        <f t="shared" si="231"/>
        <v>0</v>
      </c>
      <c r="RZY127" s="229">
        <f t="shared" si="231"/>
        <v>0</v>
      </c>
      <c r="RZZ127" s="229">
        <f t="shared" si="231"/>
        <v>0</v>
      </c>
      <c r="SAA127" s="229">
        <f t="shared" si="231"/>
        <v>0</v>
      </c>
      <c r="SAB127" s="229">
        <f t="shared" si="231"/>
        <v>0</v>
      </c>
      <c r="SAC127" s="229">
        <f t="shared" si="231"/>
        <v>0</v>
      </c>
      <c r="SAD127" s="229">
        <f t="shared" si="231"/>
        <v>0</v>
      </c>
      <c r="SAE127" s="229">
        <f t="shared" si="231"/>
        <v>0</v>
      </c>
      <c r="SAF127" s="229">
        <f t="shared" si="231"/>
        <v>0</v>
      </c>
      <c r="SAG127" s="229">
        <f t="shared" si="231"/>
        <v>0</v>
      </c>
      <c r="SAH127" s="229">
        <f t="shared" si="231"/>
        <v>0</v>
      </c>
      <c r="SAI127" s="229">
        <f t="shared" si="231"/>
        <v>0</v>
      </c>
      <c r="SAJ127" s="229">
        <f t="shared" si="231"/>
        <v>0</v>
      </c>
      <c r="SAK127" s="229">
        <f t="shared" si="231"/>
        <v>0</v>
      </c>
      <c r="SAL127" s="229">
        <f t="shared" si="231"/>
        <v>0</v>
      </c>
      <c r="SAM127" s="229">
        <f t="shared" si="231"/>
        <v>0</v>
      </c>
      <c r="SAN127" s="229">
        <f t="shared" si="231"/>
        <v>0</v>
      </c>
      <c r="SAO127" s="229">
        <f t="shared" si="231"/>
        <v>0</v>
      </c>
      <c r="SAP127" s="229">
        <f t="shared" si="231"/>
        <v>0</v>
      </c>
      <c r="SAQ127" s="229">
        <f t="shared" si="231"/>
        <v>0</v>
      </c>
      <c r="SAR127" s="229">
        <f t="shared" si="231"/>
        <v>0</v>
      </c>
      <c r="SAS127" s="229">
        <f t="shared" si="231"/>
        <v>0</v>
      </c>
      <c r="SAT127" s="229">
        <f t="shared" si="231"/>
        <v>0</v>
      </c>
      <c r="SAU127" s="229">
        <f t="shared" si="231"/>
        <v>0</v>
      </c>
      <c r="SAV127" s="229">
        <f t="shared" si="231"/>
        <v>0</v>
      </c>
      <c r="SAW127" s="229">
        <f t="shared" ref="SAW127:SDH127" si="232">IFERROR(SAU127*SAS127,"")</f>
        <v>0</v>
      </c>
      <c r="SAX127" s="229">
        <f t="shared" si="232"/>
        <v>0</v>
      </c>
      <c r="SAY127" s="229">
        <f t="shared" si="232"/>
        <v>0</v>
      </c>
      <c r="SAZ127" s="229">
        <f t="shared" si="232"/>
        <v>0</v>
      </c>
      <c r="SBA127" s="229">
        <f t="shared" si="232"/>
        <v>0</v>
      </c>
      <c r="SBB127" s="229">
        <f t="shared" si="232"/>
        <v>0</v>
      </c>
      <c r="SBC127" s="229">
        <f t="shared" si="232"/>
        <v>0</v>
      </c>
      <c r="SBD127" s="229">
        <f t="shared" si="232"/>
        <v>0</v>
      </c>
      <c r="SBE127" s="229">
        <f t="shared" si="232"/>
        <v>0</v>
      </c>
      <c r="SBF127" s="229">
        <f t="shared" si="232"/>
        <v>0</v>
      </c>
      <c r="SBG127" s="229">
        <f t="shared" si="232"/>
        <v>0</v>
      </c>
      <c r="SBH127" s="229">
        <f t="shared" si="232"/>
        <v>0</v>
      </c>
      <c r="SBI127" s="229">
        <f t="shared" si="232"/>
        <v>0</v>
      </c>
      <c r="SBJ127" s="229">
        <f t="shared" si="232"/>
        <v>0</v>
      </c>
      <c r="SBK127" s="229">
        <f t="shared" si="232"/>
        <v>0</v>
      </c>
      <c r="SBL127" s="229">
        <f t="shared" si="232"/>
        <v>0</v>
      </c>
      <c r="SBM127" s="229">
        <f t="shared" si="232"/>
        <v>0</v>
      </c>
      <c r="SBN127" s="229">
        <f t="shared" si="232"/>
        <v>0</v>
      </c>
      <c r="SBO127" s="229">
        <f t="shared" si="232"/>
        <v>0</v>
      </c>
      <c r="SBP127" s="229">
        <f t="shared" si="232"/>
        <v>0</v>
      </c>
      <c r="SBQ127" s="229">
        <f t="shared" si="232"/>
        <v>0</v>
      </c>
      <c r="SBR127" s="229">
        <f t="shared" si="232"/>
        <v>0</v>
      </c>
      <c r="SBS127" s="229">
        <f t="shared" si="232"/>
        <v>0</v>
      </c>
      <c r="SBT127" s="229">
        <f t="shared" si="232"/>
        <v>0</v>
      </c>
      <c r="SBU127" s="229">
        <f t="shared" si="232"/>
        <v>0</v>
      </c>
      <c r="SBV127" s="229">
        <f t="shared" si="232"/>
        <v>0</v>
      </c>
      <c r="SBW127" s="229">
        <f t="shared" si="232"/>
        <v>0</v>
      </c>
      <c r="SBX127" s="229">
        <f t="shared" si="232"/>
        <v>0</v>
      </c>
      <c r="SBY127" s="229">
        <f t="shared" si="232"/>
        <v>0</v>
      </c>
      <c r="SBZ127" s="229">
        <f t="shared" si="232"/>
        <v>0</v>
      </c>
      <c r="SCA127" s="229">
        <f t="shared" si="232"/>
        <v>0</v>
      </c>
      <c r="SCB127" s="229">
        <f t="shared" si="232"/>
        <v>0</v>
      </c>
      <c r="SCC127" s="229">
        <f t="shared" si="232"/>
        <v>0</v>
      </c>
      <c r="SCD127" s="229">
        <f t="shared" si="232"/>
        <v>0</v>
      </c>
      <c r="SCE127" s="229">
        <f t="shared" si="232"/>
        <v>0</v>
      </c>
      <c r="SCF127" s="229">
        <f t="shared" si="232"/>
        <v>0</v>
      </c>
      <c r="SCG127" s="229">
        <f t="shared" si="232"/>
        <v>0</v>
      </c>
      <c r="SCH127" s="229">
        <f t="shared" si="232"/>
        <v>0</v>
      </c>
      <c r="SCI127" s="229">
        <f t="shared" si="232"/>
        <v>0</v>
      </c>
      <c r="SCJ127" s="229">
        <f t="shared" si="232"/>
        <v>0</v>
      </c>
      <c r="SCK127" s="229">
        <f t="shared" si="232"/>
        <v>0</v>
      </c>
      <c r="SCL127" s="229">
        <f t="shared" si="232"/>
        <v>0</v>
      </c>
      <c r="SCM127" s="229">
        <f t="shared" si="232"/>
        <v>0</v>
      </c>
      <c r="SCN127" s="229">
        <f t="shared" si="232"/>
        <v>0</v>
      </c>
      <c r="SCO127" s="229">
        <f t="shared" si="232"/>
        <v>0</v>
      </c>
      <c r="SCP127" s="229">
        <f t="shared" si="232"/>
        <v>0</v>
      </c>
      <c r="SCQ127" s="229">
        <f t="shared" si="232"/>
        <v>0</v>
      </c>
      <c r="SCR127" s="229">
        <f t="shared" si="232"/>
        <v>0</v>
      </c>
      <c r="SCS127" s="229">
        <f t="shared" si="232"/>
        <v>0</v>
      </c>
      <c r="SCT127" s="229">
        <f t="shared" si="232"/>
        <v>0</v>
      </c>
      <c r="SCU127" s="229">
        <f t="shared" si="232"/>
        <v>0</v>
      </c>
      <c r="SCV127" s="229">
        <f t="shared" si="232"/>
        <v>0</v>
      </c>
      <c r="SCW127" s="229">
        <f t="shared" si="232"/>
        <v>0</v>
      </c>
      <c r="SCX127" s="229">
        <f t="shared" si="232"/>
        <v>0</v>
      </c>
      <c r="SCY127" s="229">
        <f t="shared" si="232"/>
        <v>0</v>
      </c>
      <c r="SCZ127" s="229">
        <f t="shared" si="232"/>
        <v>0</v>
      </c>
      <c r="SDA127" s="229">
        <f t="shared" si="232"/>
        <v>0</v>
      </c>
      <c r="SDB127" s="229">
        <f t="shared" si="232"/>
        <v>0</v>
      </c>
      <c r="SDC127" s="229">
        <f t="shared" si="232"/>
        <v>0</v>
      </c>
      <c r="SDD127" s="229">
        <f t="shared" si="232"/>
        <v>0</v>
      </c>
      <c r="SDE127" s="229">
        <f t="shared" si="232"/>
        <v>0</v>
      </c>
      <c r="SDF127" s="229">
        <f t="shared" si="232"/>
        <v>0</v>
      </c>
      <c r="SDG127" s="229">
        <f t="shared" si="232"/>
        <v>0</v>
      </c>
      <c r="SDH127" s="229">
        <f t="shared" si="232"/>
        <v>0</v>
      </c>
      <c r="SDI127" s="229">
        <f t="shared" ref="SDI127:SFT127" si="233">IFERROR(SDG127*SDE127,"")</f>
        <v>0</v>
      </c>
      <c r="SDJ127" s="229">
        <f t="shared" si="233"/>
        <v>0</v>
      </c>
      <c r="SDK127" s="229">
        <f t="shared" si="233"/>
        <v>0</v>
      </c>
      <c r="SDL127" s="229">
        <f t="shared" si="233"/>
        <v>0</v>
      </c>
      <c r="SDM127" s="229">
        <f t="shared" si="233"/>
        <v>0</v>
      </c>
      <c r="SDN127" s="229">
        <f t="shared" si="233"/>
        <v>0</v>
      </c>
      <c r="SDO127" s="229">
        <f t="shared" si="233"/>
        <v>0</v>
      </c>
      <c r="SDP127" s="229">
        <f t="shared" si="233"/>
        <v>0</v>
      </c>
      <c r="SDQ127" s="229">
        <f t="shared" si="233"/>
        <v>0</v>
      </c>
      <c r="SDR127" s="229">
        <f t="shared" si="233"/>
        <v>0</v>
      </c>
      <c r="SDS127" s="229">
        <f t="shared" si="233"/>
        <v>0</v>
      </c>
      <c r="SDT127" s="229">
        <f t="shared" si="233"/>
        <v>0</v>
      </c>
      <c r="SDU127" s="229">
        <f t="shared" si="233"/>
        <v>0</v>
      </c>
      <c r="SDV127" s="229">
        <f t="shared" si="233"/>
        <v>0</v>
      </c>
      <c r="SDW127" s="229">
        <f t="shared" si="233"/>
        <v>0</v>
      </c>
      <c r="SDX127" s="229">
        <f t="shared" si="233"/>
        <v>0</v>
      </c>
      <c r="SDY127" s="229">
        <f t="shared" si="233"/>
        <v>0</v>
      </c>
      <c r="SDZ127" s="229">
        <f t="shared" si="233"/>
        <v>0</v>
      </c>
      <c r="SEA127" s="229">
        <f t="shared" si="233"/>
        <v>0</v>
      </c>
      <c r="SEB127" s="229">
        <f t="shared" si="233"/>
        <v>0</v>
      </c>
      <c r="SEC127" s="229">
        <f t="shared" si="233"/>
        <v>0</v>
      </c>
      <c r="SED127" s="229">
        <f t="shared" si="233"/>
        <v>0</v>
      </c>
      <c r="SEE127" s="229">
        <f t="shared" si="233"/>
        <v>0</v>
      </c>
      <c r="SEF127" s="229">
        <f t="shared" si="233"/>
        <v>0</v>
      </c>
      <c r="SEG127" s="229">
        <f t="shared" si="233"/>
        <v>0</v>
      </c>
      <c r="SEH127" s="229">
        <f t="shared" si="233"/>
        <v>0</v>
      </c>
      <c r="SEI127" s="229">
        <f t="shared" si="233"/>
        <v>0</v>
      </c>
      <c r="SEJ127" s="229">
        <f t="shared" si="233"/>
        <v>0</v>
      </c>
      <c r="SEK127" s="229">
        <f t="shared" si="233"/>
        <v>0</v>
      </c>
      <c r="SEL127" s="229">
        <f t="shared" si="233"/>
        <v>0</v>
      </c>
      <c r="SEM127" s="229">
        <f t="shared" si="233"/>
        <v>0</v>
      </c>
      <c r="SEN127" s="229">
        <f t="shared" si="233"/>
        <v>0</v>
      </c>
      <c r="SEO127" s="229">
        <f t="shared" si="233"/>
        <v>0</v>
      </c>
      <c r="SEP127" s="229">
        <f t="shared" si="233"/>
        <v>0</v>
      </c>
      <c r="SEQ127" s="229">
        <f t="shared" si="233"/>
        <v>0</v>
      </c>
      <c r="SER127" s="229">
        <f t="shared" si="233"/>
        <v>0</v>
      </c>
      <c r="SES127" s="229">
        <f t="shared" si="233"/>
        <v>0</v>
      </c>
      <c r="SET127" s="229">
        <f t="shared" si="233"/>
        <v>0</v>
      </c>
      <c r="SEU127" s="229">
        <f t="shared" si="233"/>
        <v>0</v>
      </c>
      <c r="SEV127" s="229">
        <f t="shared" si="233"/>
        <v>0</v>
      </c>
      <c r="SEW127" s="229">
        <f t="shared" si="233"/>
        <v>0</v>
      </c>
      <c r="SEX127" s="229">
        <f t="shared" si="233"/>
        <v>0</v>
      </c>
      <c r="SEY127" s="229">
        <f t="shared" si="233"/>
        <v>0</v>
      </c>
      <c r="SEZ127" s="229">
        <f t="shared" si="233"/>
        <v>0</v>
      </c>
      <c r="SFA127" s="229">
        <f t="shared" si="233"/>
        <v>0</v>
      </c>
      <c r="SFB127" s="229">
        <f t="shared" si="233"/>
        <v>0</v>
      </c>
      <c r="SFC127" s="229">
        <f t="shared" si="233"/>
        <v>0</v>
      </c>
      <c r="SFD127" s="229">
        <f t="shared" si="233"/>
        <v>0</v>
      </c>
      <c r="SFE127" s="229">
        <f t="shared" si="233"/>
        <v>0</v>
      </c>
      <c r="SFF127" s="229">
        <f t="shared" si="233"/>
        <v>0</v>
      </c>
      <c r="SFG127" s="229">
        <f t="shared" si="233"/>
        <v>0</v>
      </c>
      <c r="SFH127" s="229">
        <f t="shared" si="233"/>
        <v>0</v>
      </c>
      <c r="SFI127" s="229">
        <f t="shared" si="233"/>
        <v>0</v>
      </c>
      <c r="SFJ127" s="229">
        <f t="shared" si="233"/>
        <v>0</v>
      </c>
      <c r="SFK127" s="229">
        <f t="shared" si="233"/>
        <v>0</v>
      </c>
      <c r="SFL127" s="229">
        <f t="shared" si="233"/>
        <v>0</v>
      </c>
      <c r="SFM127" s="229">
        <f t="shared" si="233"/>
        <v>0</v>
      </c>
      <c r="SFN127" s="229">
        <f t="shared" si="233"/>
        <v>0</v>
      </c>
      <c r="SFO127" s="229">
        <f t="shared" si="233"/>
        <v>0</v>
      </c>
      <c r="SFP127" s="229">
        <f t="shared" si="233"/>
        <v>0</v>
      </c>
      <c r="SFQ127" s="229">
        <f t="shared" si="233"/>
        <v>0</v>
      </c>
      <c r="SFR127" s="229">
        <f t="shared" si="233"/>
        <v>0</v>
      </c>
      <c r="SFS127" s="229">
        <f t="shared" si="233"/>
        <v>0</v>
      </c>
      <c r="SFT127" s="229">
        <f t="shared" si="233"/>
        <v>0</v>
      </c>
      <c r="SFU127" s="229">
        <f t="shared" ref="SFU127:SIF127" si="234">IFERROR(SFS127*SFQ127,"")</f>
        <v>0</v>
      </c>
      <c r="SFV127" s="229">
        <f t="shared" si="234"/>
        <v>0</v>
      </c>
      <c r="SFW127" s="229">
        <f t="shared" si="234"/>
        <v>0</v>
      </c>
      <c r="SFX127" s="229">
        <f t="shared" si="234"/>
        <v>0</v>
      </c>
      <c r="SFY127" s="229">
        <f t="shared" si="234"/>
        <v>0</v>
      </c>
      <c r="SFZ127" s="229">
        <f t="shared" si="234"/>
        <v>0</v>
      </c>
      <c r="SGA127" s="229">
        <f t="shared" si="234"/>
        <v>0</v>
      </c>
      <c r="SGB127" s="229">
        <f t="shared" si="234"/>
        <v>0</v>
      </c>
      <c r="SGC127" s="229">
        <f t="shared" si="234"/>
        <v>0</v>
      </c>
      <c r="SGD127" s="229">
        <f t="shared" si="234"/>
        <v>0</v>
      </c>
      <c r="SGE127" s="229">
        <f t="shared" si="234"/>
        <v>0</v>
      </c>
      <c r="SGF127" s="229">
        <f t="shared" si="234"/>
        <v>0</v>
      </c>
      <c r="SGG127" s="229">
        <f t="shared" si="234"/>
        <v>0</v>
      </c>
      <c r="SGH127" s="229">
        <f t="shared" si="234"/>
        <v>0</v>
      </c>
      <c r="SGI127" s="229">
        <f t="shared" si="234"/>
        <v>0</v>
      </c>
      <c r="SGJ127" s="229">
        <f t="shared" si="234"/>
        <v>0</v>
      </c>
      <c r="SGK127" s="229">
        <f t="shared" si="234"/>
        <v>0</v>
      </c>
      <c r="SGL127" s="229">
        <f t="shared" si="234"/>
        <v>0</v>
      </c>
      <c r="SGM127" s="229">
        <f t="shared" si="234"/>
        <v>0</v>
      </c>
      <c r="SGN127" s="229">
        <f t="shared" si="234"/>
        <v>0</v>
      </c>
      <c r="SGO127" s="229">
        <f t="shared" si="234"/>
        <v>0</v>
      </c>
      <c r="SGP127" s="229">
        <f t="shared" si="234"/>
        <v>0</v>
      </c>
      <c r="SGQ127" s="229">
        <f t="shared" si="234"/>
        <v>0</v>
      </c>
      <c r="SGR127" s="229">
        <f t="shared" si="234"/>
        <v>0</v>
      </c>
      <c r="SGS127" s="229">
        <f t="shared" si="234"/>
        <v>0</v>
      </c>
      <c r="SGT127" s="229">
        <f t="shared" si="234"/>
        <v>0</v>
      </c>
      <c r="SGU127" s="229">
        <f t="shared" si="234"/>
        <v>0</v>
      </c>
      <c r="SGV127" s="229">
        <f t="shared" si="234"/>
        <v>0</v>
      </c>
      <c r="SGW127" s="229">
        <f t="shared" si="234"/>
        <v>0</v>
      </c>
      <c r="SGX127" s="229">
        <f t="shared" si="234"/>
        <v>0</v>
      </c>
      <c r="SGY127" s="229">
        <f t="shared" si="234"/>
        <v>0</v>
      </c>
      <c r="SGZ127" s="229">
        <f t="shared" si="234"/>
        <v>0</v>
      </c>
      <c r="SHA127" s="229">
        <f t="shared" si="234"/>
        <v>0</v>
      </c>
      <c r="SHB127" s="229">
        <f t="shared" si="234"/>
        <v>0</v>
      </c>
      <c r="SHC127" s="229">
        <f t="shared" si="234"/>
        <v>0</v>
      </c>
      <c r="SHD127" s="229">
        <f t="shared" si="234"/>
        <v>0</v>
      </c>
      <c r="SHE127" s="229">
        <f t="shared" si="234"/>
        <v>0</v>
      </c>
      <c r="SHF127" s="229">
        <f t="shared" si="234"/>
        <v>0</v>
      </c>
      <c r="SHG127" s="229">
        <f t="shared" si="234"/>
        <v>0</v>
      </c>
      <c r="SHH127" s="229">
        <f t="shared" si="234"/>
        <v>0</v>
      </c>
      <c r="SHI127" s="229">
        <f t="shared" si="234"/>
        <v>0</v>
      </c>
      <c r="SHJ127" s="229">
        <f t="shared" si="234"/>
        <v>0</v>
      </c>
      <c r="SHK127" s="229">
        <f t="shared" si="234"/>
        <v>0</v>
      </c>
      <c r="SHL127" s="229">
        <f t="shared" si="234"/>
        <v>0</v>
      </c>
      <c r="SHM127" s="229">
        <f t="shared" si="234"/>
        <v>0</v>
      </c>
      <c r="SHN127" s="229">
        <f t="shared" si="234"/>
        <v>0</v>
      </c>
      <c r="SHO127" s="229">
        <f t="shared" si="234"/>
        <v>0</v>
      </c>
      <c r="SHP127" s="229">
        <f t="shared" si="234"/>
        <v>0</v>
      </c>
      <c r="SHQ127" s="229">
        <f t="shared" si="234"/>
        <v>0</v>
      </c>
      <c r="SHR127" s="229">
        <f t="shared" si="234"/>
        <v>0</v>
      </c>
      <c r="SHS127" s="229">
        <f t="shared" si="234"/>
        <v>0</v>
      </c>
      <c r="SHT127" s="229">
        <f t="shared" si="234"/>
        <v>0</v>
      </c>
      <c r="SHU127" s="229">
        <f t="shared" si="234"/>
        <v>0</v>
      </c>
      <c r="SHV127" s="229">
        <f t="shared" si="234"/>
        <v>0</v>
      </c>
      <c r="SHW127" s="229">
        <f t="shared" si="234"/>
        <v>0</v>
      </c>
      <c r="SHX127" s="229">
        <f t="shared" si="234"/>
        <v>0</v>
      </c>
      <c r="SHY127" s="229">
        <f t="shared" si="234"/>
        <v>0</v>
      </c>
      <c r="SHZ127" s="229">
        <f t="shared" si="234"/>
        <v>0</v>
      </c>
      <c r="SIA127" s="229">
        <f t="shared" si="234"/>
        <v>0</v>
      </c>
      <c r="SIB127" s="229">
        <f t="shared" si="234"/>
        <v>0</v>
      </c>
      <c r="SIC127" s="229">
        <f t="shared" si="234"/>
        <v>0</v>
      </c>
      <c r="SID127" s="229">
        <f t="shared" si="234"/>
        <v>0</v>
      </c>
      <c r="SIE127" s="229">
        <f t="shared" si="234"/>
        <v>0</v>
      </c>
      <c r="SIF127" s="229">
        <f t="shared" si="234"/>
        <v>0</v>
      </c>
      <c r="SIG127" s="229">
        <f t="shared" ref="SIG127:SKR127" si="235">IFERROR(SIE127*SIC127,"")</f>
        <v>0</v>
      </c>
      <c r="SIH127" s="229">
        <f t="shared" si="235"/>
        <v>0</v>
      </c>
      <c r="SII127" s="229">
        <f t="shared" si="235"/>
        <v>0</v>
      </c>
      <c r="SIJ127" s="229">
        <f t="shared" si="235"/>
        <v>0</v>
      </c>
      <c r="SIK127" s="229">
        <f t="shared" si="235"/>
        <v>0</v>
      </c>
      <c r="SIL127" s="229">
        <f t="shared" si="235"/>
        <v>0</v>
      </c>
      <c r="SIM127" s="229">
        <f t="shared" si="235"/>
        <v>0</v>
      </c>
      <c r="SIN127" s="229">
        <f t="shared" si="235"/>
        <v>0</v>
      </c>
      <c r="SIO127" s="229">
        <f t="shared" si="235"/>
        <v>0</v>
      </c>
      <c r="SIP127" s="229">
        <f t="shared" si="235"/>
        <v>0</v>
      </c>
      <c r="SIQ127" s="229">
        <f t="shared" si="235"/>
        <v>0</v>
      </c>
      <c r="SIR127" s="229">
        <f t="shared" si="235"/>
        <v>0</v>
      </c>
      <c r="SIS127" s="229">
        <f t="shared" si="235"/>
        <v>0</v>
      </c>
      <c r="SIT127" s="229">
        <f t="shared" si="235"/>
        <v>0</v>
      </c>
      <c r="SIU127" s="229">
        <f t="shared" si="235"/>
        <v>0</v>
      </c>
      <c r="SIV127" s="229">
        <f t="shared" si="235"/>
        <v>0</v>
      </c>
      <c r="SIW127" s="229">
        <f t="shared" si="235"/>
        <v>0</v>
      </c>
      <c r="SIX127" s="229">
        <f t="shared" si="235"/>
        <v>0</v>
      </c>
      <c r="SIY127" s="229">
        <f t="shared" si="235"/>
        <v>0</v>
      </c>
      <c r="SIZ127" s="229">
        <f t="shared" si="235"/>
        <v>0</v>
      </c>
      <c r="SJA127" s="229">
        <f t="shared" si="235"/>
        <v>0</v>
      </c>
      <c r="SJB127" s="229">
        <f t="shared" si="235"/>
        <v>0</v>
      </c>
      <c r="SJC127" s="229">
        <f t="shared" si="235"/>
        <v>0</v>
      </c>
      <c r="SJD127" s="229">
        <f t="shared" si="235"/>
        <v>0</v>
      </c>
      <c r="SJE127" s="229">
        <f t="shared" si="235"/>
        <v>0</v>
      </c>
      <c r="SJF127" s="229">
        <f t="shared" si="235"/>
        <v>0</v>
      </c>
      <c r="SJG127" s="229">
        <f t="shared" si="235"/>
        <v>0</v>
      </c>
      <c r="SJH127" s="229">
        <f t="shared" si="235"/>
        <v>0</v>
      </c>
      <c r="SJI127" s="229">
        <f t="shared" si="235"/>
        <v>0</v>
      </c>
      <c r="SJJ127" s="229">
        <f t="shared" si="235"/>
        <v>0</v>
      </c>
      <c r="SJK127" s="229">
        <f t="shared" si="235"/>
        <v>0</v>
      </c>
      <c r="SJL127" s="229">
        <f t="shared" si="235"/>
        <v>0</v>
      </c>
      <c r="SJM127" s="229">
        <f t="shared" si="235"/>
        <v>0</v>
      </c>
      <c r="SJN127" s="229">
        <f t="shared" si="235"/>
        <v>0</v>
      </c>
      <c r="SJO127" s="229">
        <f t="shared" si="235"/>
        <v>0</v>
      </c>
      <c r="SJP127" s="229">
        <f t="shared" si="235"/>
        <v>0</v>
      </c>
      <c r="SJQ127" s="229">
        <f t="shared" si="235"/>
        <v>0</v>
      </c>
      <c r="SJR127" s="229">
        <f t="shared" si="235"/>
        <v>0</v>
      </c>
      <c r="SJS127" s="229">
        <f t="shared" si="235"/>
        <v>0</v>
      </c>
      <c r="SJT127" s="229">
        <f t="shared" si="235"/>
        <v>0</v>
      </c>
      <c r="SJU127" s="229">
        <f t="shared" si="235"/>
        <v>0</v>
      </c>
      <c r="SJV127" s="229">
        <f t="shared" si="235"/>
        <v>0</v>
      </c>
      <c r="SJW127" s="229">
        <f t="shared" si="235"/>
        <v>0</v>
      </c>
      <c r="SJX127" s="229">
        <f t="shared" si="235"/>
        <v>0</v>
      </c>
      <c r="SJY127" s="229">
        <f t="shared" si="235"/>
        <v>0</v>
      </c>
      <c r="SJZ127" s="229">
        <f t="shared" si="235"/>
        <v>0</v>
      </c>
      <c r="SKA127" s="229">
        <f t="shared" si="235"/>
        <v>0</v>
      </c>
      <c r="SKB127" s="229">
        <f t="shared" si="235"/>
        <v>0</v>
      </c>
      <c r="SKC127" s="229">
        <f t="shared" si="235"/>
        <v>0</v>
      </c>
      <c r="SKD127" s="229">
        <f t="shared" si="235"/>
        <v>0</v>
      </c>
      <c r="SKE127" s="229">
        <f t="shared" si="235"/>
        <v>0</v>
      </c>
      <c r="SKF127" s="229">
        <f t="shared" si="235"/>
        <v>0</v>
      </c>
      <c r="SKG127" s="229">
        <f t="shared" si="235"/>
        <v>0</v>
      </c>
      <c r="SKH127" s="229">
        <f t="shared" si="235"/>
        <v>0</v>
      </c>
      <c r="SKI127" s="229">
        <f t="shared" si="235"/>
        <v>0</v>
      </c>
      <c r="SKJ127" s="229">
        <f t="shared" si="235"/>
        <v>0</v>
      </c>
      <c r="SKK127" s="229">
        <f t="shared" si="235"/>
        <v>0</v>
      </c>
      <c r="SKL127" s="229">
        <f t="shared" si="235"/>
        <v>0</v>
      </c>
      <c r="SKM127" s="229">
        <f t="shared" si="235"/>
        <v>0</v>
      </c>
      <c r="SKN127" s="229">
        <f t="shared" si="235"/>
        <v>0</v>
      </c>
      <c r="SKO127" s="229">
        <f t="shared" si="235"/>
        <v>0</v>
      </c>
      <c r="SKP127" s="229">
        <f t="shared" si="235"/>
        <v>0</v>
      </c>
      <c r="SKQ127" s="229">
        <f t="shared" si="235"/>
        <v>0</v>
      </c>
      <c r="SKR127" s="229">
        <f t="shared" si="235"/>
        <v>0</v>
      </c>
      <c r="SKS127" s="229">
        <f t="shared" ref="SKS127:SND127" si="236">IFERROR(SKQ127*SKO127,"")</f>
        <v>0</v>
      </c>
      <c r="SKT127" s="229">
        <f t="shared" si="236"/>
        <v>0</v>
      </c>
      <c r="SKU127" s="229">
        <f t="shared" si="236"/>
        <v>0</v>
      </c>
      <c r="SKV127" s="229">
        <f t="shared" si="236"/>
        <v>0</v>
      </c>
      <c r="SKW127" s="229">
        <f t="shared" si="236"/>
        <v>0</v>
      </c>
      <c r="SKX127" s="229">
        <f t="shared" si="236"/>
        <v>0</v>
      </c>
      <c r="SKY127" s="229">
        <f t="shared" si="236"/>
        <v>0</v>
      </c>
      <c r="SKZ127" s="229">
        <f t="shared" si="236"/>
        <v>0</v>
      </c>
      <c r="SLA127" s="229">
        <f t="shared" si="236"/>
        <v>0</v>
      </c>
      <c r="SLB127" s="229">
        <f t="shared" si="236"/>
        <v>0</v>
      </c>
      <c r="SLC127" s="229">
        <f t="shared" si="236"/>
        <v>0</v>
      </c>
      <c r="SLD127" s="229">
        <f t="shared" si="236"/>
        <v>0</v>
      </c>
      <c r="SLE127" s="229">
        <f t="shared" si="236"/>
        <v>0</v>
      </c>
      <c r="SLF127" s="229">
        <f t="shared" si="236"/>
        <v>0</v>
      </c>
      <c r="SLG127" s="229">
        <f t="shared" si="236"/>
        <v>0</v>
      </c>
      <c r="SLH127" s="229">
        <f t="shared" si="236"/>
        <v>0</v>
      </c>
      <c r="SLI127" s="229">
        <f t="shared" si="236"/>
        <v>0</v>
      </c>
      <c r="SLJ127" s="229">
        <f t="shared" si="236"/>
        <v>0</v>
      </c>
      <c r="SLK127" s="229">
        <f t="shared" si="236"/>
        <v>0</v>
      </c>
      <c r="SLL127" s="229">
        <f t="shared" si="236"/>
        <v>0</v>
      </c>
      <c r="SLM127" s="229">
        <f t="shared" si="236"/>
        <v>0</v>
      </c>
      <c r="SLN127" s="229">
        <f t="shared" si="236"/>
        <v>0</v>
      </c>
      <c r="SLO127" s="229">
        <f t="shared" si="236"/>
        <v>0</v>
      </c>
      <c r="SLP127" s="229">
        <f t="shared" si="236"/>
        <v>0</v>
      </c>
      <c r="SLQ127" s="229">
        <f t="shared" si="236"/>
        <v>0</v>
      </c>
      <c r="SLR127" s="229">
        <f t="shared" si="236"/>
        <v>0</v>
      </c>
      <c r="SLS127" s="229">
        <f t="shared" si="236"/>
        <v>0</v>
      </c>
      <c r="SLT127" s="229">
        <f t="shared" si="236"/>
        <v>0</v>
      </c>
      <c r="SLU127" s="229">
        <f t="shared" si="236"/>
        <v>0</v>
      </c>
      <c r="SLV127" s="229">
        <f t="shared" si="236"/>
        <v>0</v>
      </c>
      <c r="SLW127" s="229">
        <f t="shared" si="236"/>
        <v>0</v>
      </c>
      <c r="SLX127" s="229">
        <f t="shared" si="236"/>
        <v>0</v>
      </c>
      <c r="SLY127" s="229">
        <f t="shared" si="236"/>
        <v>0</v>
      </c>
      <c r="SLZ127" s="229">
        <f t="shared" si="236"/>
        <v>0</v>
      </c>
      <c r="SMA127" s="229">
        <f t="shared" si="236"/>
        <v>0</v>
      </c>
      <c r="SMB127" s="229">
        <f t="shared" si="236"/>
        <v>0</v>
      </c>
      <c r="SMC127" s="229">
        <f t="shared" si="236"/>
        <v>0</v>
      </c>
      <c r="SMD127" s="229">
        <f t="shared" si="236"/>
        <v>0</v>
      </c>
      <c r="SME127" s="229">
        <f t="shared" si="236"/>
        <v>0</v>
      </c>
      <c r="SMF127" s="229">
        <f t="shared" si="236"/>
        <v>0</v>
      </c>
      <c r="SMG127" s="229">
        <f t="shared" si="236"/>
        <v>0</v>
      </c>
      <c r="SMH127" s="229">
        <f t="shared" si="236"/>
        <v>0</v>
      </c>
      <c r="SMI127" s="229">
        <f t="shared" si="236"/>
        <v>0</v>
      </c>
      <c r="SMJ127" s="229">
        <f t="shared" si="236"/>
        <v>0</v>
      </c>
      <c r="SMK127" s="229">
        <f t="shared" si="236"/>
        <v>0</v>
      </c>
      <c r="SML127" s="229">
        <f t="shared" si="236"/>
        <v>0</v>
      </c>
      <c r="SMM127" s="229">
        <f t="shared" si="236"/>
        <v>0</v>
      </c>
      <c r="SMN127" s="229">
        <f t="shared" si="236"/>
        <v>0</v>
      </c>
      <c r="SMO127" s="229">
        <f t="shared" si="236"/>
        <v>0</v>
      </c>
      <c r="SMP127" s="229">
        <f t="shared" si="236"/>
        <v>0</v>
      </c>
      <c r="SMQ127" s="229">
        <f t="shared" si="236"/>
        <v>0</v>
      </c>
      <c r="SMR127" s="229">
        <f t="shared" si="236"/>
        <v>0</v>
      </c>
      <c r="SMS127" s="229">
        <f t="shared" si="236"/>
        <v>0</v>
      </c>
      <c r="SMT127" s="229">
        <f t="shared" si="236"/>
        <v>0</v>
      </c>
      <c r="SMU127" s="229">
        <f t="shared" si="236"/>
        <v>0</v>
      </c>
      <c r="SMV127" s="229">
        <f t="shared" si="236"/>
        <v>0</v>
      </c>
      <c r="SMW127" s="229">
        <f t="shared" si="236"/>
        <v>0</v>
      </c>
      <c r="SMX127" s="229">
        <f t="shared" si="236"/>
        <v>0</v>
      </c>
      <c r="SMY127" s="229">
        <f t="shared" si="236"/>
        <v>0</v>
      </c>
      <c r="SMZ127" s="229">
        <f t="shared" si="236"/>
        <v>0</v>
      </c>
      <c r="SNA127" s="229">
        <f t="shared" si="236"/>
        <v>0</v>
      </c>
      <c r="SNB127" s="229">
        <f t="shared" si="236"/>
        <v>0</v>
      </c>
      <c r="SNC127" s="229">
        <f t="shared" si="236"/>
        <v>0</v>
      </c>
      <c r="SND127" s="229">
        <f t="shared" si="236"/>
        <v>0</v>
      </c>
      <c r="SNE127" s="229">
        <f t="shared" ref="SNE127:SPP127" si="237">IFERROR(SNC127*SNA127,"")</f>
        <v>0</v>
      </c>
      <c r="SNF127" s="229">
        <f t="shared" si="237"/>
        <v>0</v>
      </c>
      <c r="SNG127" s="229">
        <f t="shared" si="237"/>
        <v>0</v>
      </c>
      <c r="SNH127" s="229">
        <f t="shared" si="237"/>
        <v>0</v>
      </c>
      <c r="SNI127" s="229">
        <f t="shared" si="237"/>
        <v>0</v>
      </c>
      <c r="SNJ127" s="229">
        <f t="shared" si="237"/>
        <v>0</v>
      </c>
      <c r="SNK127" s="229">
        <f t="shared" si="237"/>
        <v>0</v>
      </c>
      <c r="SNL127" s="229">
        <f t="shared" si="237"/>
        <v>0</v>
      </c>
      <c r="SNM127" s="229">
        <f t="shared" si="237"/>
        <v>0</v>
      </c>
      <c r="SNN127" s="229">
        <f t="shared" si="237"/>
        <v>0</v>
      </c>
      <c r="SNO127" s="229">
        <f t="shared" si="237"/>
        <v>0</v>
      </c>
      <c r="SNP127" s="229">
        <f t="shared" si="237"/>
        <v>0</v>
      </c>
      <c r="SNQ127" s="229">
        <f t="shared" si="237"/>
        <v>0</v>
      </c>
      <c r="SNR127" s="229">
        <f t="shared" si="237"/>
        <v>0</v>
      </c>
      <c r="SNS127" s="229">
        <f t="shared" si="237"/>
        <v>0</v>
      </c>
      <c r="SNT127" s="229">
        <f t="shared" si="237"/>
        <v>0</v>
      </c>
      <c r="SNU127" s="229">
        <f t="shared" si="237"/>
        <v>0</v>
      </c>
      <c r="SNV127" s="229">
        <f t="shared" si="237"/>
        <v>0</v>
      </c>
      <c r="SNW127" s="229">
        <f t="shared" si="237"/>
        <v>0</v>
      </c>
      <c r="SNX127" s="229">
        <f t="shared" si="237"/>
        <v>0</v>
      </c>
      <c r="SNY127" s="229">
        <f t="shared" si="237"/>
        <v>0</v>
      </c>
      <c r="SNZ127" s="229">
        <f t="shared" si="237"/>
        <v>0</v>
      </c>
      <c r="SOA127" s="229">
        <f t="shared" si="237"/>
        <v>0</v>
      </c>
      <c r="SOB127" s="229">
        <f t="shared" si="237"/>
        <v>0</v>
      </c>
      <c r="SOC127" s="229">
        <f t="shared" si="237"/>
        <v>0</v>
      </c>
      <c r="SOD127" s="229">
        <f t="shared" si="237"/>
        <v>0</v>
      </c>
      <c r="SOE127" s="229">
        <f t="shared" si="237"/>
        <v>0</v>
      </c>
      <c r="SOF127" s="229">
        <f t="shared" si="237"/>
        <v>0</v>
      </c>
      <c r="SOG127" s="229">
        <f t="shared" si="237"/>
        <v>0</v>
      </c>
      <c r="SOH127" s="229">
        <f t="shared" si="237"/>
        <v>0</v>
      </c>
      <c r="SOI127" s="229">
        <f t="shared" si="237"/>
        <v>0</v>
      </c>
      <c r="SOJ127" s="229">
        <f t="shared" si="237"/>
        <v>0</v>
      </c>
      <c r="SOK127" s="229">
        <f t="shared" si="237"/>
        <v>0</v>
      </c>
      <c r="SOL127" s="229">
        <f t="shared" si="237"/>
        <v>0</v>
      </c>
      <c r="SOM127" s="229">
        <f t="shared" si="237"/>
        <v>0</v>
      </c>
      <c r="SON127" s="229">
        <f t="shared" si="237"/>
        <v>0</v>
      </c>
      <c r="SOO127" s="229">
        <f t="shared" si="237"/>
        <v>0</v>
      </c>
      <c r="SOP127" s="229">
        <f t="shared" si="237"/>
        <v>0</v>
      </c>
      <c r="SOQ127" s="229">
        <f t="shared" si="237"/>
        <v>0</v>
      </c>
      <c r="SOR127" s="229">
        <f t="shared" si="237"/>
        <v>0</v>
      </c>
      <c r="SOS127" s="229">
        <f t="shared" si="237"/>
        <v>0</v>
      </c>
      <c r="SOT127" s="229">
        <f t="shared" si="237"/>
        <v>0</v>
      </c>
      <c r="SOU127" s="229">
        <f t="shared" si="237"/>
        <v>0</v>
      </c>
      <c r="SOV127" s="229">
        <f t="shared" si="237"/>
        <v>0</v>
      </c>
      <c r="SOW127" s="229">
        <f t="shared" si="237"/>
        <v>0</v>
      </c>
      <c r="SOX127" s="229">
        <f t="shared" si="237"/>
        <v>0</v>
      </c>
      <c r="SOY127" s="229">
        <f t="shared" si="237"/>
        <v>0</v>
      </c>
      <c r="SOZ127" s="229">
        <f t="shared" si="237"/>
        <v>0</v>
      </c>
      <c r="SPA127" s="229">
        <f t="shared" si="237"/>
        <v>0</v>
      </c>
      <c r="SPB127" s="229">
        <f t="shared" si="237"/>
        <v>0</v>
      </c>
      <c r="SPC127" s="229">
        <f t="shared" si="237"/>
        <v>0</v>
      </c>
      <c r="SPD127" s="229">
        <f t="shared" si="237"/>
        <v>0</v>
      </c>
      <c r="SPE127" s="229">
        <f t="shared" si="237"/>
        <v>0</v>
      </c>
      <c r="SPF127" s="229">
        <f t="shared" si="237"/>
        <v>0</v>
      </c>
      <c r="SPG127" s="229">
        <f t="shared" si="237"/>
        <v>0</v>
      </c>
      <c r="SPH127" s="229">
        <f t="shared" si="237"/>
        <v>0</v>
      </c>
      <c r="SPI127" s="229">
        <f t="shared" si="237"/>
        <v>0</v>
      </c>
      <c r="SPJ127" s="229">
        <f t="shared" si="237"/>
        <v>0</v>
      </c>
      <c r="SPK127" s="229">
        <f t="shared" si="237"/>
        <v>0</v>
      </c>
      <c r="SPL127" s="229">
        <f t="shared" si="237"/>
        <v>0</v>
      </c>
      <c r="SPM127" s="229">
        <f t="shared" si="237"/>
        <v>0</v>
      </c>
      <c r="SPN127" s="229">
        <f t="shared" si="237"/>
        <v>0</v>
      </c>
      <c r="SPO127" s="229">
        <f t="shared" si="237"/>
        <v>0</v>
      </c>
      <c r="SPP127" s="229">
        <f t="shared" si="237"/>
        <v>0</v>
      </c>
      <c r="SPQ127" s="229">
        <f t="shared" ref="SPQ127:SSB127" si="238">IFERROR(SPO127*SPM127,"")</f>
        <v>0</v>
      </c>
      <c r="SPR127" s="229">
        <f t="shared" si="238"/>
        <v>0</v>
      </c>
      <c r="SPS127" s="229">
        <f t="shared" si="238"/>
        <v>0</v>
      </c>
      <c r="SPT127" s="229">
        <f t="shared" si="238"/>
        <v>0</v>
      </c>
      <c r="SPU127" s="229">
        <f t="shared" si="238"/>
        <v>0</v>
      </c>
      <c r="SPV127" s="229">
        <f t="shared" si="238"/>
        <v>0</v>
      </c>
      <c r="SPW127" s="229">
        <f t="shared" si="238"/>
        <v>0</v>
      </c>
      <c r="SPX127" s="229">
        <f t="shared" si="238"/>
        <v>0</v>
      </c>
      <c r="SPY127" s="229">
        <f t="shared" si="238"/>
        <v>0</v>
      </c>
      <c r="SPZ127" s="229">
        <f t="shared" si="238"/>
        <v>0</v>
      </c>
      <c r="SQA127" s="229">
        <f t="shared" si="238"/>
        <v>0</v>
      </c>
      <c r="SQB127" s="229">
        <f t="shared" si="238"/>
        <v>0</v>
      </c>
      <c r="SQC127" s="229">
        <f t="shared" si="238"/>
        <v>0</v>
      </c>
      <c r="SQD127" s="229">
        <f t="shared" si="238"/>
        <v>0</v>
      </c>
      <c r="SQE127" s="229">
        <f t="shared" si="238"/>
        <v>0</v>
      </c>
      <c r="SQF127" s="229">
        <f t="shared" si="238"/>
        <v>0</v>
      </c>
      <c r="SQG127" s="229">
        <f t="shared" si="238"/>
        <v>0</v>
      </c>
      <c r="SQH127" s="229">
        <f t="shared" si="238"/>
        <v>0</v>
      </c>
      <c r="SQI127" s="229">
        <f t="shared" si="238"/>
        <v>0</v>
      </c>
      <c r="SQJ127" s="229">
        <f t="shared" si="238"/>
        <v>0</v>
      </c>
      <c r="SQK127" s="229">
        <f t="shared" si="238"/>
        <v>0</v>
      </c>
      <c r="SQL127" s="229">
        <f t="shared" si="238"/>
        <v>0</v>
      </c>
      <c r="SQM127" s="229">
        <f t="shared" si="238"/>
        <v>0</v>
      </c>
      <c r="SQN127" s="229">
        <f t="shared" si="238"/>
        <v>0</v>
      </c>
      <c r="SQO127" s="229">
        <f t="shared" si="238"/>
        <v>0</v>
      </c>
      <c r="SQP127" s="229">
        <f t="shared" si="238"/>
        <v>0</v>
      </c>
      <c r="SQQ127" s="229">
        <f t="shared" si="238"/>
        <v>0</v>
      </c>
      <c r="SQR127" s="229">
        <f t="shared" si="238"/>
        <v>0</v>
      </c>
      <c r="SQS127" s="229">
        <f t="shared" si="238"/>
        <v>0</v>
      </c>
      <c r="SQT127" s="229">
        <f t="shared" si="238"/>
        <v>0</v>
      </c>
      <c r="SQU127" s="229">
        <f t="shared" si="238"/>
        <v>0</v>
      </c>
      <c r="SQV127" s="229">
        <f t="shared" si="238"/>
        <v>0</v>
      </c>
      <c r="SQW127" s="229">
        <f t="shared" si="238"/>
        <v>0</v>
      </c>
      <c r="SQX127" s="229">
        <f t="shared" si="238"/>
        <v>0</v>
      </c>
      <c r="SQY127" s="229">
        <f t="shared" si="238"/>
        <v>0</v>
      </c>
      <c r="SQZ127" s="229">
        <f t="shared" si="238"/>
        <v>0</v>
      </c>
      <c r="SRA127" s="229">
        <f t="shared" si="238"/>
        <v>0</v>
      </c>
      <c r="SRB127" s="229">
        <f t="shared" si="238"/>
        <v>0</v>
      </c>
      <c r="SRC127" s="229">
        <f t="shared" si="238"/>
        <v>0</v>
      </c>
      <c r="SRD127" s="229">
        <f t="shared" si="238"/>
        <v>0</v>
      </c>
      <c r="SRE127" s="229">
        <f t="shared" si="238"/>
        <v>0</v>
      </c>
      <c r="SRF127" s="229">
        <f t="shared" si="238"/>
        <v>0</v>
      </c>
      <c r="SRG127" s="229">
        <f t="shared" si="238"/>
        <v>0</v>
      </c>
      <c r="SRH127" s="229">
        <f t="shared" si="238"/>
        <v>0</v>
      </c>
      <c r="SRI127" s="229">
        <f t="shared" si="238"/>
        <v>0</v>
      </c>
      <c r="SRJ127" s="229">
        <f t="shared" si="238"/>
        <v>0</v>
      </c>
      <c r="SRK127" s="229">
        <f t="shared" si="238"/>
        <v>0</v>
      </c>
      <c r="SRL127" s="229">
        <f t="shared" si="238"/>
        <v>0</v>
      </c>
      <c r="SRM127" s="229">
        <f t="shared" si="238"/>
        <v>0</v>
      </c>
      <c r="SRN127" s="229">
        <f t="shared" si="238"/>
        <v>0</v>
      </c>
      <c r="SRO127" s="229">
        <f t="shared" si="238"/>
        <v>0</v>
      </c>
      <c r="SRP127" s="229">
        <f t="shared" si="238"/>
        <v>0</v>
      </c>
      <c r="SRQ127" s="229">
        <f t="shared" si="238"/>
        <v>0</v>
      </c>
      <c r="SRR127" s="229">
        <f t="shared" si="238"/>
        <v>0</v>
      </c>
      <c r="SRS127" s="229">
        <f t="shared" si="238"/>
        <v>0</v>
      </c>
      <c r="SRT127" s="229">
        <f t="shared" si="238"/>
        <v>0</v>
      </c>
      <c r="SRU127" s="229">
        <f t="shared" si="238"/>
        <v>0</v>
      </c>
      <c r="SRV127" s="229">
        <f t="shared" si="238"/>
        <v>0</v>
      </c>
      <c r="SRW127" s="229">
        <f t="shared" si="238"/>
        <v>0</v>
      </c>
      <c r="SRX127" s="229">
        <f t="shared" si="238"/>
        <v>0</v>
      </c>
      <c r="SRY127" s="229">
        <f t="shared" si="238"/>
        <v>0</v>
      </c>
      <c r="SRZ127" s="229">
        <f t="shared" si="238"/>
        <v>0</v>
      </c>
      <c r="SSA127" s="229">
        <f t="shared" si="238"/>
        <v>0</v>
      </c>
      <c r="SSB127" s="229">
        <f t="shared" si="238"/>
        <v>0</v>
      </c>
      <c r="SSC127" s="229">
        <f t="shared" ref="SSC127:SUN127" si="239">IFERROR(SSA127*SRY127,"")</f>
        <v>0</v>
      </c>
      <c r="SSD127" s="229">
        <f t="shared" si="239"/>
        <v>0</v>
      </c>
      <c r="SSE127" s="229">
        <f t="shared" si="239"/>
        <v>0</v>
      </c>
      <c r="SSF127" s="229">
        <f t="shared" si="239"/>
        <v>0</v>
      </c>
      <c r="SSG127" s="229">
        <f t="shared" si="239"/>
        <v>0</v>
      </c>
      <c r="SSH127" s="229">
        <f t="shared" si="239"/>
        <v>0</v>
      </c>
      <c r="SSI127" s="229">
        <f t="shared" si="239"/>
        <v>0</v>
      </c>
      <c r="SSJ127" s="229">
        <f t="shared" si="239"/>
        <v>0</v>
      </c>
      <c r="SSK127" s="229">
        <f t="shared" si="239"/>
        <v>0</v>
      </c>
      <c r="SSL127" s="229">
        <f t="shared" si="239"/>
        <v>0</v>
      </c>
      <c r="SSM127" s="229">
        <f t="shared" si="239"/>
        <v>0</v>
      </c>
      <c r="SSN127" s="229">
        <f t="shared" si="239"/>
        <v>0</v>
      </c>
      <c r="SSO127" s="229">
        <f t="shared" si="239"/>
        <v>0</v>
      </c>
      <c r="SSP127" s="229">
        <f t="shared" si="239"/>
        <v>0</v>
      </c>
      <c r="SSQ127" s="229">
        <f t="shared" si="239"/>
        <v>0</v>
      </c>
      <c r="SSR127" s="229">
        <f t="shared" si="239"/>
        <v>0</v>
      </c>
      <c r="SSS127" s="229">
        <f t="shared" si="239"/>
        <v>0</v>
      </c>
      <c r="SST127" s="229">
        <f t="shared" si="239"/>
        <v>0</v>
      </c>
      <c r="SSU127" s="229">
        <f t="shared" si="239"/>
        <v>0</v>
      </c>
      <c r="SSV127" s="229">
        <f t="shared" si="239"/>
        <v>0</v>
      </c>
      <c r="SSW127" s="229">
        <f t="shared" si="239"/>
        <v>0</v>
      </c>
      <c r="SSX127" s="229">
        <f t="shared" si="239"/>
        <v>0</v>
      </c>
      <c r="SSY127" s="229">
        <f t="shared" si="239"/>
        <v>0</v>
      </c>
      <c r="SSZ127" s="229">
        <f t="shared" si="239"/>
        <v>0</v>
      </c>
      <c r="STA127" s="229">
        <f t="shared" si="239"/>
        <v>0</v>
      </c>
      <c r="STB127" s="229">
        <f t="shared" si="239"/>
        <v>0</v>
      </c>
      <c r="STC127" s="229">
        <f t="shared" si="239"/>
        <v>0</v>
      </c>
      <c r="STD127" s="229">
        <f t="shared" si="239"/>
        <v>0</v>
      </c>
      <c r="STE127" s="229">
        <f t="shared" si="239"/>
        <v>0</v>
      </c>
      <c r="STF127" s="229">
        <f t="shared" si="239"/>
        <v>0</v>
      </c>
      <c r="STG127" s="229">
        <f t="shared" si="239"/>
        <v>0</v>
      </c>
      <c r="STH127" s="229">
        <f t="shared" si="239"/>
        <v>0</v>
      </c>
      <c r="STI127" s="229">
        <f t="shared" si="239"/>
        <v>0</v>
      </c>
      <c r="STJ127" s="229">
        <f t="shared" si="239"/>
        <v>0</v>
      </c>
      <c r="STK127" s="229">
        <f t="shared" si="239"/>
        <v>0</v>
      </c>
      <c r="STL127" s="229">
        <f t="shared" si="239"/>
        <v>0</v>
      </c>
      <c r="STM127" s="229">
        <f t="shared" si="239"/>
        <v>0</v>
      </c>
      <c r="STN127" s="229">
        <f t="shared" si="239"/>
        <v>0</v>
      </c>
      <c r="STO127" s="229">
        <f t="shared" si="239"/>
        <v>0</v>
      </c>
      <c r="STP127" s="229">
        <f t="shared" si="239"/>
        <v>0</v>
      </c>
      <c r="STQ127" s="229">
        <f t="shared" si="239"/>
        <v>0</v>
      </c>
      <c r="STR127" s="229">
        <f t="shared" si="239"/>
        <v>0</v>
      </c>
      <c r="STS127" s="229">
        <f t="shared" si="239"/>
        <v>0</v>
      </c>
      <c r="STT127" s="229">
        <f t="shared" si="239"/>
        <v>0</v>
      </c>
      <c r="STU127" s="229">
        <f t="shared" si="239"/>
        <v>0</v>
      </c>
      <c r="STV127" s="229">
        <f t="shared" si="239"/>
        <v>0</v>
      </c>
      <c r="STW127" s="229">
        <f t="shared" si="239"/>
        <v>0</v>
      </c>
      <c r="STX127" s="229">
        <f t="shared" si="239"/>
        <v>0</v>
      </c>
      <c r="STY127" s="229">
        <f t="shared" si="239"/>
        <v>0</v>
      </c>
      <c r="STZ127" s="229">
        <f t="shared" si="239"/>
        <v>0</v>
      </c>
      <c r="SUA127" s="229">
        <f t="shared" si="239"/>
        <v>0</v>
      </c>
      <c r="SUB127" s="229">
        <f t="shared" si="239"/>
        <v>0</v>
      </c>
      <c r="SUC127" s="229">
        <f t="shared" si="239"/>
        <v>0</v>
      </c>
      <c r="SUD127" s="229">
        <f t="shared" si="239"/>
        <v>0</v>
      </c>
      <c r="SUE127" s="229">
        <f t="shared" si="239"/>
        <v>0</v>
      </c>
      <c r="SUF127" s="229">
        <f t="shared" si="239"/>
        <v>0</v>
      </c>
      <c r="SUG127" s="229">
        <f t="shared" si="239"/>
        <v>0</v>
      </c>
      <c r="SUH127" s="229">
        <f t="shared" si="239"/>
        <v>0</v>
      </c>
      <c r="SUI127" s="229">
        <f t="shared" si="239"/>
        <v>0</v>
      </c>
      <c r="SUJ127" s="229">
        <f t="shared" si="239"/>
        <v>0</v>
      </c>
      <c r="SUK127" s="229">
        <f t="shared" si="239"/>
        <v>0</v>
      </c>
      <c r="SUL127" s="229">
        <f t="shared" si="239"/>
        <v>0</v>
      </c>
      <c r="SUM127" s="229">
        <f t="shared" si="239"/>
        <v>0</v>
      </c>
      <c r="SUN127" s="229">
        <f t="shared" si="239"/>
        <v>0</v>
      </c>
      <c r="SUO127" s="229">
        <f t="shared" ref="SUO127:SWZ127" si="240">IFERROR(SUM127*SUK127,"")</f>
        <v>0</v>
      </c>
      <c r="SUP127" s="229">
        <f t="shared" si="240"/>
        <v>0</v>
      </c>
      <c r="SUQ127" s="229">
        <f t="shared" si="240"/>
        <v>0</v>
      </c>
      <c r="SUR127" s="229">
        <f t="shared" si="240"/>
        <v>0</v>
      </c>
      <c r="SUS127" s="229">
        <f t="shared" si="240"/>
        <v>0</v>
      </c>
      <c r="SUT127" s="229">
        <f t="shared" si="240"/>
        <v>0</v>
      </c>
      <c r="SUU127" s="229">
        <f t="shared" si="240"/>
        <v>0</v>
      </c>
      <c r="SUV127" s="229">
        <f t="shared" si="240"/>
        <v>0</v>
      </c>
      <c r="SUW127" s="229">
        <f t="shared" si="240"/>
        <v>0</v>
      </c>
      <c r="SUX127" s="229">
        <f t="shared" si="240"/>
        <v>0</v>
      </c>
      <c r="SUY127" s="229">
        <f t="shared" si="240"/>
        <v>0</v>
      </c>
      <c r="SUZ127" s="229">
        <f t="shared" si="240"/>
        <v>0</v>
      </c>
      <c r="SVA127" s="229">
        <f t="shared" si="240"/>
        <v>0</v>
      </c>
      <c r="SVB127" s="229">
        <f t="shared" si="240"/>
        <v>0</v>
      </c>
      <c r="SVC127" s="229">
        <f t="shared" si="240"/>
        <v>0</v>
      </c>
      <c r="SVD127" s="229">
        <f t="shared" si="240"/>
        <v>0</v>
      </c>
      <c r="SVE127" s="229">
        <f t="shared" si="240"/>
        <v>0</v>
      </c>
      <c r="SVF127" s="229">
        <f t="shared" si="240"/>
        <v>0</v>
      </c>
      <c r="SVG127" s="229">
        <f t="shared" si="240"/>
        <v>0</v>
      </c>
      <c r="SVH127" s="229">
        <f t="shared" si="240"/>
        <v>0</v>
      </c>
      <c r="SVI127" s="229">
        <f t="shared" si="240"/>
        <v>0</v>
      </c>
      <c r="SVJ127" s="229">
        <f t="shared" si="240"/>
        <v>0</v>
      </c>
      <c r="SVK127" s="229">
        <f t="shared" si="240"/>
        <v>0</v>
      </c>
      <c r="SVL127" s="229">
        <f t="shared" si="240"/>
        <v>0</v>
      </c>
      <c r="SVM127" s="229">
        <f t="shared" si="240"/>
        <v>0</v>
      </c>
      <c r="SVN127" s="229">
        <f t="shared" si="240"/>
        <v>0</v>
      </c>
      <c r="SVO127" s="229">
        <f t="shared" si="240"/>
        <v>0</v>
      </c>
      <c r="SVP127" s="229">
        <f t="shared" si="240"/>
        <v>0</v>
      </c>
      <c r="SVQ127" s="229">
        <f t="shared" si="240"/>
        <v>0</v>
      </c>
      <c r="SVR127" s="229">
        <f t="shared" si="240"/>
        <v>0</v>
      </c>
      <c r="SVS127" s="229">
        <f t="shared" si="240"/>
        <v>0</v>
      </c>
      <c r="SVT127" s="229">
        <f t="shared" si="240"/>
        <v>0</v>
      </c>
      <c r="SVU127" s="229">
        <f t="shared" si="240"/>
        <v>0</v>
      </c>
      <c r="SVV127" s="229">
        <f t="shared" si="240"/>
        <v>0</v>
      </c>
      <c r="SVW127" s="229">
        <f t="shared" si="240"/>
        <v>0</v>
      </c>
      <c r="SVX127" s="229">
        <f t="shared" si="240"/>
        <v>0</v>
      </c>
      <c r="SVY127" s="229">
        <f t="shared" si="240"/>
        <v>0</v>
      </c>
      <c r="SVZ127" s="229">
        <f t="shared" si="240"/>
        <v>0</v>
      </c>
      <c r="SWA127" s="229">
        <f t="shared" si="240"/>
        <v>0</v>
      </c>
      <c r="SWB127" s="229">
        <f t="shared" si="240"/>
        <v>0</v>
      </c>
      <c r="SWC127" s="229">
        <f t="shared" si="240"/>
        <v>0</v>
      </c>
      <c r="SWD127" s="229">
        <f t="shared" si="240"/>
        <v>0</v>
      </c>
      <c r="SWE127" s="229">
        <f t="shared" si="240"/>
        <v>0</v>
      </c>
      <c r="SWF127" s="229">
        <f t="shared" si="240"/>
        <v>0</v>
      </c>
      <c r="SWG127" s="229">
        <f t="shared" si="240"/>
        <v>0</v>
      </c>
      <c r="SWH127" s="229">
        <f t="shared" si="240"/>
        <v>0</v>
      </c>
      <c r="SWI127" s="229">
        <f t="shared" si="240"/>
        <v>0</v>
      </c>
      <c r="SWJ127" s="229">
        <f t="shared" si="240"/>
        <v>0</v>
      </c>
      <c r="SWK127" s="229">
        <f t="shared" si="240"/>
        <v>0</v>
      </c>
      <c r="SWL127" s="229">
        <f t="shared" si="240"/>
        <v>0</v>
      </c>
      <c r="SWM127" s="229">
        <f t="shared" si="240"/>
        <v>0</v>
      </c>
      <c r="SWN127" s="229">
        <f t="shared" si="240"/>
        <v>0</v>
      </c>
      <c r="SWO127" s="229">
        <f t="shared" si="240"/>
        <v>0</v>
      </c>
      <c r="SWP127" s="229">
        <f t="shared" si="240"/>
        <v>0</v>
      </c>
      <c r="SWQ127" s="229">
        <f t="shared" si="240"/>
        <v>0</v>
      </c>
      <c r="SWR127" s="229">
        <f t="shared" si="240"/>
        <v>0</v>
      </c>
      <c r="SWS127" s="229">
        <f t="shared" si="240"/>
        <v>0</v>
      </c>
      <c r="SWT127" s="229">
        <f t="shared" si="240"/>
        <v>0</v>
      </c>
      <c r="SWU127" s="229">
        <f t="shared" si="240"/>
        <v>0</v>
      </c>
      <c r="SWV127" s="229">
        <f t="shared" si="240"/>
        <v>0</v>
      </c>
      <c r="SWW127" s="229">
        <f t="shared" si="240"/>
        <v>0</v>
      </c>
      <c r="SWX127" s="229">
        <f t="shared" si="240"/>
        <v>0</v>
      </c>
      <c r="SWY127" s="229">
        <f t="shared" si="240"/>
        <v>0</v>
      </c>
      <c r="SWZ127" s="229">
        <f t="shared" si="240"/>
        <v>0</v>
      </c>
      <c r="SXA127" s="229">
        <f t="shared" ref="SXA127:SZL127" si="241">IFERROR(SWY127*SWW127,"")</f>
        <v>0</v>
      </c>
      <c r="SXB127" s="229">
        <f t="shared" si="241"/>
        <v>0</v>
      </c>
      <c r="SXC127" s="229">
        <f t="shared" si="241"/>
        <v>0</v>
      </c>
      <c r="SXD127" s="229">
        <f t="shared" si="241"/>
        <v>0</v>
      </c>
      <c r="SXE127" s="229">
        <f t="shared" si="241"/>
        <v>0</v>
      </c>
      <c r="SXF127" s="229">
        <f t="shared" si="241"/>
        <v>0</v>
      </c>
      <c r="SXG127" s="229">
        <f t="shared" si="241"/>
        <v>0</v>
      </c>
      <c r="SXH127" s="229">
        <f t="shared" si="241"/>
        <v>0</v>
      </c>
      <c r="SXI127" s="229">
        <f t="shared" si="241"/>
        <v>0</v>
      </c>
      <c r="SXJ127" s="229">
        <f t="shared" si="241"/>
        <v>0</v>
      </c>
      <c r="SXK127" s="229">
        <f t="shared" si="241"/>
        <v>0</v>
      </c>
      <c r="SXL127" s="229">
        <f t="shared" si="241"/>
        <v>0</v>
      </c>
      <c r="SXM127" s="229">
        <f t="shared" si="241"/>
        <v>0</v>
      </c>
      <c r="SXN127" s="229">
        <f t="shared" si="241"/>
        <v>0</v>
      </c>
      <c r="SXO127" s="229">
        <f t="shared" si="241"/>
        <v>0</v>
      </c>
      <c r="SXP127" s="229">
        <f t="shared" si="241"/>
        <v>0</v>
      </c>
      <c r="SXQ127" s="229">
        <f t="shared" si="241"/>
        <v>0</v>
      </c>
      <c r="SXR127" s="229">
        <f t="shared" si="241"/>
        <v>0</v>
      </c>
      <c r="SXS127" s="229">
        <f t="shared" si="241"/>
        <v>0</v>
      </c>
      <c r="SXT127" s="229">
        <f t="shared" si="241"/>
        <v>0</v>
      </c>
      <c r="SXU127" s="229">
        <f t="shared" si="241"/>
        <v>0</v>
      </c>
      <c r="SXV127" s="229">
        <f t="shared" si="241"/>
        <v>0</v>
      </c>
      <c r="SXW127" s="229">
        <f t="shared" si="241"/>
        <v>0</v>
      </c>
      <c r="SXX127" s="229">
        <f t="shared" si="241"/>
        <v>0</v>
      </c>
      <c r="SXY127" s="229">
        <f t="shared" si="241"/>
        <v>0</v>
      </c>
      <c r="SXZ127" s="229">
        <f t="shared" si="241"/>
        <v>0</v>
      </c>
      <c r="SYA127" s="229">
        <f t="shared" si="241"/>
        <v>0</v>
      </c>
      <c r="SYB127" s="229">
        <f t="shared" si="241"/>
        <v>0</v>
      </c>
      <c r="SYC127" s="229">
        <f t="shared" si="241"/>
        <v>0</v>
      </c>
      <c r="SYD127" s="229">
        <f t="shared" si="241"/>
        <v>0</v>
      </c>
      <c r="SYE127" s="229">
        <f t="shared" si="241"/>
        <v>0</v>
      </c>
      <c r="SYF127" s="229">
        <f t="shared" si="241"/>
        <v>0</v>
      </c>
      <c r="SYG127" s="229">
        <f t="shared" si="241"/>
        <v>0</v>
      </c>
      <c r="SYH127" s="229">
        <f t="shared" si="241"/>
        <v>0</v>
      </c>
      <c r="SYI127" s="229">
        <f t="shared" si="241"/>
        <v>0</v>
      </c>
      <c r="SYJ127" s="229">
        <f t="shared" si="241"/>
        <v>0</v>
      </c>
      <c r="SYK127" s="229">
        <f t="shared" si="241"/>
        <v>0</v>
      </c>
      <c r="SYL127" s="229">
        <f t="shared" si="241"/>
        <v>0</v>
      </c>
      <c r="SYM127" s="229">
        <f t="shared" si="241"/>
        <v>0</v>
      </c>
      <c r="SYN127" s="229">
        <f t="shared" si="241"/>
        <v>0</v>
      </c>
      <c r="SYO127" s="229">
        <f t="shared" si="241"/>
        <v>0</v>
      </c>
      <c r="SYP127" s="229">
        <f t="shared" si="241"/>
        <v>0</v>
      </c>
      <c r="SYQ127" s="229">
        <f t="shared" si="241"/>
        <v>0</v>
      </c>
      <c r="SYR127" s="229">
        <f t="shared" si="241"/>
        <v>0</v>
      </c>
      <c r="SYS127" s="229">
        <f t="shared" si="241"/>
        <v>0</v>
      </c>
      <c r="SYT127" s="229">
        <f t="shared" si="241"/>
        <v>0</v>
      </c>
      <c r="SYU127" s="229">
        <f t="shared" si="241"/>
        <v>0</v>
      </c>
      <c r="SYV127" s="229">
        <f t="shared" si="241"/>
        <v>0</v>
      </c>
      <c r="SYW127" s="229">
        <f t="shared" si="241"/>
        <v>0</v>
      </c>
      <c r="SYX127" s="229">
        <f t="shared" si="241"/>
        <v>0</v>
      </c>
      <c r="SYY127" s="229">
        <f t="shared" si="241"/>
        <v>0</v>
      </c>
      <c r="SYZ127" s="229">
        <f t="shared" si="241"/>
        <v>0</v>
      </c>
      <c r="SZA127" s="229">
        <f t="shared" si="241"/>
        <v>0</v>
      </c>
      <c r="SZB127" s="229">
        <f t="shared" si="241"/>
        <v>0</v>
      </c>
      <c r="SZC127" s="229">
        <f t="shared" si="241"/>
        <v>0</v>
      </c>
      <c r="SZD127" s="229">
        <f t="shared" si="241"/>
        <v>0</v>
      </c>
      <c r="SZE127" s="229">
        <f t="shared" si="241"/>
        <v>0</v>
      </c>
      <c r="SZF127" s="229">
        <f t="shared" si="241"/>
        <v>0</v>
      </c>
      <c r="SZG127" s="229">
        <f t="shared" si="241"/>
        <v>0</v>
      </c>
      <c r="SZH127" s="229">
        <f t="shared" si="241"/>
        <v>0</v>
      </c>
      <c r="SZI127" s="229">
        <f t="shared" si="241"/>
        <v>0</v>
      </c>
      <c r="SZJ127" s="229">
        <f t="shared" si="241"/>
        <v>0</v>
      </c>
      <c r="SZK127" s="229">
        <f t="shared" si="241"/>
        <v>0</v>
      </c>
      <c r="SZL127" s="229">
        <f t="shared" si="241"/>
        <v>0</v>
      </c>
      <c r="SZM127" s="229">
        <f t="shared" ref="SZM127:TBX127" si="242">IFERROR(SZK127*SZI127,"")</f>
        <v>0</v>
      </c>
      <c r="SZN127" s="229">
        <f t="shared" si="242"/>
        <v>0</v>
      </c>
      <c r="SZO127" s="229">
        <f t="shared" si="242"/>
        <v>0</v>
      </c>
      <c r="SZP127" s="229">
        <f t="shared" si="242"/>
        <v>0</v>
      </c>
      <c r="SZQ127" s="229">
        <f t="shared" si="242"/>
        <v>0</v>
      </c>
      <c r="SZR127" s="229">
        <f t="shared" si="242"/>
        <v>0</v>
      </c>
      <c r="SZS127" s="229">
        <f t="shared" si="242"/>
        <v>0</v>
      </c>
      <c r="SZT127" s="229">
        <f t="shared" si="242"/>
        <v>0</v>
      </c>
      <c r="SZU127" s="229">
        <f t="shared" si="242"/>
        <v>0</v>
      </c>
      <c r="SZV127" s="229">
        <f t="shared" si="242"/>
        <v>0</v>
      </c>
      <c r="SZW127" s="229">
        <f t="shared" si="242"/>
        <v>0</v>
      </c>
      <c r="SZX127" s="229">
        <f t="shared" si="242"/>
        <v>0</v>
      </c>
      <c r="SZY127" s="229">
        <f t="shared" si="242"/>
        <v>0</v>
      </c>
      <c r="SZZ127" s="229">
        <f t="shared" si="242"/>
        <v>0</v>
      </c>
      <c r="TAA127" s="229">
        <f t="shared" si="242"/>
        <v>0</v>
      </c>
      <c r="TAB127" s="229">
        <f t="shared" si="242"/>
        <v>0</v>
      </c>
      <c r="TAC127" s="229">
        <f t="shared" si="242"/>
        <v>0</v>
      </c>
      <c r="TAD127" s="229">
        <f t="shared" si="242"/>
        <v>0</v>
      </c>
      <c r="TAE127" s="229">
        <f t="shared" si="242"/>
        <v>0</v>
      </c>
      <c r="TAF127" s="229">
        <f t="shared" si="242"/>
        <v>0</v>
      </c>
      <c r="TAG127" s="229">
        <f t="shared" si="242"/>
        <v>0</v>
      </c>
      <c r="TAH127" s="229">
        <f t="shared" si="242"/>
        <v>0</v>
      </c>
      <c r="TAI127" s="229">
        <f t="shared" si="242"/>
        <v>0</v>
      </c>
      <c r="TAJ127" s="229">
        <f t="shared" si="242"/>
        <v>0</v>
      </c>
      <c r="TAK127" s="229">
        <f t="shared" si="242"/>
        <v>0</v>
      </c>
      <c r="TAL127" s="229">
        <f t="shared" si="242"/>
        <v>0</v>
      </c>
      <c r="TAM127" s="229">
        <f t="shared" si="242"/>
        <v>0</v>
      </c>
      <c r="TAN127" s="229">
        <f t="shared" si="242"/>
        <v>0</v>
      </c>
      <c r="TAO127" s="229">
        <f t="shared" si="242"/>
        <v>0</v>
      </c>
      <c r="TAP127" s="229">
        <f t="shared" si="242"/>
        <v>0</v>
      </c>
      <c r="TAQ127" s="229">
        <f t="shared" si="242"/>
        <v>0</v>
      </c>
      <c r="TAR127" s="229">
        <f t="shared" si="242"/>
        <v>0</v>
      </c>
      <c r="TAS127" s="229">
        <f t="shared" si="242"/>
        <v>0</v>
      </c>
      <c r="TAT127" s="229">
        <f t="shared" si="242"/>
        <v>0</v>
      </c>
      <c r="TAU127" s="229">
        <f t="shared" si="242"/>
        <v>0</v>
      </c>
      <c r="TAV127" s="229">
        <f t="shared" si="242"/>
        <v>0</v>
      </c>
      <c r="TAW127" s="229">
        <f t="shared" si="242"/>
        <v>0</v>
      </c>
      <c r="TAX127" s="229">
        <f t="shared" si="242"/>
        <v>0</v>
      </c>
      <c r="TAY127" s="229">
        <f t="shared" si="242"/>
        <v>0</v>
      </c>
      <c r="TAZ127" s="229">
        <f t="shared" si="242"/>
        <v>0</v>
      </c>
      <c r="TBA127" s="229">
        <f t="shared" si="242"/>
        <v>0</v>
      </c>
      <c r="TBB127" s="229">
        <f t="shared" si="242"/>
        <v>0</v>
      </c>
      <c r="TBC127" s="229">
        <f t="shared" si="242"/>
        <v>0</v>
      </c>
      <c r="TBD127" s="229">
        <f t="shared" si="242"/>
        <v>0</v>
      </c>
      <c r="TBE127" s="229">
        <f t="shared" si="242"/>
        <v>0</v>
      </c>
      <c r="TBF127" s="229">
        <f t="shared" si="242"/>
        <v>0</v>
      </c>
      <c r="TBG127" s="229">
        <f t="shared" si="242"/>
        <v>0</v>
      </c>
      <c r="TBH127" s="229">
        <f t="shared" si="242"/>
        <v>0</v>
      </c>
      <c r="TBI127" s="229">
        <f t="shared" si="242"/>
        <v>0</v>
      </c>
      <c r="TBJ127" s="229">
        <f t="shared" si="242"/>
        <v>0</v>
      </c>
      <c r="TBK127" s="229">
        <f t="shared" si="242"/>
        <v>0</v>
      </c>
      <c r="TBL127" s="229">
        <f t="shared" si="242"/>
        <v>0</v>
      </c>
      <c r="TBM127" s="229">
        <f t="shared" si="242"/>
        <v>0</v>
      </c>
      <c r="TBN127" s="229">
        <f t="shared" si="242"/>
        <v>0</v>
      </c>
      <c r="TBO127" s="229">
        <f t="shared" si="242"/>
        <v>0</v>
      </c>
      <c r="TBP127" s="229">
        <f t="shared" si="242"/>
        <v>0</v>
      </c>
      <c r="TBQ127" s="229">
        <f t="shared" si="242"/>
        <v>0</v>
      </c>
      <c r="TBR127" s="229">
        <f t="shared" si="242"/>
        <v>0</v>
      </c>
      <c r="TBS127" s="229">
        <f t="shared" si="242"/>
        <v>0</v>
      </c>
      <c r="TBT127" s="229">
        <f t="shared" si="242"/>
        <v>0</v>
      </c>
      <c r="TBU127" s="229">
        <f t="shared" si="242"/>
        <v>0</v>
      </c>
      <c r="TBV127" s="229">
        <f t="shared" si="242"/>
        <v>0</v>
      </c>
      <c r="TBW127" s="229">
        <f t="shared" si="242"/>
        <v>0</v>
      </c>
      <c r="TBX127" s="229">
        <f t="shared" si="242"/>
        <v>0</v>
      </c>
      <c r="TBY127" s="229">
        <f t="shared" ref="TBY127:TEJ127" si="243">IFERROR(TBW127*TBU127,"")</f>
        <v>0</v>
      </c>
      <c r="TBZ127" s="229">
        <f t="shared" si="243"/>
        <v>0</v>
      </c>
      <c r="TCA127" s="229">
        <f t="shared" si="243"/>
        <v>0</v>
      </c>
      <c r="TCB127" s="229">
        <f t="shared" si="243"/>
        <v>0</v>
      </c>
      <c r="TCC127" s="229">
        <f t="shared" si="243"/>
        <v>0</v>
      </c>
      <c r="TCD127" s="229">
        <f t="shared" si="243"/>
        <v>0</v>
      </c>
      <c r="TCE127" s="229">
        <f t="shared" si="243"/>
        <v>0</v>
      </c>
      <c r="TCF127" s="229">
        <f t="shared" si="243"/>
        <v>0</v>
      </c>
      <c r="TCG127" s="229">
        <f t="shared" si="243"/>
        <v>0</v>
      </c>
      <c r="TCH127" s="229">
        <f t="shared" si="243"/>
        <v>0</v>
      </c>
      <c r="TCI127" s="229">
        <f t="shared" si="243"/>
        <v>0</v>
      </c>
      <c r="TCJ127" s="229">
        <f t="shared" si="243"/>
        <v>0</v>
      </c>
      <c r="TCK127" s="229">
        <f t="shared" si="243"/>
        <v>0</v>
      </c>
      <c r="TCL127" s="229">
        <f t="shared" si="243"/>
        <v>0</v>
      </c>
      <c r="TCM127" s="229">
        <f t="shared" si="243"/>
        <v>0</v>
      </c>
      <c r="TCN127" s="229">
        <f t="shared" si="243"/>
        <v>0</v>
      </c>
      <c r="TCO127" s="229">
        <f t="shared" si="243"/>
        <v>0</v>
      </c>
      <c r="TCP127" s="229">
        <f t="shared" si="243"/>
        <v>0</v>
      </c>
      <c r="TCQ127" s="229">
        <f t="shared" si="243"/>
        <v>0</v>
      </c>
      <c r="TCR127" s="229">
        <f t="shared" si="243"/>
        <v>0</v>
      </c>
      <c r="TCS127" s="229">
        <f t="shared" si="243"/>
        <v>0</v>
      </c>
      <c r="TCT127" s="229">
        <f t="shared" si="243"/>
        <v>0</v>
      </c>
      <c r="TCU127" s="229">
        <f t="shared" si="243"/>
        <v>0</v>
      </c>
      <c r="TCV127" s="229">
        <f t="shared" si="243"/>
        <v>0</v>
      </c>
      <c r="TCW127" s="229">
        <f t="shared" si="243"/>
        <v>0</v>
      </c>
      <c r="TCX127" s="229">
        <f t="shared" si="243"/>
        <v>0</v>
      </c>
      <c r="TCY127" s="229">
        <f t="shared" si="243"/>
        <v>0</v>
      </c>
      <c r="TCZ127" s="229">
        <f t="shared" si="243"/>
        <v>0</v>
      </c>
      <c r="TDA127" s="229">
        <f t="shared" si="243"/>
        <v>0</v>
      </c>
      <c r="TDB127" s="229">
        <f t="shared" si="243"/>
        <v>0</v>
      </c>
      <c r="TDC127" s="229">
        <f t="shared" si="243"/>
        <v>0</v>
      </c>
      <c r="TDD127" s="229">
        <f t="shared" si="243"/>
        <v>0</v>
      </c>
      <c r="TDE127" s="229">
        <f t="shared" si="243"/>
        <v>0</v>
      </c>
      <c r="TDF127" s="229">
        <f t="shared" si="243"/>
        <v>0</v>
      </c>
      <c r="TDG127" s="229">
        <f t="shared" si="243"/>
        <v>0</v>
      </c>
      <c r="TDH127" s="229">
        <f t="shared" si="243"/>
        <v>0</v>
      </c>
      <c r="TDI127" s="229">
        <f t="shared" si="243"/>
        <v>0</v>
      </c>
      <c r="TDJ127" s="229">
        <f t="shared" si="243"/>
        <v>0</v>
      </c>
      <c r="TDK127" s="229">
        <f t="shared" si="243"/>
        <v>0</v>
      </c>
      <c r="TDL127" s="229">
        <f t="shared" si="243"/>
        <v>0</v>
      </c>
      <c r="TDM127" s="229">
        <f t="shared" si="243"/>
        <v>0</v>
      </c>
      <c r="TDN127" s="229">
        <f t="shared" si="243"/>
        <v>0</v>
      </c>
      <c r="TDO127" s="229">
        <f t="shared" si="243"/>
        <v>0</v>
      </c>
      <c r="TDP127" s="229">
        <f t="shared" si="243"/>
        <v>0</v>
      </c>
      <c r="TDQ127" s="229">
        <f t="shared" si="243"/>
        <v>0</v>
      </c>
      <c r="TDR127" s="229">
        <f t="shared" si="243"/>
        <v>0</v>
      </c>
      <c r="TDS127" s="229">
        <f t="shared" si="243"/>
        <v>0</v>
      </c>
      <c r="TDT127" s="229">
        <f t="shared" si="243"/>
        <v>0</v>
      </c>
      <c r="TDU127" s="229">
        <f t="shared" si="243"/>
        <v>0</v>
      </c>
      <c r="TDV127" s="229">
        <f t="shared" si="243"/>
        <v>0</v>
      </c>
      <c r="TDW127" s="229">
        <f t="shared" si="243"/>
        <v>0</v>
      </c>
      <c r="TDX127" s="229">
        <f t="shared" si="243"/>
        <v>0</v>
      </c>
      <c r="TDY127" s="229">
        <f t="shared" si="243"/>
        <v>0</v>
      </c>
      <c r="TDZ127" s="229">
        <f t="shared" si="243"/>
        <v>0</v>
      </c>
      <c r="TEA127" s="229">
        <f t="shared" si="243"/>
        <v>0</v>
      </c>
      <c r="TEB127" s="229">
        <f t="shared" si="243"/>
        <v>0</v>
      </c>
      <c r="TEC127" s="229">
        <f t="shared" si="243"/>
        <v>0</v>
      </c>
      <c r="TED127" s="229">
        <f t="shared" si="243"/>
        <v>0</v>
      </c>
      <c r="TEE127" s="229">
        <f t="shared" si="243"/>
        <v>0</v>
      </c>
      <c r="TEF127" s="229">
        <f t="shared" si="243"/>
        <v>0</v>
      </c>
      <c r="TEG127" s="229">
        <f t="shared" si="243"/>
        <v>0</v>
      </c>
      <c r="TEH127" s="229">
        <f t="shared" si="243"/>
        <v>0</v>
      </c>
      <c r="TEI127" s="229">
        <f t="shared" si="243"/>
        <v>0</v>
      </c>
      <c r="TEJ127" s="229">
        <f t="shared" si="243"/>
        <v>0</v>
      </c>
      <c r="TEK127" s="229">
        <f t="shared" ref="TEK127:TGV127" si="244">IFERROR(TEI127*TEG127,"")</f>
        <v>0</v>
      </c>
      <c r="TEL127" s="229">
        <f t="shared" si="244"/>
        <v>0</v>
      </c>
      <c r="TEM127" s="229">
        <f t="shared" si="244"/>
        <v>0</v>
      </c>
      <c r="TEN127" s="229">
        <f t="shared" si="244"/>
        <v>0</v>
      </c>
      <c r="TEO127" s="229">
        <f t="shared" si="244"/>
        <v>0</v>
      </c>
      <c r="TEP127" s="229">
        <f t="shared" si="244"/>
        <v>0</v>
      </c>
      <c r="TEQ127" s="229">
        <f t="shared" si="244"/>
        <v>0</v>
      </c>
      <c r="TER127" s="229">
        <f t="shared" si="244"/>
        <v>0</v>
      </c>
      <c r="TES127" s="229">
        <f t="shared" si="244"/>
        <v>0</v>
      </c>
      <c r="TET127" s="229">
        <f t="shared" si="244"/>
        <v>0</v>
      </c>
      <c r="TEU127" s="229">
        <f t="shared" si="244"/>
        <v>0</v>
      </c>
      <c r="TEV127" s="229">
        <f t="shared" si="244"/>
        <v>0</v>
      </c>
      <c r="TEW127" s="229">
        <f t="shared" si="244"/>
        <v>0</v>
      </c>
      <c r="TEX127" s="229">
        <f t="shared" si="244"/>
        <v>0</v>
      </c>
      <c r="TEY127" s="229">
        <f t="shared" si="244"/>
        <v>0</v>
      </c>
      <c r="TEZ127" s="229">
        <f t="shared" si="244"/>
        <v>0</v>
      </c>
      <c r="TFA127" s="229">
        <f t="shared" si="244"/>
        <v>0</v>
      </c>
      <c r="TFB127" s="229">
        <f t="shared" si="244"/>
        <v>0</v>
      </c>
      <c r="TFC127" s="229">
        <f t="shared" si="244"/>
        <v>0</v>
      </c>
      <c r="TFD127" s="229">
        <f t="shared" si="244"/>
        <v>0</v>
      </c>
      <c r="TFE127" s="229">
        <f t="shared" si="244"/>
        <v>0</v>
      </c>
      <c r="TFF127" s="229">
        <f t="shared" si="244"/>
        <v>0</v>
      </c>
      <c r="TFG127" s="229">
        <f t="shared" si="244"/>
        <v>0</v>
      </c>
      <c r="TFH127" s="229">
        <f t="shared" si="244"/>
        <v>0</v>
      </c>
      <c r="TFI127" s="229">
        <f t="shared" si="244"/>
        <v>0</v>
      </c>
      <c r="TFJ127" s="229">
        <f t="shared" si="244"/>
        <v>0</v>
      </c>
      <c r="TFK127" s="229">
        <f t="shared" si="244"/>
        <v>0</v>
      </c>
      <c r="TFL127" s="229">
        <f t="shared" si="244"/>
        <v>0</v>
      </c>
      <c r="TFM127" s="229">
        <f t="shared" si="244"/>
        <v>0</v>
      </c>
      <c r="TFN127" s="229">
        <f t="shared" si="244"/>
        <v>0</v>
      </c>
      <c r="TFO127" s="229">
        <f t="shared" si="244"/>
        <v>0</v>
      </c>
      <c r="TFP127" s="229">
        <f t="shared" si="244"/>
        <v>0</v>
      </c>
      <c r="TFQ127" s="229">
        <f t="shared" si="244"/>
        <v>0</v>
      </c>
      <c r="TFR127" s="229">
        <f t="shared" si="244"/>
        <v>0</v>
      </c>
      <c r="TFS127" s="229">
        <f t="shared" si="244"/>
        <v>0</v>
      </c>
      <c r="TFT127" s="229">
        <f t="shared" si="244"/>
        <v>0</v>
      </c>
      <c r="TFU127" s="229">
        <f t="shared" si="244"/>
        <v>0</v>
      </c>
      <c r="TFV127" s="229">
        <f t="shared" si="244"/>
        <v>0</v>
      </c>
      <c r="TFW127" s="229">
        <f t="shared" si="244"/>
        <v>0</v>
      </c>
      <c r="TFX127" s="229">
        <f t="shared" si="244"/>
        <v>0</v>
      </c>
      <c r="TFY127" s="229">
        <f t="shared" si="244"/>
        <v>0</v>
      </c>
      <c r="TFZ127" s="229">
        <f t="shared" si="244"/>
        <v>0</v>
      </c>
      <c r="TGA127" s="229">
        <f t="shared" si="244"/>
        <v>0</v>
      </c>
      <c r="TGB127" s="229">
        <f t="shared" si="244"/>
        <v>0</v>
      </c>
      <c r="TGC127" s="229">
        <f t="shared" si="244"/>
        <v>0</v>
      </c>
      <c r="TGD127" s="229">
        <f t="shared" si="244"/>
        <v>0</v>
      </c>
      <c r="TGE127" s="229">
        <f t="shared" si="244"/>
        <v>0</v>
      </c>
      <c r="TGF127" s="229">
        <f t="shared" si="244"/>
        <v>0</v>
      </c>
      <c r="TGG127" s="229">
        <f t="shared" si="244"/>
        <v>0</v>
      </c>
      <c r="TGH127" s="229">
        <f t="shared" si="244"/>
        <v>0</v>
      </c>
      <c r="TGI127" s="229">
        <f t="shared" si="244"/>
        <v>0</v>
      </c>
      <c r="TGJ127" s="229">
        <f t="shared" si="244"/>
        <v>0</v>
      </c>
      <c r="TGK127" s="229">
        <f t="shared" si="244"/>
        <v>0</v>
      </c>
      <c r="TGL127" s="229">
        <f t="shared" si="244"/>
        <v>0</v>
      </c>
      <c r="TGM127" s="229">
        <f t="shared" si="244"/>
        <v>0</v>
      </c>
      <c r="TGN127" s="229">
        <f t="shared" si="244"/>
        <v>0</v>
      </c>
      <c r="TGO127" s="229">
        <f t="shared" si="244"/>
        <v>0</v>
      </c>
      <c r="TGP127" s="229">
        <f t="shared" si="244"/>
        <v>0</v>
      </c>
      <c r="TGQ127" s="229">
        <f t="shared" si="244"/>
        <v>0</v>
      </c>
      <c r="TGR127" s="229">
        <f t="shared" si="244"/>
        <v>0</v>
      </c>
      <c r="TGS127" s="229">
        <f t="shared" si="244"/>
        <v>0</v>
      </c>
      <c r="TGT127" s="229">
        <f t="shared" si="244"/>
        <v>0</v>
      </c>
      <c r="TGU127" s="229">
        <f t="shared" si="244"/>
        <v>0</v>
      </c>
      <c r="TGV127" s="229">
        <f t="shared" si="244"/>
        <v>0</v>
      </c>
      <c r="TGW127" s="229">
        <f t="shared" ref="TGW127:TJH127" si="245">IFERROR(TGU127*TGS127,"")</f>
        <v>0</v>
      </c>
      <c r="TGX127" s="229">
        <f t="shared" si="245"/>
        <v>0</v>
      </c>
      <c r="TGY127" s="229">
        <f t="shared" si="245"/>
        <v>0</v>
      </c>
      <c r="TGZ127" s="229">
        <f t="shared" si="245"/>
        <v>0</v>
      </c>
      <c r="THA127" s="229">
        <f t="shared" si="245"/>
        <v>0</v>
      </c>
      <c r="THB127" s="229">
        <f t="shared" si="245"/>
        <v>0</v>
      </c>
      <c r="THC127" s="229">
        <f t="shared" si="245"/>
        <v>0</v>
      </c>
      <c r="THD127" s="229">
        <f t="shared" si="245"/>
        <v>0</v>
      </c>
      <c r="THE127" s="229">
        <f t="shared" si="245"/>
        <v>0</v>
      </c>
      <c r="THF127" s="229">
        <f t="shared" si="245"/>
        <v>0</v>
      </c>
      <c r="THG127" s="229">
        <f t="shared" si="245"/>
        <v>0</v>
      </c>
      <c r="THH127" s="229">
        <f t="shared" si="245"/>
        <v>0</v>
      </c>
      <c r="THI127" s="229">
        <f t="shared" si="245"/>
        <v>0</v>
      </c>
      <c r="THJ127" s="229">
        <f t="shared" si="245"/>
        <v>0</v>
      </c>
      <c r="THK127" s="229">
        <f t="shared" si="245"/>
        <v>0</v>
      </c>
      <c r="THL127" s="229">
        <f t="shared" si="245"/>
        <v>0</v>
      </c>
      <c r="THM127" s="229">
        <f t="shared" si="245"/>
        <v>0</v>
      </c>
      <c r="THN127" s="229">
        <f t="shared" si="245"/>
        <v>0</v>
      </c>
      <c r="THO127" s="229">
        <f t="shared" si="245"/>
        <v>0</v>
      </c>
      <c r="THP127" s="229">
        <f t="shared" si="245"/>
        <v>0</v>
      </c>
      <c r="THQ127" s="229">
        <f t="shared" si="245"/>
        <v>0</v>
      </c>
      <c r="THR127" s="229">
        <f t="shared" si="245"/>
        <v>0</v>
      </c>
      <c r="THS127" s="229">
        <f t="shared" si="245"/>
        <v>0</v>
      </c>
      <c r="THT127" s="229">
        <f t="shared" si="245"/>
        <v>0</v>
      </c>
      <c r="THU127" s="229">
        <f t="shared" si="245"/>
        <v>0</v>
      </c>
      <c r="THV127" s="229">
        <f t="shared" si="245"/>
        <v>0</v>
      </c>
      <c r="THW127" s="229">
        <f t="shared" si="245"/>
        <v>0</v>
      </c>
      <c r="THX127" s="229">
        <f t="shared" si="245"/>
        <v>0</v>
      </c>
      <c r="THY127" s="229">
        <f t="shared" si="245"/>
        <v>0</v>
      </c>
      <c r="THZ127" s="229">
        <f t="shared" si="245"/>
        <v>0</v>
      </c>
      <c r="TIA127" s="229">
        <f t="shared" si="245"/>
        <v>0</v>
      </c>
      <c r="TIB127" s="229">
        <f t="shared" si="245"/>
        <v>0</v>
      </c>
      <c r="TIC127" s="229">
        <f t="shared" si="245"/>
        <v>0</v>
      </c>
      <c r="TID127" s="229">
        <f t="shared" si="245"/>
        <v>0</v>
      </c>
      <c r="TIE127" s="229">
        <f t="shared" si="245"/>
        <v>0</v>
      </c>
      <c r="TIF127" s="229">
        <f t="shared" si="245"/>
        <v>0</v>
      </c>
      <c r="TIG127" s="229">
        <f t="shared" si="245"/>
        <v>0</v>
      </c>
      <c r="TIH127" s="229">
        <f t="shared" si="245"/>
        <v>0</v>
      </c>
      <c r="TII127" s="229">
        <f t="shared" si="245"/>
        <v>0</v>
      </c>
      <c r="TIJ127" s="229">
        <f t="shared" si="245"/>
        <v>0</v>
      </c>
      <c r="TIK127" s="229">
        <f t="shared" si="245"/>
        <v>0</v>
      </c>
      <c r="TIL127" s="229">
        <f t="shared" si="245"/>
        <v>0</v>
      </c>
      <c r="TIM127" s="229">
        <f t="shared" si="245"/>
        <v>0</v>
      </c>
      <c r="TIN127" s="229">
        <f t="shared" si="245"/>
        <v>0</v>
      </c>
      <c r="TIO127" s="229">
        <f t="shared" si="245"/>
        <v>0</v>
      </c>
      <c r="TIP127" s="229">
        <f t="shared" si="245"/>
        <v>0</v>
      </c>
      <c r="TIQ127" s="229">
        <f t="shared" si="245"/>
        <v>0</v>
      </c>
      <c r="TIR127" s="229">
        <f t="shared" si="245"/>
        <v>0</v>
      </c>
      <c r="TIS127" s="229">
        <f t="shared" si="245"/>
        <v>0</v>
      </c>
      <c r="TIT127" s="229">
        <f t="shared" si="245"/>
        <v>0</v>
      </c>
      <c r="TIU127" s="229">
        <f t="shared" si="245"/>
        <v>0</v>
      </c>
      <c r="TIV127" s="229">
        <f t="shared" si="245"/>
        <v>0</v>
      </c>
      <c r="TIW127" s="229">
        <f t="shared" si="245"/>
        <v>0</v>
      </c>
      <c r="TIX127" s="229">
        <f t="shared" si="245"/>
        <v>0</v>
      </c>
      <c r="TIY127" s="229">
        <f t="shared" si="245"/>
        <v>0</v>
      </c>
      <c r="TIZ127" s="229">
        <f t="shared" si="245"/>
        <v>0</v>
      </c>
      <c r="TJA127" s="229">
        <f t="shared" si="245"/>
        <v>0</v>
      </c>
      <c r="TJB127" s="229">
        <f t="shared" si="245"/>
        <v>0</v>
      </c>
      <c r="TJC127" s="229">
        <f t="shared" si="245"/>
        <v>0</v>
      </c>
      <c r="TJD127" s="229">
        <f t="shared" si="245"/>
        <v>0</v>
      </c>
      <c r="TJE127" s="229">
        <f t="shared" si="245"/>
        <v>0</v>
      </c>
      <c r="TJF127" s="229">
        <f t="shared" si="245"/>
        <v>0</v>
      </c>
      <c r="TJG127" s="229">
        <f t="shared" si="245"/>
        <v>0</v>
      </c>
      <c r="TJH127" s="229">
        <f t="shared" si="245"/>
        <v>0</v>
      </c>
      <c r="TJI127" s="229">
        <f t="shared" ref="TJI127:TLT127" si="246">IFERROR(TJG127*TJE127,"")</f>
        <v>0</v>
      </c>
      <c r="TJJ127" s="229">
        <f t="shared" si="246"/>
        <v>0</v>
      </c>
      <c r="TJK127" s="229">
        <f t="shared" si="246"/>
        <v>0</v>
      </c>
      <c r="TJL127" s="229">
        <f t="shared" si="246"/>
        <v>0</v>
      </c>
      <c r="TJM127" s="229">
        <f t="shared" si="246"/>
        <v>0</v>
      </c>
      <c r="TJN127" s="229">
        <f t="shared" si="246"/>
        <v>0</v>
      </c>
      <c r="TJO127" s="229">
        <f t="shared" si="246"/>
        <v>0</v>
      </c>
      <c r="TJP127" s="229">
        <f t="shared" si="246"/>
        <v>0</v>
      </c>
      <c r="TJQ127" s="229">
        <f t="shared" si="246"/>
        <v>0</v>
      </c>
      <c r="TJR127" s="229">
        <f t="shared" si="246"/>
        <v>0</v>
      </c>
      <c r="TJS127" s="229">
        <f t="shared" si="246"/>
        <v>0</v>
      </c>
      <c r="TJT127" s="229">
        <f t="shared" si="246"/>
        <v>0</v>
      </c>
      <c r="TJU127" s="229">
        <f t="shared" si="246"/>
        <v>0</v>
      </c>
      <c r="TJV127" s="229">
        <f t="shared" si="246"/>
        <v>0</v>
      </c>
      <c r="TJW127" s="229">
        <f t="shared" si="246"/>
        <v>0</v>
      </c>
      <c r="TJX127" s="229">
        <f t="shared" si="246"/>
        <v>0</v>
      </c>
      <c r="TJY127" s="229">
        <f t="shared" si="246"/>
        <v>0</v>
      </c>
      <c r="TJZ127" s="229">
        <f t="shared" si="246"/>
        <v>0</v>
      </c>
      <c r="TKA127" s="229">
        <f t="shared" si="246"/>
        <v>0</v>
      </c>
      <c r="TKB127" s="229">
        <f t="shared" si="246"/>
        <v>0</v>
      </c>
      <c r="TKC127" s="229">
        <f t="shared" si="246"/>
        <v>0</v>
      </c>
      <c r="TKD127" s="229">
        <f t="shared" si="246"/>
        <v>0</v>
      </c>
      <c r="TKE127" s="229">
        <f t="shared" si="246"/>
        <v>0</v>
      </c>
      <c r="TKF127" s="229">
        <f t="shared" si="246"/>
        <v>0</v>
      </c>
      <c r="TKG127" s="229">
        <f t="shared" si="246"/>
        <v>0</v>
      </c>
      <c r="TKH127" s="229">
        <f t="shared" si="246"/>
        <v>0</v>
      </c>
      <c r="TKI127" s="229">
        <f t="shared" si="246"/>
        <v>0</v>
      </c>
      <c r="TKJ127" s="229">
        <f t="shared" si="246"/>
        <v>0</v>
      </c>
      <c r="TKK127" s="229">
        <f t="shared" si="246"/>
        <v>0</v>
      </c>
      <c r="TKL127" s="229">
        <f t="shared" si="246"/>
        <v>0</v>
      </c>
      <c r="TKM127" s="229">
        <f t="shared" si="246"/>
        <v>0</v>
      </c>
      <c r="TKN127" s="229">
        <f t="shared" si="246"/>
        <v>0</v>
      </c>
      <c r="TKO127" s="229">
        <f t="shared" si="246"/>
        <v>0</v>
      </c>
      <c r="TKP127" s="229">
        <f t="shared" si="246"/>
        <v>0</v>
      </c>
      <c r="TKQ127" s="229">
        <f t="shared" si="246"/>
        <v>0</v>
      </c>
      <c r="TKR127" s="229">
        <f t="shared" si="246"/>
        <v>0</v>
      </c>
      <c r="TKS127" s="229">
        <f t="shared" si="246"/>
        <v>0</v>
      </c>
      <c r="TKT127" s="229">
        <f t="shared" si="246"/>
        <v>0</v>
      </c>
      <c r="TKU127" s="229">
        <f t="shared" si="246"/>
        <v>0</v>
      </c>
      <c r="TKV127" s="229">
        <f t="shared" si="246"/>
        <v>0</v>
      </c>
      <c r="TKW127" s="229">
        <f t="shared" si="246"/>
        <v>0</v>
      </c>
      <c r="TKX127" s="229">
        <f t="shared" si="246"/>
        <v>0</v>
      </c>
      <c r="TKY127" s="229">
        <f t="shared" si="246"/>
        <v>0</v>
      </c>
      <c r="TKZ127" s="229">
        <f t="shared" si="246"/>
        <v>0</v>
      </c>
      <c r="TLA127" s="229">
        <f t="shared" si="246"/>
        <v>0</v>
      </c>
      <c r="TLB127" s="229">
        <f t="shared" si="246"/>
        <v>0</v>
      </c>
      <c r="TLC127" s="229">
        <f t="shared" si="246"/>
        <v>0</v>
      </c>
      <c r="TLD127" s="229">
        <f t="shared" si="246"/>
        <v>0</v>
      </c>
      <c r="TLE127" s="229">
        <f t="shared" si="246"/>
        <v>0</v>
      </c>
      <c r="TLF127" s="229">
        <f t="shared" si="246"/>
        <v>0</v>
      </c>
      <c r="TLG127" s="229">
        <f t="shared" si="246"/>
        <v>0</v>
      </c>
      <c r="TLH127" s="229">
        <f t="shared" si="246"/>
        <v>0</v>
      </c>
      <c r="TLI127" s="229">
        <f t="shared" si="246"/>
        <v>0</v>
      </c>
      <c r="TLJ127" s="229">
        <f t="shared" si="246"/>
        <v>0</v>
      </c>
      <c r="TLK127" s="229">
        <f t="shared" si="246"/>
        <v>0</v>
      </c>
      <c r="TLL127" s="229">
        <f t="shared" si="246"/>
        <v>0</v>
      </c>
      <c r="TLM127" s="229">
        <f t="shared" si="246"/>
        <v>0</v>
      </c>
      <c r="TLN127" s="229">
        <f t="shared" si="246"/>
        <v>0</v>
      </c>
      <c r="TLO127" s="229">
        <f t="shared" si="246"/>
        <v>0</v>
      </c>
      <c r="TLP127" s="229">
        <f t="shared" si="246"/>
        <v>0</v>
      </c>
      <c r="TLQ127" s="229">
        <f t="shared" si="246"/>
        <v>0</v>
      </c>
      <c r="TLR127" s="229">
        <f t="shared" si="246"/>
        <v>0</v>
      </c>
      <c r="TLS127" s="229">
        <f t="shared" si="246"/>
        <v>0</v>
      </c>
      <c r="TLT127" s="229">
        <f t="shared" si="246"/>
        <v>0</v>
      </c>
      <c r="TLU127" s="229">
        <f t="shared" ref="TLU127:TOF127" si="247">IFERROR(TLS127*TLQ127,"")</f>
        <v>0</v>
      </c>
      <c r="TLV127" s="229">
        <f t="shared" si="247"/>
        <v>0</v>
      </c>
      <c r="TLW127" s="229">
        <f t="shared" si="247"/>
        <v>0</v>
      </c>
      <c r="TLX127" s="229">
        <f t="shared" si="247"/>
        <v>0</v>
      </c>
      <c r="TLY127" s="229">
        <f t="shared" si="247"/>
        <v>0</v>
      </c>
      <c r="TLZ127" s="229">
        <f t="shared" si="247"/>
        <v>0</v>
      </c>
      <c r="TMA127" s="229">
        <f t="shared" si="247"/>
        <v>0</v>
      </c>
      <c r="TMB127" s="229">
        <f t="shared" si="247"/>
        <v>0</v>
      </c>
      <c r="TMC127" s="229">
        <f t="shared" si="247"/>
        <v>0</v>
      </c>
      <c r="TMD127" s="229">
        <f t="shared" si="247"/>
        <v>0</v>
      </c>
      <c r="TME127" s="229">
        <f t="shared" si="247"/>
        <v>0</v>
      </c>
      <c r="TMF127" s="229">
        <f t="shared" si="247"/>
        <v>0</v>
      </c>
      <c r="TMG127" s="229">
        <f t="shared" si="247"/>
        <v>0</v>
      </c>
      <c r="TMH127" s="229">
        <f t="shared" si="247"/>
        <v>0</v>
      </c>
      <c r="TMI127" s="229">
        <f t="shared" si="247"/>
        <v>0</v>
      </c>
      <c r="TMJ127" s="229">
        <f t="shared" si="247"/>
        <v>0</v>
      </c>
      <c r="TMK127" s="229">
        <f t="shared" si="247"/>
        <v>0</v>
      </c>
      <c r="TML127" s="229">
        <f t="shared" si="247"/>
        <v>0</v>
      </c>
      <c r="TMM127" s="229">
        <f t="shared" si="247"/>
        <v>0</v>
      </c>
      <c r="TMN127" s="229">
        <f t="shared" si="247"/>
        <v>0</v>
      </c>
      <c r="TMO127" s="229">
        <f t="shared" si="247"/>
        <v>0</v>
      </c>
      <c r="TMP127" s="229">
        <f t="shared" si="247"/>
        <v>0</v>
      </c>
      <c r="TMQ127" s="229">
        <f t="shared" si="247"/>
        <v>0</v>
      </c>
      <c r="TMR127" s="229">
        <f t="shared" si="247"/>
        <v>0</v>
      </c>
      <c r="TMS127" s="229">
        <f t="shared" si="247"/>
        <v>0</v>
      </c>
      <c r="TMT127" s="229">
        <f t="shared" si="247"/>
        <v>0</v>
      </c>
      <c r="TMU127" s="229">
        <f t="shared" si="247"/>
        <v>0</v>
      </c>
      <c r="TMV127" s="229">
        <f t="shared" si="247"/>
        <v>0</v>
      </c>
      <c r="TMW127" s="229">
        <f t="shared" si="247"/>
        <v>0</v>
      </c>
      <c r="TMX127" s="229">
        <f t="shared" si="247"/>
        <v>0</v>
      </c>
      <c r="TMY127" s="229">
        <f t="shared" si="247"/>
        <v>0</v>
      </c>
      <c r="TMZ127" s="229">
        <f t="shared" si="247"/>
        <v>0</v>
      </c>
      <c r="TNA127" s="229">
        <f t="shared" si="247"/>
        <v>0</v>
      </c>
      <c r="TNB127" s="229">
        <f t="shared" si="247"/>
        <v>0</v>
      </c>
      <c r="TNC127" s="229">
        <f t="shared" si="247"/>
        <v>0</v>
      </c>
      <c r="TND127" s="229">
        <f t="shared" si="247"/>
        <v>0</v>
      </c>
      <c r="TNE127" s="229">
        <f t="shared" si="247"/>
        <v>0</v>
      </c>
      <c r="TNF127" s="229">
        <f t="shared" si="247"/>
        <v>0</v>
      </c>
      <c r="TNG127" s="229">
        <f t="shared" si="247"/>
        <v>0</v>
      </c>
      <c r="TNH127" s="229">
        <f t="shared" si="247"/>
        <v>0</v>
      </c>
      <c r="TNI127" s="229">
        <f t="shared" si="247"/>
        <v>0</v>
      </c>
      <c r="TNJ127" s="229">
        <f t="shared" si="247"/>
        <v>0</v>
      </c>
      <c r="TNK127" s="229">
        <f t="shared" si="247"/>
        <v>0</v>
      </c>
      <c r="TNL127" s="229">
        <f t="shared" si="247"/>
        <v>0</v>
      </c>
      <c r="TNM127" s="229">
        <f t="shared" si="247"/>
        <v>0</v>
      </c>
      <c r="TNN127" s="229">
        <f t="shared" si="247"/>
        <v>0</v>
      </c>
      <c r="TNO127" s="229">
        <f t="shared" si="247"/>
        <v>0</v>
      </c>
      <c r="TNP127" s="229">
        <f t="shared" si="247"/>
        <v>0</v>
      </c>
      <c r="TNQ127" s="229">
        <f t="shared" si="247"/>
        <v>0</v>
      </c>
      <c r="TNR127" s="229">
        <f t="shared" si="247"/>
        <v>0</v>
      </c>
      <c r="TNS127" s="229">
        <f t="shared" si="247"/>
        <v>0</v>
      </c>
      <c r="TNT127" s="229">
        <f t="shared" si="247"/>
        <v>0</v>
      </c>
      <c r="TNU127" s="229">
        <f t="shared" si="247"/>
        <v>0</v>
      </c>
      <c r="TNV127" s="229">
        <f t="shared" si="247"/>
        <v>0</v>
      </c>
      <c r="TNW127" s="229">
        <f t="shared" si="247"/>
        <v>0</v>
      </c>
      <c r="TNX127" s="229">
        <f t="shared" si="247"/>
        <v>0</v>
      </c>
      <c r="TNY127" s="229">
        <f t="shared" si="247"/>
        <v>0</v>
      </c>
      <c r="TNZ127" s="229">
        <f t="shared" si="247"/>
        <v>0</v>
      </c>
      <c r="TOA127" s="229">
        <f t="shared" si="247"/>
        <v>0</v>
      </c>
      <c r="TOB127" s="229">
        <f t="shared" si="247"/>
        <v>0</v>
      </c>
      <c r="TOC127" s="229">
        <f t="shared" si="247"/>
        <v>0</v>
      </c>
      <c r="TOD127" s="229">
        <f t="shared" si="247"/>
        <v>0</v>
      </c>
      <c r="TOE127" s="229">
        <f t="shared" si="247"/>
        <v>0</v>
      </c>
      <c r="TOF127" s="229">
        <f t="shared" si="247"/>
        <v>0</v>
      </c>
      <c r="TOG127" s="229">
        <f t="shared" ref="TOG127:TQR127" si="248">IFERROR(TOE127*TOC127,"")</f>
        <v>0</v>
      </c>
      <c r="TOH127" s="229">
        <f t="shared" si="248"/>
        <v>0</v>
      </c>
      <c r="TOI127" s="229">
        <f t="shared" si="248"/>
        <v>0</v>
      </c>
      <c r="TOJ127" s="229">
        <f t="shared" si="248"/>
        <v>0</v>
      </c>
      <c r="TOK127" s="229">
        <f t="shared" si="248"/>
        <v>0</v>
      </c>
      <c r="TOL127" s="229">
        <f t="shared" si="248"/>
        <v>0</v>
      </c>
      <c r="TOM127" s="229">
        <f t="shared" si="248"/>
        <v>0</v>
      </c>
      <c r="TON127" s="229">
        <f t="shared" si="248"/>
        <v>0</v>
      </c>
      <c r="TOO127" s="229">
        <f t="shared" si="248"/>
        <v>0</v>
      </c>
      <c r="TOP127" s="229">
        <f t="shared" si="248"/>
        <v>0</v>
      </c>
      <c r="TOQ127" s="229">
        <f t="shared" si="248"/>
        <v>0</v>
      </c>
      <c r="TOR127" s="229">
        <f t="shared" si="248"/>
        <v>0</v>
      </c>
      <c r="TOS127" s="229">
        <f t="shared" si="248"/>
        <v>0</v>
      </c>
      <c r="TOT127" s="229">
        <f t="shared" si="248"/>
        <v>0</v>
      </c>
      <c r="TOU127" s="229">
        <f t="shared" si="248"/>
        <v>0</v>
      </c>
      <c r="TOV127" s="229">
        <f t="shared" si="248"/>
        <v>0</v>
      </c>
      <c r="TOW127" s="229">
        <f t="shared" si="248"/>
        <v>0</v>
      </c>
      <c r="TOX127" s="229">
        <f t="shared" si="248"/>
        <v>0</v>
      </c>
      <c r="TOY127" s="229">
        <f t="shared" si="248"/>
        <v>0</v>
      </c>
      <c r="TOZ127" s="229">
        <f t="shared" si="248"/>
        <v>0</v>
      </c>
      <c r="TPA127" s="229">
        <f t="shared" si="248"/>
        <v>0</v>
      </c>
      <c r="TPB127" s="229">
        <f t="shared" si="248"/>
        <v>0</v>
      </c>
      <c r="TPC127" s="229">
        <f t="shared" si="248"/>
        <v>0</v>
      </c>
      <c r="TPD127" s="229">
        <f t="shared" si="248"/>
        <v>0</v>
      </c>
      <c r="TPE127" s="229">
        <f t="shared" si="248"/>
        <v>0</v>
      </c>
      <c r="TPF127" s="229">
        <f t="shared" si="248"/>
        <v>0</v>
      </c>
      <c r="TPG127" s="229">
        <f t="shared" si="248"/>
        <v>0</v>
      </c>
      <c r="TPH127" s="229">
        <f t="shared" si="248"/>
        <v>0</v>
      </c>
      <c r="TPI127" s="229">
        <f t="shared" si="248"/>
        <v>0</v>
      </c>
      <c r="TPJ127" s="229">
        <f t="shared" si="248"/>
        <v>0</v>
      </c>
      <c r="TPK127" s="229">
        <f t="shared" si="248"/>
        <v>0</v>
      </c>
      <c r="TPL127" s="229">
        <f t="shared" si="248"/>
        <v>0</v>
      </c>
      <c r="TPM127" s="229">
        <f t="shared" si="248"/>
        <v>0</v>
      </c>
      <c r="TPN127" s="229">
        <f t="shared" si="248"/>
        <v>0</v>
      </c>
      <c r="TPO127" s="229">
        <f t="shared" si="248"/>
        <v>0</v>
      </c>
      <c r="TPP127" s="229">
        <f t="shared" si="248"/>
        <v>0</v>
      </c>
      <c r="TPQ127" s="229">
        <f t="shared" si="248"/>
        <v>0</v>
      </c>
      <c r="TPR127" s="229">
        <f t="shared" si="248"/>
        <v>0</v>
      </c>
      <c r="TPS127" s="229">
        <f t="shared" si="248"/>
        <v>0</v>
      </c>
      <c r="TPT127" s="229">
        <f t="shared" si="248"/>
        <v>0</v>
      </c>
      <c r="TPU127" s="229">
        <f t="shared" si="248"/>
        <v>0</v>
      </c>
      <c r="TPV127" s="229">
        <f t="shared" si="248"/>
        <v>0</v>
      </c>
      <c r="TPW127" s="229">
        <f t="shared" si="248"/>
        <v>0</v>
      </c>
      <c r="TPX127" s="229">
        <f t="shared" si="248"/>
        <v>0</v>
      </c>
      <c r="TPY127" s="229">
        <f t="shared" si="248"/>
        <v>0</v>
      </c>
      <c r="TPZ127" s="229">
        <f t="shared" si="248"/>
        <v>0</v>
      </c>
      <c r="TQA127" s="229">
        <f t="shared" si="248"/>
        <v>0</v>
      </c>
      <c r="TQB127" s="229">
        <f t="shared" si="248"/>
        <v>0</v>
      </c>
      <c r="TQC127" s="229">
        <f t="shared" si="248"/>
        <v>0</v>
      </c>
      <c r="TQD127" s="229">
        <f t="shared" si="248"/>
        <v>0</v>
      </c>
      <c r="TQE127" s="229">
        <f t="shared" si="248"/>
        <v>0</v>
      </c>
      <c r="TQF127" s="229">
        <f t="shared" si="248"/>
        <v>0</v>
      </c>
      <c r="TQG127" s="229">
        <f t="shared" si="248"/>
        <v>0</v>
      </c>
      <c r="TQH127" s="229">
        <f t="shared" si="248"/>
        <v>0</v>
      </c>
      <c r="TQI127" s="229">
        <f t="shared" si="248"/>
        <v>0</v>
      </c>
      <c r="TQJ127" s="229">
        <f t="shared" si="248"/>
        <v>0</v>
      </c>
      <c r="TQK127" s="229">
        <f t="shared" si="248"/>
        <v>0</v>
      </c>
      <c r="TQL127" s="229">
        <f t="shared" si="248"/>
        <v>0</v>
      </c>
      <c r="TQM127" s="229">
        <f t="shared" si="248"/>
        <v>0</v>
      </c>
      <c r="TQN127" s="229">
        <f t="shared" si="248"/>
        <v>0</v>
      </c>
      <c r="TQO127" s="229">
        <f t="shared" si="248"/>
        <v>0</v>
      </c>
      <c r="TQP127" s="229">
        <f t="shared" si="248"/>
        <v>0</v>
      </c>
      <c r="TQQ127" s="229">
        <f t="shared" si="248"/>
        <v>0</v>
      </c>
      <c r="TQR127" s="229">
        <f t="shared" si="248"/>
        <v>0</v>
      </c>
      <c r="TQS127" s="229">
        <f t="shared" ref="TQS127:TTD127" si="249">IFERROR(TQQ127*TQO127,"")</f>
        <v>0</v>
      </c>
      <c r="TQT127" s="229">
        <f t="shared" si="249"/>
        <v>0</v>
      </c>
      <c r="TQU127" s="229">
        <f t="shared" si="249"/>
        <v>0</v>
      </c>
      <c r="TQV127" s="229">
        <f t="shared" si="249"/>
        <v>0</v>
      </c>
      <c r="TQW127" s="229">
        <f t="shared" si="249"/>
        <v>0</v>
      </c>
      <c r="TQX127" s="229">
        <f t="shared" si="249"/>
        <v>0</v>
      </c>
      <c r="TQY127" s="229">
        <f t="shared" si="249"/>
        <v>0</v>
      </c>
      <c r="TQZ127" s="229">
        <f t="shared" si="249"/>
        <v>0</v>
      </c>
      <c r="TRA127" s="229">
        <f t="shared" si="249"/>
        <v>0</v>
      </c>
      <c r="TRB127" s="229">
        <f t="shared" si="249"/>
        <v>0</v>
      </c>
      <c r="TRC127" s="229">
        <f t="shared" si="249"/>
        <v>0</v>
      </c>
      <c r="TRD127" s="229">
        <f t="shared" si="249"/>
        <v>0</v>
      </c>
      <c r="TRE127" s="229">
        <f t="shared" si="249"/>
        <v>0</v>
      </c>
      <c r="TRF127" s="229">
        <f t="shared" si="249"/>
        <v>0</v>
      </c>
      <c r="TRG127" s="229">
        <f t="shared" si="249"/>
        <v>0</v>
      </c>
      <c r="TRH127" s="229">
        <f t="shared" si="249"/>
        <v>0</v>
      </c>
      <c r="TRI127" s="229">
        <f t="shared" si="249"/>
        <v>0</v>
      </c>
      <c r="TRJ127" s="229">
        <f t="shared" si="249"/>
        <v>0</v>
      </c>
      <c r="TRK127" s="229">
        <f t="shared" si="249"/>
        <v>0</v>
      </c>
      <c r="TRL127" s="229">
        <f t="shared" si="249"/>
        <v>0</v>
      </c>
      <c r="TRM127" s="229">
        <f t="shared" si="249"/>
        <v>0</v>
      </c>
      <c r="TRN127" s="229">
        <f t="shared" si="249"/>
        <v>0</v>
      </c>
      <c r="TRO127" s="229">
        <f t="shared" si="249"/>
        <v>0</v>
      </c>
      <c r="TRP127" s="229">
        <f t="shared" si="249"/>
        <v>0</v>
      </c>
      <c r="TRQ127" s="229">
        <f t="shared" si="249"/>
        <v>0</v>
      </c>
      <c r="TRR127" s="229">
        <f t="shared" si="249"/>
        <v>0</v>
      </c>
      <c r="TRS127" s="229">
        <f t="shared" si="249"/>
        <v>0</v>
      </c>
      <c r="TRT127" s="229">
        <f t="shared" si="249"/>
        <v>0</v>
      </c>
      <c r="TRU127" s="229">
        <f t="shared" si="249"/>
        <v>0</v>
      </c>
      <c r="TRV127" s="229">
        <f t="shared" si="249"/>
        <v>0</v>
      </c>
      <c r="TRW127" s="229">
        <f t="shared" si="249"/>
        <v>0</v>
      </c>
      <c r="TRX127" s="229">
        <f t="shared" si="249"/>
        <v>0</v>
      </c>
      <c r="TRY127" s="229">
        <f t="shared" si="249"/>
        <v>0</v>
      </c>
      <c r="TRZ127" s="229">
        <f t="shared" si="249"/>
        <v>0</v>
      </c>
      <c r="TSA127" s="229">
        <f t="shared" si="249"/>
        <v>0</v>
      </c>
      <c r="TSB127" s="229">
        <f t="shared" si="249"/>
        <v>0</v>
      </c>
      <c r="TSC127" s="229">
        <f t="shared" si="249"/>
        <v>0</v>
      </c>
      <c r="TSD127" s="229">
        <f t="shared" si="249"/>
        <v>0</v>
      </c>
      <c r="TSE127" s="229">
        <f t="shared" si="249"/>
        <v>0</v>
      </c>
      <c r="TSF127" s="229">
        <f t="shared" si="249"/>
        <v>0</v>
      </c>
      <c r="TSG127" s="229">
        <f t="shared" si="249"/>
        <v>0</v>
      </c>
      <c r="TSH127" s="229">
        <f t="shared" si="249"/>
        <v>0</v>
      </c>
      <c r="TSI127" s="229">
        <f t="shared" si="249"/>
        <v>0</v>
      </c>
      <c r="TSJ127" s="229">
        <f t="shared" si="249"/>
        <v>0</v>
      </c>
      <c r="TSK127" s="229">
        <f t="shared" si="249"/>
        <v>0</v>
      </c>
      <c r="TSL127" s="229">
        <f t="shared" si="249"/>
        <v>0</v>
      </c>
      <c r="TSM127" s="229">
        <f t="shared" si="249"/>
        <v>0</v>
      </c>
      <c r="TSN127" s="229">
        <f t="shared" si="249"/>
        <v>0</v>
      </c>
      <c r="TSO127" s="229">
        <f t="shared" si="249"/>
        <v>0</v>
      </c>
      <c r="TSP127" s="229">
        <f t="shared" si="249"/>
        <v>0</v>
      </c>
      <c r="TSQ127" s="229">
        <f t="shared" si="249"/>
        <v>0</v>
      </c>
      <c r="TSR127" s="229">
        <f t="shared" si="249"/>
        <v>0</v>
      </c>
      <c r="TSS127" s="229">
        <f t="shared" si="249"/>
        <v>0</v>
      </c>
      <c r="TST127" s="229">
        <f t="shared" si="249"/>
        <v>0</v>
      </c>
      <c r="TSU127" s="229">
        <f t="shared" si="249"/>
        <v>0</v>
      </c>
      <c r="TSV127" s="229">
        <f t="shared" si="249"/>
        <v>0</v>
      </c>
      <c r="TSW127" s="229">
        <f t="shared" si="249"/>
        <v>0</v>
      </c>
      <c r="TSX127" s="229">
        <f t="shared" si="249"/>
        <v>0</v>
      </c>
      <c r="TSY127" s="229">
        <f t="shared" si="249"/>
        <v>0</v>
      </c>
      <c r="TSZ127" s="229">
        <f t="shared" si="249"/>
        <v>0</v>
      </c>
      <c r="TTA127" s="229">
        <f t="shared" si="249"/>
        <v>0</v>
      </c>
      <c r="TTB127" s="229">
        <f t="shared" si="249"/>
        <v>0</v>
      </c>
      <c r="TTC127" s="229">
        <f t="shared" si="249"/>
        <v>0</v>
      </c>
      <c r="TTD127" s="229">
        <f t="shared" si="249"/>
        <v>0</v>
      </c>
      <c r="TTE127" s="229">
        <f t="shared" ref="TTE127:TVP127" si="250">IFERROR(TTC127*TTA127,"")</f>
        <v>0</v>
      </c>
      <c r="TTF127" s="229">
        <f t="shared" si="250"/>
        <v>0</v>
      </c>
      <c r="TTG127" s="229">
        <f t="shared" si="250"/>
        <v>0</v>
      </c>
      <c r="TTH127" s="229">
        <f t="shared" si="250"/>
        <v>0</v>
      </c>
      <c r="TTI127" s="229">
        <f t="shared" si="250"/>
        <v>0</v>
      </c>
      <c r="TTJ127" s="229">
        <f t="shared" si="250"/>
        <v>0</v>
      </c>
      <c r="TTK127" s="229">
        <f t="shared" si="250"/>
        <v>0</v>
      </c>
      <c r="TTL127" s="229">
        <f t="shared" si="250"/>
        <v>0</v>
      </c>
      <c r="TTM127" s="229">
        <f t="shared" si="250"/>
        <v>0</v>
      </c>
      <c r="TTN127" s="229">
        <f t="shared" si="250"/>
        <v>0</v>
      </c>
      <c r="TTO127" s="229">
        <f t="shared" si="250"/>
        <v>0</v>
      </c>
      <c r="TTP127" s="229">
        <f t="shared" si="250"/>
        <v>0</v>
      </c>
      <c r="TTQ127" s="229">
        <f t="shared" si="250"/>
        <v>0</v>
      </c>
      <c r="TTR127" s="229">
        <f t="shared" si="250"/>
        <v>0</v>
      </c>
      <c r="TTS127" s="229">
        <f t="shared" si="250"/>
        <v>0</v>
      </c>
      <c r="TTT127" s="229">
        <f t="shared" si="250"/>
        <v>0</v>
      </c>
      <c r="TTU127" s="229">
        <f t="shared" si="250"/>
        <v>0</v>
      </c>
      <c r="TTV127" s="229">
        <f t="shared" si="250"/>
        <v>0</v>
      </c>
      <c r="TTW127" s="229">
        <f t="shared" si="250"/>
        <v>0</v>
      </c>
      <c r="TTX127" s="229">
        <f t="shared" si="250"/>
        <v>0</v>
      </c>
      <c r="TTY127" s="229">
        <f t="shared" si="250"/>
        <v>0</v>
      </c>
      <c r="TTZ127" s="229">
        <f t="shared" si="250"/>
        <v>0</v>
      </c>
      <c r="TUA127" s="229">
        <f t="shared" si="250"/>
        <v>0</v>
      </c>
      <c r="TUB127" s="229">
        <f t="shared" si="250"/>
        <v>0</v>
      </c>
      <c r="TUC127" s="229">
        <f t="shared" si="250"/>
        <v>0</v>
      </c>
      <c r="TUD127" s="229">
        <f t="shared" si="250"/>
        <v>0</v>
      </c>
      <c r="TUE127" s="229">
        <f t="shared" si="250"/>
        <v>0</v>
      </c>
      <c r="TUF127" s="229">
        <f t="shared" si="250"/>
        <v>0</v>
      </c>
      <c r="TUG127" s="229">
        <f t="shared" si="250"/>
        <v>0</v>
      </c>
      <c r="TUH127" s="229">
        <f t="shared" si="250"/>
        <v>0</v>
      </c>
      <c r="TUI127" s="229">
        <f t="shared" si="250"/>
        <v>0</v>
      </c>
      <c r="TUJ127" s="229">
        <f t="shared" si="250"/>
        <v>0</v>
      </c>
      <c r="TUK127" s="229">
        <f t="shared" si="250"/>
        <v>0</v>
      </c>
      <c r="TUL127" s="229">
        <f t="shared" si="250"/>
        <v>0</v>
      </c>
      <c r="TUM127" s="229">
        <f t="shared" si="250"/>
        <v>0</v>
      </c>
      <c r="TUN127" s="229">
        <f t="shared" si="250"/>
        <v>0</v>
      </c>
      <c r="TUO127" s="229">
        <f t="shared" si="250"/>
        <v>0</v>
      </c>
      <c r="TUP127" s="229">
        <f t="shared" si="250"/>
        <v>0</v>
      </c>
      <c r="TUQ127" s="229">
        <f t="shared" si="250"/>
        <v>0</v>
      </c>
      <c r="TUR127" s="229">
        <f t="shared" si="250"/>
        <v>0</v>
      </c>
      <c r="TUS127" s="229">
        <f t="shared" si="250"/>
        <v>0</v>
      </c>
      <c r="TUT127" s="229">
        <f t="shared" si="250"/>
        <v>0</v>
      </c>
      <c r="TUU127" s="229">
        <f t="shared" si="250"/>
        <v>0</v>
      </c>
      <c r="TUV127" s="229">
        <f t="shared" si="250"/>
        <v>0</v>
      </c>
      <c r="TUW127" s="229">
        <f t="shared" si="250"/>
        <v>0</v>
      </c>
      <c r="TUX127" s="229">
        <f t="shared" si="250"/>
        <v>0</v>
      </c>
      <c r="TUY127" s="229">
        <f t="shared" si="250"/>
        <v>0</v>
      </c>
      <c r="TUZ127" s="229">
        <f t="shared" si="250"/>
        <v>0</v>
      </c>
      <c r="TVA127" s="229">
        <f t="shared" si="250"/>
        <v>0</v>
      </c>
      <c r="TVB127" s="229">
        <f t="shared" si="250"/>
        <v>0</v>
      </c>
      <c r="TVC127" s="229">
        <f t="shared" si="250"/>
        <v>0</v>
      </c>
      <c r="TVD127" s="229">
        <f t="shared" si="250"/>
        <v>0</v>
      </c>
      <c r="TVE127" s="229">
        <f t="shared" si="250"/>
        <v>0</v>
      </c>
      <c r="TVF127" s="229">
        <f t="shared" si="250"/>
        <v>0</v>
      </c>
      <c r="TVG127" s="229">
        <f t="shared" si="250"/>
        <v>0</v>
      </c>
      <c r="TVH127" s="229">
        <f t="shared" si="250"/>
        <v>0</v>
      </c>
      <c r="TVI127" s="229">
        <f t="shared" si="250"/>
        <v>0</v>
      </c>
      <c r="TVJ127" s="229">
        <f t="shared" si="250"/>
        <v>0</v>
      </c>
      <c r="TVK127" s="229">
        <f t="shared" si="250"/>
        <v>0</v>
      </c>
      <c r="TVL127" s="229">
        <f t="shared" si="250"/>
        <v>0</v>
      </c>
      <c r="TVM127" s="229">
        <f t="shared" si="250"/>
        <v>0</v>
      </c>
      <c r="TVN127" s="229">
        <f t="shared" si="250"/>
        <v>0</v>
      </c>
      <c r="TVO127" s="229">
        <f t="shared" si="250"/>
        <v>0</v>
      </c>
      <c r="TVP127" s="229">
        <f t="shared" si="250"/>
        <v>0</v>
      </c>
      <c r="TVQ127" s="229">
        <f t="shared" ref="TVQ127:TYB127" si="251">IFERROR(TVO127*TVM127,"")</f>
        <v>0</v>
      </c>
      <c r="TVR127" s="229">
        <f t="shared" si="251"/>
        <v>0</v>
      </c>
      <c r="TVS127" s="229">
        <f t="shared" si="251"/>
        <v>0</v>
      </c>
      <c r="TVT127" s="229">
        <f t="shared" si="251"/>
        <v>0</v>
      </c>
      <c r="TVU127" s="229">
        <f t="shared" si="251"/>
        <v>0</v>
      </c>
      <c r="TVV127" s="229">
        <f t="shared" si="251"/>
        <v>0</v>
      </c>
      <c r="TVW127" s="229">
        <f t="shared" si="251"/>
        <v>0</v>
      </c>
      <c r="TVX127" s="229">
        <f t="shared" si="251"/>
        <v>0</v>
      </c>
      <c r="TVY127" s="229">
        <f t="shared" si="251"/>
        <v>0</v>
      </c>
      <c r="TVZ127" s="229">
        <f t="shared" si="251"/>
        <v>0</v>
      </c>
      <c r="TWA127" s="229">
        <f t="shared" si="251"/>
        <v>0</v>
      </c>
      <c r="TWB127" s="229">
        <f t="shared" si="251"/>
        <v>0</v>
      </c>
      <c r="TWC127" s="229">
        <f t="shared" si="251"/>
        <v>0</v>
      </c>
      <c r="TWD127" s="229">
        <f t="shared" si="251"/>
        <v>0</v>
      </c>
      <c r="TWE127" s="229">
        <f t="shared" si="251"/>
        <v>0</v>
      </c>
      <c r="TWF127" s="229">
        <f t="shared" si="251"/>
        <v>0</v>
      </c>
      <c r="TWG127" s="229">
        <f t="shared" si="251"/>
        <v>0</v>
      </c>
      <c r="TWH127" s="229">
        <f t="shared" si="251"/>
        <v>0</v>
      </c>
      <c r="TWI127" s="229">
        <f t="shared" si="251"/>
        <v>0</v>
      </c>
      <c r="TWJ127" s="229">
        <f t="shared" si="251"/>
        <v>0</v>
      </c>
      <c r="TWK127" s="229">
        <f t="shared" si="251"/>
        <v>0</v>
      </c>
      <c r="TWL127" s="229">
        <f t="shared" si="251"/>
        <v>0</v>
      </c>
      <c r="TWM127" s="229">
        <f t="shared" si="251"/>
        <v>0</v>
      </c>
      <c r="TWN127" s="229">
        <f t="shared" si="251"/>
        <v>0</v>
      </c>
      <c r="TWO127" s="229">
        <f t="shared" si="251"/>
        <v>0</v>
      </c>
      <c r="TWP127" s="229">
        <f t="shared" si="251"/>
        <v>0</v>
      </c>
      <c r="TWQ127" s="229">
        <f t="shared" si="251"/>
        <v>0</v>
      </c>
      <c r="TWR127" s="229">
        <f t="shared" si="251"/>
        <v>0</v>
      </c>
      <c r="TWS127" s="229">
        <f t="shared" si="251"/>
        <v>0</v>
      </c>
      <c r="TWT127" s="229">
        <f t="shared" si="251"/>
        <v>0</v>
      </c>
      <c r="TWU127" s="229">
        <f t="shared" si="251"/>
        <v>0</v>
      </c>
      <c r="TWV127" s="229">
        <f t="shared" si="251"/>
        <v>0</v>
      </c>
      <c r="TWW127" s="229">
        <f t="shared" si="251"/>
        <v>0</v>
      </c>
      <c r="TWX127" s="229">
        <f t="shared" si="251"/>
        <v>0</v>
      </c>
      <c r="TWY127" s="229">
        <f t="shared" si="251"/>
        <v>0</v>
      </c>
      <c r="TWZ127" s="229">
        <f t="shared" si="251"/>
        <v>0</v>
      </c>
      <c r="TXA127" s="229">
        <f t="shared" si="251"/>
        <v>0</v>
      </c>
      <c r="TXB127" s="229">
        <f t="shared" si="251"/>
        <v>0</v>
      </c>
      <c r="TXC127" s="229">
        <f t="shared" si="251"/>
        <v>0</v>
      </c>
      <c r="TXD127" s="229">
        <f t="shared" si="251"/>
        <v>0</v>
      </c>
      <c r="TXE127" s="229">
        <f t="shared" si="251"/>
        <v>0</v>
      </c>
      <c r="TXF127" s="229">
        <f t="shared" si="251"/>
        <v>0</v>
      </c>
      <c r="TXG127" s="229">
        <f t="shared" si="251"/>
        <v>0</v>
      </c>
      <c r="TXH127" s="229">
        <f t="shared" si="251"/>
        <v>0</v>
      </c>
      <c r="TXI127" s="229">
        <f t="shared" si="251"/>
        <v>0</v>
      </c>
      <c r="TXJ127" s="229">
        <f t="shared" si="251"/>
        <v>0</v>
      </c>
      <c r="TXK127" s="229">
        <f t="shared" si="251"/>
        <v>0</v>
      </c>
      <c r="TXL127" s="229">
        <f t="shared" si="251"/>
        <v>0</v>
      </c>
      <c r="TXM127" s="229">
        <f t="shared" si="251"/>
        <v>0</v>
      </c>
      <c r="TXN127" s="229">
        <f t="shared" si="251"/>
        <v>0</v>
      </c>
      <c r="TXO127" s="229">
        <f t="shared" si="251"/>
        <v>0</v>
      </c>
      <c r="TXP127" s="229">
        <f t="shared" si="251"/>
        <v>0</v>
      </c>
      <c r="TXQ127" s="229">
        <f t="shared" si="251"/>
        <v>0</v>
      </c>
      <c r="TXR127" s="229">
        <f t="shared" si="251"/>
        <v>0</v>
      </c>
      <c r="TXS127" s="229">
        <f t="shared" si="251"/>
        <v>0</v>
      </c>
      <c r="TXT127" s="229">
        <f t="shared" si="251"/>
        <v>0</v>
      </c>
      <c r="TXU127" s="229">
        <f t="shared" si="251"/>
        <v>0</v>
      </c>
      <c r="TXV127" s="229">
        <f t="shared" si="251"/>
        <v>0</v>
      </c>
      <c r="TXW127" s="229">
        <f t="shared" si="251"/>
        <v>0</v>
      </c>
      <c r="TXX127" s="229">
        <f t="shared" si="251"/>
        <v>0</v>
      </c>
      <c r="TXY127" s="229">
        <f t="shared" si="251"/>
        <v>0</v>
      </c>
      <c r="TXZ127" s="229">
        <f t="shared" si="251"/>
        <v>0</v>
      </c>
      <c r="TYA127" s="229">
        <f t="shared" si="251"/>
        <v>0</v>
      </c>
      <c r="TYB127" s="229">
        <f t="shared" si="251"/>
        <v>0</v>
      </c>
      <c r="TYC127" s="229">
        <f t="shared" ref="TYC127:UAN127" si="252">IFERROR(TYA127*TXY127,"")</f>
        <v>0</v>
      </c>
      <c r="TYD127" s="229">
        <f t="shared" si="252"/>
        <v>0</v>
      </c>
      <c r="TYE127" s="229">
        <f t="shared" si="252"/>
        <v>0</v>
      </c>
      <c r="TYF127" s="229">
        <f t="shared" si="252"/>
        <v>0</v>
      </c>
      <c r="TYG127" s="229">
        <f t="shared" si="252"/>
        <v>0</v>
      </c>
      <c r="TYH127" s="229">
        <f t="shared" si="252"/>
        <v>0</v>
      </c>
      <c r="TYI127" s="229">
        <f t="shared" si="252"/>
        <v>0</v>
      </c>
      <c r="TYJ127" s="229">
        <f t="shared" si="252"/>
        <v>0</v>
      </c>
      <c r="TYK127" s="229">
        <f t="shared" si="252"/>
        <v>0</v>
      </c>
      <c r="TYL127" s="229">
        <f t="shared" si="252"/>
        <v>0</v>
      </c>
      <c r="TYM127" s="229">
        <f t="shared" si="252"/>
        <v>0</v>
      </c>
      <c r="TYN127" s="229">
        <f t="shared" si="252"/>
        <v>0</v>
      </c>
      <c r="TYO127" s="229">
        <f t="shared" si="252"/>
        <v>0</v>
      </c>
      <c r="TYP127" s="229">
        <f t="shared" si="252"/>
        <v>0</v>
      </c>
      <c r="TYQ127" s="229">
        <f t="shared" si="252"/>
        <v>0</v>
      </c>
      <c r="TYR127" s="229">
        <f t="shared" si="252"/>
        <v>0</v>
      </c>
      <c r="TYS127" s="229">
        <f t="shared" si="252"/>
        <v>0</v>
      </c>
      <c r="TYT127" s="229">
        <f t="shared" si="252"/>
        <v>0</v>
      </c>
      <c r="TYU127" s="229">
        <f t="shared" si="252"/>
        <v>0</v>
      </c>
      <c r="TYV127" s="229">
        <f t="shared" si="252"/>
        <v>0</v>
      </c>
      <c r="TYW127" s="229">
        <f t="shared" si="252"/>
        <v>0</v>
      </c>
      <c r="TYX127" s="229">
        <f t="shared" si="252"/>
        <v>0</v>
      </c>
      <c r="TYY127" s="229">
        <f t="shared" si="252"/>
        <v>0</v>
      </c>
      <c r="TYZ127" s="229">
        <f t="shared" si="252"/>
        <v>0</v>
      </c>
      <c r="TZA127" s="229">
        <f t="shared" si="252"/>
        <v>0</v>
      </c>
      <c r="TZB127" s="229">
        <f t="shared" si="252"/>
        <v>0</v>
      </c>
      <c r="TZC127" s="229">
        <f t="shared" si="252"/>
        <v>0</v>
      </c>
      <c r="TZD127" s="229">
        <f t="shared" si="252"/>
        <v>0</v>
      </c>
      <c r="TZE127" s="229">
        <f t="shared" si="252"/>
        <v>0</v>
      </c>
      <c r="TZF127" s="229">
        <f t="shared" si="252"/>
        <v>0</v>
      </c>
      <c r="TZG127" s="229">
        <f t="shared" si="252"/>
        <v>0</v>
      </c>
      <c r="TZH127" s="229">
        <f t="shared" si="252"/>
        <v>0</v>
      </c>
      <c r="TZI127" s="229">
        <f t="shared" si="252"/>
        <v>0</v>
      </c>
      <c r="TZJ127" s="229">
        <f t="shared" si="252"/>
        <v>0</v>
      </c>
      <c r="TZK127" s="229">
        <f t="shared" si="252"/>
        <v>0</v>
      </c>
      <c r="TZL127" s="229">
        <f t="shared" si="252"/>
        <v>0</v>
      </c>
      <c r="TZM127" s="229">
        <f t="shared" si="252"/>
        <v>0</v>
      </c>
      <c r="TZN127" s="229">
        <f t="shared" si="252"/>
        <v>0</v>
      </c>
      <c r="TZO127" s="229">
        <f t="shared" si="252"/>
        <v>0</v>
      </c>
      <c r="TZP127" s="229">
        <f t="shared" si="252"/>
        <v>0</v>
      </c>
      <c r="TZQ127" s="229">
        <f t="shared" si="252"/>
        <v>0</v>
      </c>
      <c r="TZR127" s="229">
        <f t="shared" si="252"/>
        <v>0</v>
      </c>
      <c r="TZS127" s="229">
        <f t="shared" si="252"/>
        <v>0</v>
      </c>
      <c r="TZT127" s="229">
        <f t="shared" si="252"/>
        <v>0</v>
      </c>
      <c r="TZU127" s="229">
        <f t="shared" si="252"/>
        <v>0</v>
      </c>
      <c r="TZV127" s="229">
        <f t="shared" si="252"/>
        <v>0</v>
      </c>
      <c r="TZW127" s="229">
        <f t="shared" si="252"/>
        <v>0</v>
      </c>
      <c r="TZX127" s="229">
        <f t="shared" si="252"/>
        <v>0</v>
      </c>
      <c r="TZY127" s="229">
        <f t="shared" si="252"/>
        <v>0</v>
      </c>
      <c r="TZZ127" s="229">
        <f t="shared" si="252"/>
        <v>0</v>
      </c>
      <c r="UAA127" s="229">
        <f t="shared" si="252"/>
        <v>0</v>
      </c>
      <c r="UAB127" s="229">
        <f t="shared" si="252"/>
        <v>0</v>
      </c>
      <c r="UAC127" s="229">
        <f t="shared" si="252"/>
        <v>0</v>
      </c>
      <c r="UAD127" s="229">
        <f t="shared" si="252"/>
        <v>0</v>
      </c>
      <c r="UAE127" s="229">
        <f t="shared" si="252"/>
        <v>0</v>
      </c>
      <c r="UAF127" s="229">
        <f t="shared" si="252"/>
        <v>0</v>
      </c>
      <c r="UAG127" s="229">
        <f t="shared" si="252"/>
        <v>0</v>
      </c>
      <c r="UAH127" s="229">
        <f t="shared" si="252"/>
        <v>0</v>
      </c>
      <c r="UAI127" s="229">
        <f t="shared" si="252"/>
        <v>0</v>
      </c>
      <c r="UAJ127" s="229">
        <f t="shared" si="252"/>
        <v>0</v>
      </c>
      <c r="UAK127" s="229">
        <f t="shared" si="252"/>
        <v>0</v>
      </c>
      <c r="UAL127" s="229">
        <f t="shared" si="252"/>
        <v>0</v>
      </c>
      <c r="UAM127" s="229">
        <f t="shared" si="252"/>
        <v>0</v>
      </c>
      <c r="UAN127" s="229">
        <f t="shared" si="252"/>
        <v>0</v>
      </c>
      <c r="UAO127" s="229">
        <f t="shared" ref="UAO127:UCZ127" si="253">IFERROR(UAM127*UAK127,"")</f>
        <v>0</v>
      </c>
      <c r="UAP127" s="229">
        <f t="shared" si="253"/>
        <v>0</v>
      </c>
      <c r="UAQ127" s="229">
        <f t="shared" si="253"/>
        <v>0</v>
      </c>
      <c r="UAR127" s="229">
        <f t="shared" si="253"/>
        <v>0</v>
      </c>
      <c r="UAS127" s="229">
        <f t="shared" si="253"/>
        <v>0</v>
      </c>
      <c r="UAT127" s="229">
        <f t="shared" si="253"/>
        <v>0</v>
      </c>
      <c r="UAU127" s="229">
        <f t="shared" si="253"/>
        <v>0</v>
      </c>
      <c r="UAV127" s="229">
        <f t="shared" si="253"/>
        <v>0</v>
      </c>
      <c r="UAW127" s="229">
        <f t="shared" si="253"/>
        <v>0</v>
      </c>
      <c r="UAX127" s="229">
        <f t="shared" si="253"/>
        <v>0</v>
      </c>
      <c r="UAY127" s="229">
        <f t="shared" si="253"/>
        <v>0</v>
      </c>
      <c r="UAZ127" s="229">
        <f t="shared" si="253"/>
        <v>0</v>
      </c>
      <c r="UBA127" s="229">
        <f t="shared" si="253"/>
        <v>0</v>
      </c>
      <c r="UBB127" s="229">
        <f t="shared" si="253"/>
        <v>0</v>
      </c>
      <c r="UBC127" s="229">
        <f t="shared" si="253"/>
        <v>0</v>
      </c>
      <c r="UBD127" s="229">
        <f t="shared" si="253"/>
        <v>0</v>
      </c>
      <c r="UBE127" s="229">
        <f t="shared" si="253"/>
        <v>0</v>
      </c>
      <c r="UBF127" s="229">
        <f t="shared" si="253"/>
        <v>0</v>
      </c>
      <c r="UBG127" s="229">
        <f t="shared" si="253"/>
        <v>0</v>
      </c>
      <c r="UBH127" s="229">
        <f t="shared" si="253"/>
        <v>0</v>
      </c>
      <c r="UBI127" s="229">
        <f t="shared" si="253"/>
        <v>0</v>
      </c>
      <c r="UBJ127" s="229">
        <f t="shared" si="253"/>
        <v>0</v>
      </c>
      <c r="UBK127" s="229">
        <f t="shared" si="253"/>
        <v>0</v>
      </c>
      <c r="UBL127" s="229">
        <f t="shared" si="253"/>
        <v>0</v>
      </c>
      <c r="UBM127" s="229">
        <f t="shared" si="253"/>
        <v>0</v>
      </c>
      <c r="UBN127" s="229">
        <f t="shared" si="253"/>
        <v>0</v>
      </c>
      <c r="UBO127" s="229">
        <f t="shared" si="253"/>
        <v>0</v>
      </c>
      <c r="UBP127" s="229">
        <f t="shared" si="253"/>
        <v>0</v>
      </c>
      <c r="UBQ127" s="229">
        <f t="shared" si="253"/>
        <v>0</v>
      </c>
      <c r="UBR127" s="229">
        <f t="shared" si="253"/>
        <v>0</v>
      </c>
      <c r="UBS127" s="229">
        <f t="shared" si="253"/>
        <v>0</v>
      </c>
      <c r="UBT127" s="229">
        <f t="shared" si="253"/>
        <v>0</v>
      </c>
      <c r="UBU127" s="229">
        <f t="shared" si="253"/>
        <v>0</v>
      </c>
      <c r="UBV127" s="229">
        <f t="shared" si="253"/>
        <v>0</v>
      </c>
      <c r="UBW127" s="229">
        <f t="shared" si="253"/>
        <v>0</v>
      </c>
      <c r="UBX127" s="229">
        <f t="shared" si="253"/>
        <v>0</v>
      </c>
      <c r="UBY127" s="229">
        <f t="shared" si="253"/>
        <v>0</v>
      </c>
      <c r="UBZ127" s="229">
        <f t="shared" si="253"/>
        <v>0</v>
      </c>
      <c r="UCA127" s="229">
        <f t="shared" si="253"/>
        <v>0</v>
      </c>
      <c r="UCB127" s="229">
        <f t="shared" si="253"/>
        <v>0</v>
      </c>
      <c r="UCC127" s="229">
        <f t="shared" si="253"/>
        <v>0</v>
      </c>
      <c r="UCD127" s="229">
        <f t="shared" si="253"/>
        <v>0</v>
      </c>
      <c r="UCE127" s="229">
        <f t="shared" si="253"/>
        <v>0</v>
      </c>
      <c r="UCF127" s="229">
        <f t="shared" si="253"/>
        <v>0</v>
      </c>
      <c r="UCG127" s="229">
        <f t="shared" si="253"/>
        <v>0</v>
      </c>
      <c r="UCH127" s="229">
        <f t="shared" si="253"/>
        <v>0</v>
      </c>
      <c r="UCI127" s="229">
        <f t="shared" si="253"/>
        <v>0</v>
      </c>
      <c r="UCJ127" s="229">
        <f t="shared" si="253"/>
        <v>0</v>
      </c>
      <c r="UCK127" s="229">
        <f t="shared" si="253"/>
        <v>0</v>
      </c>
      <c r="UCL127" s="229">
        <f t="shared" si="253"/>
        <v>0</v>
      </c>
      <c r="UCM127" s="229">
        <f t="shared" si="253"/>
        <v>0</v>
      </c>
      <c r="UCN127" s="229">
        <f t="shared" si="253"/>
        <v>0</v>
      </c>
      <c r="UCO127" s="229">
        <f t="shared" si="253"/>
        <v>0</v>
      </c>
      <c r="UCP127" s="229">
        <f t="shared" si="253"/>
        <v>0</v>
      </c>
      <c r="UCQ127" s="229">
        <f t="shared" si="253"/>
        <v>0</v>
      </c>
      <c r="UCR127" s="229">
        <f t="shared" si="253"/>
        <v>0</v>
      </c>
      <c r="UCS127" s="229">
        <f t="shared" si="253"/>
        <v>0</v>
      </c>
      <c r="UCT127" s="229">
        <f t="shared" si="253"/>
        <v>0</v>
      </c>
      <c r="UCU127" s="229">
        <f t="shared" si="253"/>
        <v>0</v>
      </c>
      <c r="UCV127" s="229">
        <f t="shared" si="253"/>
        <v>0</v>
      </c>
      <c r="UCW127" s="229">
        <f t="shared" si="253"/>
        <v>0</v>
      </c>
      <c r="UCX127" s="229">
        <f t="shared" si="253"/>
        <v>0</v>
      </c>
      <c r="UCY127" s="229">
        <f t="shared" si="253"/>
        <v>0</v>
      </c>
      <c r="UCZ127" s="229">
        <f t="shared" si="253"/>
        <v>0</v>
      </c>
      <c r="UDA127" s="229">
        <f t="shared" ref="UDA127:UFL127" si="254">IFERROR(UCY127*UCW127,"")</f>
        <v>0</v>
      </c>
      <c r="UDB127" s="229">
        <f t="shared" si="254"/>
        <v>0</v>
      </c>
      <c r="UDC127" s="229">
        <f t="shared" si="254"/>
        <v>0</v>
      </c>
      <c r="UDD127" s="229">
        <f t="shared" si="254"/>
        <v>0</v>
      </c>
      <c r="UDE127" s="229">
        <f t="shared" si="254"/>
        <v>0</v>
      </c>
      <c r="UDF127" s="229">
        <f t="shared" si="254"/>
        <v>0</v>
      </c>
      <c r="UDG127" s="229">
        <f t="shared" si="254"/>
        <v>0</v>
      </c>
      <c r="UDH127" s="229">
        <f t="shared" si="254"/>
        <v>0</v>
      </c>
      <c r="UDI127" s="229">
        <f t="shared" si="254"/>
        <v>0</v>
      </c>
      <c r="UDJ127" s="229">
        <f t="shared" si="254"/>
        <v>0</v>
      </c>
      <c r="UDK127" s="229">
        <f t="shared" si="254"/>
        <v>0</v>
      </c>
      <c r="UDL127" s="229">
        <f t="shared" si="254"/>
        <v>0</v>
      </c>
      <c r="UDM127" s="229">
        <f t="shared" si="254"/>
        <v>0</v>
      </c>
      <c r="UDN127" s="229">
        <f t="shared" si="254"/>
        <v>0</v>
      </c>
      <c r="UDO127" s="229">
        <f t="shared" si="254"/>
        <v>0</v>
      </c>
      <c r="UDP127" s="229">
        <f t="shared" si="254"/>
        <v>0</v>
      </c>
      <c r="UDQ127" s="229">
        <f t="shared" si="254"/>
        <v>0</v>
      </c>
      <c r="UDR127" s="229">
        <f t="shared" si="254"/>
        <v>0</v>
      </c>
      <c r="UDS127" s="229">
        <f t="shared" si="254"/>
        <v>0</v>
      </c>
      <c r="UDT127" s="229">
        <f t="shared" si="254"/>
        <v>0</v>
      </c>
      <c r="UDU127" s="229">
        <f t="shared" si="254"/>
        <v>0</v>
      </c>
      <c r="UDV127" s="229">
        <f t="shared" si="254"/>
        <v>0</v>
      </c>
      <c r="UDW127" s="229">
        <f t="shared" si="254"/>
        <v>0</v>
      </c>
      <c r="UDX127" s="229">
        <f t="shared" si="254"/>
        <v>0</v>
      </c>
      <c r="UDY127" s="229">
        <f t="shared" si="254"/>
        <v>0</v>
      </c>
      <c r="UDZ127" s="229">
        <f t="shared" si="254"/>
        <v>0</v>
      </c>
      <c r="UEA127" s="229">
        <f t="shared" si="254"/>
        <v>0</v>
      </c>
      <c r="UEB127" s="229">
        <f t="shared" si="254"/>
        <v>0</v>
      </c>
      <c r="UEC127" s="229">
        <f t="shared" si="254"/>
        <v>0</v>
      </c>
      <c r="UED127" s="229">
        <f t="shared" si="254"/>
        <v>0</v>
      </c>
      <c r="UEE127" s="229">
        <f t="shared" si="254"/>
        <v>0</v>
      </c>
      <c r="UEF127" s="229">
        <f t="shared" si="254"/>
        <v>0</v>
      </c>
      <c r="UEG127" s="229">
        <f t="shared" si="254"/>
        <v>0</v>
      </c>
      <c r="UEH127" s="229">
        <f t="shared" si="254"/>
        <v>0</v>
      </c>
      <c r="UEI127" s="229">
        <f t="shared" si="254"/>
        <v>0</v>
      </c>
      <c r="UEJ127" s="229">
        <f t="shared" si="254"/>
        <v>0</v>
      </c>
      <c r="UEK127" s="229">
        <f t="shared" si="254"/>
        <v>0</v>
      </c>
      <c r="UEL127" s="229">
        <f t="shared" si="254"/>
        <v>0</v>
      </c>
      <c r="UEM127" s="229">
        <f t="shared" si="254"/>
        <v>0</v>
      </c>
      <c r="UEN127" s="229">
        <f t="shared" si="254"/>
        <v>0</v>
      </c>
      <c r="UEO127" s="229">
        <f t="shared" si="254"/>
        <v>0</v>
      </c>
      <c r="UEP127" s="229">
        <f t="shared" si="254"/>
        <v>0</v>
      </c>
      <c r="UEQ127" s="229">
        <f t="shared" si="254"/>
        <v>0</v>
      </c>
      <c r="UER127" s="229">
        <f t="shared" si="254"/>
        <v>0</v>
      </c>
      <c r="UES127" s="229">
        <f t="shared" si="254"/>
        <v>0</v>
      </c>
      <c r="UET127" s="229">
        <f t="shared" si="254"/>
        <v>0</v>
      </c>
      <c r="UEU127" s="229">
        <f t="shared" si="254"/>
        <v>0</v>
      </c>
      <c r="UEV127" s="229">
        <f t="shared" si="254"/>
        <v>0</v>
      </c>
      <c r="UEW127" s="229">
        <f t="shared" si="254"/>
        <v>0</v>
      </c>
      <c r="UEX127" s="229">
        <f t="shared" si="254"/>
        <v>0</v>
      </c>
      <c r="UEY127" s="229">
        <f t="shared" si="254"/>
        <v>0</v>
      </c>
      <c r="UEZ127" s="229">
        <f t="shared" si="254"/>
        <v>0</v>
      </c>
      <c r="UFA127" s="229">
        <f t="shared" si="254"/>
        <v>0</v>
      </c>
      <c r="UFB127" s="229">
        <f t="shared" si="254"/>
        <v>0</v>
      </c>
      <c r="UFC127" s="229">
        <f t="shared" si="254"/>
        <v>0</v>
      </c>
      <c r="UFD127" s="229">
        <f t="shared" si="254"/>
        <v>0</v>
      </c>
      <c r="UFE127" s="229">
        <f t="shared" si="254"/>
        <v>0</v>
      </c>
      <c r="UFF127" s="229">
        <f t="shared" si="254"/>
        <v>0</v>
      </c>
      <c r="UFG127" s="229">
        <f t="shared" si="254"/>
        <v>0</v>
      </c>
      <c r="UFH127" s="229">
        <f t="shared" si="254"/>
        <v>0</v>
      </c>
      <c r="UFI127" s="229">
        <f t="shared" si="254"/>
        <v>0</v>
      </c>
      <c r="UFJ127" s="229">
        <f t="shared" si="254"/>
        <v>0</v>
      </c>
      <c r="UFK127" s="229">
        <f t="shared" si="254"/>
        <v>0</v>
      </c>
      <c r="UFL127" s="229">
        <f t="shared" si="254"/>
        <v>0</v>
      </c>
      <c r="UFM127" s="229">
        <f t="shared" ref="UFM127:UHX127" si="255">IFERROR(UFK127*UFI127,"")</f>
        <v>0</v>
      </c>
      <c r="UFN127" s="229">
        <f t="shared" si="255"/>
        <v>0</v>
      </c>
      <c r="UFO127" s="229">
        <f t="shared" si="255"/>
        <v>0</v>
      </c>
      <c r="UFP127" s="229">
        <f t="shared" si="255"/>
        <v>0</v>
      </c>
      <c r="UFQ127" s="229">
        <f t="shared" si="255"/>
        <v>0</v>
      </c>
      <c r="UFR127" s="229">
        <f t="shared" si="255"/>
        <v>0</v>
      </c>
      <c r="UFS127" s="229">
        <f t="shared" si="255"/>
        <v>0</v>
      </c>
      <c r="UFT127" s="229">
        <f t="shared" si="255"/>
        <v>0</v>
      </c>
      <c r="UFU127" s="229">
        <f t="shared" si="255"/>
        <v>0</v>
      </c>
      <c r="UFV127" s="229">
        <f t="shared" si="255"/>
        <v>0</v>
      </c>
      <c r="UFW127" s="229">
        <f t="shared" si="255"/>
        <v>0</v>
      </c>
      <c r="UFX127" s="229">
        <f t="shared" si="255"/>
        <v>0</v>
      </c>
      <c r="UFY127" s="229">
        <f t="shared" si="255"/>
        <v>0</v>
      </c>
      <c r="UFZ127" s="229">
        <f t="shared" si="255"/>
        <v>0</v>
      </c>
      <c r="UGA127" s="229">
        <f t="shared" si="255"/>
        <v>0</v>
      </c>
      <c r="UGB127" s="229">
        <f t="shared" si="255"/>
        <v>0</v>
      </c>
      <c r="UGC127" s="229">
        <f t="shared" si="255"/>
        <v>0</v>
      </c>
      <c r="UGD127" s="229">
        <f t="shared" si="255"/>
        <v>0</v>
      </c>
      <c r="UGE127" s="229">
        <f t="shared" si="255"/>
        <v>0</v>
      </c>
      <c r="UGF127" s="229">
        <f t="shared" si="255"/>
        <v>0</v>
      </c>
      <c r="UGG127" s="229">
        <f t="shared" si="255"/>
        <v>0</v>
      </c>
      <c r="UGH127" s="229">
        <f t="shared" si="255"/>
        <v>0</v>
      </c>
      <c r="UGI127" s="229">
        <f t="shared" si="255"/>
        <v>0</v>
      </c>
      <c r="UGJ127" s="229">
        <f t="shared" si="255"/>
        <v>0</v>
      </c>
      <c r="UGK127" s="229">
        <f t="shared" si="255"/>
        <v>0</v>
      </c>
      <c r="UGL127" s="229">
        <f t="shared" si="255"/>
        <v>0</v>
      </c>
      <c r="UGM127" s="229">
        <f t="shared" si="255"/>
        <v>0</v>
      </c>
      <c r="UGN127" s="229">
        <f t="shared" si="255"/>
        <v>0</v>
      </c>
      <c r="UGO127" s="229">
        <f t="shared" si="255"/>
        <v>0</v>
      </c>
      <c r="UGP127" s="229">
        <f t="shared" si="255"/>
        <v>0</v>
      </c>
      <c r="UGQ127" s="229">
        <f t="shared" si="255"/>
        <v>0</v>
      </c>
      <c r="UGR127" s="229">
        <f t="shared" si="255"/>
        <v>0</v>
      </c>
      <c r="UGS127" s="229">
        <f t="shared" si="255"/>
        <v>0</v>
      </c>
      <c r="UGT127" s="229">
        <f t="shared" si="255"/>
        <v>0</v>
      </c>
      <c r="UGU127" s="229">
        <f t="shared" si="255"/>
        <v>0</v>
      </c>
      <c r="UGV127" s="229">
        <f t="shared" si="255"/>
        <v>0</v>
      </c>
      <c r="UGW127" s="229">
        <f t="shared" si="255"/>
        <v>0</v>
      </c>
      <c r="UGX127" s="229">
        <f t="shared" si="255"/>
        <v>0</v>
      </c>
      <c r="UGY127" s="229">
        <f t="shared" si="255"/>
        <v>0</v>
      </c>
      <c r="UGZ127" s="229">
        <f t="shared" si="255"/>
        <v>0</v>
      </c>
      <c r="UHA127" s="229">
        <f t="shared" si="255"/>
        <v>0</v>
      </c>
      <c r="UHB127" s="229">
        <f t="shared" si="255"/>
        <v>0</v>
      </c>
      <c r="UHC127" s="229">
        <f t="shared" si="255"/>
        <v>0</v>
      </c>
      <c r="UHD127" s="229">
        <f t="shared" si="255"/>
        <v>0</v>
      </c>
      <c r="UHE127" s="229">
        <f t="shared" si="255"/>
        <v>0</v>
      </c>
      <c r="UHF127" s="229">
        <f t="shared" si="255"/>
        <v>0</v>
      </c>
      <c r="UHG127" s="229">
        <f t="shared" si="255"/>
        <v>0</v>
      </c>
      <c r="UHH127" s="229">
        <f t="shared" si="255"/>
        <v>0</v>
      </c>
      <c r="UHI127" s="229">
        <f t="shared" si="255"/>
        <v>0</v>
      </c>
      <c r="UHJ127" s="229">
        <f t="shared" si="255"/>
        <v>0</v>
      </c>
      <c r="UHK127" s="229">
        <f t="shared" si="255"/>
        <v>0</v>
      </c>
      <c r="UHL127" s="229">
        <f t="shared" si="255"/>
        <v>0</v>
      </c>
      <c r="UHM127" s="229">
        <f t="shared" si="255"/>
        <v>0</v>
      </c>
      <c r="UHN127" s="229">
        <f t="shared" si="255"/>
        <v>0</v>
      </c>
      <c r="UHO127" s="229">
        <f t="shared" si="255"/>
        <v>0</v>
      </c>
      <c r="UHP127" s="229">
        <f t="shared" si="255"/>
        <v>0</v>
      </c>
      <c r="UHQ127" s="229">
        <f t="shared" si="255"/>
        <v>0</v>
      </c>
      <c r="UHR127" s="229">
        <f t="shared" si="255"/>
        <v>0</v>
      </c>
      <c r="UHS127" s="229">
        <f t="shared" si="255"/>
        <v>0</v>
      </c>
      <c r="UHT127" s="229">
        <f t="shared" si="255"/>
        <v>0</v>
      </c>
      <c r="UHU127" s="229">
        <f t="shared" si="255"/>
        <v>0</v>
      </c>
      <c r="UHV127" s="229">
        <f t="shared" si="255"/>
        <v>0</v>
      </c>
      <c r="UHW127" s="229">
        <f t="shared" si="255"/>
        <v>0</v>
      </c>
      <c r="UHX127" s="229">
        <f t="shared" si="255"/>
        <v>0</v>
      </c>
      <c r="UHY127" s="229">
        <f t="shared" ref="UHY127:UKJ127" si="256">IFERROR(UHW127*UHU127,"")</f>
        <v>0</v>
      </c>
      <c r="UHZ127" s="229">
        <f t="shared" si="256"/>
        <v>0</v>
      </c>
      <c r="UIA127" s="229">
        <f t="shared" si="256"/>
        <v>0</v>
      </c>
      <c r="UIB127" s="229">
        <f t="shared" si="256"/>
        <v>0</v>
      </c>
      <c r="UIC127" s="229">
        <f t="shared" si="256"/>
        <v>0</v>
      </c>
      <c r="UID127" s="229">
        <f t="shared" si="256"/>
        <v>0</v>
      </c>
      <c r="UIE127" s="229">
        <f t="shared" si="256"/>
        <v>0</v>
      </c>
      <c r="UIF127" s="229">
        <f t="shared" si="256"/>
        <v>0</v>
      </c>
      <c r="UIG127" s="229">
        <f t="shared" si="256"/>
        <v>0</v>
      </c>
      <c r="UIH127" s="229">
        <f t="shared" si="256"/>
        <v>0</v>
      </c>
      <c r="UII127" s="229">
        <f t="shared" si="256"/>
        <v>0</v>
      </c>
      <c r="UIJ127" s="229">
        <f t="shared" si="256"/>
        <v>0</v>
      </c>
      <c r="UIK127" s="229">
        <f t="shared" si="256"/>
        <v>0</v>
      </c>
      <c r="UIL127" s="229">
        <f t="shared" si="256"/>
        <v>0</v>
      </c>
      <c r="UIM127" s="229">
        <f t="shared" si="256"/>
        <v>0</v>
      </c>
      <c r="UIN127" s="229">
        <f t="shared" si="256"/>
        <v>0</v>
      </c>
      <c r="UIO127" s="229">
        <f t="shared" si="256"/>
        <v>0</v>
      </c>
      <c r="UIP127" s="229">
        <f t="shared" si="256"/>
        <v>0</v>
      </c>
      <c r="UIQ127" s="229">
        <f t="shared" si="256"/>
        <v>0</v>
      </c>
      <c r="UIR127" s="229">
        <f t="shared" si="256"/>
        <v>0</v>
      </c>
      <c r="UIS127" s="229">
        <f t="shared" si="256"/>
        <v>0</v>
      </c>
      <c r="UIT127" s="229">
        <f t="shared" si="256"/>
        <v>0</v>
      </c>
      <c r="UIU127" s="229">
        <f t="shared" si="256"/>
        <v>0</v>
      </c>
      <c r="UIV127" s="229">
        <f t="shared" si="256"/>
        <v>0</v>
      </c>
      <c r="UIW127" s="229">
        <f t="shared" si="256"/>
        <v>0</v>
      </c>
      <c r="UIX127" s="229">
        <f t="shared" si="256"/>
        <v>0</v>
      </c>
      <c r="UIY127" s="229">
        <f t="shared" si="256"/>
        <v>0</v>
      </c>
      <c r="UIZ127" s="229">
        <f t="shared" si="256"/>
        <v>0</v>
      </c>
      <c r="UJA127" s="229">
        <f t="shared" si="256"/>
        <v>0</v>
      </c>
      <c r="UJB127" s="229">
        <f t="shared" si="256"/>
        <v>0</v>
      </c>
      <c r="UJC127" s="229">
        <f t="shared" si="256"/>
        <v>0</v>
      </c>
      <c r="UJD127" s="229">
        <f t="shared" si="256"/>
        <v>0</v>
      </c>
      <c r="UJE127" s="229">
        <f t="shared" si="256"/>
        <v>0</v>
      </c>
      <c r="UJF127" s="229">
        <f t="shared" si="256"/>
        <v>0</v>
      </c>
      <c r="UJG127" s="229">
        <f t="shared" si="256"/>
        <v>0</v>
      </c>
      <c r="UJH127" s="229">
        <f t="shared" si="256"/>
        <v>0</v>
      </c>
      <c r="UJI127" s="229">
        <f t="shared" si="256"/>
        <v>0</v>
      </c>
      <c r="UJJ127" s="229">
        <f t="shared" si="256"/>
        <v>0</v>
      </c>
      <c r="UJK127" s="229">
        <f t="shared" si="256"/>
        <v>0</v>
      </c>
      <c r="UJL127" s="229">
        <f t="shared" si="256"/>
        <v>0</v>
      </c>
      <c r="UJM127" s="229">
        <f t="shared" si="256"/>
        <v>0</v>
      </c>
      <c r="UJN127" s="229">
        <f t="shared" si="256"/>
        <v>0</v>
      </c>
      <c r="UJO127" s="229">
        <f t="shared" si="256"/>
        <v>0</v>
      </c>
      <c r="UJP127" s="229">
        <f t="shared" si="256"/>
        <v>0</v>
      </c>
      <c r="UJQ127" s="229">
        <f t="shared" si="256"/>
        <v>0</v>
      </c>
      <c r="UJR127" s="229">
        <f t="shared" si="256"/>
        <v>0</v>
      </c>
      <c r="UJS127" s="229">
        <f t="shared" si="256"/>
        <v>0</v>
      </c>
      <c r="UJT127" s="229">
        <f t="shared" si="256"/>
        <v>0</v>
      </c>
      <c r="UJU127" s="229">
        <f t="shared" si="256"/>
        <v>0</v>
      </c>
      <c r="UJV127" s="229">
        <f t="shared" si="256"/>
        <v>0</v>
      </c>
      <c r="UJW127" s="229">
        <f t="shared" si="256"/>
        <v>0</v>
      </c>
      <c r="UJX127" s="229">
        <f t="shared" si="256"/>
        <v>0</v>
      </c>
      <c r="UJY127" s="229">
        <f t="shared" si="256"/>
        <v>0</v>
      </c>
      <c r="UJZ127" s="229">
        <f t="shared" si="256"/>
        <v>0</v>
      </c>
      <c r="UKA127" s="229">
        <f t="shared" si="256"/>
        <v>0</v>
      </c>
      <c r="UKB127" s="229">
        <f t="shared" si="256"/>
        <v>0</v>
      </c>
      <c r="UKC127" s="229">
        <f t="shared" si="256"/>
        <v>0</v>
      </c>
      <c r="UKD127" s="229">
        <f t="shared" si="256"/>
        <v>0</v>
      </c>
      <c r="UKE127" s="229">
        <f t="shared" si="256"/>
        <v>0</v>
      </c>
      <c r="UKF127" s="229">
        <f t="shared" si="256"/>
        <v>0</v>
      </c>
      <c r="UKG127" s="229">
        <f t="shared" si="256"/>
        <v>0</v>
      </c>
      <c r="UKH127" s="229">
        <f t="shared" si="256"/>
        <v>0</v>
      </c>
      <c r="UKI127" s="229">
        <f t="shared" si="256"/>
        <v>0</v>
      </c>
      <c r="UKJ127" s="229">
        <f t="shared" si="256"/>
        <v>0</v>
      </c>
      <c r="UKK127" s="229">
        <f t="shared" ref="UKK127:UMV127" si="257">IFERROR(UKI127*UKG127,"")</f>
        <v>0</v>
      </c>
      <c r="UKL127" s="229">
        <f t="shared" si="257"/>
        <v>0</v>
      </c>
      <c r="UKM127" s="229">
        <f t="shared" si="257"/>
        <v>0</v>
      </c>
      <c r="UKN127" s="229">
        <f t="shared" si="257"/>
        <v>0</v>
      </c>
      <c r="UKO127" s="229">
        <f t="shared" si="257"/>
        <v>0</v>
      </c>
      <c r="UKP127" s="229">
        <f t="shared" si="257"/>
        <v>0</v>
      </c>
      <c r="UKQ127" s="229">
        <f t="shared" si="257"/>
        <v>0</v>
      </c>
      <c r="UKR127" s="229">
        <f t="shared" si="257"/>
        <v>0</v>
      </c>
      <c r="UKS127" s="229">
        <f t="shared" si="257"/>
        <v>0</v>
      </c>
      <c r="UKT127" s="229">
        <f t="shared" si="257"/>
        <v>0</v>
      </c>
      <c r="UKU127" s="229">
        <f t="shared" si="257"/>
        <v>0</v>
      </c>
      <c r="UKV127" s="229">
        <f t="shared" si="257"/>
        <v>0</v>
      </c>
      <c r="UKW127" s="229">
        <f t="shared" si="257"/>
        <v>0</v>
      </c>
      <c r="UKX127" s="229">
        <f t="shared" si="257"/>
        <v>0</v>
      </c>
      <c r="UKY127" s="229">
        <f t="shared" si="257"/>
        <v>0</v>
      </c>
      <c r="UKZ127" s="229">
        <f t="shared" si="257"/>
        <v>0</v>
      </c>
      <c r="ULA127" s="229">
        <f t="shared" si="257"/>
        <v>0</v>
      </c>
      <c r="ULB127" s="229">
        <f t="shared" si="257"/>
        <v>0</v>
      </c>
      <c r="ULC127" s="229">
        <f t="shared" si="257"/>
        <v>0</v>
      </c>
      <c r="ULD127" s="229">
        <f t="shared" si="257"/>
        <v>0</v>
      </c>
      <c r="ULE127" s="229">
        <f t="shared" si="257"/>
        <v>0</v>
      </c>
      <c r="ULF127" s="229">
        <f t="shared" si="257"/>
        <v>0</v>
      </c>
      <c r="ULG127" s="229">
        <f t="shared" si="257"/>
        <v>0</v>
      </c>
      <c r="ULH127" s="229">
        <f t="shared" si="257"/>
        <v>0</v>
      </c>
      <c r="ULI127" s="229">
        <f t="shared" si="257"/>
        <v>0</v>
      </c>
      <c r="ULJ127" s="229">
        <f t="shared" si="257"/>
        <v>0</v>
      </c>
      <c r="ULK127" s="229">
        <f t="shared" si="257"/>
        <v>0</v>
      </c>
      <c r="ULL127" s="229">
        <f t="shared" si="257"/>
        <v>0</v>
      </c>
      <c r="ULM127" s="229">
        <f t="shared" si="257"/>
        <v>0</v>
      </c>
      <c r="ULN127" s="229">
        <f t="shared" si="257"/>
        <v>0</v>
      </c>
      <c r="ULO127" s="229">
        <f t="shared" si="257"/>
        <v>0</v>
      </c>
      <c r="ULP127" s="229">
        <f t="shared" si="257"/>
        <v>0</v>
      </c>
      <c r="ULQ127" s="229">
        <f t="shared" si="257"/>
        <v>0</v>
      </c>
      <c r="ULR127" s="229">
        <f t="shared" si="257"/>
        <v>0</v>
      </c>
      <c r="ULS127" s="229">
        <f t="shared" si="257"/>
        <v>0</v>
      </c>
      <c r="ULT127" s="229">
        <f t="shared" si="257"/>
        <v>0</v>
      </c>
      <c r="ULU127" s="229">
        <f t="shared" si="257"/>
        <v>0</v>
      </c>
      <c r="ULV127" s="229">
        <f t="shared" si="257"/>
        <v>0</v>
      </c>
      <c r="ULW127" s="229">
        <f t="shared" si="257"/>
        <v>0</v>
      </c>
      <c r="ULX127" s="229">
        <f t="shared" si="257"/>
        <v>0</v>
      </c>
      <c r="ULY127" s="229">
        <f t="shared" si="257"/>
        <v>0</v>
      </c>
      <c r="ULZ127" s="229">
        <f t="shared" si="257"/>
        <v>0</v>
      </c>
      <c r="UMA127" s="229">
        <f t="shared" si="257"/>
        <v>0</v>
      </c>
      <c r="UMB127" s="229">
        <f t="shared" si="257"/>
        <v>0</v>
      </c>
      <c r="UMC127" s="229">
        <f t="shared" si="257"/>
        <v>0</v>
      </c>
      <c r="UMD127" s="229">
        <f t="shared" si="257"/>
        <v>0</v>
      </c>
      <c r="UME127" s="229">
        <f t="shared" si="257"/>
        <v>0</v>
      </c>
      <c r="UMF127" s="229">
        <f t="shared" si="257"/>
        <v>0</v>
      </c>
      <c r="UMG127" s="229">
        <f t="shared" si="257"/>
        <v>0</v>
      </c>
      <c r="UMH127" s="229">
        <f t="shared" si="257"/>
        <v>0</v>
      </c>
      <c r="UMI127" s="229">
        <f t="shared" si="257"/>
        <v>0</v>
      </c>
      <c r="UMJ127" s="229">
        <f t="shared" si="257"/>
        <v>0</v>
      </c>
      <c r="UMK127" s="229">
        <f t="shared" si="257"/>
        <v>0</v>
      </c>
      <c r="UML127" s="229">
        <f t="shared" si="257"/>
        <v>0</v>
      </c>
      <c r="UMM127" s="229">
        <f t="shared" si="257"/>
        <v>0</v>
      </c>
      <c r="UMN127" s="229">
        <f t="shared" si="257"/>
        <v>0</v>
      </c>
      <c r="UMO127" s="229">
        <f t="shared" si="257"/>
        <v>0</v>
      </c>
      <c r="UMP127" s="229">
        <f t="shared" si="257"/>
        <v>0</v>
      </c>
      <c r="UMQ127" s="229">
        <f t="shared" si="257"/>
        <v>0</v>
      </c>
      <c r="UMR127" s="229">
        <f t="shared" si="257"/>
        <v>0</v>
      </c>
      <c r="UMS127" s="229">
        <f t="shared" si="257"/>
        <v>0</v>
      </c>
      <c r="UMT127" s="229">
        <f t="shared" si="257"/>
        <v>0</v>
      </c>
      <c r="UMU127" s="229">
        <f t="shared" si="257"/>
        <v>0</v>
      </c>
      <c r="UMV127" s="229">
        <f t="shared" si="257"/>
        <v>0</v>
      </c>
      <c r="UMW127" s="229">
        <f t="shared" ref="UMW127:UPH127" si="258">IFERROR(UMU127*UMS127,"")</f>
        <v>0</v>
      </c>
      <c r="UMX127" s="229">
        <f t="shared" si="258"/>
        <v>0</v>
      </c>
      <c r="UMY127" s="229">
        <f t="shared" si="258"/>
        <v>0</v>
      </c>
      <c r="UMZ127" s="229">
        <f t="shared" si="258"/>
        <v>0</v>
      </c>
      <c r="UNA127" s="229">
        <f t="shared" si="258"/>
        <v>0</v>
      </c>
      <c r="UNB127" s="229">
        <f t="shared" si="258"/>
        <v>0</v>
      </c>
      <c r="UNC127" s="229">
        <f t="shared" si="258"/>
        <v>0</v>
      </c>
      <c r="UND127" s="229">
        <f t="shared" si="258"/>
        <v>0</v>
      </c>
      <c r="UNE127" s="229">
        <f t="shared" si="258"/>
        <v>0</v>
      </c>
      <c r="UNF127" s="229">
        <f t="shared" si="258"/>
        <v>0</v>
      </c>
      <c r="UNG127" s="229">
        <f t="shared" si="258"/>
        <v>0</v>
      </c>
      <c r="UNH127" s="229">
        <f t="shared" si="258"/>
        <v>0</v>
      </c>
      <c r="UNI127" s="229">
        <f t="shared" si="258"/>
        <v>0</v>
      </c>
      <c r="UNJ127" s="229">
        <f t="shared" si="258"/>
        <v>0</v>
      </c>
      <c r="UNK127" s="229">
        <f t="shared" si="258"/>
        <v>0</v>
      </c>
      <c r="UNL127" s="229">
        <f t="shared" si="258"/>
        <v>0</v>
      </c>
      <c r="UNM127" s="229">
        <f t="shared" si="258"/>
        <v>0</v>
      </c>
      <c r="UNN127" s="229">
        <f t="shared" si="258"/>
        <v>0</v>
      </c>
      <c r="UNO127" s="229">
        <f t="shared" si="258"/>
        <v>0</v>
      </c>
      <c r="UNP127" s="229">
        <f t="shared" si="258"/>
        <v>0</v>
      </c>
      <c r="UNQ127" s="229">
        <f t="shared" si="258"/>
        <v>0</v>
      </c>
      <c r="UNR127" s="229">
        <f t="shared" si="258"/>
        <v>0</v>
      </c>
      <c r="UNS127" s="229">
        <f t="shared" si="258"/>
        <v>0</v>
      </c>
      <c r="UNT127" s="229">
        <f t="shared" si="258"/>
        <v>0</v>
      </c>
      <c r="UNU127" s="229">
        <f t="shared" si="258"/>
        <v>0</v>
      </c>
      <c r="UNV127" s="229">
        <f t="shared" si="258"/>
        <v>0</v>
      </c>
      <c r="UNW127" s="229">
        <f t="shared" si="258"/>
        <v>0</v>
      </c>
      <c r="UNX127" s="229">
        <f t="shared" si="258"/>
        <v>0</v>
      </c>
      <c r="UNY127" s="229">
        <f t="shared" si="258"/>
        <v>0</v>
      </c>
      <c r="UNZ127" s="229">
        <f t="shared" si="258"/>
        <v>0</v>
      </c>
      <c r="UOA127" s="229">
        <f t="shared" si="258"/>
        <v>0</v>
      </c>
      <c r="UOB127" s="229">
        <f t="shared" si="258"/>
        <v>0</v>
      </c>
      <c r="UOC127" s="229">
        <f t="shared" si="258"/>
        <v>0</v>
      </c>
      <c r="UOD127" s="229">
        <f t="shared" si="258"/>
        <v>0</v>
      </c>
      <c r="UOE127" s="229">
        <f t="shared" si="258"/>
        <v>0</v>
      </c>
      <c r="UOF127" s="229">
        <f t="shared" si="258"/>
        <v>0</v>
      </c>
      <c r="UOG127" s="229">
        <f t="shared" si="258"/>
        <v>0</v>
      </c>
      <c r="UOH127" s="229">
        <f t="shared" si="258"/>
        <v>0</v>
      </c>
      <c r="UOI127" s="229">
        <f t="shared" si="258"/>
        <v>0</v>
      </c>
      <c r="UOJ127" s="229">
        <f t="shared" si="258"/>
        <v>0</v>
      </c>
      <c r="UOK127" s="229">
        <f t="shared" si="258"/>
        <v>0</v>
      </c>
      <c r="UOL127" s="229">
        <f t="shared" si="258"/>
        <v>0</v>
      </c>
      <c r="UOM127" s="229">
        <f t="shared" si="258"/>
        <v>0</v>
      </c>
      <c r="UON127" s="229">
        <f t="shared" si="258"/>
        <v>0</v>
      </c>
      <c r="UOO127" s="229">
        <f t="shared" si="258"/>
        <v>0</v>
      </c>
      <c r="UOP127" s="229">
        <f t="shared" si="258"/>
        <v>0</v>
      </c>
      <c r="UOQ127" s="229">
        <f t="shared" si="258"/>
        <v>0</v>
      </c>
      <c r="UOR127" s="229">
        <f t="shared" si="258"/>
        <v>0</v>
      </c>
      <c r="UOS127" s="229">
        <f t="shared" si="258"/>
        <v>0</v>
      </c>
      <c r="UOT127" s="229">
        <f t="shared" si="258"/>
        <v>0</v>
      </c>
      <c r="UOU127" s="229">
        <f t="shared" si="258"/>
        <v>0</v>
      </c>
      <c r="UOV127" s="229">
        <f t="shared" si="258"/>
        <v>0</v>
      </c>
      <c r="UOW127" s="229">
        <f t="shared" si="258"/>
        <v>0</v>
      </c>
      <c r="UOX127" s="229">
        <f t="shared" si="258"/>
        <v>0</v>
      </c>
      <c r="UOY127" s="229">
        <f t="shared" si="258"/>
        <v>0</v>
      </c>
      <c r="UOZ127" s="229">
        <f t="shared" si="258"/>
        <v>0</v>
      </c>
      <c r="UPA127" s="229">
        <f t="shared" si="258"/>
        <v>0</v>
      </c>
      <c r="UPB127" s="229">
        <f t="shared" si="258"/>
        <v>0</v>
      </c>
      <c r="UPC127" s="229">
        <f t="shared" si="258"/>
        <v>0</v>
      </c>
      <c r="UPD127" s="229">
        <f t="shared" si="258"/>
        <v>0</v>
      </c>
      <c r="UPE127" s="229">
        <f t="shared" si="258"/>
        <v>0</v>
      </c>
      <c r="UPF127" s="229">
        <f t="shared" si="258"/>
        <v>0</v>
      </c>
      <c r="UPG127" s="229">
        <f t="shared" si="258"/>
        <v>0</v>
      </c>
      <c r="UPH127" s="229">
        <f t="shared" si="258"/>
        <v>0</v>
      </c>
      <c r="UPI127" s="229">
        <f t="shared" ref="UPI127:URT127" si="259">IFERROR(UPG127*UPE127,"")</f>
        <v>0</v>
      </c>
      <c r="UPJ127" s="229">
        <f t="shared" si="259"/>
        <v>0</v>
      </c>
      <c r="UPK127" s="229">
        <f t="shared" si="259"/>
        <v>0</v>
      </c>
      <c r="UPL127" s="229">
        <f t="shared" si="259"/>
        <v>0</v>
      </c>
      <c r="UPM127" s="229">
        <f t="shared" si="259"/>
        <v>0</v>
      </c>
      <c r="UPN127" s="229">
        <f t="shared" si="259"/>
        <v>0</v>
      </c>
      <c r="UPO127" s="229">
        <f t="shared" si="259"/>
        <v>0</v>
      </c>
      <c r="UPP127" s="229">
        <f t="shared" si="259"/>
        <v>0</v>
      </c>
      <c r="UPQ127" s="229">
        <f t="shared" si="259"/>
        <v>0</v>
      </c>
      <c r="UPR127" s="229">
        <f t="shared" si="259"/>
        <v>0</v>
      </c>
      <c r="UPS127" s="229">
        <f t="shared" si="259"/>
        <v>0</v>
      </c>
      <c r="UPT127" s="229">
        <f t="shared" si="259"/>
        <v>0</v>
      </c>
      <c r="UPU127" s="229">
        <f t="shared" si="259"/>
        <v>0</v>
      </c>
      <c r="UPV127" s="229">
        <f t="shared" si="259"/>
        <v>0</v>
      </c>
      <c r="UPW127" s="229">
        <f t="shared" si="259"/>
        <v>0</v>
      </c>
      <c r="UPX127" s="229">
        <f t="shared" si="259"/>
        <v>0</v>
      </c>
      <c r="UPY127" s="229">
        <f t="shared" si="259"/>
        <v>0</v>
      </c>
      <c r="UPZ127" s="229">
        <f t="shared" si="259"/>
        <v>0</v>
      </c>
      <c r="UQA127" s="229">
        <f t="shared" si="259"/>
        <v>0</v>
      </c>
      <c r="UQB127" s="229">
        <f t="shared" si="259"/>
        <v>0</v>
      </c>
      <c r="UQC127" s="229">
        <f t="shared" si="259"/>
        <v>0</v>
      </c>
      <c r="UQD127" s="229">
        <f t="shared" si="259"/>
        <v>0</v>
      </c>
      <c r="UQE127" s="229">
        <f t="shared" si="259"/>
        <v>0</v>
      </c>
      <c r="UQF127" s="229">
        <f t="shared" si="259"/>
        <v>0</v>
      </c>
      <c r="UQG127" s="229">
        <f t="shared" si="259"/>
        <v>0</v>
      </c>
      <c r="UQH127" s="229">
        <f t="shared" si="259"/>
        <v>0</v>
      </c>
      <c r="UQI127" s="229">
        <f t="shared" si="259"/>
        <v>0</v>
      </c>
      <c r="UQJ127" s="229">
        <f t="shared" si="259"/>
        <v>0</v>
      </c>
      <c r="UQK127" s="229">
        <f t="shared" si="259"/>
        <v>0</v>
      </c>
      <c r="UQL127" s="229">
        <f t="shared" si="259"/>
        <v>0</v>
      </c>
      <c r="UQM127" s="229">
        <f t="shared" si="259"/>
        <v>0</v>
      </c>
      <c r="UQN127" s="229">
        <f t="shared" si="259"/>
        <v>0</v>
      </c>
      <c r="UQO127" s="229">
        <f t="shared" si="259"/>
        <v>0</v>
      </c>
      <c r="UQP127" s="229">
        <f t="shared" si="259"/>
        <v>0</v>
      </c>
      <c r="UQQ127" s="229">
        <f t="shared" si="259"/>
        <v>0</v>
      </c>
      <c r="UQR127" s="229">
        <f t="shared" si="259"/>
        <v>0</v>
      </c>
      <c r="UQS127" s="229">
        <f t="shared" si="259"/>
        <v>0</v>
      </c>
      <c r="UQT127" s="229">
        <f t="shared" si="259"/>
        <v>0</v>
      </c>
      <c r="UQU127" s="229">
        <f t="shared" si="259"/>
        <v>0</v>
      </c>
      <c r="UQV127" s="229">
        <f t="shared" si="259"/>
        <v>0</v>
      </c>
      <c r="UQW127" s="229">
        <f t="shared" si="259"/>
        <v>0</v>
      </c>
      <c r="UQX127" s="229">
        <f t="shared" si="259"/>
        <v>0</v>
      </c>
      <c r="UQY127" s="229">
        <f t="shared" si="259"/>
        <v>0</v>
      </c>
      <c r="UQZ127" s="229">
        <f t="shared" si="259"/>
        <v>0</v>
      </c>
      <c r="URA127" s="229">
        <f t="shared" si="259"/>
        <v>0</v>
      </c>
      <c r="URB127" s="229">
        <f t="shared" si="259"/>
        <v>0</v>
      </c>
      <c r="URC127" s="229">
        <f t="shared" si="259"/>
        <v>0</v>
      </c>
      <c r="URD127" s="229">
        <f t="shared" si="259"/>
        <v>0</v>
      </c>
      <c r="URE127" s="229">
        <f t="shared" si="259"/>
        <v>0</v>
      </c>
      <c r="URF127" s="229">
        <f t="shared" si="259"/>
        <v>0</v>
      </c>
      <c r="URG127" s="229">
        <f t="shared" si="259"/>
        <v>0</v>
      </c>
      <c r="URH127" s="229">
        <f t="shared" si="259"/>
        <v>0</v>
      </c>
      <c r="URI127" s="229">
        <f t="shared" si="259"/>
        <v>0</v>
      </c>
      <c r="URJ127" s="229">
        <f t="shared" si="259"/>
        <v>0</v>
      </c>
      <c r="URK127" s="229">
        <f t="shared" si="259"/>
        <v>0</v>
      </c>
      <c r="URL127" s="229">
        <f t="shared" si="259"/>
        <v>0</v>
      </c>
      <c r="URM127" s="229">
        <f t="shared" si="259"/>
        <v>0</v>
      </c>
      <c r="URN127" s="229">
        <f t="shared" si="259"/>
        <v>0</v>
      </c>
      <c r="URO127" s="229">
        <f t="shared" si="259"/>
        <v>0</v>
      </c>
      <c r="URP127" s="229">
        <f t="shared" si="259"/>
        <v>0</v>
      </c>
      <c r="URQ127" s="229">
        <f t="shared" si="259"/>
        <v>0</v>
      </c>
      <c r="URR127" s="229">
        <f t="shared" si="259"/>
        <v>0</v>
      </c>
      <c r="URS127" s="229">
        <f t="shared" si="259"/>
        <v>0</v>
      </c>
      <c r="URT127" s="229">
        <f t="shared" si="259"/>
        <v>0</v>
      </c>
      <c r="URU127" s="229">
        <f t="shared" ref="URU127:UUF127" si="260">IFERROR(URS127*URQ127,"")</f>
        <v>0</v>
      </c>
      <c r="URV127" s="229">
        <f t="shared" si="260"/>
        <v>0</v>
      </c>
      <c r="URW127" s="229">
        <f t="shared" si="260"/>
        <v>0</v>
      </c>
      <c r="URX127" s="229">
        <f t="shared" si="260"/>
        <v>0</v>
      </c>
      <c r="URY127" s="229">
        <f t="shared" si="260"/>
        <v>0</v>
      </c>
      <c r="URZ127" s="229">
        <f t="shared" si="260"/>
        <v>0</v>
      </c>
      <c r="USA127" s="229">
        <f t="shared" si="260"/>
        <v>0</v>
      </c>
      <c r="USB127" s="229">
        <f t="shared" si="260"/>
        <v>0</v>
      </c>
      <c r="USC127" s="229">
        <f t="shared" si="260"/>
        <v>0</v>
      </c>
      <c r="USD127" s="229">
        <f t="shared" si="260"/>
        <v>0</v>
      </c>
      <c r="USE127" s="229">
        <f t="shared" si="260"/>
        <v>0</v>
      </c>
      <c r="USF127" s="229">
        <f t="shared" si="260"/>
        <v>0</v>
      </c>
      <c r="USG127" s="229">
        <f t="shared" si="260"/>
        <v>0</v>
      </c>
      <c r="USH127" s="229">
        <f t="shared" si="260"/>
        <v>0</v>
      </c>
      <c r="USI127" s="229">
        <f t="shared" si="260"/>
        <v>0</v>
      </c>
      <c r="USJ127" s="229">
        <f t="shared" si="260"/>
        <v>0</v>
      </c>
      <c r="USK127" s="229">
        <f t="shared" si="260"/>
        <v>0</v>
      </c>
      <c r="USL127" s="229">
        <f t="shared" si="260"/>
        <v>0</v>
      </c>
      <c r="USM127" s="229">
        <f t="shared" si="260"/>
        <v>0</v>
      </c>
      <c r="USN127" s="229">
        <f t="shared" si="260"/>
        <v>0</v>
      </c>
      <c r="USO127" s="229">
        <f t="shared" si="260"/>
        <v>0</v>
      </c>
      <c r="USP127" s="229">
        <f t="shared" si="260"/>
        <v>0</v>
      </c>
      <c r="USQ127" s="229">
        <f t="shared" si="260"/>
        <v>0</v>
      </c>
      <c r="USR127" s="229">
        <f t="shared" si="260"/>
        <v>0</v>
      </c>
      <c r="USS127" s="229">
        <f t="shared" si="260"/>
        <v>0</v>
      </c>
      <c r="UST127" s="229">
        <f t="shared" si="260"/>
        <v>0</v>
      </c>
      <c r="USU127" s="229">
        <f t="shared" si="260"/>
        <v>0</v>
      </c>
      <c r="USV127" s="229">
        <f t="shared" si="260"/>
        <v>0</v>
      </c>
      <c r="USW127" s="229">
        <f t="shared" si="260"/>
        <v>0</v>
      </c>
      <c r="USX127" s="229">
        <f t="shared" si="260"/>
        <v>0</v>
      </c>
      <c r="USY127" s="229">
        <f t="shared" si="260"/>
        <v>0</v>
      </c>
      <c r="USZ127" s="229">
        <f t="shared" si="260"/>
        <v>0</v>
      </c>
      <c r="UTA127" s="229">
        <f t="shared" si="260"/>
        <v>0</v>
      </c>
      <c r="UTB127" s="229">
        <f t="shared" si="260"/>
        <v>0</v>
      </c>
      <c r="UTC127" s="229">
        <f t="shared" si="260"/>
        <v>0</v>
      </c>
      <c r="UTD127" s="229">
        <f t="shared" si="260"/>
        <v>0</v>
      </c>
      <c r="UTE127" s="229">
        <f t="shared" si="260"/>
        <v>0</v>
      </c>
      <c r="UTF127" s="229">
        <f t="shared" si="260"/>
        <v>0</v>
      </c>
      <c r="UTG127" s="229">
        <f t="shared" si="260"/>
        <v>0</v>
      </c>
      <c r="UTH127" s="229">
        <f t="shared" si="260"/>
        <v>0</v>
      </c>
      <c r="UTI127" s="229">
        <f t="shared" si="260"/>
        <v>0</v>
      </c>
      <c r="UTJ127" s="229">
        <f t="shared" si="260"/>
        <v>0</v>
      </c>
      <c r="UTK127" s="229">
        <f t="shared" si="260"/>
        <v>0</v>
      </c>
      <c r="UTL127" s="229">
        <f t="shared" si="260"/>
        <v>0</v>
      </c>
      <c r="UTM127" s="229">
        <f t="shared" si="260"/>
        <v>0</v>
      </c>
      <c r="UTN127" s="229">
        <f t="shared" si="260"/>
        <v>0</v>
      </c>
      <c r="UTO127" s="229">
        <f t="shared" si="260"/>
        <v>0</v>
      </c>
      <c r="UTP127" s="229">
        <f t="shared" si="260"/>
        <v>0</v>
      </c>
      <c r="UTQ127" s="229">
        <f t="shared" si="260"/>
        <v>0</v>
      </c>
      <c r="UTR127" s="229">
        <f t="shared" si="260"/>
        <v>0</v>
      </c>
      <c r="UTS127" s="229">
        <f t="shared" si="260"/>
        <v>0</v>
      </c>
      <c r="UTT127" s="229">
        <f t="shared" si="260"/>
        <v>0</v>
      </c>
      <c r="UTU127" s="229">
        <f t="shared" si="260"/>
        <v>0</v>
      </c>
      <c r="UTV127" s="229">
        <f t="shared" si="260"/>
        <v>0</v>
      </c>
      <c r="UTW127" s="229">
        <f t="shared" si="260"/>
        <v>0</v>
      </c>
      <c r="UTX127" s="229">
        <f t="shared" si="260"/>
        <v>0</v>
      </c>
      <c r="UTY127" s="229">
        <f t="shared" si="260"/>
        <v>0</v>
      </c>
      <c r="UTZ127" s="229">
        <f t="shared" si="260"/>
        <v>0</v>
      </c>
      <c r="UUA127" s="229">
        <f t="shared" si="260"/>
        <v>0</v>
      </c>
      <c r="UUB127" s="229">
        <f t="shared" si="260"/>
        <v>0</v>
      </c>
      <c r="UUC127" s="229">
        <f t="shared" si="260"/>
        <v>0</v>
      </c>
      <c r="UUD127" s="229">
        <f t="shared" si="260"/>
        <v>0</v>
      </c>
      <c r="UUE127" s="229">
        <f t="shared" si="260"/>
        <v>0</v>
      </c>
      <c r="UUF127" s="229">
        <f t="shared" si="260"/>
        <v>0</v>
      </c>
      <c r="UUG127" s="229">
        <f t="shared" ref="UUG127:UWR127" si="261">IFERROR(UUE127*UUC127,"")</f>
        <v>0</v>
      </c>
      <c r="UUH127" s="229">
        <f t="shared" si="261"/>
        <v>0</v>
      </c>
      <c r="UUI127" s="229">
        <f t="shared" si="261"/>
        <v>0</v>
      </c>
      <c r="UUJ127" s="229">
        <f t="shared" si="261"/>
        <v>0</v>
      </c>
      <c r="UUK127" s="229">
        <f t="shared" si="261"/>
        <v>0</v>
      </c>
      <c r="UUL127" s="229">
        <f t="shared" si="261"/>
        <v>0</v>
      </c>
      <c r="UUM127" s="229">
        <f t="shared" si="261"/>
        <v>0</v>
      </c>
      <c r="UUN127" s="229">
        <f t="shared" si="261"/>
        <v>0</v>
      </c>
      <c r="UUO127" s="229">
        <f t="shared" si="261"/>
        <v>0</v>
      </c>
      <c r="UUP127" s="229">
        <f t="shared" si="261"/>
        <v>0</v>
      </c>
      <c r="UUQ127" s="229">
        <f t="shared" si="261"/>
        <v>0</v>
      </c>
      <c r="UUR127" s="229">
        <f t="shared" si="261"/>
        <v>0</v>
      </c>
      <c r="UUS127" s="229">
        <f t="shared" si="261"/>
        <v>0</v>
      </c>
      <c r="UUT127" s="229">
        <f t="shared" si="261"/>
        <v>0</v>
      </c>
      <c r="UUU127" s="229">
        <f t="shared" si="261"/>
        <v>0</v>
      </c>
      <c r="UUV127" s="229">
        <f t="shared" si="261"/>
        <v>0</v>
      </c>
      <c r="UUW127" s="229">
        <f t="shared" si="261"/>
        <v>0</v>
      </c>
      <c r="UUX127" s="229">
        <f t="shared" si="261"/>
        <v>0</v>
      </c>
      <c r="UUY127" s="229">
        <f t="shared" si="261"/>
        <v>0</v>
      </c>
      <c r="UUZ127" s="229">
        <f t="shared" si="261"/>
        <v>0</v>
      </c>
      <c r="UVA127" s="229">
        <f t="shared" si="261"/>
        <v>0</v>
      </c>
      <c r="UVB127" s="229">
        <f t="shared" si="261"/>
        <v>0</v>
      </c>
      <c r="UVC127" s="229">
        <f t="shared" si="261"/>
        <v>0</v>
      </c>
      <c r="UVD127" s="229">
        <f t="shared" si="261"/>
        <v>0</v>
      </c>
      <c r="UVE127" s="229">
        <f t="shared" si="261"/>
        <v>0</v>
      </c>
      <c r="UVF127" s="229">
        <f t="shared" si="261"/>
        <v>0</v>
      </c>
      <c r="UVG127" s="229">
        <f t="shared" si="261"/>
        <v>0</v>
      </c>
      <c r="UVH127" s="229">
        <f t="shared" si="261"/>
        <v>0</v>
      </c>
      <c r="UVI127" s="229">
        <f t="shared" si="261"/>
        <v>0</v>
      </c>
      <c r="UVJ127" s="229">
        <f t="shared" si="261"/>
        <v>0</v>
      </c>
      <c r="UVK127" s="229">
        <f t="shared" si="261"/>
        <v>0</v>
      </c>
      <c r="UVL127" s="229">
        <f t="shared" si="261"/>
        <v>0</v>
      </c>
      <c r="UVM127" s="229">
        <f t="shared" si="261"/>
        <v>0</v>
      </c>
      <c r="UVN127" s="229">
        <f t="shared" si="261"/>
        <v>0</v>
      </c>
      <c r="UVO127" s="229">
        <f t="shared" si="261"/>
        <v>0</v>
      </c>
      <c r="UVP127" s="229">
        <f t="shared" si="261"/>
        <v>0</v>
      </c>
      <c r="UVQ127" s="229">
        <f t="shared" si="261"/>
        <v>0</v>
      </c>
      <c r="UVR127" s="229">
        <f t="shared" si="261"/>
        <v>0</v>
      </c>
      <c r="UVS127" s="229">
        <f t="shared" si="261"/>
        <v>0</v>
      </c>
      <c r="UVT127" s="229">
        <f t="shared" si="261"/>
        <v>0</v>
      </c>
      <c r="UVU127" s="229">
        <f t="shared" si="261"/>
        <v>0</v>
      </c>
      <c r="UVV127" s="229">
        <f t="shared" si="261"/>
        <v>0</v>
      </c>
      <c r="UVW127" s="229">
        <f t="shared" si="261"/>
        <v>0</v>
      </c>
      <c r="UVX127" s="229">
        <f t="shared" si="261"/>
        <v>0</v>
      </c>
      <c r="UVY127" s="229">
        <f t="shared" si="261"/>
        <v>0</v>
      </c>
      <c r="UVZ127" s="229">
        <f t="shared" si="261"/>
        <v>0</v>
      </c>
      <c r="UWA127" s="229">
        <f t="shared" si="261"/>
        <v>0</v>
      </c>
      <c r="UWB127" s="229">
        <f t="shared" si="261"/>
        <v>0</v>
      </c>
      <c r="UWC127" s="229">
        <f t="shared" si="261"/>
        <v>0</v>
      </c>
      <c r="UWD127" s="229">
        <f t="shared" si="261"/>
        <v>0</v>
      </c>
      <c r="UWE127" s="229">
        <f t="shared" si="261"/>
        <v>0</v>
      </c>
      <c r="UWF127" s="229">
        <f t="shared" si="261"/>
        <v>0</v>
      </c>
      <c r="UWG127" s="229">
        <f t="shared" si="261"/>
        <v>0</v>
      </c>
      <c r="UWH127" s="229">
        <f t="shared" si="261"/>
        <v>0</v>
      </c>
      <c r="UWI127" s="229">
        <f t="shared" si="261"/>
        <v>0</v>
      </c>
      <c r="UWJ127" s="229">
        <f t="shared" si="261"/>
        <v>0</v>
      </c>
      <c r="UWK127" s="229">
        <f t="shared" si="261"/>
        <v>0</v>
      </c>
      <c r="UWL127" s="229">
        <f t="shared" si="261"/>
        <v>0</v>
      </c>
      <c r="UWM127" s="229">
        <f t="shared" si="261"/>
        <v>0</v>
      </c>
      <c r="UWN127" s="229">
        <f t="shared" si="261"/>
        <v>0</v>
      </c>
      <c r="UWO127" s="229">
        <f t="shared" si="261"/>
        <v>0</v>
      </c>
      <c r="UWP127" s="229">
        <f t="shared" si="261"/>
        <v>0</v>
      </c>
      <c r="UWQ127" s="229">
        <f t="shared" si="261"/>
        <v>0</v>
      </c>
      <c r="UWR127" s="229">
        <f t="shared" si="261"/>
        <v>0</v>
      </c>
      <c r="UWS127" s="229">
        <f t="shared" ref="UWS127:UZD127" si="262">IFERROR(UWQ127*UWO127,"")</f>
        <v>0</v>
      </c>
      <c r="UWT127" s="229">
        <f t="shared" si="262"/>
        <v>0</v>
      </c>
      <c r="UWU127" s="229">
        <f t="shared" si="262"/>
        <v>0</v>
      </c>
      <c r="UWV127" s="229">
        <f t="shared" si="262"/>
        <v>0</v>
      </c>
      <c r="UWW127" s="229">
        <f t="shared" si="262"/>
        <v>0</v>
      </c>
      <c r="UWX127" s="229">
        <f t="shared" si="262"/>
        <v>0</v>
      </c>
      <c r="UWY127" s="229">
        <f t="shared" si="262"/>
        <v>0</v>
      </c>
      <c r="UWZ127" s="229">
        <f t="shared" si="262"/>
        <v>0</v>
      </c>
      <c r="UXA127" s="229">
        <f t="shared" si="262"/>
        <v>0</v>
      </c>
      <c r="UXB127" s="229">
        <f t="shared" si="262"/>
        <v>0</v>
      </c>
      <c r="UXC127" s="229">
        <f t="shared" si="262"/>
        <v>0</v>
      </c>
      <c r="UXD127" s="229">
        <f t="shared" si="262"/>
        <v>0</v>
      </c>
      <c r="UXE127" s="229">
        <f t="shared" si="262"/>
        <v>0</v>
      </c>
      <c r="UXF127" s="229">
        <f t="shared" si="262"/>
        <v>0</v>
      </c>
      <c r="UXG127" s="229">
        <f t="shared" si="262"/>
        <v>0</v>
      </c>
      <c r="UXH127" s="229">
        <f t="shared" si="262"/>
        <v>0</v>
      </c>
      <c r="UXI127" s="229">
        <f t="shared" si="262"/>
        <v>0</v>
      </c>
      <c r="UXJ127" s="229">
        <f t="shared" si="262"/>
        <v>0</v>
      </c>
      <c r="UXK127" s="229">
        <f t="shared" si="262"/>
        <v>0</v>
      </c>
      <c r="UXL127" s="229">
        <f t="shared" si="262"/>
        <v>0</v>
      </c>
      <c r="UXM127" s="229">
        <f t="shared" si="262"/>
        <v>0</v>
      </c>
      <c r="UXN127" s="229">
        <f t="shared" si="262"/>
        <v>0</v>
      </c>
      <c r="UXO127" s="229">
        <f t="shared" si="262"/>
        <v>0</v>
      </c>
      <c r="UXP127" s="229">
        <f t="shared" si="262"/>
        <v>0</v>
      </c>
      <c r="UXQ127" s="229">
        <f t="shared" si="262"/>
        <v>0</v>
      </c>
      <c r="UXR127" s="229">
        <f t="shared" si="262"/>
        <v>0</v>
      </c>
      <c r="UXS127" s="229">
        <f t="shared" si="262"/>
        <v>0</v>
      </c>
      <c r="UXT127" s="229">
        <f t="shared" si="262"/>
        <v>0</v>
      </c>
      <c r="UXU127" s="229">
        <f t="shared" si="262"/>
        <v>0</v>
      </c>
      <c r="UXV127" s="229">
        <f t="shared" si="262"/>
        <v>0</v>
      </c>
      <c r="UXW127" s="229">
        <f t="shared" si="262"/>
        <v>0</v>
      </c>
      <c r="UXX127" s="229">
        <f t="shared" si="262"/>
        <v>0</v>
      </c>
      <c r="UXY127" s="229">
        <f t="shared" si="262"/>
        <v>0</v>
      </c>
      <c r="UXZ127" s="229">
        <f t="shared" si="262"/>
        <v>0</v>
      </c>
      <c r="UYA127" s="229">
        <f t="shared" si="262"/>
        <v>0</v>
      </c>
      <c r="UYB127" s="229">
        <f t="shared" si="262"/>
        <v>0</v>
      </c>
      <c r="UYC127" s="229">
        <f t="shared" si="262"/>
        <v>0</v>
      </c>
      <c r="UYD127" s="229">
        <f t="shared" si="262"/>
        <v>0</v>
      </c>
      <c r="UYE127" s="229">
        <f t="shared" si="262"/>
        <v>0</v>
      </c>
      <c r="UYF127" s="229">
        <f t="shared" si="262"/>
        <v>0</v>
      </c>
      <c r="UYG127" s="229">
        <f t="shared" si="262"/>
        <v>0</v>
      </c>
      <c r="UYH127" s="229">
        <f t="shared" si="262"/>
        <v>0</v>
      </c>
      <c r="UYI127" s="229">
        <f t="shared" si="262"/>
        <v>0</v>
      </c>
      <c r="UYJ127" s="229">
        <f t="shared" si="262"/>
        <v>0</v>
      </c>
      <c r="UYK127" s="229">
        <f t="shared" si="262"/>
        <v>0</v>
      </c>
      <c r="UYL127" s="229">
        <f t="shared" si="262"/>
        <v>0</v>
      </c>
      <c r="UYM127" s="229">
        <f t="shared" si="262"/>
        <v>0</v>
      </c>
      <c r="UYN127" s="229">
        <f t="shared" si="262"/>
        <v>0</v>
      </c>
      <c r="UYO127" s="229">
        <f t="shared" si="262"/>
        <v>0</v>
      </c>
      <c r="UYP127" s="229">
        <f t="shared" si="262"/>
        <v>0</v>
      </c>
      <c r="UYQ127" s="229">
        <f t="shared" si="262"/>
        <v>0</v>
      </c>
      <c r="UYR127" s="229">
        <f t="shared" si="262"/>
        <v>0</v>
      </c>
      <c r="UYS127" s="229">
        <f t="shared" si="262"/>
        <v>0</v>
      </c>
      <c r="UYT127" s="229">
        <f t="shared" si="262"/>
        <v>0</v>
      </c>
      <c r="UYU127" s="229">
        <f t="shared" si="262"/>
        <v>0</v>
      </c>
      <c r="UYV127" s="229">
        <f t="shared" si="262"/>
        <v>0</v>
      </c>
      <c r="UYW127" s="229">
        <f t="shared" si="262"/>
        <v>0</v>
      </c>
      <c r="UYX127" s="229">
        <f t="shared" si="262"/>
        <v>0</v>
      </c>
      <c r="UYY127" s="229">
        <f t="shared" si="262"/>
        <v>0</v>
      </c>
      <c r="UYZ127" s="229">
        <f t="shared" si="262"/>
        <v>0</v>
      </c>
      <c r="UZA127" s="229">
        <f t="shared" si="262"/>
        <v>0</v>
      </c>
      <c r="UZB127" s="229">
        <f t="shared" si="262"/>
        <v>0</v>
      </c>
      <c r="UZC127" s="229">
        <f t="shared" si="262"/>
        <v>0</v>
      </c>
      <c r="UZD127" s="229">
        <f t="shared" si="262"/>
        <v>0</v>
      </c>
      <c r="UZE127" s="229">
        <f t="shared" ref="UZE127:VBP127" si="263">IFERROR(UZC127*UZA127,"")</f>
        <v>0</v>
      </c>
      <c r="UZF127" s="229">
        <f t="shared" si="263"/>
        <v>0</v>
      </c>
      <c r="UZG127" s="229">
        <f t="shared" si="263"/>
        <v>0</v>
      </c>
      <c r="UZH127" s="229">
        <f t="shared" si="263"/>
        <v>0</v>
      </c>
      <c r="UZI127" s="229">
        <f t="shared" si="263"/>
        <v>0</v>
      </c>
      <c r="UZJ127" s="229">
        <f t="shared" si="263"/>
        <v>0</v>
      </c>
      <c r="UZK127" s="229">
        <f t="shared" si="263"/>
        <v>0</v>
      </c>
      <c r="UZL127" s="229">
        <f t="shared" si="263"/>
        <v>0</v>
      </c>
      <c r="UZM127" s="229">
        <f t="shared" si="263"/>
        <v>0</v>
      </c>
      <c r="UZN127" s="229">
        <f t="shared" si="263"/>
        <v>0</v>
      </c>
      <c r="UZO127" s="229">
        <f t="shared" si="263"/>
        <v>0</v>
      </c>
      <c r="UZP127" s="229">
        <f t="shared" si="263"/>
        <v>0</v>
      </c>
      <c r="UZQ127" s="229">
        <f t="shared" si="263"/>
        <v>0</v>
      </c>
      <c r="UZR127" s="229">
        <f t="shared" si="263"/>
        <v>0</v>
      </c>
      <c r="UZS127" s="229">
        <f t="shared" si="263"/>
        <v>0</v>
      </c>
      <c r="UZT127" s="229">
        <f t="shared" si="263"/>
        <v>0</v>
      </c>
      <c r="UZU127" s="229">
        <f t="shared" si="263"/>
        <v>0</v>
      </c>
      <c r="UZV127" s="229">
        <f t="shared" si="263"/>
        <v>0</v>
      </c>
      <c r="UZW127" s="229">
        <f t="shared" si="263"/>
        <v>0</v>
      </c>
      <c r="UZX127" s="229">
        <f t="shared" si="263"/>
        <v>0</v>
      </c>
      <c r="UZY127" s="229">
        <f t="shared" si="263"/>
        <v>0</v>
      </c>
      <c r="UZZ127" s="229">
        <f t="shared" si="263"/>
        <v>0</v>
      </c>
      <c r="VAA127" s="229">
        <f t="shared" si="263"/>
        <v>0</v>
      </c>
      <c r="VAB127" s="229">
        <f t="shared" si="263"/>
        <v>0</v>
      </c>
      <c r="VAC127" s="229">
        <f t="shared" si="263"/>
        <v>0</v>
      </c>
      <c r="VAD127" s="229">
        <f t="shared" si="263"/>
        <v>0</v>
      </c>
      <c r="VAE127" s="229">
        <f t="shared" si="263"/>
        <v>0</v>
      </c>
      <c r="VAF127" s="229">
        <f t="shared" si="263"/>
        <v>0</v>
      </c>
      <c r="VAG127" s="229">
        <f t="shared" si="263"/>
        <v>0</v>
      </c>
      <c r="VAH127" s="229">
        <f t="shared" si="263"/>
        <v>0</v>
      </c>
      <c r="VAI127" s="229">
        <f t="shared" si="263"/>
        <v>0</v>
      </c>
      <c r="VAJ127" s="229">
        <f t="shared" si="263"/>
        <v>0</v>
      </c>
      <c r="VAK127" s="229">
        <f t="shared" si="263"/>
        <v>0</v>
      </c>
      <c r="VAL127" s="229">
        <f t="shared" si="263"/>
        <v>0</v>
      </c>
      <c r="VAM127" s="229">
        <f t="shared" si="263"/>
        <v>0</v>
      </c>
      <c r="VAN127" s="229">
        <f t="shared" si="263"/>
        <v>0</v>
      </c>
      <c r="VAO127" s="229">
        <f t="shared" si="263"/>
        <v>0</v>
      </c>
      <c r="VAP127" s="229">
        <f t="shared" si="263"/>
        <v>0</v>
      </c>
      <c r="VAQ127" s="229">
        <f t="shared" si="263"/>
        <v>0</v>
      </c>
      <c r="VAR127" s="229">
        <f t="shared" si="263"/>
        <v>0</v>
      </c>
      <c r="VAS127" s="229">
        <f t="shared" si="263"/>
        <v>0</v>
      </c>
      <c r="VAT127" s="229">
        <f t="shared" si="263"/>
        <v>0</v>
      </c>
      <c r="VAU127" s="229">
        <f t="shared" si="263"/>
        <v>0</v>
      </c>
      <c r="VAV127" s="229">
        <f t="shared" si="263"/>
        <v>0</v>
      </c>
      <c r="VAW127" s="229">
        <f t="shared" si="263"/>
        <v>0</v>
      </c>
      <c r="VAX127" s="229">
        <f t="shared" si="263"/>
        <v>0</v>
      </c>
      <c r="VAY127" s="229">
        <f t="shared" si="263"/>
        <v>0</v>
      </c>
      <c r="VAZ127" s="229">
        <f t="shared" si="263"/>
        <v>0</v>
      </c>
      <c r="VBA127" s="229">
        <f t="shared" si="263"/>
        <v>0</v>
      </c>
      <c r="VBB127" s="229">
        <f t="shared" si="263"/>
        <v>0</v>
      </c>
      <c r="VBC127" s="229">
        <f t="shared" si="263"/>
        <v>0</v>
      </c>
      <c r="VBD127" s="229">
        <f t="shared" si="263"/>
        <v>0</v>
      </c>
      <c r="VBE127" s="229">
        <f t="shared" si="263"/>
        <v>0</v>
      </c>
      <c r="VBF127" s="229">
        <f t="shared" si="263"/>
        <v>0</v>
      </c>
      <c r="VBG127" s="229">
        <f t="shared" si="263"/>
        <v>0</v>
      </c>
      <c r="VBH127" s="229">
        <f t="shared" si="263"/>
        <v>0</v>
      </c>
      <c r="VBI127" s="229">
        <f t="shared" si="263"/>
        <v>0</v>
      </c>
      <c r="VBJ127" s="229">
        <f t="shared" si="263"/>
        <v>0</v>
      </c>
      <c r="VBK127" s="229">
        <f t="shared" si="263"/>
        <v>0</v>
      </c>
      <c r="VBL127" s="229">
        <f t="shared" si="263"/>
        <v>0</v>
      </c>
      <c r="VBM127" s="229">
        <f t="shared" si="263"/>
        <v>0</v>
      </c>
      <c r="VBN127" s="229">
        <f t="shared" si="263"/>
        <v>0</v>
      </c>
      <c r="VBO127" s="229">
        <f t="shared" si="263"/>
        <v>0</v>
      </c>
      <c r="VBP127" s="229">
        <f t="shared" si="263"/>
        <v>0</v>
      </c>
      <c r="VBQ127" s="229">
        <f t="shared" ref="VBQ127:VEB127" si="264">IFERROR(VBO127*VBM127,"")</f>
        <v>0</v>
      </c>
      <c r="VBR127" s="229">
        <f t="shared" si="264"/>
        <v>0</v>
      </c>
      <c r="VBS127" s="229">
        <f t="shared" si="264"/>
        <v>0</v>
      </c>
      <c r="VBT127" s="229">
        <f t="shared" si="264"/>
        <v>0</v>
      </c>
      <c r="VBU127" s="229">
        <f t="shared" si="264"/>
        <v>0</v>
      </c>
      <c r="VBV127" s="229">
        <f t="shared" si="264"/>
        <v>0</v>
      </c>
      <c r="VBW127" s="229">
        <f t="shared" si="264"/>
        <v>0</v>
      </c>
      <c r="VBX127" s="229">
        <f t="shared" si="264"/>
        <v>0</v>
      </c>
      <c r="VBY127" s="229">
        <f t="shared" si="264"/>
        <v>0</v>
      </c>
      <c r="VBZ127" s="229">
        <f t="shared" si="264"/>
        <v>0</v>
      </c>
      <c r="VCA127" s="229">
        <f t="shared" si="264"/>
        <v>0</v>
      </c>
      <c r="VCB127" s="229">
        <f t="shared" si="264"/>
        <v>0</v>
      </c>
      <c r="VCC127" s="229">
        <f t="shared" si="264"/>
        <v>0</v>
      </c>
      <c r="VCD127" s="229">
        <f t="shared" si="264"/>
        <v>0</v>
      </c>
      <c r="VCE127" s="229">
        <f t="shared" si="264"/>
        <v>0</v>
      </c>
      <c r="VCF127" s="229">
        <f t="shared" si="264"/>
        <v>0</v>
      </c>
      <c r="VCG127" s="229">
        <f t="shared" si="264"/>
        <v>0</v>
      </c>
      <c r="VCH127" s="229">
        <f t="shared" si="264"/>
        <v>0</v>
      </c>
      <c r="VCI127" s="229">
        <f t="shared" si="264"/>
        <v>0</v>
      </c>
      <c r="VCJ127" s="229">
        <f t="shared" si="264"/>
        <v>0</v>
      </c>
      <c r="VCK127" s="229">
        <f t="shared" si="264"/>
        <v>0</v>
      </c>
      <c r="VCL127" s="229">
        <f t="shared" si="264"/>
        <v>0</v>
      </c>
      <c r="VCM127" s="229">
        <f t="shared" si="264"/>
        <v>0</v>
      </c>
      <c r="VCN127" s="229">
        <f t="shared" si="264"/>
        <v>0</v>
      </c>
      <c r="VCO127" s="229">
        <f t="shared" si="264"/>
        <v>0</v>
      </c>
      <c r="VCP127" s="229">
        <f t="shared" si="264"/>
        <v>0</v>
      </c>
      <c r="VCQ127" s="229">
        <f t="shared" si="264"/>
        <v>0</v>
      </c>
      <c r="VCR127" s="229">
        <f t="shared" si="264"/>
        <v>0</v>
      </c>
      <c r="VCS127" s="229">
        <f t="shared" si="264"/>
        <v>0</v>
      </c>
      <c r="VCT127" s="229">
        <f t="shared" si="264"/>
        <v>0</v>
      </c>
      <c r="VCU127" s="229">
        <f t="shared" si="264"/>
        <v>0</v>
      </c>
      <c r="VCV127" s="229">
        <f t="shared" si="264"/>
        <v>0</v>
      </c>
      <c r="VCW127" s="229">
        <f t="shared" si="264"/>
        <v>0</v>
      </c>
      <c r="VCX127" s="229">
        <f t="shared" si="264"/>
        <v>0</v>
      </c>
      <c r="VCY127" s="229">
        <f t="shared" si="264"/>
        <v>0</v>
      </c>
      <c r="VCZ127" s="229">
        <f t="shared" si="264"/>
        <v>0</v>
      </c>
      <c r="VDA127" s="229">
        <f t="shared" si="264"/>
        <v>0</v>
      </c>
      <c r="VDB127" s="229">
        <f t="shared" si="264"/>
        <v>0</v>
      </c>
      <c r="VDC127" s="229">
        <f t="shared" si="264"/>
        <v>0</v>
      </c>
      <c r="VDD127" s="229">
        <f t="shared" si="264"/>
        <v>0</v>
      </c>
      <c r="VDE127" s="229">
        <f t="shared" si="264"/>
        <v>0</v>
      </c>
      <c r="VDF127" s="229">
        <f t="shared" si="264"/>
        <v>0</v>
      </c>
      <c r="VDG127" s="229">
        <f t="shared" si="264"/>
        <v>0</v>
      </c>
      <c r="VDH127" s="229">
        <f t="shared" si="264"/>
        <v>0</v>
      </c>
      <c r="VDI127" s="229">
        <f t="shared" si="264"/>
        <v>0</v>
      </c>
      <c r="VDJ127" s="229">
        <f t="shared" si="264"/>
        <v>0</v>
      </c>
      <c r="VDK127" s="229">
        <f t="shared" si="264"/>
        <v>0</v>
      </c>
      <c r="VDL127" s="229">
        <f t="shared" si="264"/>
        <v>0</v>
      </c>
      <c r="VDM127" s="229">
        <f t="shared" si="264"/>
        <v>0</v>
      </c>
      <c r="VDN127" s="229">
        <f t="shared" si="264"/>
        <v>0</v>
      </c>
      <c r="VDO127" s="229">
        <f t="shared" si="264"/>
        <v>0</v>
      </c>
      <c r="VDP127" s="229">
        <f t="shared" si="264"/>
        <v>0</v>
      </c>
      <c r="VDQ127" s="229">
        <f t="shared" si="264"/>
        <v>0</v>
      </c>
      <c r="VDR127" s="229">
        <f t="shared" si="264"/>
        <v>0</v>
      </c>
      <c r="VDS127" s="229">
        <f t="shared" si="264"/>
        <v>0</v>
      </c>
      <c r="VDT127" s="229">
        <f t="shared" si="264"/>
        <v>0</v>
      </c>
      <c r="VDU127" s="229">
        <f t="shared" si="264"/>
        <v>0</v>
      </c>
      <c r="VDV127" s="229">
        <f t="shared" si="264"/>
        <v>0</v>
      </c>
      <c r="VDW127" s="229">
        <f t="shared" si="264"/>
        <v>0</v>
      </c>
      <c r="VDX127" s="229">
        <f t="shared" si="264"/>
        <v>0</v>
      </c>
      <c r="VDY127" s="229">
        <f t="shared" si="264"/>
        <v>0</v>
      </c>
      <c r="VDZ127" s="229">
        <f t="shared" si="264"/>
        <v>0</v>
      </c>
      <c r="VEA127" s="229">
        <f t="shared" si="264"/>
        <v>0</v>
      </c>
      <c r="VEB127" s="229">
        <f t="shared" si="264"/>
        <v>0</v>
      </c>
      <c r="VEC127" s="229">
        <f t="shared" ref="VEC127:VGN127" si="265">IFERROR(VEA127*VDY127,"")</f>
        <v>0</v>
      </c>
      <c r="VED127" s="229">
        <f t="shared" si="265"/>
        <v>0</v>
      </c>
      <c r="VEE127" s="229">
        <f t="shared" si="265"/>
        <v>0</v>
      </c>
      <c r="VEF127" s="229">
        <f t="shared" si="265"/>
        <v>0</v>
      </c>
      <c r="VEG127" s="229">
        <f t="shared" si="265"/>
        <v>0</v>
      </c>
      <c r="VEH127" s="229">
        <f t="shared" si="265"/>
        <v>0</v>
      </c>
      <c r="VEI127" s="229">
        <f t="shared" si="265"/>
        <v>0</v>
      </c>
      <c r="VEJ127" s="229">
        <f t="shared" si="265"/>
        <v>0</v>
      </c>
      <c r="VEK127" s="229">
        <f t="shared" si="265"/>
        <v>0</v>
      </c>
      <c r="VEL127" s="229">
        <f t="shared" si="265"/>
        <v>0</v>
      </c>
      <c r="VEM127" s="229">
        <f t="shared" si="265"/>
        <v>0</v>
      </c>
      <c r="VEN127" s="229">
        <f t="shared" si="265"/>
        <v>0</v>
      </c>
      <c r="VEO127" s="229">
        <f t="shared" si="265"/>
        <v>0</v>
      </c>
      <c r="VEP127" s="229">
        <f t="shared" si="265"/>
        <v>0</v>
      </c>
      <c r="VEQ127" s="229">
        <f t="shared" si="265"/>
        <v>0</v>
      </c>
      <c r="VER127" s="229">
        <f t="shared" si="265"/>
        <v>0</v>
      </c>
      <c r="VES127" s="229">
        <f t="shared" si="265"/>
        <v>0</v>
      </c>
      <c r="VET127" s="229">
        <f t="shared" si="265"/>
        <v>0</v>
      </c>
      <c r="VEU127" s="229">
        <f t="shared" si="265"/>
        <v>0</v>
      </c>
      <c r="VEV127" s="229">
        <f t="shared" si="265"/>
        <v>0</v>
      </c>
      <c r="VEW127" s="229">
        <f t="shared" si="265"/>
        <v>0</v>
      </c>
      <c r="VEX127" s="229">
        <f t="shared" si="265"/>
        <v>0</v>
      </c>
      <c r="VEY127" s="229">
        <f t="shared" si="265"/>
        <v>0</v>
      </c>
      <c r="VEZ127" s="229">
        <f t="shared" si="265"/>
        <v>0</v>
      </c>
      <c r="VFA127" s="229">
        <f t="shared" si="265"/>
        <v>0</v>
      </c>
      <c r="VFB127" s="229">
        <f t="shared" si="265"/>
        <v>0</v>
      </c>
      <c r="VFC127" s="229">
        <f t="shared" si="265"/>
        <v>0</v>
      </c>
      <c r="VFD127" s="229">
        <f t="shared" si="265"/>
        <v>0</v>
      </c>
      <c r="VFE127" s="229">
        <f t="shared" si="265"/>
        <v>0</v>
      </c>
      <c r="VFF127" s="229">
        <f t="shared" si="265"/>
        <v>0</v>
      </c>
      <c r="VFG127" s="229">
        <f t="shared" si="265"/>
        <v>0</v>
      </c>
      <c r="VFH127" s="229">
        <f t="shared" si="265"/>
        <v>0</v>
      </c>
      <c r="VFI127" s="229">
        <f t="shared" si="265"/>
        <v>0</v>
      </c>
      <c r="VFJ127" s="229">
        <f t="shared" si="265"/>
        <v>0</v>
      </c>
      <c r="VFK127" s="229">
        <f t="shared" si="265"/>
        <v>0</v>
      </c>
      <c r="VFL127" s="229">
        <f t="shared" si="265"/>
        <v>0</v>
      </c>
      <c r="VFM127" s="229">
        <f t="shared" si="265"/>
        <v>0</v>
      </c>
      <c r="VFN127" s="229">
        <f t="shared" si="265"/>
        <v>0</v>
      </c>
      <c r="VFO127" s="229">
        <f t="shared" si="265"/>
        <v>0</v>
      </c>
      <c r="VFP127" s="229">
        <f t="shared" si="265"/>
        <v>0</v>
      </c>
      <c r="VFQ127" s="229">
        <f t="shared" si="265"/>
        <v>0</v>
      </c>
      <c r="VFR127" s="229">
        <f t="shared" si="265"/>
        <v>0</v>
      </c>
      <c r="VFS127" s="229">
        <f t="shared" si="265"/>
        <v>0</v>
      </c>
      <c r="VFT127" s="229">
        <f t="shared" si="265"/>
        <v>0</v>
      </c>
      <c r="VFU127" s="229">
        <f t="shared" si="265"/>
        <v>0</v>
      </c>
      <c r="VFV127" s="229">
        <f t="shared" si="265"/>
        <v>0</v>
      </c>
      <c r="VFW127" s="229">
        <f t="shared" si="265"/>
        <v>0</v>
      </c>
      <c r="VFX127" s="229">
        <f t="shared" si="265"/>
        <v>0</v>
      </c>
      <c r="VFY127" s="229">
        <f t="shared" si="265"/>
        <v>0</v>
      </c>
      <c r="VFZ127" s="229">
        <f t="shared" si="265"/>
        <v>0</v>
      </c>
      <c r="VGA127" s="229">
        <f t="shared" si="265"/>
        <v>0</v>
      </c>
      <c r="VGB127" s="229">
        <f t="shared" si="265"/>
        <v>0</v>
      </c>
      <c r="VGC127" s="229">
        <f t="shared" si="265"/>
        <v>0</v>
      </c>
      <c r="VGD127" s="229">
        <f t="shared" si="265"/>
        <v>0</v>
      </c>
      <c r="VGE127" s="229">
        <f t="shared" si="265"/>
        <v>0</v>
      </c>
      <c r="VGF127" s="229">
        <f t="shared" si="265"/>
        <v>0</v>
      </c>
      <c r="VGG127" s="229">
        <f t="shared" si="265"/>
        <v>0</v>
      </c>
      <c r="VGH127" s="229">
        <f t="shared" si="265"/>
        <v>0</v>
      </c>
      <c r="VGI127" s="229">
        <f t="shared" si="265"/>
        <v>0</v>
      </c>
      <c r="VGJ127" s="229">
        <f t="shared" si="265"/>
        <v>0</v>
      </c>
      <c r="VGK127" s="229">
        <f t="shared" si="265"/>
        <v>0</v>
      </c>
      <c r="VGL127" s="229">
        <f t="shared" si="265"/>
        <v>0</v>
      </c>
      <c r="VGM127" s="229">
        <f t="shared" si="265"/>
        <v>0</v>
      </c>
      <c r="VGN127" s="229">
        <f t="shared" si="265"/>
        <v>0</v>
      </c>
      <c r="VGO127" s="229">
        <f t="shared" ref="VGO127:VIZ127" si="266">IFERROR(VGM127*VGK127,"")</f>
        <v>0</v>
      </c>
      <c r="VGP127" s="229">
        <f t="shared" si="266"/>
        <v>0</v>
      </c>
      <c r="VGQ127" s="229">
        <f t="shared" si="266"/>
        <v>0</v>
      </c>
      <c r="VGR127" s="229">
        <f t="shared" si="266"/>
        <v>0</v>
      </c>
      <c r="VGS127" s="229">
        <f t="shared" si="266"/>
        <v>0</v>
      </c>
      <c r="VGT127" s="229">
        <f t="shared" si="266"/>
        <v>0</v>
      </c>
      <c r="VGU127" s="229">
        <f t="shared" si="266"/>
        <v>0</v>
      </c>
      <c r="VGV127" s="229">
        <f t="shared" si="266"/>
        <v>0</v>
      </c>
      <c r="VGW127" s="229">
        <f t="shared" si="266"/>
        <v>0</v>
      </c>
      <c r="VGX127" s="229">
        <f t="shared" si="266"/>
        <v>0</v>
      </c>
      <c r="VGY127" s="229">
        <f t="shared" si="266"/>
        <v>0</v>
      </c>
      <c r="VGZ127" s="229">
        <f t="shared" si="266"/>
        <v>0</v>
      </c>
      <c r="VHA127" s="229">
        <f t="shared" si="266"/>
        <v>0</v>
      </c>
      <c r="VHB127" s="229">
        <f t="shared" si="266"/>
        <v>0</v>
      </c>
      <c r="VHC127" s="229">
        <f t="shared" si="266"/>
        <v>0</v>
      </c>
      <c r="VHD127" s="229">
        <f t="shared" si="266"/>
        <v>0</v>
      </c>
      <c r="VHE127" s="229">
        <f t="shared" si="266"/>
        <v>0</v>
      </c>
      <c r="VHF127" s="229">
        <f t="shared" si="266"/>
        <v>0</v>
      </c>
      <c r="VHG127" s="229">
        <f t="shared" si="266"/>
        <v>0</v>
      </c>
      <c r="VHH127" s="229">
        <f t="shared" si="266"/>
        <v>0</v>
      </c>
      <c r="VHI127" s="229">
        <f t="shared" si="266"/>
        <v>0</v>
      </c>
      <c r="VHJ127" s="229">
        <f t="shared" si="266"/>
        <v>0</v>
      </c>
      <c r="VHK127" s="229">
        <f t="shared" si="266"/>
        <v>0</v>
      </c>
      <c r="VHL127" s="229">
        <f t="shared" si="266"/>
        <v>0</v>
      </c>
      <c r="VHM127" s="229">
        <f t="shared" si="266"/>
        <v>0</v>
      </c>
      <c r="VHN127" s="229">
        <f t="shared" si="266"/>
        <v>0</v>
      </c>
      <c r="VHO127" s="229">
        <f t="shared" si="266"/>
        <v>0</v>
      </c>
      <c r="VHP127" s="229">
        <f t="shared" si="266"/>
        <v>0</v>
      </c>
      <c r="VHQ127" s="229">
        <f t="shared" si="266"/>
        <v>0</v>
      </c>
      <c r="VHR127" s="229">
        <f t="shared" si="266"/>
        <v>0</v>
      </c>
      <c r="VHS127" s="229">
        <f t="shared" si="266"/>
        <v>0</v>
      </c>
      <c r="VHT127" s="229">
        <f t="shared" si="266"/>
        <v>0</v>
      </c>
      <c r="VHU127" s="229">
        <f t="shared" si="266"/>
        <v>0</v>
      </c>
      <c r="VHV127" s="229">
        <f t="shared" si="266"/>
        <v>0</v>
      </c>
      <c r="VHW127" s="229">
        <f t="shared" si="266"/>
        <v>0</v>
      </c>
      <c r="VHX127" s="229">
        <f t="shared" si="266"/>
        <v>0</v>
      </c>
      <c r="VHY127" s="229">
        <f t="shared" si="266"/>
        <v>0</v>
      </c>
      <c r="VHZ127" s="229">
        <f t="shared" si="266"/>
        <v>0</v>
      </c>
      <c r="VIA127" s="229">
        <f t="shared" si="266"/>
        <v>0</v>
      </c>
      <c r="VIB127" s="229">
        <f t="shared" si="266"/>
        <v>0</v>
      </c>
      <c r="VIC127" s="229">
        <f t="shared" si="266"/>
        <v>0</v>
      </c>
      <c r="VID127" s="229">
        <f t="shared" si="266"/>
        <v>0</v>
      </c>
      <c r="VIE127" s="229">
        <f t="shared" si="266"/>
        <v>0</v>
      </c>
      <c r="VIF127" s="229">
        <f t="shared" si="266"/>
        <v>0</v>
      </c>
      <c r="VIG127" s="229">
        <f t="shared" si="266"/>
        <v>0</v>
      </c>
      <c r="VIH127" s="229">
        <f t="shared" si="266"/>
        <v>0</v>
      </c>
      <c r="VII127" s="229">
        <f t="shared" si="266"/>
        <v>0</v>
      </c>
      <c r="VIJ127" s="229">
        <f t="shared" si="266"/>
        <v>0</v>
      </c>
      <c r="VIK127" s="229">
        <f t="shared" si="266"/>
        <v>0</v>
      </c>
      <c r="VIL127" s="229">
        <f t="shared" si="266"/>
        <v>0</v>
      </c>
      <c r="VIM127" s="229">
        <f t="shared" si="266"/>
        <v>0</v>
      </c>
      <c r="VIN127" s="229">
        <f t="shared" si="266"/>
        <v>0</v>
      </c>
      <c r="VIO127" s="229">
        <f t="shared" si="266"/>
        <v>0</v>
      </c>
      <c r="VIP127" s="229">
        <f t="shared" si="266"/>
        <v>0</v>
      </c>
      <c r="VIQ127" s="229">
        <f t="shared" si="266"/>
        <v>0</v>
      </c>
      <c r="VIR127" s="229">
        <f t="shared" si="266"/>
        <v>0</v>
      </c>
      <c r="VIS127" s="229">
        <f t="shared" si="266"/>
        <v>0</v>
      </c>
      <c r="VIT127" s="229">
        <f t="shared" si="266"/>
        <v>0</v>
      </c>
      <c r="VIU127" s="229">
        <f t="shared" si="266"/>
        <v>0</v>
      </c>
      <c r="VIV127" s="229">
        <f t="shared" si="266"/>
        <v>0</v>
      </c>
      <c r="VIW127" s="229">
        <f t="shared" si="266"/>
        <v>0</v>
      </c>
      <c r="VIX127" s="229">
        <f t="shared" si="266"/>
        <v>0</v>
      </c>
      <c r="VIY127" s="229">
        <f t="shared" si="266"/>
        <v>0</v>
      </c>
      <c r="VIZ127" s="229">
        <f t="shared" si="266"/>
        <v>0</v>
      </c>
      <c r="VJA127" s="229">
        <f t="shared" ref="VJA127:VLL127" si="267">IFERROR(VIY127*VIW127,"")</f>
        <v>0</v>
      </c>
      <c r="VJB127" s="229">
        <f t="shared" si="267"/>
        <v>0</v>
      </c>
      <c r="VJC127" s="229">
        <f t="shared" si="267"/>
        <v>0</v>
      </c>
      <c r="VJD127" s="229">
        <f t="shared" si="267"/>
        <v>0</v>
      </c>
      <c r="VJE127" s="229">
        <f t="shared" si="267"/>
        <v>0</v>
      </c>
      <c r="VJF127" s="229">
        <f t="shared" si="267"/>
        <v>0</v>
      </c>
      <c r="VJG127" s="229">
        <f t="shared" si="267"/>
        <v>0</v>
      </c>
      <c r="VJH127" s="229">
        <f t="shared" si="267"/>
        <v>0</v>
      </c>
      <c r="VJI127" s="229">
        <f t="shared" si="267"/>
        <v>0</v>
      </c>
      <c r="VJJ127" s="229">
        <f t="shared" si="267"/>
        <v>0</v>
      </c>
      <c r="VJK127" s="229">
        <f t="shared" si="267"/>
        <v>0</v>
      </c>
      <c r="VJL127" s="229">
        <f t="shared" si="267"/>
        <v>0</v>
      </c>
      <c r="VJM127" s="229">
        <f t="shared" si="267"/>
        <v>0</v>
      </c>
      <c r="VJN127" s="229">
        <f t="shared" si="267"/>
        <v>0</v>
      </c>
      <c r="VJO127" s="229">
        <f t="shared" si="267"/>
        <v>0</v>
      </c>
      <c r="VJP127" s="229">
        <f t="shared" si="267"/>
        <v>0</v>
      </c>
      <c r="VJQ127" s="229">
        <f t="shared" si="267"/>
        <v>0</v>
      </c>
      <c r="VJR127" s="229">
        <f t="shared" si="267"/>
        <v>0</v>
      </c>
      <c r="VJS127" s="229">
        <f t="shared" si="267"/>
        <v>0</v>
      </c>
      <c r="VJT127" s="229">
        <f t="shared" si="267"/>
        <v>0</v>
      </c>
      <c r="VJU127" s="229">
        <f t="shared" si="267"/>
        <v>0</v>
      </c>
      <c r="VJV127" s="229">
        <f t="shared" si="267"/>
        <v>0</v>
      </c>
      <c r="VJW127" s="229">
        <f t="shared" si="267"/>
        <v>0</v>
      </c>
      <c r="VJX127" s="229">
        <f t="shared" si="267"/>
        <v>0</v>
      </c>
      <c r="VJY127" s="229">
        <f t="shared" si="267"/>
        <v>0</v>
      </c>
      <c r="VJZ127" s="229">
        <f t="shared" si="267"/>
        <v>0</v>
      </c>
      <c r="VKA127" s="229">
        <f t="shared" si="267"/>
        <v>0</v>
      </c>
      <c r="VKB127" s="229">
        <f t="shared" si="267"/>
        <v>0</v>
      </c>
      <c r="VKC127" s="229">
        <f t="shared" si="267"/>
        <v>0</v>
      </c>
      <c r="VKD127" s="229">
        <f t="shared" si="267"/>
        <v>0</v>
      </c>
      <c r="VKE127" s="229">
        <f t="shared" si="267"/>
        <v>0</v>
      </c>
      <c r="VKF127" s="229">
        <f t="shared" si="267"/>
        <v>0</v>
      </c>
      <c r="VKG127" s="229">
        <f t="shared" si="267"/>
        <v>0</v>
      </c>
      <c r="VKH127" s="229">
        <f t="shared" si="267"/>
        <v>0</v>
      </c>
      <c r="VKI127" s="229">
        <f t="shared" si="267"/>
        <v>0</v>
      </c>
      <c r="VKJ127" s="229">
        <f t="shared" si="267"/>
        <v>0</v>
      </c>
      <c r="VKK127" s="229">
        <f t="shared" si="267"/>
        <v>0</v>
      </c>
      <c r="VKL127" s="229">
        <f t="shared" si="267"/>
        <v>0</v>
      </c>
      <c r="VKM127" s="229">
        <f t="shared" si="267"/>
        <v>0</v>
      </c>
      <c r="VKN127" s="229">
        <f t="shared" si="267"/>
        <v>0</v>
      </c>
      <c r="VKO127" s="229">
        <f t="shared" si="267"/>
        <v>0</v>
      </c>
      <c r="VKP127" s="229">
        <f t="shared" si="267"/>
        <v>0</v>
      </c>
      <c r="VKQ127" s="229">
        <f t="shared" si="267"/>
        <v>0</v>
      </c>
      <c r="VKR127" s="229">
        <f t="shared" si="267"/>
        <v>0</v>
      </c>
      <c r="VKS127" s="229">
        <f t="shared" si="267"/>
        <v>0</v>
      </c>
      <c r="VKT127" s="229">
        <f t="shared" si="267"/>
        <v>0</v>
      </c>
      <c r="VKU127" s="229">
        <f t="shared" si="267"/>
        <v>0</v>
      </c>
      <c r="VKV127" s="229">
        <f t="shared" si="267"/>
        <v>0</v>
      </c>
      <c r="VKW127" s="229">
        <f t="shared" si="267"/>
        <v>0</v>
      </c>
      <c r="VKX127" s="229">
        <f t="shared" si="267"/>
        <v>0</v>
      </c>
      <c r="VKY127" s="229">
        <f t="shared" si="267"/>
        <v>0</v>
      </c>
      <c r="VKZ127" s="229">
        <f t="shared" si="267"/>
        <v>0</v>
      </c>
      <c r="VLA127" s="229">
        <f t="shared" si="267"/>
        <v>0</v>
      </c>
      <c r="VLB127" s="229">
        <f t="shared" si="267"/>
        <v>0</v>
      </c>
      <c r="VLC127" s="229">
        <f t="shared" si="267"/>
        <v>0</v>
      </c>
      <c r="VLD127" s="229">
        <f t="shared" si="267"/>
        <v>0</v>
      </c>
      <c r="VLE127" s="229">
        <f t="shared" si="267"/>
        <v>0</v>
      </c>
      <c r="VLF127" s="229">
        <f t="shared" si="267"/>
        <v>0</v>
      </c>
      <c r="VLG127" s="229">
        <f t="shared" si="267"/>
        <v>0</v>
      </c>
      <c r="VLH127" s="229">
        <f t="shared" si="267"/>
        <v>0</v>
      </c>
      <c r="VLI127" s="229">
        <f t="shared" si="267"/>
        <v>0</v>
      </c>
      <c r="VLJ127" s="229">
        <f t="shared" si="267"/>
        <v>0</v>
      </c>
      <c r="VLK127" s="229">
        <f t="shared" si="267"/>
        <v>0</v>
      </c>
      <c r="VLL127" s="229">
        <f t="shared" si="267"/>
        <v>0</v>
      </c>
      <c r="VLM127" s="229">
        <f t="shared" ref="VLM127:VNX127" si="268">IFERROR(VLK127*VLI127,"")</f>
        <v>0</v>
      </c>
      <c r="VLN127" s="229">
        <f t="shared" si="268"/>
        <v>0</v>
      </c>
      <c r="VLO127" s="229">
        <f t="shared" si="268"/>
        <v>0</v>
      </c>
      <c r="VLP127" s="229">
        <f t="shared" si="268"/>
        <v>0</v>
      </c>
      <c r="VLQ127" s="229">
        <f t="shared" si="268"/>
        <v>0</v>
      </c>
      <c r="VLR127" s="229">
        <f t="shared" si="268"/>
        <v>0</v>
      </c>
      <c r="VLS127" s="229">
        <f t="shared" si="268"/>
        <v>0</v>
      </c>
      <c r="VLT127" s="229">
        <f t="shared" si="268"/>
        <v>0</v>
      </c>
      <c r="VLU127" s="229">
        <f t="shared" si="268"/>
        <v>0</v>
      </c>
      <c r="VLV127" s="229">
        <f t="shared" si="268"/>
        <v>0</v>
      </c>
      <c r="VLW127" s="229">
        <f t="shared" si="268"/>
        <v>0</v>
      </c>
      <c r="VLX127" s="229">
        <f t="shared" si="268"/>
        <v>0</v>
      </c>
      <c r="VLY127" s="229">
        <f t="shared" si="268"/>
        <v>0</v>
      </c>
      <c r="VLZ127" s="229">
        <f t="shared" si="268"/>
        <v>0</v>
      </c>
      <c r="VMA127" s="229">
        <f t="shared" si="268"/>
        <v>0</v>
      </c>
      <c r="VMB127" s="229">
        <f t="shared" si="268"/>
        <v>0</v>
      </c>
      <c r="VMC127" s="229">
        <f t="shared" si="268"/>
        <v>0</v>
      </c>
      <c r="VMD127" s="229">
        <f t="shared" si="268"/>
        <v>0</v>
      </c>
      <c r="VME127" s="229">
        <f t="shared" si="268"/>
        <v>0</v>
      </c>
      <c r="VMF127" s="229">
        <f t="shared" si="268"/>
        <v>0</v>
      </c>
      <c r="VMG127" s="229">
        <f t="shared" si="268"/>
        <v>0</v>
      </c>
      <c r="VMH127" s="229">
        <f t="shared" si="268"/>
        <v>0</v>
      </c>
      <c r="VMI127" s="229">
        <f t="shared" si="268"/>
        <v>0</v>
      </c>
      <c r="VMJ127" s="229">
        <f t="shared" si="268"/>
        <v>0</v>
      </c>
      <c r="VMK127" s="229">
        <f t="shared" si="268"/>
        <v>0</v>
      </c>
      <c r="VML127" s="229">
        <f t="shared" si="268"/>
        <v>0</v>
      </c>
      <c r="VMM127" s="229">
        <f t="shared" si="268"/>
        <v>0</v>
      </c>
      <c r="VMN127" s="229">
        <f t="shared" si="268"/>
        <v>0</v>
      </c>
      <c r="VMO127" s="229">
        <f t="shared" si="268"/>
        <v>0</v>
      </c>
      <c r="VMP127" s="229">
        <f t="shared" si="268"/>
        <v>0</v>
      </c>
      <c r="VMQ127" s="229">
        <f t="shared" si="268"/>
        <v>0</v>
      </c>
      <c r="VMR127" s="229">
        <f t="shared" si="268"/>
        <v>0</v>
      </c>
      <c r="VMS127" s="229">
        <f t="shared" si="268"/>
        <v>0</v>
      </c>
      <c r="VMT127" s="229">
        <f t="shared" si="268"/>
        <v>0</v>
      </c>
      <c r="VMU127" s="229">
        <f t="shared" si="268"/>
        <v>0</v>
      </c>
      <c r="VMV127" s="229">
        <f t="shared" si="268"/>
        <v>0</v>
      </c>
      <c r="VMW127" s="229">
        <f t="shared" si="268"/>
        <v>0</v>
      </c>
      <c r="VMX127" s="229">
        <f t="shared" si="268"/>
        <v>0</v>
      </c>
      <c r="VMY127" s="229">
        <f t="shared" si="268"/>
        <v>0</v>
      </c>
      <c r="VMZ127" s="229">
        <f t="shared" si="268"/>
        <v>0</v>
      </c>
      <c r="VNA127" s="229">
        <f t="shared" si="268"/>
        <v>0</v>
      </c>
      <c r="VNB127" s="229">
        <f t="shared" si="268"/>
        <v>0</v>
      </c>
      <c r="VNC127" s="229">
        <f t="shared" si="268"/>
        <v>0</v>
      </c>
      <c r="VND127" s="229">
        <f t="shared" si="268"/>
        <v>0</v>
      </c>
      <c r="VNE127" s="229">
        <f t="shared" si="268"/>
        <v>0</v>
      </c>
      <c r="VNF127" s="229">
        <f t="shared" si="268"/>
        <v>0</v>
      </c>
      <c r="VNG127" s="229">
        <f t="shared" si="268"/>
        <v>0</v>
      </c>
      <c r="VNH127" s="229">
        <f t="shared" si="268"/>
        <v>0</v>
      </c>
      <c r="VNI127" s="229">
        <f t="shared" si="268"/>
        <v>0</v>
      </c>
      <c r="VNJ127" s="229">
        <f t="shared" si="268"/>
        <v>0</v>
      </c>
      <c r="VNK127" s="229">
        <f t="shared" si="268"/>
        <v>0</v>
      </c>
      <c r="VNL127" s="229">
        <f t="shared" si="268"/>
        <v>0</v>
      </c>
      <c r="VNM127" s="229">
        <f t="shared" si="268"/>
        <v>0</v>
      </c>
      <c r="VNN127" s="229">
        <f t="shared" si="268"/>
        <v>0</v>
      </c>
      <c r="VNO127" s="229">
        <f t="shared" si="268"/>
        <v>0</v>
      </c>
      <c r="VNP127" s="229">
        <f t="shared" si="268"/>
        <v>0</v>
      </c>
      <c r="VNQ127" s="229">
        <f t="shared" si="268"/>
        <v>0</v>
      </c>
      <c r="VNR127" s="229">
        <f t="shared" si="268"/>
        <v>0</v>
      </c>
      <c r="VNS127" s="229">
        <f t="shared" si="268"/>
        <v>0</v>
      </c>
      <c r="VNT127" s="229">
        <f t="shared" si="268"/>
        <v>0</v>
      </c>
      <c r="VNU127" s="229">
        <f t="shared" si="268"/>
        <v>0</v>
      </c>
      <c r="VNV127" s="229">
        <f t="shared" si="268"/>
        <v>0</v>
      </c>
      <c r="VNW127" s="229">
        <f t="shared" si="268"/>
        <v>0</v>
      </c>
      <c r="VNX127" s="229">
        <f t="shared" si="268"/>
        <v>0</v>
      </c>
      <c r="VNY127" s="229">
        <f t="shared" ref="VNY127:VQJ127" si="269">IFERROR(VNW127*VNU127,"")</f>
        <v>0</v>
      </c>
      <c r="VNZ127" s="229">
        <f t="shared" si="269"/>
        <v>0</v>
      </c>
      <c r="VOA127" s="229">
        <f t="shared" si="269"/>
        <v>0</v>
      </c>
      <c r="VOB127" s="229">
        <f t="shared" si="269"/>
        <v>0</v>
      </c>
      <c r="VOC127" s="229">
        <f t="shared" si="269"/>
        <v>0</v>
      </c>
      <c r="VOD127" s="229">
        <f t="shared" si="269"/>
        <v>0</v>
      </c>
      <c r="VOE127" s="229">
        <f t="shared" si="269"/>
        <v>0</v>
      </c>
      <c r="VOF127" s="229">
        <f t="shared" si="269"/>
        <v>0</v>
      </c>
      <c r="VOG127" s="229">
        <f t="shared" si="269"/>
        <v>0</v>
      </c>
      <c r="VOH127" s="229">
        <f t="shared" si="269"/>
        <v>0</v>
      </c>
      <c r="VOI127" s="229">
        <f t="shared" si="269"/>
        <v>0</v>
      </c>
      <c r="VOJ127" s="229">
        <f t="shared" si="269"/>
        <v>0</v>
      </c>
      <c r="VOK127" s="229">
        <f t="shared" si="269"/>
        <v>0</v>
      </c>
      <c r="VOL127" s="229">
        <f t="shared" si="269"/>
        <v>0</v>
      </c>
      <c r="VOM127" s="229">
        <f t="shared" si="269"/>
        <v>0</v>
      </c>
      <c r="VON127" s="229">
        <f t="shared" si="269"/>
        <v>0</v>
      </c>
      <c r="VOO127" s="229">
        <f t="shared" si="269"/>
        <v>0</v>
      </c>
      <c r="VOP127" s="229">
        <f t="shared" si="269"/>
        <v>0</v>
      </c>
      <c r="VOQ127" s="229">
        <f t="shared" si="269"/>
        <v>0</v>
      </c>
      <c r="VOR127" s="229">
        <f t="shared" si="269"/>
        <v>0</v>
      </c>
      <c r="VOS127" s="229">
        <f t="shared" si="269"/>
        <v>0</v>
      </c>
      <c r="VOT127" s="229">
        <f t="shared" si="269"/>
        <v>0</v>
      </c>
      <c r="VOU127" s="229">
        <f t="shared" si="269"/>
        <v>0</v>
      </c>
      <c r="VOV127" s="229">
        <f t="shared" si="269"/>
        <v>0</v>
      </c>
      <c r="VOW127" s="229">
        <f t="shared" si="269"/>
        <v>0</v>
      </c>
      <c r="VOX127" s="229">
        <f t="shared" si="269"/>
        <v>0</v>
      </c>
      <c r="VOY127" s="229">
        <f t="shared" si="269"/>
        <v>0</v>
      </c>
      <c r="VOZ127" s="229">
        <f t="shared" si="269"/>
        <v>0</v>
      </c>
      <c r="VPA127" s="229">
        <f t="shared" si="269"/>
        <v>0</v>
      </c>
      <c r="VPB127" s="229">
        <f t="shared" si="269"/>
        <v>0</v>
      </c>
      <c r="VPC127" s="229">
        <f t="shared" si="269"/>
        <v>0</v>
      </c>
      <c r="VPD127" s="229">
        <f t="shared" si="269"/>
        <v>0</v>
      </c>
      <c r="VPE127" s="229">
        <f t="shared" si="269"/>
        <v>0</v>
      </c>
      <c r="VPF127" s="229">
        <f t="shared" si="269"/>
        <v>0</v>
      </c>
      <c r="VPG127" s="229">
        <f t="shared" si="269"/>
        <v>0</v>
      </c>
      <c r="VPH127" s="229">
        <f t="shared" si="269"/>
        <v>0</v>
      </c>
      <c r="VPI127" s="229">
        <f t="shared" si="269"/>
        <v>0</v>
      </c>
      <c r="VPJ127" s="229">
        <f t="shared" si="269"/>
        <v>0</v>
      </c>
      <c r="VPK127" s="229">
        <f t="shared" si="269"/>
        <v>0</v>
      </c>
      <c r="VPL127" s="229">
        <f t="shared" si="269"/>
        <v>0</v>
      </c>
      <c r="VPM127" s="229">
        <f t="shared" si="269"/>
        <v>0</v>
      </c>
      <c r="VPN127" s="229">
        <f t="shared" si="269"/>
        <v>0</v>
      </c>
      <c r="VPO127" s="229">
        <f t="shared" si="269"/>
        <v>0</v>
      </c>
      <c r="VPP127" s="229">
        <f t="shared" si="269"/>
        <v>0</v>
      </c>
      <c r="VPQ127" s="229">
        <f t="shared" si="269"/>
        <v>0</v>
      </c>
      <c r="VPR127" s="229">
        <f t="shared" si="269"/>
        <v>0</v>
      </c>
      <c r="VPS127" s="229">
        <f t="shared" si="269"/>
        <v>0</v>
      </c>
      <c r="VPT127" s="229">
        <f t="shared" si="269"/>
        <v>0</v>
      </c>
      <c r="VPU127" s="229">
        <f t="shared" si="269"/>
        <v>0</v>
      </c>
      <c r="VPV127" s="229">
        <f t="shared" si="269"/>
        <v>0</v>
      </c>
      <c r="VPW127" s="229">
        <f t="shared" si="269"/>
        <v>0</v>
      </c>
      <c r="VPX127" s="229">
        <f t="shared" si="269"/>
        <v>0</v>
      </c>
      <c r="VPY127" s="229">
        <f t="shared" si="269"/>
        <v>0</v>
      </c>
      <c r="VPZ127" s="229">
        <f t="shared" si="269"/>
        <v>0</v>
      </c>
      <c r="VQA127" s="229">
        <f t="shared" si="269"/>
        <v>0</v>
      </c>
      <c r="VQB127" s="229">
        <f t="shared" si="269"/>
        <v>0</v>
      </c>
      <c r="VQC127" s="229">
        <f t="shared" si="269"/>
        <v>0</v>
      </c>
      <c r="VQD127" s="229">
        <f t="shared" si="269"/>
        <v>0</v>
      </c>
      <c r="VQE127" s="229">
        <f t="shared" si="269"/>
        <v>0</v>
      </c>
      <c r="VQF127" s="229">
        <f t="shared" si="269"/>
        <v>0</v>
      </c>
      <c r="VQG127" s="229">
        <f t="shared" si="269"/>
        <v>0</v>
      </c>
      <c r="VQH127" s="229">
        <f t="shared" si="269"/>
        <v>0</v>
      </c>
      <c r="VQI127" s="229">
        <f t="shared" si="269"/>
        <v>0</v>
      </c>
      <c r="VQJ127" s="229">
        <f t="shared" si="269"/>
        <v>0</v>
      </c>
      <c r="VQK127" s="229">
        <f t="shared" ref="VQK127:VSV127" si="270">IFERROR(VQI127*VQG127,"")</f>
        <v>0</v>
      </c>
      <c r="VQL127" s="229">
        <f t="shared" si="270"/>
        <v>0</v>
      </c>
      <c r="VQM127" s="229">
        <f t="shared" si="270"/>
        <v>0</v>
      </c>
      <c r="VQN127" s="229">
        <f t="shared" si="270"/>
        <v>0</v>
      </c>
      <c r="VQO127" s="229">
        <f t="shared" si="270"/>
        <v>0</v>
      </c>
      <c r="VQP127" s="229">
        <f t="shared" si="270"/>
        <v>0</v>
      </c>
      <c r="VQQ127" s="229">
        <f t="shared" si="270"/>
        <v>0</v>
      </c>
      <c r="VQR127" s="229">
        <f t="shared" si="270"/>
        <v>0</v>
      </c>
      <c r="VQS127" s="229">
        <f t="shared" si="270"/>
        <v>0</v>
      </c>
      <c r="VQT127" s="229">
        <f t="shared" si="270"/>
        <v>0</v>
      </c>
      <c r="VQU127" s="229">
        <f t="shared" si="270"/>
        <v>0</v>
      </c>
      <c r="VQV127" s="229">
        <f t="shared" si="270"/>
        <v>0</v>
      </c>
      <c r="VQW127" s="229">
        <f t="shared" si="270"/>
        <v>0</v>
      </c>
      <c r="VQX127" s="229">
        <f t="shared" si="270"/>
        <v>0</v>
      </c>
      <c r="VQY127" s="229">
        <f t="shared" si="270"/>
        <v>0</v>
      </c>
      <c r="VQZ127" s="229">
        <f t="shared" si="270"/>
        <v>0</v>
      </c>
      <c r="VRA127" s="229">
        <f t="shared" si="270"/>
        <v>0</v>
      </c>
      <c r="VRB127" s="229">
        <f t="shared" si="270"/>
        <v>0</v>
      </c>
      <c r="VRC127" s="229">
        <f t="shared" si="270"/>
        <v>0</v>
      </c>
      <c r="VRD127" s="229">
        <f t="shared" si="270"/>
        <v>0</v>
      </c>
      <c r="VRE127" s="229">
        <f t="shared" si="270"/>
        <v>0</v>
      </c>
      <c r="VRF127" s="229">
        <f t="shared" si="270"/>
        <v>0</v>
      </c>
      <c r="VRG127" s="229">
        <f t="shared" si="270"/>
        <v>0</v>
      </c>
      <c r="VRH127" s="229">
        <f t="shared" si="270"/>
        <v>0</v>
      </c>
      <c r="VRI127" s="229">
        <f t="shared" si="270"/>
        <v>0</v>
      </c>
      <c r="VRJ127" s="229">
        <f t="shared" si="270"/>
        <v>0</v>
      </c>
      <c r="VRK127" s="229">
        <f t="shared" si="270"/>
        <v>0</v>
      </c>
      <c r="VRL127" s="229">
        <f t="shared" si="270"/>
        <v>0</v>
      </c>
      <c r="VRM127" s="229">
        <f t="shared" si="270"/>
        <v>0</v>
      </c>
      <c r="VRN127" s="229">
        <f t="shared" si="270"/>
        <v>0</v>
      </c>
      <c r="VRO127" s="229">
        <f t="shared" si="270"/>
        <v>0</v>
      </c>
      <c r="VRP127" s="229">
        <f t="shared" si="270"/>
        <v>0</v>
      </c>
      <c r="VRQ127" s="229">
        <f t="shared" si="270"/>
        <v>0</v>
      </c>
      <c r="VRR127" s="229">
        <f t="shared" si="270"/>
        <v>0</v>
      </c>
      <c r="VRS127" s="229">
        <f t="shared" si="270"/>
        <v>0</v>
      </c>
      <c r="VRT127" s="229">
        <f t="shared" si="270"/>
        <v>0</v>
      </c>
      <c r="VRU127" s="229">
        <f t="shared" si="270"/>
        <v>0</v>
      </c>
      <c r="VRV127" s="229">
        <f t="shared" si="270"/>
        <v>0</v>
      </c>
      <c r="VRW127" s="229">
        <f t="shared" si="270"/>
        <v>0</v>
      </c>
      <c r="VRX127" s="229">
        <f t="shared" si="270"/>
        <v>0</v>
      </c>
      <c r="VRY127" s="229">
        <f t="shared" si="270"/>
        <v>0</v>
      </c>
      <c r="VRZ127" s="229">
        <f t="shared" si="270"/>
        <v>0</v>
      </c>
      <c r="VSA127" s="229">
        <f t="shared" si="270"/>
        <v>0</v>
      </c>
      <c r="VSB127" s="229">
        <f t="shared" si="270"/>
        <v>0</v>
      </c>
      <c r="VSC127" s="229">
        <f t="shared" si="270"/>
        <v>0</v>
      </c>
      <c r="VSD127" s="229">
        <f t="shared" si="270"/>
        <v>0</v>
      </c>
      <c r="VSE127" s="229">
        <f t="shared" si="270"/>
        <v>0</v>
      </c>
      <c r="VSF127" s="229">
        <f t="shared" si="270"/>
        <v>0</v>
      </c>
      <c r="VSG127" s="229">
        <f t="shared" si="270"/>
        <v>0</v>
      </c>
      <c r="VSH127" s="229">
        <f t="shared" si="270"/>
        <v>0</v>
      </c>
      <c r="VSI127" s="229">
        <f t="shared" si="270"/>
        <v>0</v>
      </c>
      <c r="VSJ127" s="229">
        <f t="shared" si="270"/>
        <v>0</v>
      </c>
      <c r="VSK127" s="229">
        <f t="shared" si="270"/>
        <v>0</v>
      </c>
      <c r="VSL127" s="229">
        <f t="shared" si="270"/>
        <v>0</v>
      </c>
      <c r="VSM127" s="229">
        <f t="shared" si="270"/>
        <v>0</v>
      </c>
      <c r="VSN127" s="229">
        <f t="shared" si="270"/>
        <v>0</v>
      </c>
      <c r="VSO127" s="229">
        <f t="shared" si="270"/>
        <v>0</v>
      </c>
      <c r="VSP127" s="229">
        <f t="shared" si="270"/>
        <v>0</v>
      </c>
      <c r="VSQ127" s="229">
        <f t="shared" si="270"/>
        <v>0</v>
      </c>
      <c r="VSR127" s="229">
        <f t="shared" si="270"/>
        <v>0</v>
      </c>
      <c r="VSS127" s="229">
        <f t="shared" si="270"/>
        <v>0</v>
      </c>
      <c r="VST127" s="229">
        <f t="shared" si="270"/>
        <v>0</v>
      </c>
      <c r="VSU127" s="229">
        <f t="shared" si="270"/>
        <v>0</v>
      </c>
      <c r="VSV127" s="229">
        <f t="shared" si="270"/>
        <v>0</v>
      </c>
      <c r="VSW127" s="229">
        <f t="shared" ref="VSW127:VVH127" si="271">IFERROR(VSU127*VSS127,"")</f>
        <v>0</v>
      </c>
      <c r="VSX127" s="229">
        <f t="shared" si="271"/>
        <v>0</v>
      </c>
      <c r="VSY127" s="229">
        <f t="shared" si="271"/>
        <v>0</v>
      </c>
      <c r="VSZ127" s="229">
        <f t="shared" si="271"/>
        <v>0</v>
      </c>
      <c r="VTA127" s="229">
        <f t="shared" si="271"/>
        <v>0</v>
      </c>
      <c r="VTB127" s="229">
        <f t="shared" si="271"/>
        <v>0</v>
      </c>
      <c r="VTC127" s="229">
        <f t="shared" si="271"/>
        <v>0</v>
      </c>
      <c r="VTD127" s="229">
        <f t="shared" si="271"/>
        <v>0</v>
      </c>
      <c r="VTE127" s="229">
        <f t="shared" si="271"/>
        <v>0</v>
      </c>
      <c r="VTF127" s="229">
        <f t="shared" si="271"/>
        <v>0</v>
      </c>
      <c r="VTG127" s="229">
        <f t="shared" si="271"/>
        <v>0</v>
      </c>
      <c r="VTH127" s="229">
        <f t="shared" si="271"/>
        <v>0</v>
      </c>
      <c r="VTI127" s="229">
        <f t="shared" si="271"/>
        <v>0</v>
      </c>
      <c r="VTJ127" s="229">
        <f t="shared" si="271"/>
        <v>0</v>
      </c>
      <c r="VTK127" s="229">
        <f t="shared" si="271"/>
        <v>0</v>
      </c>
      <c r="VTL127" s="229">
        <f t="shared" si="271"/>
        <v>0</v>
      </c>
      <c r="VTM127" s="229">
        <f t="shared" si="271"/>
        <v>0</v>
      </c>
      <c r="VTN127" s="229">
        <f t="shared" si="271"/>
        <v>0</v>
      </c>
      <c r="VTO127" s="229">
        <f t="shared" si="271"/>
        <v>0</v>
      </c>
      <c r="VTP127" s="229">
        <f t="shared" si="271"/>
        <v>0</v>
      </c>
      <c r="VTQ127" s="229">
        <f t="shared" si="271"/>
        <v>0</v>
      </c>
      <c r="VTR127" s="229">
        <f t="shared" si="271"/>
        <v>0</v>
      </c>
      <c r="VTS127" s="229">
        <f t="shared" si="271"/>
        <v>0</v>
      </c>
      <c r="VTT127" s="229">
        <f t="shared" si="271"/>
        <v>0</v>
      </c>
      <c r="VTU127" s="229">
        <f t="shared" si="271"/>
        <v>0</v>
      </c>
      <c r="VTV127" s="229">
        <f t="shared" si="271"/>
        <v>0</v>
      </c>
      <c r="VTW127" s="229">
        <f t="shared" si="271"/>
        <v>0</v>
      </c>
      <c r="VTX127" s="229">
        <f t="shared" si="271"/>
        <v>0</v>
      </c>
      <c r="VTY127" s="229">
        <f t="shared" si="271"/>
        <v>0</v>
      </c>
      <c r="VTZ127" s="229">
        <f t="shared" si="271"/>
        <v>0</v>
      </c>
      <c r="VUA127" s="229">
        <f t="shared" si="271"/>
        <v>0</v>
      </c>
      <c r="VUB127" s="229">
        <f t="shared" si="271"/>
        <v>0</v>
      </c>
      <c r="VUC127" s="229">
        <f t="shared" si="271"/>
        <v>0</v>
      </c>
      <c r="VUD127" s="229">
        <f t="shared" si="271"/>
        <v>0</v>
      </c>
      <c r="VUE127" s="229">
        <f t="shared" si="271"/>
        <v>0</v>
      </c>
      <c r="VUF127" s="229">
        <f t="shared" si="271"/>
        <v>0</v>
      </c>
      <c r="VUG127" s="229">
        <f t="shared" si="271"/>
        <v>0</v>
      </c>
      <c r="VUH127" s="229">
        <f t="shared" si="271"/>
        <v>0</v>
      </c>
      <c r="VUI127" s="229">
        <f t="shared" si="271"/>
        <v>0</v>
      </c>
      <c r="VUJ127" s="229">
        <f t="shared" si="271"/>
        <v>0</v>
      </c>
      <c r="VUK127" s="229">
        <f t="shared" si="271"/>
        <v>0</v>
      </c>
      <c r="VUL127" s="229">
        <f t="shared" si="271"/>
        <v>0</v>
      </c>
      <c r="VUM127" s="229">
        <f t="shared" si="271"/>
        <v>0</v>
      </c>
      <c r="VUN127" s="229">
        <f t="shared" si="271"/>
        <v>0</v>
      </c>
      <c r="VUO127" s="229">
        <f t="shared" si="271"/>
        <v>0</v>
      </c>
      <c r="VUP127" s="229">
        <f t="shared" si="271"/>
        <v>0</v>
      </c>
      <c r="VUQ127" s="229">
        <f t="shared" si="271"/>
        <v>0</v>
      </c>
      <c r="VUR127" s="229">
        <f t="shared" si="271"/>
        <v>0</v>
      </c>
      <c r="VUS127" s="229">
        <f t="shared" si="271"/>
        <v>0</v>
      </c>
      <c r="VUT127" s="229">
        <f t="shared" si="271"/>
        <v>0</v>
      </c>
      <c r="VUU127" s="229">
        <f t="shared" si="271"/>
        <v>0</v>
      </c>
      <c r="VUV127" s="229">
        <f t="shared" si="271"/>
        <v>0</v>
      </c>
      <c r="VUW127" s="229">
        <f t="shared" si="271"/>
        <v>0</v>
      </c>
      <c r="VUX127" s="229">
        <f t="shared" si="271"/>
        <v>0</v>
      </c>
      <c r="VUY127" s="229">
        <f t="shared" si="271"/>
        <v>0</v>
      </c>
      <c r="VUZ127" s="229">
        <f t="shared" si="271"/>
        <v>0</v>
      </c>
      <c r="VVA127" s="229">
        <f t="shared" si="271"/>
        <v>0</v>
      </c>
      <c r="VVB127" s="229">
        <f t="shared" si="271"/>
        <v>0</v>
      </c>
      <c r="VVC127" s="229">
        <f t="shared" si="271"/>
        <v>0</v>
      </c>
      <c r="VVD127" s="229">
        <f t="shared" si="271"/>
        <v>0</v>
      </c>
      <c r="VVE127" s="229">
        <f t="shared" si="271"/>
        <v>0</v>
      </c>
      <c r="VVF127" s="229">
        <f t="shared" si="271"/>
        <v>0</v>
      </c>
      <c r="VVG127" s="229">
        <f t="shared" si="271"/>
        <v>0</v>
      </c>
      <c r="VVH127" s="229">
        <f t="shared" si="271"/>
        <v>0</v>
      </c>
      <c r="VVI127" s="229">
        <f t="shared" ref="VVI127:VXT127" si="272">IFERROR(VVG127*VVE127,"")</f>
        <v>0</v>
      </c>
      <c r="VVJ127" s="229">
        <f t="shared" si="272"/>
        <v>0</v>
      </c>
      <c r="VVK127" s="229">
        <f t="shared" si="272"/>
        <v>0</v>
      </c>
      <c r="VVL127" s="229">
        <f t="shared" si="272"/>
        <v>0</v>
      </c>
      <c r="VVM127" s="229">
        <f t="shared" si="272"/>
        <v>0</v>
      </c>
      <c r="VVN127" s="229">
        <f t="shared" si="272"/>
        <v>0</v>
      </c>
      <c r="VVO127" s="229">
        <f t="shared" si="272"/>
        <v>0</v>
      </c>
      <c r="VVP127" s="229">
        <f t="shared" si="272"/>
        <v>0</v>
      </c>
      <c r="VVQ127" s="229">
        <f t="shared" si="272"/>
        <v>0</v>
      </c>
      <c r="VVR127" s="229">
        <f t="shared" si="272"/>
        <v>0</v>
      </c>
      <c r="VVS127" s="229">
        <f t="shared" si="272"/>
        <v>0</v>
      </c>
      <c r="VVT127" s="229">
        <f t="shared" si="272"/>
        <v>0</v>
      </c>
      <c r="VVU127" s="229">
        <f t="shared" si="272"/>
        <v>0</v>
      </c>
      <c r="VVV127" s="229">
        <f t="shared" si="272"/>
        <v>0</v>
      </c>
      <c r="VVW127" s="229">
        <f t="shared" si="272"/>
        <v>0</v>
      </c>
      <c r="VVX127" s="229">
        <f t="shared" si="272"/>
        <v>0</v>
      </c>
      <c r="VVY127" s="229">
        <f t="shared" si="272"/>
        <v>0</v>
      </c>
      <c r="VVZ127" s="229">
        <f t="shared" si="272"/>
        <v>0</v>
      </c>
      <c r="VWA127" s="229">
        <f t="shared" si="272"/>
        <v>0</v>
      </c>
      <c r="VWB127" s="229">
        <f t="shared" si="272"/>
        <v>0</v>
      </c>
      <c r="VWC127" s="229">
        <f t="shared" si="272"/>
        <v>0</v>
      </c>
      <c r="VWD127" s="229">
        <f t="shared" si="272"/>
        <v>0</v>
      </c>
      <c r="VWE127" s="229">
        <f t="shared" si="272"/>
        <v>0</v>
      </c>
      <c r="VWF127" s="229">
        <f t="shared" si="272"/>
        <v>0</v>
      </c>
      <c r="VWG127" s="229">
        <f t="shared" si="272"/>
        <v>0</v>
      </c>
      <c r="VWH127" s="229">
        <f t="shared" si="272"/>
        <v>0</v>
      </c>
      <c r="VWI127" s="229">
        <f t="shared" si="272"/>
        <v>0</v>
      </c>
      <c r="VWJ127" s="229">
        <f t="shared" si="272"/>
        <v>0</v>
      </c>
      <c r="VWK127" s="229">
        <f t="shared" si="272"/>
        <v>0</v>
      </c>
      <c r="VWL127" s="229">
        <f t="shared" si="272"/>
        <v>0</v>
      </c>
      <c r="VWM127" s="229">
        <f t="shared" si="272"/>
        <v>0</v>
      </c>
      <c r="VWN127" s="229">
        <f t="shared" si="272"/>
        <v>0</v>
      </c>
      <c r="VWO127" s="229">
        <f t="shared" si="272"/>
        <v>0</v>
      </c>
      <c r="VWP127" s="229">
        <f t="shared" si="272"/>
        <v>0</v>
      </c>
      <c r="VWQ127" s="229">
        <f t="shared" si="272"/>
        <v>0</v>
      </c>
      <c r="VWR127" s="229">
        <f t="shared" si="272"/>
        <v>0</v>
      </c>
      <c r="VWS127" s="229">
        <f t="shared" si="272"/>
        <v>0</v>
      </c>
      <c r="VWT127" s="229">
        <f t="shared" si="272"/>
        <v>0</v>
      </c>
      <c r="VWU127" s="229">
        <f t="shared" si="272"/>
        <v>0</v>
      </c>
      <c r="VWV127" s="229">
        <f t="shared" si="272"/>
        <v>0</v>
      </c>
      <c r="VWW127" s="229">
        <f t="shared" si="272"/>
        <v>0</v>
      </c>
      <c r="VWX127" s="229">
        <f t="shared" si="272"/>
        <v>0</v>
      </c>
      <c r="VWY127" s="229">
        <f t="shared" si="272"/>
        <v>0</v>
      </c>
      <c r="VWZ127" s="229">
        <f t="shared" si="272"/>
        <v>0</v>
      </c>
      <c r="VXA127" s="229">
        <f t="shared" si="272"/>
        <v>0</v>
      </c>
      <c r="VXB127" s="229">
        <f t="shared" si="272"/>
        <v>0</v>
      </c>
      <c r="VXC127" s="229">
        <f t="shared" si="272"/>
        <v>0</v>
      </c>
      <c r="VXD127" s="229">
        <f t="shared" si="272"/>
        <v>0</v>
      </c>
      <c r="VXE127" s="229">
        <f t="shared" si="272"/>
        <v>0</v>
      </c>
      <c r="VXF127" s="229">
        <f t="shared" si="272"/>
        <v>0</v>
      </c>
      <c r="VXG127" s="229">
        <f t="shared" si="272"/>
        <v>0</v>
      </c>
      <c r="VXH127" s="229">
        <f t="shared" si="272"/>
        <v>0</v>
      </c>
      <c r="VXI127" s="229">
        <f t="shared" si="272"/>
        <v>0</v>
      </c>
      <c r="VXJ127" s="229">
        <f t="shared" si="272"/>
        <v>0</v>
      </c>
      <c r="VXK127" s="229">
        <f t="shared" si="272"/>
        <v>0</v>
      </c>
      <c r="VXL127" s="229">
        <f t="shared" si="272"/>
        <v>0</v>
      </c>
      <c r="VXM127" s="229">
        <f t="shared" si="272"/>
        <v>0</v>
      </c>
      <c r="VXN127" s="229">
        <f t="shared" si="272"/>
        <v>0</v>
      </c>
      <c r="VXO127" s="229">
        <f t="shared" si="272"/>
        <v>0</v>
      </c>
      <c r="VXP127" s="229">
        <f t="shared" si="272"/>
        <v>0</v>
      </c>
      <c r="VXQ127" s="229">
        <f t="shared" si="272"/>
        <v>0</v>
      </c>
      <c r="VXR127" s="229">
        <f t="shared" si="272"/>
        <v>0</v>
      </c>
      <c r="VXS127" s="229">
        <f t="shared" si="272"/>
        <v>0</v>
      </c>
      <c r="VXT127" s="229">
        <f t="shared" si="272"/>
        <v>0</v>
      </c>
      <c r="VXU127" s="229">
        <f t="shared" ref="VXU127:WAF127" si="273">IFERROR(VXS127*VXQ127,"")</f>
        <v>0</v>
      </c>
      <c r="VXV127" s="229">
        <f t="shared" si="273"/>
        <v>0</v>
      </c>
      <c r="VXW127" s="229">
        <f t="shared" si="273"/>
        <v>0</v>
      </c>
      <c r="VXX127" s="229">
        <f t="shared" si="273"/>
        <v>0</v>
      </c>
      <c r="VXY127" s="229">
        <f t="shared" si="273"/>
        <v>0</v>
      </c>
      <c r="VXZ127" s="229">
        <f t="shared" si="273"/>
        <v>0</v>
      </c>
      <c r="VYA127" s="229">
        <f t="shared" si="273"/>
        <v>0</v>
      </c>
      <c r="VYB127" s="229">
        <f t="shared" si="273"/>
        <v>0</v>
      </c>
      <c r="VYC127" s="229">
        <f t="shared" si="273"/>
        <v>0</v>
      </c>
      <c r="VYD127" s="229">
        <f t="shared" si="273"/>
        <v>0</v>
      </c>
      <c r="VYE127" s="229">
        <f t="shared" si="273"/>
        <v>0</v>
      </c>
      <c r="VYF127" s="229">
        <f t="shared" si="273"/>
        <v>0</v>
      </c>
      <c r="VYG127" s="229">
        <f t="shared" si="273"/>
        <v>0</v>
      </c>
      <c r="VYH127" s="229">
        <f t="shared" si="273"/>
        <v>0</v>
      </c>
      <c r="VYI127" s="229">
        <f t="shared" si="273"/>
        <v>0</v>
      </c>
      <c r="VYJ127" s="229">
        <f t="shared" si="273"/>
        <v>0</v>
      </c>
      <c r="VYK127" s="229">
        <f t="shared" si="273"/>
        <v>0</v>
      </c>
      <c r="VYL127" s="229">
        <f t="shared" si="273"/>
        <v>0</v>
      </c>
      <c r="VYM127" s="229">
        <f t="shared" si="273"/>
        <v>0</v>
      </c>
      <c r="VYN127" s="229">
        <f t="shared" si="273"/>
        <v>0</v>
      </c>
      <c r="VYO127" s="229">
        <f t="shared" si="273"/>
        <v>0</v>
      </c>
      <c r="VYP127" s="229">
        <f t="shared" si="273"/>
        <v>0</v>
      </c>
      <c r="VYQ127" s="229">
        <f t="shared" si="273"/>
        <v>0</v>
      </c>
      <c r="VYR127" s="229">
        <f t="shared" si="273"/>
        <v>0</v>
      </c>
      <c r="VYS127" s="229">
        <f t="shared" si="273"/>
        <v>0</v>
      </c>
      <c r="VYT127" s="229">
        <f t="shared" si="273"/>
        <v>0</v>
      </c>
      <c r="VYU127" s="229">
        <f t="shared" si="273"/>
        <v>0</v>
      </c>
      <c r="VYV127" s="229">
        <f t="shared" si="273"/>
        <v>0</v>
      </c>
      <c r="VYW127" s="229">
        <f t="shared" si="273"/>
        <v>0</v>
      </c>
      <c r="VYX127" s="229">
        <f t="shared" si="273"/>
        <v>0</v>
      </c>
      <c r="VYY127" s="229">
        <f t="shared" si="273"/>
        <v>0</v>
      </c>
      <c r="VYZ127" s="229">
        <f t="shared" si="273"/>
        <v>0</v>
      </c>
      <c r="VZA127" s="229">
        <f t="shared" si="273"/>
        <v>0</v>
      </c>
      <c r="VZB127" s="229">
        <f t="shared" si="273"/>
        <v>0</v>
      </c>
      <c r="VZC127" s="229">
        <f t="shared" si="273"/>
        <v>0</v>
      </c>
      <c r="VZD127" s="229">
        <f t="shared" si="273"/>
        <v>0</v>
      </c>
      <c r="VZE127" s="229">
        <f t="shared" si="273"/>
        <v>0</v>
      </c>
      <c r="VZF127" s="229">
        <f t="shared" si="273"/>
        <v>0</v>
      </c>
      <c r="VZG127" s="229">
        <f t="shared" si="273"/>
        <v>0</v>
      </c>
      <c r="VZH127" s="229">
        <f t="shared" si="273"/>
        <v>0</v>
      </c>
      <c r="VZI127" s="229">
        <f t="shared" si="273"/>
        <v>0</v>
      </c>
      <c r="VZJ127" s="229">
        <f t="shared" si="273"/>
        <v>0</v>
      </c>
      <c r="VZK127" s="229">
        <f t="shared" si="273"/>
        <v>0</v>
      </c>
      <c r="VZL127" s="229">
        <f t="shared" si="273"/>
        <v>0</v>
      </c>
      <c r="VZM127" s="229">
        <f t="shared" si="273"/>
        <v>0</v>
      </c>
      <c r="VZN127" s="229">
        <f t="shared" si="273"/>
        <v>0</v>
      </c>
      <c r="VZO127" s="229">
        <f t="shared" si="273"/>
        <v>0</v>
      </c>
      <c r="VZP127" s="229">
        <f t="shared" si="273"/>
        <v>0</v>
      </c>
      <c r="VZQ127" s="229">
        <f t="shared" si="273"/>
        <v>0</v>
      </c>
      <c r="VZR127" s="229">
        <f t="shared" si="273"/>
        <v>0</v>
      </c>
      <c r="VZS127" s="229">
        <f t="shared" si="273"/>
        <v>0</v>
      </c>
      <c r="VZT127" s="229">
        <f t="shared" si="273"/>
        <v>0</v>
      </c>
      <c r="VZU127" s="229">
        <f t="shared" si="273"/>
        <v>0</v>
      </c>
      <c r="VZV127" s="229">
        <f t="shared" si="273"/>
        <v>0</v>
      </c>
      <c r="VZW127" s="229">
        <f t="shared" si="273"/>
        <v>0</v>
      </c>
      <c r="VZX127" s="229">
        <f t="shared" si="273"/>
        <v>0</v>
      </c>
      <c r="VZY127" s="229">
        <f t="shared" si="273"/>
        <v>0</v>
      </c>
      <c r="VZZ127" s="229">
        <f t="shared" si="273"/>
        <v>0</v>
      </c>
      <c r="WAA127" s="229">
        <f t="shared" si="273"/>
        <v>0</v>
      </c>
      <c r="WAB127" s="229">
        <f t="shared" si="273"/>
        <v>0</v>
      </c>
      <c r="WAC127" s="229">
        <f t="shared" si="273"/>
        <v>0</v>
      </c>
      <c r="WAD127" s="229">
        <f t="shared" si="273"/>
        <v>0</v>
      </c>
      <c r="WAE127" s="229">
        <f t="shared" si="273"/>
        <v>0</v>
      </c>
      <c r="WAF127" s="229">
        <f t="shared" si="273"/>
        <v>0</v>
      </c>
      <c r="WAG127" s="229">
        <f t="shared" ref="WAG127:WCR127" si="274">IFERROR(WAE127*WAC127,"")</f>
        <v>0</v>
      </c>
      <c r="WAH127" s="229">
        <f t="shared" si="274"/>
        <v>0</v>
      </c>
      <c r="WAI127" s="229">
        <f t="shared" si="274"/>
        <v>0</v>
      </c>
      <c r="WAJ127" s="229">
        <f t="shared" si="274"/>
        <v>0</v>
      </c>
      <c r="WAK127" s="229">
        <f t="shared" si="274"/>
        <v>0</v>
      </c>
      <c r="WAL127" s="229">
        <f t="shared" si="274"/>
        <v>0</v>
      </c>
      <c r="WAM127" s="229">
        <f t="shared" si="274"/>
        <v>0</v>
      </c>
      <c r="WAN127" s="229">
        <f t="shared" si="274"/>
        <v>0</v>
      </c>
      <c r="WAO127" s="229">
        <f t="shared" si="274"/>
        <v>0</v>
      </c>
      <c r="WAP127" s="229">
        <f t="shared" si="274"/>
        <v>0</v>
      </c>
      <c r="WAQ127" s="229">
        <f t="shared" si="274"/>
        <v>0</v>
      </c>
      <c r="WAR127" s="229">
        <f t="shared" si="274"/>
        <v>0</v>
      </c>
      <c r="WAS127" s="229">
        <f t="shared" si="274"/>
        <v>0</v>
      </c>
      <c r="WAT127" s="229">
        <f t="shared" si="274"/>
        <v>0</v>
      </c>
      <c r="WAU127" s="229">
        <f t="shared" si="274"/>
        <v>0</v>
      </c>
      <c r="WAV127" s="229">
        <f t="shared" si="274"/>
        <v>0</v>
      </c>
      <c r="WAW127" s="229">
        <f t="shared" si="274"/>
        <v>0</v>
      </c>
      <c r="WAX127" s="229">
        <f t="shared" si="274"/>
        <v>0</v>
      </c>
      <c r="WAY127" s="229">
        <f t="shared" si="274"/>
        <v>0</v>
      </c>
      <c r="WAZ127" s="229">
        <f t="shared" si="274"/>
        <v>0</v>
      </c>
      <c r="WBA127" s="229">
        <f t="shared" si="274"/>
        <v>0</v>
      </c>
      <c r="WBB127" s="229">
        <f t="shared" si="274"/>
        <v>0</v>
      </c>
      <c r="WBC127" s="229">
        <f t="shared" si="274"/>
        <v>0</v>
      </c>
      <c r="WBD127" s="229">
        <f t="shared" si="274"/>
        <v>0</v>
      </c>
      <c r="WBE127" s="229">
        <f t="shared" si="274"/>
        <v>0</v>
      </c>
      <c r="WBF127" s="229">
        <f t="shared" si="274"/>
        <v>0</v>
      </c>
      <c r="WBG127" s="229">
        <f t="shared" si="274"/>
        <v>0</v>
      </c>
      <c r="WBH127" s="229">
        <f t="shared" si="274"/>
        <v>0</v>
      </c>
      <c r="WBI127" s="229">
        <f t="shared" si="274"/>
        <v>0</v>
      </c>
      <c r="WBJ127" s="229">
        <f t="shared" si="274"/>
        <v>0</v>
      </c>
      <c r="WBK127" s="229">
        <f t="shared" si="274"/>
        <v>0</v>
      </c>
      <c r="WBL127" s="229">
        <f t="shared" si="274"/>
        <v>0</v>
      </c>
      <c r="WBM127" s="229">
        <f t="shared" si="274"/>
        <v>0</v>
      </c>
      <c r="WBN127" s="229">
        <f t="shared" si="274"/>
        <v>0</v>
      </c>
      <c r="WBO127" s="229">
        <f t="shared" si="274"/>
        <v>0</v>
      </c>
      <c r="WBP127" s="229">
        <f t="shared" si="274"/>
        <v>0</v>
      </c>
      <c r="WBQ127" s="229">
        <f t="shared" si="274"/>
        <v>0</v>
      </c>
      <c r="WBR127" s="229">
        <f t="shared" si="274"/>
        <v>0</v>
      </c>
      <c r="WBS127" s="229">
        <f t="shared" si="274"/>
        <v>0</v>
      </c>
      <c r="WBT127" s="229">
        <f t="shared" si="274"/>
        <v>0</v>
      </c>
      <c r="WBU127" s="229">
        <f t="shared" si="274"/>
        <v>0</v>
      </c>
      <c r="WBV127" s="229">
        <f t="shared" si="274"/>
        <v>0</v>
      </c>
      <c r="WBW127" s="229">
        <f t="shared" si="274"/>
        <v>0</v>
      </c>
      <c r="WBX127" s="229">
        <f t="shared" si="274"/>
        <v>0</v>
      </c>
      <c r="WBY127" s="229">
        <f t="shared" si="274"/>
        <v>0</v>
      </c>
      <c r="WBZ127" s="229">
        <f t="shared" si="274"/>
        <v>0</v>
      </c>
      <c r="WCA127" s="229">
        <f t="shared" si="274"/>
        <v>0</v>
      </c>
      <c r="WCB127" s="229">
        <f t="shared" si="274"/>
        <v>0</v>
      </c>
      <c r="WCC127" s="229">
        <f t="shared" si="274"/>
        <v>0</v>
      </c>
      <c r="WCD127" s="229">
        <f t="shared" si="274"/>
        <v>0</v>
      </c>
      <c r="WCE127" s="229">
        <f t="shared" si="274"/>
        <v>0</v>
      </c>
      <c r="WCF127" s="229">
        <f t="shared" si="274"/>
        <v>0</v>
      </c>
      <c r="WCG127" s="229">
        <f t="shared" si="274"/>
        <v>0</v>
      </c>
      <c r="WCH127" s="229">
        <f t="shared" si="274"/>
        <v>0</v>
      </c>
      <c r="WCI127" s="229">
        <f t="shared" si="274"/>
        <v>0</v>
      </c>
      <c r="WCJ127" s="229">
        <f t="shared" si="274"/>
        <v>0</v>
      </c>
      <c r="WCK127" s="229">
        <f t="shared" si="274"/>
        <v>0</v>
      </c>
      <c r="WCL127" s="229">
        <f t="shared" si="274"/>
        <v>0</v>
      </c>
      <c r="WCM127" s="229">
        <f t="shared" si="274"/>
        <v>0</v>
      </c>
      <c r="WCN127" s="229">
        <f t="shared" si="274"/>
        <v>0</v>
      </c>
      <c r="WCO127" s="229">
        <f t="shared" si="274"/>
        <v>0</v>
      </c>
      <c r="WCP127" s="229">
        <f t="shared" si="274"/>
        <v>0</v>
      </c>
      <c r="WCQ127" s="229">
        <f t="shared" si="274"/>
        <v>0</v>
      </c>
      <c r="WCR127" s="229">
        <f t="shared" si="274"/>
        <v>0</v>
      </c>
      <c r="WCS127" s="229">
        <f t="shared" ref="WCS127:WFD127" si="275">IFERROR(WCQ127*WCO127,"")</f>
        <v>0</v>
      </c>
      <c r="WCT127" s="229">
        <f t="shared" si="275"/>
        <v>0</v>
      </c>
      <c r="WCU127" s="229">
        <f t="shared" si="275"/>
        <v>0</v>
      </c>
      <c r="WCV127" s="229">
        <f t="shared" si="275"/>
        <v>0</v>
      </c>
      <c r="WCW127" s="229">
        <f t="shared" si="275"/>
        <v>0</v>
      </c>
      <c r="WCX127" s="229">
        <f t="shared" si="275"/>
        <v>0</v>
      </c>
      <c r="WCY127" s="229">
        <f t="shared" si="275"/>
        <v>0</v>
      </c>
      <c r="WCZ127" s="229">
        <f t="shared" si="275"/>
        <v>0</v>
      </c>
      <c r="WDA127" s="229">
        <f t="shared" si="275"/>
        <v>0</v>
      </c>
      <c r="WDB127" s="229">
        <f t="shared" si="275"/>
        <v>0</v>
      </c>
      <c r="WDC127" s="229">
        <f t="shared" si="275"/>
        <v>0</v>
      </c>
      <c r="WDD127" s="229">
        <f t="shared" si="275"/>
        <v>0</v>
      </c>
      <c r="WDE127" s="229">
        <f t="shared" si="275"/>
        <v>0</v>
      </c>
      <c r="WDF127" s="229">
        <f t="shared" si="275"/>
        <v>0</v>
      </c>
      <c r="WDG127" s="229">
        <f t="shared" si="275"/>
        <v>0</v>
      </c>
      <c r="WDH127" s="229">
        <f t="shared" si="275"/>
        <v>0</v>
      </c>
      <c r="WDI127" s="229">
        <f t="shared" si="275"/>
        <v>0</v>
      </c>
      <c r="WDJ127" s="229">
        <f t="shared" si="275"/>
        <v>0</v>
      </c>
      <c r="WDK127" s="229">
        <f t="shared" si="275"/>
        <v>0</v>
      </c>
      <c r="WDL127" s="229">
        <f t="shared" si="275"/>
        <v>0</v>
      </c>
      <c r="WDM127" s="229">
        <f t="shared" si="275"/>
        <v>0</v>
      </c>
      <c r="WDN127" s="229">
        <f t="shared" si="275"/>
        <v>0</v>
      </c>
      <c r="WDO127" s="229">
        <f t="shared" si="275"/>
        <v>0</v>
      </c>
      <c r="WDP127" s="229">
        <f t="shared" si="275"/>
        <v>0</v>
      </c>
      <c r="WDQ127" s="229">
        <f t="shared" si="275"/>
        <v>0</v>
      </c>
      <c r="WDR127" s="229">
        <f t="shared" si="275"/>
        <v>0</v>
      </c>
      <c r="WDS127" s="229">
        <f t="shared" si="275"/>
        <v>0</v>
      </c>
      <c r="WDT127" s="229">
        <f t="shared" si="275"/>
        <v>0</v>
      </c>
      <c r="WDU127" s="229">
        <f t="shared" si="275"/>
        <v>0</v>
      </c>
      <c r="WDV127" s="229">
        <f t="shared" si="275"/>
        <v>0</v>
      </c>
      <c r="WDW127" s="229">
        <f t="shared" si="275"/>
        <v>0</v>
      </c>
      <c r="WDX127" s="229">
        <f t="shared" si="275"/>
        <v>0</v>
      </c>
      <c r="WDY127" s="229">
        <f t="shared" si="275"/>
        <v>0</v>
      </c>
      <c r="WDZ127" s="229">
        <f t="shared" si="275"/>
        <v>0</v>
      </c>
      <c r="WEA127" s="229">
        <f t="shared" si="275"/>
        <v>0</v>
      </c>
      <c r="WEB127" s="229">
        <f t="shared" si="275"/>
        <v>0</v>
      </c>
      <c r="WEC127" s="229">
        <f t="shared" si="275"/>
        <v>0</v>
      </c>
      <c r="WED127" s="229">
        <f t="shared" si="275"/>
        <v>0</v>
      </c>
      <c r="WEE127" s="229">
        <f t="shared" si="275"/>
        <v>0</v>
      </c>
      <c r="WEF127" s="229">
        <f t="shared" si="275"/>
        <v>0</v>
      </c>
      <c r="WEG127" s="229">
        <f t="shared" si="275"/>
        <v>0</v>
      </c>
      <c r="WEH127" s="229">
        <f t="shared" si="275"/>
        <v>0</v>
      </c>
      <c r="WEI127" s="229">
        <f t="shared" si="275"/>
        <v>0</v>
      </c>
      <c r="WEJ127" s="229">
        <f t="shared" si="275"/>
        <v>0</v>
      </c>
      <c r="WEK127" s="229">
        <f t="shared" si="275"/>
        <v>0</v>
      </c>
      <c r="WEL127" s="229">
        <f t="shared" si="275"/>
        <v>0</v>
      </c>
      <c r="WEM127" s="229">
        <f t="shared" si="275"/>
        <v>0</v>
      </c>
      <c r="WEN127" s="229">
        <f t="shared" si="275"/>
        <v>0</v>
      </c>
      <c r="WEO127" s="229">
        <f t="shared" si="275"/>
        <v>0</v>
      </c>
      <c r="WEP127" s="229">
        <f t="shared" si="275"/>
        <v>0</v>
      </c>
      <c r="WEQ127" s="229">
        <f t="shared" si="275"/>
        <v>0</v>
      </c>
      <c r="WER127" s="229">
        <f t="shared" si="275"/>
        <v>0</v>
      </c>
      <c r="WES127" s="229">
        <f t="shared" si="275"/>
        <v>0</v>
      </c>
      <c r="WET127" s="229">
        <f t="shared" si="275"/>
        <v>0</v>
      </c>
      <c r="WEU127" s="229">
        <f t="shared" si="275"/>
        <v>0</v>
      </c>
      <c r="WEV127" s="229">
        <f t="shared" si="275"/>
        <v>0</v>
      </c>
      <c r="WEW127" s="229">
        <f t="shared" si="275"/>
        <v>0</v>
      </c>
      <c r="WEX127" s="229">
        <f t="shared" si="275"/>
        <v>0</v>
      </c>
      <c r="WEY127" s="229">
        <f t="shared" si="275"/>
        <v>0</v>
      </c>
      <c r="WEZ127" s="229">
        <f t="shared" si="275"/>
        <v>0</v>
      </c>
      <c r="WFA127" s="229">
        <f t="shared" si="275"/>
        <v>0</v>
      </c>
      <c r="WFB127" s="229">
        <f t="shared" si="275"/>
        <v>0</v>
      </c>
      <c r="WFC127" s="229">
        <f t="shared" si="275"/>
        <v>0</v>
      </c>
      <c r="WFD127" s="229">
        <f t="shared" si="275"/>
        <v>0</v>
      </c>
      <c r="WFE127" s="229">
        <f t="shared" ref="WFE127:WHP127" si="276">IFERROR(WFC127*WFA127,"")</f>
        <v>0</v>
      </c>
      <c r="WFF127" s="229">
        <f t="shared" si="276"/>
        <v>0</v>
      </c>
      <c r="WFG127" s="229">
        <f t="shared" si="276"/>
        <v>0</v>
      </c>
      <c r="WFH127" s="229">
        <f t="shared" si="276"/>
        <v>0</v>
      </c>
      <c r="WFI127" s="229">
        <f t="shared" si="276"/>
        <v>0</v>
      </c>
      <c r="WFJ127" s="229">
        <f t="shared" si="276"/>
        <v>0</v>
      </c>
      <c r="WFK127" s="229">
        <f t="shared" si="276"/>
        <v>0</v>
      </c>
      <c r="WFL127" s="229">
        <f t="shared" si="276"/>
        <v>0</v>
      </c>
      <c r="WFM127" s="229">
        <f t="shared" si="276"/>
        <v>0</v>
      </c>
      <c r="WFN127" s="229">
        <f t="shared" si="276"/>
        <v>0</v>
      </c>
      <c r="WFO127" s="229">
        <f t="shared" si="276"/>
        <v>0</v>
      </c>
      <c r="WFP127" s="229">
        <f t="shared" si="276"/>
        <v>0</v>
      </c>
      <c r="WFQ127" s="229">
        <f t="shared" si="276"/>
        <v>0</v>
      </c>
      <c r="WFR127" s="229">
        <f t="shared" si="276"/>
        <v>0</v>
      </c>
      <c r="WFS127" s="229">
        <f t="shared" si="276"/>
        <v>0</v>
      </c>
      <c r="WFT127" s="229">
        <f t="shared" si="276"/>
        <v>0</v>
      </c>
      <c r="WFU127" s="229">
        <f t="shared" si="276"/>
        <v>0</v>
      </c>
      <c r="WFV127" s="229">
        <f t="shared" si="276"/>
        <v>0</v>
      </c>
      <c r="WFW127" s="229">
        <f t="shared" si="276"/>
        <v>0</v>
      </c>
      <c r="WFX127" s="229">
        <f t="shared" si="276"/>
        <v>0</v>
      </c>
      <c r="WFY127" s="229">
        <f t="shared" si="276"/>
        <v>0</v>
      </c>
      <c r="WFZ127" s="229">
        <f t="shared" si="276"/>
        <v>0</v>
      </c>
      <c r="WGA127" s="229">
        <f t="shared" si="276"/>
        <v>0</v>
      </c>
      <c r="WGB127" s="229">
        <f t="shared" si="276"/>
        <v>0</v>
      </c>
      <c r="WGC127" s="229">
        <f t="shared" si="276"/>
        <v>0</v>
      </c>
      <c r="WGD127" s="229">
        <f t="shared" si="276"/>
        <v>0</v>
      </c>
      <c r="WGE127" s="229">
        <f t="shared" si="276"/>
        <v>0</v>
      </c>
      <c r="WGF127" s="229">
        <f t="shared" si="276"/>
        <v>0</v>
      </c>
      <c r="WGG127" s="229">
        <f t="shared" si="276"/>
        <v>0</v>
      </c>
      <c r="WGH127" s="229">
        <f t="shared" si="276"/>
        <v>0</v>
      </c>
      <c r="WGI127" s="229">
        <f t="shared" si="276"/>
        <v>0</v>
      </c>
      <c r="WGJ127" s="229">
        <f t="shared" si="276"/>
        <v>0</v>
      </c>
      <c r="WGK127" s="229">
        <f t="shared" si="276"/>
        <v>0</v>
      </c>
      <c r="WGL127" s="229">
        <f t="shared" si="276"/>
        <v>0</v>
      </c>
      <c r="WGM127" s="229">
        <f t="shared" si="276"/>
        <v>0</v>
      </c>
      <c r="WGN127" s="229">
        <f t="shared" si="276"/>
        <v>0</v>
      </c>
      <c r="WGO127" s="229">
        <f t="shared" si="276"/>
        <v>0</v>
      </c>
      <c r="WGP127" s="229">
        <f t="shared" si="276"/>
        <v>0</v>
      </c>
      <c r="WGQ127" s="229">
        <f t="shared" si="276"/>
        <v>0</v>
      </c>
      <c r="WGR127" s="229">
        <f t="shared" si="276"/>
        <v>0</v>
      </c>
      <c r="WGS127" s="229">
        <f t="shared" si="276"/>
        <v>0</v>
      </c>
      <c r="WGT127" s="229">
        <f t="shared" si="276"/>
        <v>0</v>
      </c>
      <c r="WGU127" s="229">
        <f t="shared" si="276"/>
        <v>0</v>
      </c>
      <c r="WGV127" s="229">
        <f t="shared" si="276"/>
        <v>0</v>
      </c>
      <c r="WGW127" s="229">
        <f t="shared" si="276"/>
        <v>0</v>
      </c>
      <c r="WGX127" s="229">
        <f t="shared" si="276"/>
        <v>0</v>
      </c>
      <c r="WGY127" s="229">
        <f t="shared" si="276"/>
        <v>0</v>
      </c>
      <c r="WGZ127" s="229">
        <f t="shared" si="276"/>
        <v>0</v>
      </c>
      <c r="WHA127" s="229">
        <f t="shared" si="276"/>
        <v>0</v>
      </c>
      <c r="WHB127" s="229">
        <f t="shared" si="276"/>
        <v>0</v>
      </c>
      <c r="WHC127" s="229">
        <f t="shared" si="276"/>
        <v>0</v>
      </c>
      <c r="WHD127" s="229">
        <f t="shared" si="276"/>
        <v>0</v>
      </c>
      <c r="WHE127" s="229">
        <f t="shared" si="276"/>
        <v>0</v>
      </c>
      <c r="WHF127" s="229">
        <f t="shared" si="276"/>
        <v>0</v>
      </c>
      <c r="WHG127" s="229">
        <f t="shared" si="276"/>
        <v>0</v>
      </c>
      <c r="WHH127" s="229">
        <f t="shared" si="276"/>
        <v>0</v>
      </c>
      <c r="WHI127" s="229">
        <f t="shared" si="276"/>
        <v>0</v>
      </c>
      <c r="WHJ127" s="229">
        <f t="shared" si="276"/>
        <v>0</v>
      </c>
      <c r="WHK127" s="229">
        <f t="shared" si="276"/>
        <v>0</v>
      </c>
      <c r="WHL127" s="229">
        <f t="shared" si="276"/>
        <v>0</v>
      </c>
      <c r="WHM127" s="229">
        <f t="shared" si="276"/>
        <v>0</v>
      </c>
      <c r="WHN127" s="229">
        <f t="shared" si="276"/>
        <v>0</v>
      </c>
      <c r="WHO127" s="229">
        <f t="shared" si="276"/>
        <v>0</v>
      </c>
      <c r="WHP127" s="229">
        <f t="shared" si="276"/>
        <v>0</v>
      </c>
      <c r="WHQ127" s="229">
        <f t="shared" ref="WHQ127:WKB127" si="277">IFERROR(WHO127*WHM127,"")</f>
        <v>0</v>
      </c>
      <c r="WHR127" s="229">
        <f t="shared" si="277"/>
        <v>0</v>
      </c>
      <c r="WHS127" s="229">
        <f t="shared" si="277"/>
        <v>0</v>
      </c>
      <c r="WHT127" s="229">
        <f t="shared" si="277"/>
        <v>0</v>
      </c>
      <c r="WHU127" s="229">
        <f t="shared" si="277"/>
        <v>0</v>
      </c>
      <c r="WHV127" s="229">
        <f t="shared" si="277"/>
        <v>0</v>
      </c>
      <c r="WHW127" s="229">
        <f t="shared" si="277"/>
        <v>0</v>
      </c>
      <c r="WHX127" s="229">
        <f t="shared" si="277"/>
        <v>0</v>
      </c>
      <c r="WHY127" s="229">
        <f t="shared" si="277"/>
        <v>0</v>
      </c>
      <c r="WHZ127" s="229">
        <f t="shared" si="277"/>
        <v>0</v>
      </c>
      <c r="WIA127" s="229">
        <f t="shared" si="277"/>
        <v>0</v>
      </c>
      <c r="WIB127" s="229">
        <f t="shared" si="277"/>
        <v>0</v>
      </c>
      <c r="WIC127" s="229">
        <f t="shared" si="277"/>
        <v>0</v>
      </c>
      <c r="WID127" s="229">
        <f t="shared" si="277"/>
        <v>0</v>
      </c>
      <c r="WIE127" s="229">
        <f t="shared" si="277"/>
        <v>0</v>
      </c>
      <c r="WIF127" s="229">
        <f t="shared" si="277"/>
        <v>0</v>
      </c>
      <c r="WIG127" s="229">
        <f t="shared" si="277"/>
        <v>0</v>
      </c>
      <c r="WIH127" s="229">
        <f t="shared" si="277"/>
        <v>0</v>
      </c>
      <c r="WII127" s="229">
        <f t="shared" si="277"/>
        <v>0</v>
      </c>
      <c r="WIJ127" s="229">
        <f t="shared" si="277"/>
        <v>0</v>
      </c>
      <c r="WIK127" s="229">
        <f t="shared" si="277"/>
        <v>0</v>
      </c>
      <c r="WIL127" s="229">
        <f t="shared" si="277"/>
        <v>0</v>
      </c>
      <c r="WIM127" s="229">
        <f t="shared" si="277"/>
        <v>0</v>
      </c>
      <c r="WIN127" s="229">
        <f t="shared" si="277"/>
        <v>0</v>
      </c>
      <c r="WIO127" s="229">
        <f t="shared" si="277"/>
        <v>0</v>
      </c>
      <c r="WIP127" s="229">
        <f t="shared" si="277"/>
        <v>0</v>
      </c>
      <c r="WIQ127" s="229">
        <f t="shared" si="277"/>
        <v>0</v>
      </c>
      <c r="WIR127" s="229">
        <f t="shared" si="277"/>
        <v>0</v>
      </c>
      <c r="WIS127" s="229">
        <f t="shared" si="277"/>
        <v>0</v>
      </c>
      <c r="WIT127" s="229">
        <f t="shared" si="277"/>
        <v>0</v>
      </c>
      <c r="WIU127" s="229">
        <f t="shared" si="277"/>
        <v>0</v>
      </c>
      <c r="WIV127" s="229">
        <f t="shared" si="277"/>
        <v>0</v>
      </c>
      <c r="WIW127" s="229">
        <f t="shared" si="277"/>
        <v>0</v>
      </c>
      <c r="WIX127" s="229">
        <f t="shared" si="277"/>
        <v>0</v>
      </c>
      <c r="WIY127" s="229">
        <f t="shared" si="277"/>
        <v>0</v>
      </c>
      <c r="WIZ127" s="229">
        <f t="shared" si="277"/>
        <v>0</v>
      </c>
      <c r="WJA127" s="229">
        <f t="shared" si="277"/>
        <v>0</v>
      </c>
      <c r="WJB127" s="229">
        <f t="shared" si="277"/>
        <v>0</v>
      </c>
      <c r="WJC127" s="229">
        <f t="shared" si="277"/>
        <v>0</v>
      </c>
      <c r="WJD127" s="229">
        <f t="shared" si="277"/>
        <v>0</v>
      </c>
      <c r="WJE127" s="229">
        <f t="shared" si="277"/>
        <v>0</v>
      </c>
      <c r="WJF127" s="229">
        <f t="shared" si="277"/>
        <v>0</v>
      </c>
      <c r="WJG127" s="229">
        <f t="shared" si="277"/>
        <v>0</v>
      </c>
      <c r="WJH127" s="229">
        <f t="shared" si="277"/>
        <v>0</v>
      </c>
      <c r="WJI127" s="229">
        <f t="shared" si="277"/>
        <v>0</v>
      </c>
      <c r="WJJ127" s="229">
        <f t="shared" si="277"/>
        <v>0</v>
      </c>
      <c r="WJK127" s="229">
        <f t="shared" si="277"/>
        <v>0</v>
      </c>
      <c r="WJL127" s="229">
        <f t="shared" si="277"/>
        <v>0</v>
      </c>
      <c r="WJM127" s="229">
        <f t="shared" si="277"/>
        <v>0</v>
      </c>
      <c r="WJN127" s="229">
        <f t="shared" si="277"/>
        <v>0</v>
      </c>
      <c r="WJO127" s="229">
        <f t="shared" si="277"/>
        <v>0</v>
      </c>
      <c r="WJP127" s="229">
        <f t="shared" si="277"/>
        <v>0</v>
      </c>
      <c r="WJQ127" s="229">
        <f t="shared" si="277"/>
        <v>0</v>
      </c>
      <c r="WJR127" s="229">
        <f t="shared" si="277"/>
        <v>0</v>
      </c>
      <c r="WJS127" s="229">
        <f t="shared" si="277"/>
        <v>0</v>
      </c>
      <c r="WJT127" s="229">
        <f t="shared" si="277"/>
        <v>0</v>
      </c>
      <c r="WJU127" s="229">
        <f t="shared" si="277"/>
        <v>0</v>
      </c>
      <c r="WJV127" s="229">
        <f t="shared" si="277"/>
        <v>0</v>
      </c>
      <c r="WJW127" s="229">
        <f t="shared" si="277"/>
        <v>0</v>
      </c>
      <c r="WJX127" s="229">
        <f t="shared" si="277"/>
        <v>0</v>
      </c>
      <c r="WJY127" s="229">
        <f t="shared" si="277"/>
        <v>0</v>
      </c>
      <c r="WJZ127" s="229">
        <f t="shared" si="277"/>
        <v>0</v>
      </c>
      <c r="WKA127" s="229">
        <f t="shared" si="277"/>
        <v>0</v>
      </c>
      <c r="WKB127" s="229">
        <f t="shared" si="277"/>
        <v>0</v>
      </c>
      <c r="WKC127" s="229">
        <f t="shared" ref="WKC127:WMN127" si="278">IFERROR(WKA127*WJY127,"")</f>
        <v>0</v>
      </c>
      <c r="WKD127" s="229">
        <f t="shared" si="278"/>
        <v>0</v>
      </c>
      <c r="WKE127" s="229">
        <f t="shared" si="278"/>
        <v>0</v>
      </c>
      <c r="WKF127" s="229">
        <f t="shared" si="278"/>
        <v>0</v>
      </c>
      <c r="WKG127" s="229">
        <f t="shared" si="278"/>
        <v>0</v>
      </c>
      <c r="WKH127" s="229">
        <f t="shared" si="278"/>
        <v>0</v>
      </c>
      <c r="WKI127" s="229">
        <f t="shared" si="278"/>
        <v>0</v>
      </c>
      <c r="WKJ127" s="229">
        <f t="shared" si="278"/>
        <v>0</v>
      </c>
      <c r="WKK127" s="229">
        <f t="shared" si="278"/>
        <v>0</v>
      </c>
      <c r="WKL127" s="229">
        <f t="shared" si="278"/>
        <v>0</v>
      </c>
      <c r="WKM127" s="229">
        <f t="shared" si="278"/>
        <v>0</v>
      </c>
      <c r="WKN127" s="229">
        <f t="shared" si="278"/>
        <v>0</v>
      </c>
      <c r="WKO127" s="229">
        <f t="shared" si="278"/>
        <v>0</v>
      </c>
      <c r="WKP127" s="229">
        <f t="shared" si="278"/>
        <v>0</v>
      </c>
      <c r="WKQ127" s="229">
        <f t="shared" si="278"/>
        <v>0</v>
      </c>
      <c r="WKR127" s="229">
        <f t="shared" si="278"/>
        <v>0</v>
      </c>
      <c r="WKS127" s="229">
        <f t="shared" si="278"/>
        <v>0</v>
      </c>
      <c r="WKT127" s="229">
        <f t="shared" si="278"/>
        <v>0</v>
      </c>
      <c r="WKU127" s="229">
        <f t="shared" si="278"/>
        <v>0</v>
      </c>
      <c r="WKV127" s="229">
        <f t="shared" si="278"/>
        <v>0</v>
      </c>
      <c r="WKW127" s="229">
        <f t="shared" si="278"/>
        <v>0</v>
      </c>
      <c r="WKX127" s="229">
        <f t="shared" si="278"/>
        <v>0</v>
      </c>
      <c r="WKY127" s="229">
        <f t="shared" si="278"/>
        <v>0</v>
      </c>
      <c r="WKZ127" s="229">
        <f t="shared" si="278"/>
        <v>0</v>
      </c>
      <c r="WLA127" s="229">
        <f t="shared" si="278"/>
        <v>0</v>
      </c>
      <c r="WLB127" s="229">
        <f t="shared" si="278"/>
        <v>0</v>
      </c>
      <c r="WLC127" s="229">
        <f t="shared" si="278"/>
        <v>0</v>
      </c>
      <c r="WLD127" s="229">
        <f t="shared" si="278"/>
        <v>0</v>
      </c>
      <c r="WLE127" s="229">
        <f t="shared" si="278"/>
        <v>0</v>
      </c>
      <c r="WLF127" s="229">
        <f t="shared" si="278"/>
        <v>0</v>
      </c>
      <c r="WLG127" s="229">
        <f t="shared" si="278"/>
        <v>0</v>
      </c>
      <c r="WLH127" s="229">
        <f t="shared" si="278"/>
        <v>0</v>
      </c>
      <c r="WLI127" s="229">
        <f t="shared" si="278"/>
        <v>0</v>
      </c>
      <c r="WLJ127" s="229">
        <f t="shared" si="278"/>
        <v>0</v>
      </c>
      <c r="WLK127" s="229">
        <f t="shared" si="278"/>
        <v>0</v>
      </c>
      <c r="WLL127" s="229">
        <f t="shared" si="278"/>
        <v>0</v>
      </c>
      <c r="WLM127" s="229">
        <f t="shared" si="278"/>
        <v>0</v>
      </c>
      <c r="WLN127" s="229">
        <f t="shared" si="278"/>
        <v>0</v>
      </c>
      <c r="WLO127" s="229">
        <f t="shared" si="278"/>
        <v>0</v>
      </c>
      <c r="WLP127" s="229">
        <f t="shared" si="278"/>
        <v>0</v>
      </c>
      <c r="WLQ127" s="229">
        <f t="shared" si="278"/>
        <v>0</v>
      </c>
      <c r="WLR127" s="229">
        <f t="shared" si="278"/>
        <v>0</v>
      </c>
      <c r="WLS127" s="229">
        <f t="shared" si="278"/>
        <v>0</v>
      </c>
      <c r="WLT127" s="229">
        <f t="shared" si="278"/>
        <v>0</v>
      </c>
      <c r="WLU127" s="229">
        <f t="shared" si="278"/>
        <v>0</v>
      </c>
      <c r="WLV127" s="229">
        <f t="shared" si="278"/>
        <v>0</v>
      </c>
      <c r="WLW127" s="229">
        <f t="shared" si="278"/>
        <v>0</v>
      </c>
      <c r="WLX127" s="229">
        <f t="shared" si="278"/>
        <v>0</v>
      </c>
      <c r="WLY127" s="229">
        <f t="shared" si="278"/>
        <v>0</v>
      </c>
      <c r="WLZ127" s="229">
        <f t="shared" si="278"/>
        <v>0</v>
      </c>
      <c r="WMA127" s="229">
        <f t="shared" si="278"/>
        <v>0</v>
      </c>
      <c r="WMB127" s="229">
        <f t="shared" si="278"/>
        <v>0</v>
      </c>
      <c r="WMC127" s="229">
        <f t="shared" si="278"/>
        <v>0</v>
      </c>
      <c r="WMD127" s="229">
        <f t="shared" si="278"/>
        <v>0</v>
      </c>
      <c r="WME127" s="229">
        <f t="shared" si="278"/>
        <v>0</v>
      </c>
      <c r="WMF127" s="229">
        <f t="shared" si="278"/>
        <v>0</v>
      </c>
      <c r="WMG127" s="229">
        <f t="shared" si="278"/>
        <v>0</v>
      </c>
      <c r="WMH127" s="229">
        <f t="shared" si="278"/>
        <v>0</v>
      </c>
      <c r="WMI127" s="229">
        <f t="shared" si="278"/>
        <v>0</v>
      </c>
      <c r="WMJ127" s="229">
        <f t="shared" si="278"/>
        <v>0</v>
      </c>
      <c r="WMK127" s="229">
        <f t="shared" si="278"/>
        <v>0</v>
      </c>
      <c r="WML127" s="229">
        <f t="shared" si="278"/>
        <v>0</v>
      </c>
      <c r="WMM127" s="229">
        <f t="shared" si="278"/>
        <v>0</v>
      </c>
      <c r="WMN127" s="229">
        <f t="shared" si="278"/>
        <v>0</v>
      </c>
      <c r="WMO127" s="229">
        <f t="shared" ref="WMO127:WOZ127" si="279">IFERROR(WMM127*WMK127,"")</f>
        <v>0</v>
      </c>
      <c r="WMP127" s="229">
        <f t="shared" si="279"/>
        <v>0</v>
      </c>
      <c r="WMQ127" s="229">
        <f t="shared" si="279"/>
        <v>0</v>
      </c>
      <c r="WMR127" s="229">
        <f t="shared" si="279"/>
        <v>0</v>
      </c>
      <c r="WMS127" s="229">
        <f t="shared" si="279"/>
        <v>0</v>
      </c>
      <c r="WMT127" s="229">
        <f t="shared" si="279"/>
        <v>0</v>
      </c>
      <c r="WMU127" s="229">
        <f t="shared" si="279"/>
        <v>0</v>
      </c>
      <c r="WMV127" s="229">
        <f t="shared" si="279"/>
        <v>0</v>
      </c>
      <c r="WMW127" s="229">
        <f t="shared" si="279"/>
        <v>0</v>
      </c>
      <c r="WMX127" s="229">
        <f t="shared" si="279"/>
        <v>0</v>
      </c>
      <c r="WMY127" s="229">
        <f t="shared" si="279"/>
        <v>0</v>
      </c>
      <c r="WMZ127" s="229">
        <f t="shared" si="279"/>
        <v>0</v>
      </c>
      <c r="WNA127" s="229">
        <f t="shared" si="279"/>
        <v>0</v>
      </c>
      <c r="WNB127" s="229">
        <f t="shared" si="279"/>
        <v>0</v>
      </c>
      <c r="WNC127" s="229">
        <f t="shared" si="279"/>
        <v>0</v>
      </c>
      <c r="WND127" s="229">
        <f t="shared" si="279"/>
        <v>0</v>
      </c>
      <c r="WNE127" s="229">
        <f t="shared" si="279"/>
        <v>0</v>
      </c>
      <c r="WNF127" s="229">
        <f t="shared" si="279"/>
        <v>0</v>
      </c>
      <c r="WNG127" s="229">
        <f t="shared" si="279"/>
        <v>0</v>
      </c>
      <c r="WNH127" s="229">
        <f t="shared" si="279"/>
        <v>0</v>
      </c>
      <c r="WNI127" s="229">
        <f t="shared" si="279"/>
        <v>0</v>
      </c>
      <c r="WNJ127" s="229">
        <f t="shared" si="279"/>
        <v>0</v>
      </c>
      <c r="WNK127" s="229">
        <f t="shared" si="279"/>
        <v>0</v>
      </c>
      <c r="WNL127" s="229">
        <f t="shared" si="279"/>
        <v>0</v>
      </c>
      <c r="WNM127" s="229">
        <f t="shared" si="279"/>
        <v>0</v>
      </c>
      <c r="WNN127" s="229">
        <f t="shared" si="279"/>
        <v>0</v>
      </c>
      <c r="WNO127" s="229">
        <f t="shared" si="279"/>
        <v>0</v>
      </c>
      <c r="WNP127" s="229">
        <f t="shared" si="279"/>
        <v>0</v>
      </c>
      <c r="WNQ127" s="229">
        <f t="shared" si="279"/>
        <v>0</v>
      </c>
      <c r="WNR127" s="229">
        <f t="shared" si="279"/>
        <v>0</v>
      </c>
      <c r="WNS127" s="229">
        <f t="shared" si="279"/>
        <v>0</v>
      </c>
      <c r="WNT127" s="229">
        <f t="shared" si="279"/>
        <v>0</v>
      </c>
      <c r="WNU127" s="229">
        <f t="shared" si="279"/>
        <v>0</v>
      </c>
      <c r="WNV127" s="229">
        <f t="shared" si="279"/>
        <v>0</v>
      </c>
      <c r="WNW127" s="229">
        <f t="shared" si="279"/>
        <v>0</v>
      </c>
      <c r="WNX127" s="229">
        <f t="shared" si="279"/>
        <v>0</v>
      </c>
      <c r="WNY127" s="229">
        <f t="shared" si="279"/>
        <v>0</v>
      </c>
      <c r="WNZ127" s="229">
        <f t="shared" si="279"/>
        <v>0</v>
      </c>
      <c r="WOA127" s="229">
        <f t="shared" si="279"/>
        <v>0</v>
      </c>
      <c r="WOB127" s="229">
        <f t="shared" si="279"/>
        <v>0</v>
      </c>
      <c r="WOC127" s="229">
        <f t="shared" si="279"/>
        <v>0</v>
      </c>
      <c r="WOD127" s="229">
        <f t="shared" si="279"/>
        <v>0</v>
      </c>
      <c r="WOE127" s="229">
        <f t="shared" si="279"/>
        <v>0</v>
      </c>
      <c r="WOF127" s="229">
        <f t="shared" si="279"/>
        <v>0</v>
      </c>
      <c r="WOG127" s="229">
        <f t="shared" si="279"/>
        <v>0</v>
      </c>
      <c r="WOH127" s="229">
        <f t="shared" si="279"/>
        <v>0</v>
      </c>
      <c r="WOI127" s="229">
        <f t="shared" si="279"/>
        <v>0</v>
      </c>
      <c r="WOJ127" s="229">
        <f t="shared" si="279"/>
        <v>0</v>
      </c>
      <c r="WOK127" s="229">
        <f t="shared" si="279"/>
        <v>0</v>
      </c>
      <c r="WOL127" s="229">
        <f t="shared" si="279"/>
        <v>0</v>
      </c>
      <c r="WOM127" s="229">
        <f t="shared" si="279"/>
        <v>0</v>
      </c>
      <c r="WON127" s="229">
        <f t="shared" si="279"/>
        <v>0</v>
      </c>
      <c r="WOO127" s="229">
        <f t="shared" si="279"/>
        <v>0</v>
      </c>
      <c r="WOP127" s="229">
        <f t="shared" si="279"/>
        <v>0</v>
      </c>
      <c r="WOQ127" s="229">
        <f t="shared" si="279"/>
        <v>0</v>
      </c>
      <c r="WOR127" s="229">
        <f t="shared" si="279"/>
        <v>0</v>
      </c>
      <c r="WOS127" s="229">
        <f t="shared" si="279"/>
        <v>0</v>
      </c>
      <c r="WOT127" s="229">
        <f t="shared" si="279"/>
        <v>0</v>
      </c>
      <c r="WOU127" s="229">
        <f t="shared" si="279"/>
        <v>0</v>
      </c>
      <c r="WOV127" s="229">
        <f t="shared" si="279"/>
        <v>0</v>
      </c>
      <c r="WOW127" s="229">
        <f t="shared" si="279"/>
        <v>0</v>
      </c>
      <c r="WOX127" s="229">
        <f t="shared" si="279"/>
        <v>0</v>
      </c>
      <c r="WOY127" s="229">
        <f t="shared" si="279"/>
        <v>0</v>
      </c>
      <c r="WOZ127" s="229">
        <f t="shared" si="279"/>
        <v>0</v>
      </c>
      <c r="WPA127" s="229">
        <f t="shared" ref="WPA127:WRL127" si="280">IFERROR(WOY127*WOW127,"")</f>
        <v>0</v>
      </c>
      <c r="WPB127" s="229">
        <f t="shared" si="280"/>
        <v>0</v>
      </c>
      <c r="WPC127" s="229">
        <f t="shared" si="280"/>
        <v>0</v>
      </c>
      <c r="WPD127" s="229">
        <f t="shared" si="280"/>
        <v>0</v>
      </c>
      <c r="WPE127" s="229">
        <f t="shared" si="280"/>
        <v>0</v>
      </c>
      <c r="WPF127" s="229">
        <f t="shared" si="280"/>
        <v>0</v>
      </c>
      <c r="WPG127" s="229">
        <f t="shared" si="280"/>
        <v>0</v>
      </c>
      <c r="WPH127" s="229">
        <f t="shared" si="280"/>
        <v>0</v>
      </c>
      <c r="WPI127" s="229">
        <f t="shared" si="280"/>
        <v>0</v>
      </c>
      <c r="WPJ127" s="229">
        <f t="shared" si="280"/>
        <v>0</v>
      </c>
      <c r="WPK127" s="229">
        <f t="shared" si="280"/>
        <v>0</v>
      </c>
      <c r="WPL127" s="229">
        <f t="shared" si="280"/>
        <v>0</v>
      </c>
      <c r="WPM127" s="229">
        <f t="shared" si="280"/>
        <v>0</v>
      </c>
      <c r="WPN127" s="229">
        <f t="shared" si="280"/>
        <v>0</v>
      </c>
      <c r="WPO127" s="229">
        <f t="shared" si="280"/>
        <v>0</v>
      </c>
      <c r="WPP127" s="229">
        <f t="shared" si="280"/>
        <v>0</v>
      </c>
      <c r="WPQ127" s="229">
        <f t="shared" si="280"/>
        <v>0</v>
      </c>
      <c r="WPR127" s="229">
        <f t="shared" si="280"/>
        <v>0</v>
      </c>
      <c r="WPS127" s="229">
        <f t="shared" si="280"/>
        <v>0</v>
      </c>
      <c r="WPT127" s="229">
        <f t="shared" si="280"/>
        <v>0</v>
      </c>
      <c r="WPU127" s="229">
        <f t="shared" si="280"/>
        <v>0</v>
      </c>
      <c r="WPV127" s="229">
        <f t="shared" si="280"/>
        <v>0</v>
      </c>
      <c r="WPW127" s="229">
        <f t="shared" si="280"/>
        <v>0</v>
      </c>
      <c r="WPX127" s="229">
        <f t="shared" si="280"/>
        <v>0</v>
      </c>
      <c r="WPY127" s="229">
        <f t="shared" si="280"/>
        <v>0</v>
      </c>
      <c r="WPZ127" s="229">
        <f t="shared" si="280"/>
        <v>0</v>
      </c>
      <c r="WQA127" s="229">
        <f t="shared" si="280"/>
        <v>0</v>
      </c>
      <c r="WQB127" s="229">
        <f t="shared" si="280"/>
        <v>0</v>
      </c>
      <c r="WQC127" s="229">
        <f t="shared" si="280"/>
        <v>0</v>
      </c>
      <c r="WQD127" s="229">
        <f t="shared" si="280"/>
        <v>0</v>
      </c>
      <c r="WQE127" s="229">
        <f t="shared" si="280"/>
        <v>0</v>
      </c>
      <c r="WQF127" s="229">
        <f t="shared" si="280"/>
        <v>0</v>
      </c>
      <c r="WQG127" s="229">
        <f t="shared" si="280"/>
        <v>0</v>
      </c>
      <c r="WQH127" s="229">
        <f t="shared" si="280"/>
        <v>0</v>
      </c>
      <c r="WQI127" s="229">
        <f t="shared" si="280"/>
        <v>0</v>
      </c>
      <c r="WQJ127" s="229">
        <f t="shared" si="280"/>
        <v>0</v>
      </c>
      <c r="WQK127" s="229">
        <f t="shared" si="280"/>
        <v>0</v>
      </c>
      <c r="WQL127" s="229">
        <f t="shared" si="280"/>
        <v>0</v>
      </c>
      <c r="WQM127" s="229">
        <f t="shared" si="280"/>
        <v>0</v>
      </c>
      <c r="WQN127" s="229">
        <f t="shared" si="280"/>
        <v>0</v>
      </c>
      <c r="WQO127" s="229">
        <f t="shared" si="280"/>
        <v>0</v>
      </c>
      <c r="WQP127" s="229">
        <f t="shared" si="280"/>
        <v>0</v>
      </c>
      <c r="WQQ127" s="229">
        <f t="shared" si="280"/>
        <v>0</v>
      </c>
      <c r="WQR127" s="229">
        <f t="shared" si="280"/>
        <v>0</v>
      </c>
      <c r="WQS127" s="229">
        <f t="shared" si="280"/>
        <v>0</v>
      </c>
      <c r="WQT127" s="229">
        <f t="shared" si="280"/>
        <v>0</v>
      </c>
      <c r="WQU127" s="229">
        <f t="shared" si="280"/>
        <v>0</v>
      </c>
      <c r="WQV127" s="229">
        <f t="shared" si="280"/>
        <v>0</v>
      </c>
      <c r="WQW127" s="229">
        <f t="shared" si="280"/>
        <v>0</v>
      </c>
      <c r="WQX127" s="229">
        <f t="shared" si="280"/>
        <v>0</v>
      </c>
      <c r="WQY127" s="229">
        <f t="shared" si="280"/>
        <v>0</v>
      </c>
      <c r="WQZ127" s="229">
        <f t="shared" si="280"/>
        <v>0</v>
      </c>
      <c r="WRA127" s="229">
        <f t="shared" si="280"/>
        <v>0</v>
      </c>
      <c r="WRB127" s="229">
        <f t="shared" si="280"/>
        <v>0</v>
      </c>
      <c r="WRC127" s="229">
        <f t="shared" si="280"/>
        <v>0</v>
      </c>
      <c r="WRD127" s="229">
        <f t="shared" si="280"/>
        <v>0</v>
      </c>
      <c r="WRE127" s="229">
        <f t="shared" si="280"/>
        <v>0</v>
      </c>
      <c r="WRF127" s="229">
        <f t="shared" si="280"/>
        <v>0</v>
      </c>
      <c r="WRG127" s="229">
        <f t="shared" si="280"/>
        <v>0</v>
      </c>
      <c r="WRH127" s="229">
        <f t="shared" si="280"/>
        <v>0</v>
      </c>
      <c r="WRI127" s="229">
        <f t="shared" si="280"/>
        <v>0</v>
      </c>
      <c r="WRJ127" s="229">
        <f t="shared" si="280"/>
        <v>0</v>
      </c>
      <c r="WRK127" s="229">
        <f t="shared" si="280"/>
        <v>0</v>
      </c>
      <c r="WRL127" s="229">
        <f t="shared" si="280"/>
        <v>0</v>
      </c>
      <c r="WRM127" s="229">
        <f t="shared" ref="WRM127:WTX127" si="281">IFERROR(WRK127*WRI127,"")</f>
        <v>0</v>
      </c>
      <c r="WRN127" s="229">
        <f t="shared" si="281"/>
        <v>0</v>
      </c>
      <c r="WRO127" s="229">
        <f t="shared" si="281"/>
        <v>0</v>
      </c>
      <c r="WRP127" s="229">
        <f t="shared" si="281"/>
        <v>0</v>
      </c>
      <c r="WRQ127" s="229">
        <f t="shared" si="281"/>
        <v>0</v>
      </c>
      <c r="WRR127" s="229">
        <f t="shared" si="281"/>
        <v>0</v>
      </c>
      <c r="WRS127" s="229">
        <f t="shared" si="281"/>
        <v>0</v>
      </c>
      <c r="WRT127" s="229">
        <f t="shared" si="281"/>
        <v>0</v>
      </c>
      <c r="WRU127" s="229">
        <f t="shared" si="281"/>
        <v>0</v>
      </c>
      <c r="WRV127" s="229">
        <f t="shared" si="281"/>
        <v>0</v>
      </c>
      <c r="WRW127" s="229">
        <f t="shared" si="281"/>
        <v>0</v>
      </c>
      <c r="WRX127" s="229">
        <f t="shared" si="281"/>
        <v>0</v>
      </c>
      <c r="WRY127" s="229">
        <f t="shared" si="281"/>
        <v>0</v>
      </c>
      <c r="WRZ127" s="229">
        <f t="shared" si="281"/>
        <v>0</v>
      </c>
      <c r="WSA127" s="229">
        <f t="shared" si="281"/>
        <v>0</v>
      </c>
      <c r="WSB127" s="229">
        <f t="shared" si="281"/>
        <v>0</v>
      </c>
      <c r="WSC127" s="229">
        <f t="shared" si="281"/>
        <v>0</v>
      </c>
      <c r="WSD127" s="229">
        <f t="shared" si="281"/>
        <v>0</v>
      </c>
      <c r="WSE127" s="229">
        <f t="shared" si="281"/>
        <v>0</v>
      </c>
      <c r="WSF127" s="229">
        <f t="shared" si="281"/>
        <v>0</v>
      </c>
      <c r="WSG127" s="229">
        <f t="shared" si="281"/>
        <v>0</v>
      </c>
      <c r="WSH127" s="229">
        <f t="shared" si="281"/>
        <v>0</v>
      </c>
      <c r="WSI127" s="229">
        <f t="shared" si="281"/>
        <v>0</v>
      </c>
      <c r="WSJ127" s="229">
        <f t="shared" si="281"/>
        <v>0</v>
      </c>
      <c r="WSK127" s="229">
        <f t="shared" si="281"/>
        <v>0</v>
      </c>
      <c r="WSL127" s="229">
        <f t="shared" si="281"/>
        <v>0</v>
      </c>
      <c r="WSM127" s="229">
        <f t="shared" si="281"/>
        <v>0</v>
      </c>
      <c r="WSN127" s="229">
        <f t="shared" si="281"/>
        <v>0</v>
      </c>
      <c r="WSO127" s="229">
        <f t="shared" si="281"/>
        <v>0</v>
      </c>
      <c r="WSP127" s="229">
        <f t="shared" si="281"/>
        <v>0</v>
      </c>
      <c r="WSQ127" s="229">
        <f t="shared" si="281"/>
        <v>0</v>
      </c>
      <c r="WSR127" s="229">
        <f t="shared" si="281"/>
        <v>0</v>
      </c>
      <c r="WSS127" s="229">
        <f t="shared" si="281"/>
        <v>0</v>
      </c>
      <c r="WST127" s="229">
        <f t="shared" si="281"/>
        <v>0</v>
      </c>
      <c r="WSU127" s="229">
        <f t="shared" si="281"/>
        <v>0</v>
      </c>
      <c r="WSV127" s="229">
        <f t="shared" si="281"/>
        <v>0</v>
      </c>
      <c r="WSW127" s="229">
        <f t="shared" si="281"/>
        <v>0</v>
      </c>
      <c r="WSX127" s="229">
        <f t="shared" si="281"/>
        <v>0</v>
      </c>
      <c r="WSY127" s="229">
        <f t="shared" si="281"/>
        <v>0</v>
      </c>
      <c r="WSZ127" s="229">
        <f t="shared" si="281"/>
        <v>0</v>
      </c>
      <c r="WTA127" s="229">
        <f t="shared" si="281"/>
        <v>0</v>
      </c>
      <c r="WTB127" s="229">
        <f t="shared" si="281"/>
        <v>0</v>
      </c>
      <c r="WTC127" s="229">
        <f t="shared" si="281"/>
        <v>0</v>
      </c>
      <c r="WTD127" s="229">
        <f t="shared" si="281"/>
        <v>0</v>
      </c>
      <c r="WTE127" s="229">
        <f t="shared" si="281"/>
        <v>0</v>
      </c>
      <c r="WTF127" s="229">
        <f t="shared" si="281"/>
        <v>0</v>
      </c>
      <c r="WTG127" s="229">
        <f t="shared" si="281"/>
        <v>0</v>
      </c>
      <c r="WTH127" s="229">
        <f t="shared" si="281"/>
        <v>0</v>
      </c>
      <c r="WTI127" s="229">
        <f t="shared" si="281"/>
        <v>0</v>
      </c>
      <c r="WTJ127" s="229">
        <f t="shared" si="281"/>
        <v>0</v>
      </c>
      <c r="WTK127" s="229">
        <f t="shared" si="281"/>
        <v>0</v>
      </c>
      <c r="WTL127" s="229">
        <f t="shared" si="281"/>
        <v>0</v>
      </c>
      <c r="WTM127" s="229">
        <f t="shared" si="281"/>
        <v>0</v>
      </c>
      <c r="WTN127" s="229">
        <f t="shared" si="281"/>
        <v>0</v>
      </c>
      <c r="WTO127" s="229">
        <f t="shared" si="281"/>
        <v>0</v>
      </c>
      <c r="WTP127" s="229">
        <f t="shared" si="281"/>
        <v>0</v>
      </c>
      <c r="WTQ127" s="229">
        <f t="shared" si="281"/>
        <v>0</v>
      </c>
      <c r="WTR127" s="229">
        <f t="shared" si="281"/>
        <v>0</v>
      </c>
      <c r="WTS127" s="229">
        <f t="shared" si="281"/>
        <v>0</v>
      </c>
      <c r="WTT127" s="229">
        <f t="shared" si="281"/>
        <v>0</v>
      </c>
      <c r="WTU127" s="229">
        <f t="shared" si="281"/>
        <v>0</v>
      </c>
      <c r="WTV127" s="229">
        <f t="shared" si="281"/>
        <v>0</v>
      </c>
      <c r="WTW127" s="229">
        <f t="shared" si="281"/>
        <v>0</v>
      </c>
      <c r="WTX127" s="229">
        <f t="shared" si="281"/>
        <v>0</v>
      </c>
      <c r="WTY127" s="229">
        <f t="shared" ref="WTY127:WWJ127" si="282">IFERROR(WTW127*WTU127,"")</f>
        <v>0</v>
      </c>
      <c r="WTZ127" s="229">
        <f t="shared" si="282"/>
        <v>0</v>
      </c>
      <c r="WUA127" s="229">
        <f t="shared" si="282"/>
        <v>0</v>
      </c>
      <c r="WUB127" s="229">
        <f t="shared" si="282"/>
        <v>0</v>
      </c>
      <c r="WUC127" s="229">
        <f t="shared" si="282"/>
        <v>0</v>
      </c>
      <c r="WUD127" s="229">
        <f t="shared" si="282"/>
        <v>0</v>
      </c>
      <c r="WUE127" s="229">
        <f t="shared" si="282"/>
        <v>0</v>
      </c>
      <c r="WUF127" s="229">
        <f t="shared" si="282"/>
        <v>0</v>
      </c>
      <c r="WUG127" s="229">
        <f t="shared" si="282"/>
        <v>0</v>
      </c>
      <c r="WUH127" s="229">
        <f t="shared" si="282"/>
        <v>0</v>
      </c>
      <c r="WUI127" s="229">
        <f t="shared" si="282"/>
        <v>0</v>
      </c>
      <c r="WUJ127" s="229">
        <f t="shared" si="282"/>
        <v>0</v>
      </c>
      <c r="WUK127" s="229">
        <f t="shared" si="282"/>
        <v>0</v>
      </c>
      <c r="WUL127" s="229">
        <f t="shared" si="282"/>
        <v>0</v>
      </c>
      <c r="WUM127" s="229">
        <f t="shared" si="282"/>
        <v>0</v>
      </c>
      <c r="WUN127" s="229">
        <f t="shared" si="282"/>
        <v>0</v>
      </c>
      <c r="WUO127" s="229">
        <f t="shared" si="282"/>
        <v>0</v>
      </c>
      <c r="WUP127" s="229">
        <f t="shared" si="282"/>
        <v>0</v>
      </c>
      <c r="WUQ127" s="229">
        <f t="shared" si="282"/>
        <v>0</v>
      </c>
      <c r="WUR127" s="229">
        <f t="shared" si="282"/>
        <v>0</v>
      </c>
      <c r="WUS127" s="229">
        <f t="shared" si="282"/>
        <v>0</v>
      </c>
      <c r="WUT127" s="229">
        <f t="shared" si="282"/>
        <v>0</v>
      </c>
      <c r="WUU127" s="229">
        <f t="shared" si="282"/>
        <v>0</v>
      </c>
      <c r="WUV127" s="229">
        <f t="shared" si="282"/>
        <v>0</v>
      </c>
      <c r="WUW127" s="229">
        <f t="shared" si="282"/>
        <v>0</v>
      </c>
      <c r="WUX127" s="229">
        <f t="shared" si="282"/>
        <v>0</v>
      </c>
      <c r="WUY127" s="229">
        <f t="shared" si="282"/>
        <v>0</v>
      </c>
      <c r="WUZ127" s="229">
        <f t="shared" si="282"/>
        <v>0</v>
      </c>
      <c r="WVA127" s="229">
        <f t="shared" si="282"/>
        <v>0</v>
      </c>
      <c r="WVB127" s="229">
        <f t="shared" si="282"/>
        <v>0</v>
      </c>
      <c r="WVC127" s="229">
        <f t="shared" si="282"/>
        <v>0</v>
      </c>
      <c r="WVD127" s="229">
        <f t="shared" si="282"/>
        <v>0</v>
      </c>
      <c r="WVE127" s="229">
        <f t="shared" si="282"/>
        <v>0</v>
      </c>
      <c r="WVF127" s="229">
        <f t="shared" si="282"/>
        <v>0</v>
      </c>
      <c r="WVG127" s="229">
        <f t="shared" si="282"/>
        <v>0</v>
      </c>
      <c r="WVH127" s="229">
        <f t="shared" si="282"/>
        <v>0</v>
      </c>
      <c r="WVI127" s="229">
        <f t="shared" si="282"/>
        <v>0</v>
      </c>
      <c r="WVJ127" s="229">
        <f t="shared" si="282"/>
        <v>0</v>
      </c>
      <c r="WVK127" s="229">
        <f t="shared" si="282"/>
        <v>0</v>
      </c>
      <c r="WVL127" s="229">
        <f t="shared" si="282"/>
        <v>0</v>
      </c>
      <c r="WVM127" s="229">
        <f t="shared" si="282"/>
        <v>0</v>
      </c>
      <c r="WVN127" s="229">
        <f t="shared" si="282"/>
        <v>0</v>
      </c>
      <c r="WVO127" s="229">
        <f t="shared" si="282"/>
        <v>0</v>
      </c>
      <c r="WVP127" s="229">
        <f t="shared" si="282"/>
        <v>0</v>
      </c>
      <c r="WVQ127" s="229">
        <f t="shared" si="282"/>
        <v>0</v>
      </c>
      <c r="WVR127" s="229">
        <f t="shared" si="282"/>
        <v>0</v>
      </c>
      <c r="WVS127" s="229">
        <f t="shared" si="282"/>
        <v>0</v>
      </c>
      <c r="WVT127" s="229">
        <f t="shared" si="282"/>
        <v>0</v>
      </c>
      <c r="WVU127" s="229">
        <f t="shared" si="282"/>
        <v>0</v>
      </c>
      <c r="WVV127" s="229">
        <f t="shared" si="282"/>
        <v>0</v>
      </c>
      <c r="WVW127" s="229">
        <f t="shared" si="282"/>
        <v>0</v>
      </c>
      <c r="WVX127" s="229">
        <f t="shared" si="282"/>
        <v>0</v>
      </c>
      <c r="WVY127" s="229">
        <f t="shared" si="282"/>
        <v>0</v>
      </c>
      <c r="WVZ127" s="229">
        <f t="shared" si="282"/>
        <v>0</v>
      </c>
      <c r="WWA127" s="229">
        <f t="shared" si="282"/>
        <v>0</v>
      </c>
      <c r="WWB127" s="229">
        <f t="shared" si="282"/>
        <v>0</v>
      </c>
      <c r="WWC127" s="229">
        <f t="shared" si="282"/>
        <v>0</v>
      </c>
      <c r="WWD127" s="229">
        <f t="shared" si="282"/>
        <v>0</v>
      </c>
      <c r="WWE127" s="229">
        <f t="shared" si="282"/>
        <v>0</v>
      </c>
      <c r="WWF127" s="229">
        <f t="shared" si="282"/>
        <v>0</v>
      </c>
      <c r="WWG127" s="229">
        <f t="shared" si="282"/>
        <v>0</v>
      </c>
      <c r="WWH127" s="229">
        <f t="shared" si="282"/>
        <v>0</v>
      </c>
      <c r="WWI127" s="229">
        <f t="shared" si="282"/>
        <v>0</v>
      </c>
      <c r="WWJ127" s="229">
        <f t="shared" si="282"/>
        <v>0</v>
      </c>
      <c r="WWK127" s="229">
        <f t="shared" ref="WWK127:WYV127" si="283">IFERROR(WWI127*WWG127,"")</f>
        <v>0</v>
      </c>
      <c r="WWL127" s="229">
        <f t="shared" si="283"/>
        <v>0</v>
      </c>
      <c r="WWM127" s="229">
        <f t="shared" si="283"/>
        <v>0</v>
      </c>
      <c r="WWN127" s="229">
        <f t="shared" si="283"/>
        <v>0</v>
      </c>
      <c r="WWO127" s="229">
        <f t="shared" si="283"/>
        <v>0</v>
      </c>
      <c r="WWP127" s="229">
        <f t="shared" si="283"/>
        <v>0</v>
      </c>
      <c r="WWQ127" s="229">
        <f t="shared" si="283"/>
        <v>0</v>
      </c>
      <c r="WWR127" s="229">
        <f t="shared" si="283"/>
        <v>0</v>
      </c>
      <c r="WWS127" s="229">
        <f t="shared" si="283"/>
        <v>0</v>
      </c>
      <c r="WWT127" s="229">
        <f t="shared" si="283"/>
        <v>0</v>
      </c>
      <c r="WWU127" s="229">
        <f t="shared" si="283"/>
        <v>0</v>
      </c>
      <c r="WWV127" s="229">
        <f t="shared" si="283"/>
        <v>0</v>
      </c>
      <c r="WWW127" s="229">
        <f t="shared" si="283"/>
        <v>0</v>
      </c>
      <c r="WWX127" s="229">
        <f t="shared" si="283"/>
        <v>0</v>
      </c>
      <c r="WWY127" s="229">
        <f t="shared" si="283"/>
        <v>0</v>
      </c>
      <c r="WWZ127" s="229">
        <f t="shared" si="283"/>
        <v>0</v>
      </c>
      <c r="WXA127" s="229">
        <f t="shared" si="283"/>
        <v>0</v>
      </c>
      <c r="WXB127" s="229">
        <f t="shared" si="283"/>
        <v>0</v>
      </c>
      <c r="WXC127" s="229">
        <f t="shared" si="283"/>
        <v>0</v>
      </c>
      <c r="WXD127" s="229">
        <f t="shared" si="283"/>
        <v>0</v>
      </c>
      <c r="WXE127" s="229">
        <f t="shared" si="283"/>
        <v>0</v>
      </c>
      <c r="WXF127" s="229">
        <f t="shared" si="283"/>
        <v>0</v>
      </c>
      <c r="WXG127" s="229">
        <f t="shared" si="283"/>
        <v>0</v>
      </c>
      <c r="WXH127" s="229">
        <f t="shared" si="283"/>
        <v>0</v>
      </c>
      <c r="WXI127" s="229">
        <f t="shared" si="283"/>
        <v>0</v>
      </c>
      <c r="WXJ127" s="229">
        <f t="shared" si="283"/>
        <v>0</v>
      </c>
      <c r="WXK127" s="229">
        <f t="shared" si="283"/>
        <v>0</v>
      </c>
      <c r="WXL127" s="229">
        <f t="shared" si="283"/>
        <v>0</v>
      </c>
      <c r="WXM127" s="229">
        <f t="shared" si="283"/>
        <v>0</v>
      </c>
      <c r="WXN127" s="229">
        <f t="shared" si="283"/>
        <v>0</v>
      </c>
      <c r="WXO127" s="229">
        <f t="shared" si="283"/>
        <v>0</v>
      </c>
      <c r="WXP127" s="229">
        <f t="shared" si="283"/>
        <v>0</v>
      </c>
      <c r="WXQ127" s="229">
        <f t="shared" si="283"/>
        <v>0</v>
      </c>
      <c r="WXR127" s="229">
        <f t="shared" si="283"/>
        <v>0</v>
      </c>
      <c r="WXS127" s="229">
        <f t="shared" si="283"/>
        <v>0</v>
      </c>
      <c r="WXT127" s="229">
        <f t="shared" si="283"/>
        <v>0</v>
      </c>
      <c r="WXU127" s="229">
        <f t="shared" si="283"/>
        <v>0</v>
      </c>
      <c r="WXV127" s="229">
        <f t="shared" si="283"/>
        <v>0</v>
      </c>
      <c r="WXW127" s="229">
        <f t="shared" si="283"/>
        <v>0</v>
      </c>
      <c r="WXX127" s="229">
        <f t="shared" si="283"/>
        <v>0</v>
      </c>
      <c r="WXY127" s="229">
        <f t="shared" si="283"/>
        <v>0</v>
      </c>
      <c r="WXZ127" s="229">
        <f t="shared" si="283"/>
        <v>0</v>
      </c>
      <c r="WYA127" s="229">
        <f t="shared" si="283"/>
        <v>0</v>
      </c>
      <c r="WYB127" s="229">
        <f t="shared" si="283"/>
        <v>0</v>
      </c>
      <c r="WYC127" s="229">
        <f t="shared" si="283"/>
        <v>0</v>
      </c>
      <c r="WYD127" s="229">
        <f t="shared" si="283"/>
        <v>0</v>
      </c>
      <c r="WYE127" s="229">
        <f t="shared" si="283"/>
        <v>0</v>
      </c>
      <c r="WYF127" s="229">
        <f t="shared" si="283"/>
        <v>0</v>
      </c>
      <c r="WYG127" s="229">
        <f t="shared" si="283"/>
        <v>0</v>
      </c>
      <c r="WYH127" s="229">
        <f t="shared" si="283"/>
        <v>0</v>
      </c>
      <c r="WYI127" s="229">
        <f t="shared" si="283"/>
        <v>0</v>
      </c>
      <c r="WYJ127" s="229">
        <f t="shared" si="283"/>
        <v>0</v>
      </c>
      <c r="WYK127" s="229">
        <f t="shared" si="283"/>
        <v>0</v>
      </c>
      <c r="WYL127" s="229">
        <f t="shared" si="283"/>
        <v>0</v>
      </c>
      <c r="WYM127" s="229">
        <f t="shared" si="283"/>
        <v>0</v>
      </c>
      <c r="WYN127" s="229">
        <f t="shared" si="283"/>
        <v>0</v>
      </c>
      <c r="WYO127" s="229">
        <f t="shared" si="283"/>
        <v>0</v>
      </c>
      <c r="WYP127" s="229">
        <f t="shared" si="283"/>
        <v>0</v>
      </c>
      <c r="WYQ127" s="229">
        <f t="shared" si="283"/>
        <v>0</v>
      </c>
      <c r="WYR127" s="229">
        <f t="shared" si="283"/>
        <v>0</v>
      </c>
      <c r="WYS127" s="229">
        <f t="shared" si="283"/>
        <v>0</v>
      </c>
      <c r="WYT127" s="229">
        <f t="shared" si="283"/>
        <v>0</v>
      </c>
      <c r="WYU127" s="229">
        <f t="shared" si="283"/>
        <v>0</v>
      </c>
      <c r="WYV127" s="229">
        <f t="shared" si="283"/>
        <v>0</v>
      </c>
      <c r="WYW127" s="229">
        <f t="shared" ref="WYW127:XBH127" si="284">IFERROR(WYU127*WYS127,"")</f>
        <v>0</v>
      </c>
      <c r="WYX127" s="229">
        <f t="shared" si="284"/>
        <v>0</v>
      </c>
      <c r="WYY127" s="229">
        <f t="shared" si="284"/>
        <v>0</v>
      </c>
      <c r="WYZ127" s="229">
        <f t="shared" si="284"/>
        <v>0</v>
      </c>
      <c r="WZA127" s="229">
        <f t="shared" si="284"/>
        <v>0</v>
      </c>
      <c r="WZB127" s="229">
        <f t="shared" si="284"/>
        <v>0</v>
      </c>
      <c r="WZC127" s="229">
        <f t="shared" si="284"/>
        <v>0</v>
      </c>
      <c r="WZD127" s="229">
        <f t="shared" si="284"/>
        <v>0</v>
      </c>
      <c r="WZE127" s="229">
        <f t="shared" si="284"/>
        <v>0</v>
      </c>
      <c r="WZF127" s="229">
        <f t="shared" si="284"/>
        <v>0</v>
      </c>
      <c r="WZG127" s="229">
        <f t="shared" si="284"/>
        <v>0</v>
      </c>
      <c r="WZH127" s="229">
        <f t="shared" si="284"/>
        <v>0</v>
      </c>
      <c r="WZI127" s="229">
        <f t="shared" si="284"/>
        <v>0</v>
      </c>
      <c r="WZJ127" s="229">
        <f t="shared" si="284"/>
        <v>0</v>
      </c>
      <c r="WZK127" s="229">
        <f t="shared" si="284"/>
        <v>0</v>
      </c>
      <c r="WZL127" s="229">
        <f t="shared" si="284"/>
        <v>0</v>
      </c>
      <c r="WZM127" s="229">
        <f t="shared" si="284"/>
        <v>0</v>
      </c>
      <c r="WZN127" s="229">
        <f t="shared" si="284"/>
        <v>0</v>
      </c>
      <c r="WZO127" s="229">
        <f t="shared" si="284"/>
        <v>0</v>
      </c>
      <c r="WZP127" s="229">
        <f t="shared" si="284"/>
        <v>0</v>
      </c>
      <c r="WZQ127" s="229">
        <f t="shared" si="284"/>
        <v>0</v>
      </c>
      <c r="WZR127" s="229">
        <f t="shared" si="284"/>
        <v>0</v>
      </c>
      <c r="WZS127" s="229">
        <f t="shared" si="284"/>
        <v>0</v>
      </c>
      <c r="WZT127" s="229">
        <f t="shared" si="284"/>
        <v>0</v>
      </c>
      <c r="WZU127" s="229">
        <f t="shared" si="284"/>
        <v>0</v>
      </c>
      <c r="WZV127" s="229">
        <f t="shared" si="284"/>
        <v>0</v>
      </c>
      <c r="WZW127" s="229">
        <f t="shared" si="284"/>
        <v>0</v>
      </c>
      <c r="WZX127" s="229">
        <f t="shared" si="284"/>
        <v>0</v>
      </c>
      <c r="WZY127" s="229">
        <f t="shared" si="284"/>
        <v>0</v>
      </c>
      <c r="WZZ127" s="229">
        <f t="shared" si="284"/>
        <v>0</v>
      </c>
      <c r="XAA127" s="229">
        <f t="shared" si="284"/>
        <v>0</v>
      </c>
      <c r="XAB127" s="229">
        <f t="shared" si="284"/>
        <v>0</v>
      </c>
      <c r="XAC127" s="229">
        <f t="shared" si="284"/>
        <v>0</v>
      </c>
      <c r="XAD127" s="229">
        <f t="shared" si="284"/>
        <v>0</v>
      </c>
      <c r="XAE127" s="229">
        <f t="shared" si="284"/>
        <v>0</v>
      </c>
      <c r="XAF127" s="229">
        <f t="shared" si="284"/>
        <v>0</v>
      </c>
      <c r="XAG127" s="229">
        <f t="shared" si="284"/>
        <v>0</v>
      </c>
      <c r="XAH127" s="229">
        <f t="shared" si="284"/>
        <v>0</v>
      </c>
      <c r="XAI127" s="229">
        <f t="shared" si="284"/>
        <v>0</v>
      </c>
      <c r="XAJ127" s="229">
        <f t="shared" si="284"/>
        <v>0</v>
      </c>
      <c r="XAK127" s="229">
        <f t="shared" si="284"/>
        <v>0</v>
      </c>
      <c r="XAL127" s="229">
        <f t="shared" si="284"/>
        <v>0</v>
      </c>
      <c r="XAM127" s="229">
        <f t="shared" si="284"/>
        <v>0</v>
      </c>
      <c r="XAN127" s="229">
        <f t="shared" si="284"/>
        <v>0</v>
      </c>
      <c r="XAO127" s="229">
        <f t="shared" si="284"/>
        <v>0</v>
      </c>
      <c r="XAP127" s="229">
        <f t="shared" si="284"/>
        <v>0</v>
      </c>
      <c r="XAQ127" s="229">
        <f t="shared" si="284"/>
        <v>0</v>
      </c>
      <c r="XAR127" s="229">
        <f t="shared" si="284"/>
        <v>0</v>
      </c>
      <c r="XAS127" s="229">
        <f t="shared" si="284"/>
        <v>0</v>
      </c>
      <c r="XAT127" s="229">
        <f t="shared" si="284"/>
        <v>0</v>
      </c>
      <c r="XAU127" s="229">
        <f t="shared" si="284"/>
        <v>0</v>
      </c>
      <c r="XAV127" s="229">
        <f t="shared" si="284"/>
        <v>0</v>
      </c>
      <c r="XAW127" s="229">
        <f t="shared" si="284"/>
        <v>0</v>
      </c>
      <c r="XAX127" s="229">
        <f t="shared" si="284"/>
        <v>0</v>
      </c>
      <c r="XAY127" s="229">
        <f t="shared" si="284"/>
        <v>0</v>
      </c>
      <c r="XAZ127" s="229">
        <f t="shared" si="284"/>
        <v>0</v>
      </c>
      <c r="XBA127" s="229">
        <f t="shared" si="284"/>
        <v>0</v>
      </c>
      <c r="XBB127" s="229">
        <f t="shared" si="284"/>
        <v>0</v>
      </c>
      <c r="XBC127" s="229">
        <f t="shared" si="284"/>
        <v>0</v>
      </c>
      <c r="XBD127" s="229">
        <f t="shared" si="284"/>
        <v>0</v>
      </c>
      <c r="XBE127" s="229">
        <f t="shared" si="284"/>
        <v>0</v>
      </c>
      <c r="XBF127" s="229">
        <f t="shared" si="284"/>
        <v>0</v>
      </c>
      <c r="XBG127" s="229">
        <f t="shared" si="284"/>
        <v>0</v>
      </c>
      <c r="XBH127" s="229">
        <f t="shared" si="284"/>
        <v>0</v>
      </c>
      <c r="XBI127" s="229">
        <f t="shared" ref="XBI127:XDT127" si="285">IFERROR(XBG127*XBE127,"")</f>
        <v>0</v>
      </c>
      <c r="XBJ127" s="229">
        <f t="shared" si="285"/>
        <v>0</v>
      </c>
      <c r="XBK127" s="229">
        <f t="shared" si="285"/>
        <v>0</v>
      </c>
      <c r="XBL127" s="229">
        <f t="shared" si="285"/>
        <v>0</v>
      </c>
      <c r="XBM127" s="229">
        <f t="shared" si="285"/>
        <v>0</v>
      </c>
      <c r="XBN127" s="229">
        <f t="shared" si="285"/>
        <v>0</v>
      </c>
      <c r="XBO127" s="229">
        <f t="shared" si="285"/>
        <v>0</v>
      </c>
      <c r="XBP127" s="229">
        <f t="shared" si="285"/>
        <v>0</v>
      </c>
      <c r="XBQ127" s="229">
        <f t="shared" si="285"/>
        <v>0</v>
      </c>
      <c r="XBR127" s="229">
        <f t="shared" si="285"/>
        <v>0</v>
      </c>
      <c r="XBS127" s="229">
        <f t="shared" si="285"/>
        <v>0</v>
      </c>
      <c r="XBT127" s="229">
        <f t="shared" si="285"/>
        <v>0</v>
      </c>
      <c r="XBU127" s="229">
        <f t="shared" si="285"/>
        <v>0</v>
      </c>
      <c r="XBV127" s="229">
        <f t="shared" si="285"/>
        <v>0</v>
      </c>
      <c r="XBW127" s="229">
        <f t="shared" si="285"/>
        <v>0</v>
      </c>
      <c r="XBX127" s="229">
        <f t="shared" si="285"/>
        <v>0</v>
      </c>
      <c r="XBY127" s="229">
        <f t="shared" si="285"/>
        <v>0</v>
      </c>
      <c r="XBZ127" s="229">
        <f t="shared" si="285"/>
        <v>0</v>
      </c>
      <c r="XCA127" s="229">
        <f t="shared" si="285"/>
        <v>0</v>
      </c>
      <c r="XCB127" s="229">
        <f t="shared" si="285"/>
        <v>0</v>
      </c>
      <c r="XCC127" s="229">
        <f t="shared" si="285"/>
        <v>0</v>
      </c>
      <c r="XCD127" s="229">
        <f t="shared" si="285"/>
        <v>0</v>
      </c>
      <c r="XCE127" s="229">
        <f t="shared" si="285"/>
        <v>0</v>
      </c>
      <c r="XCF127" s="229">
        <f t="shared" si="285"/>
        <v>0</v>
      </c>
      <c r="XCG127" s="229">
        <f t="shared" si="285"/>
        <v>0</v>
      </c>
      <c r="XCH127" s="229">
        <f t="shared" si="285"/>
        <v>0</v>
      </c>
      <c r="XCI127" s="229">
        <f t="shared" si="285"/>
        <v>0</v>
      </c>
      <c r="XCJ127" s="229">
        <f t="shared" si="285"/>
        <v>0</v>
      </c>
      <c r="XCK127" s="229">
        <f t="shared" si="285"/>
        <v>0</v>
      </c>
      <c r="XCL127" s="229">
        <f t="shared" si="285"/>
        <v>0</v>
      </c>
      <c r="XCM127" s="229">
        <f t="shared" si="285"/>
        <v>0</v>
      </c>
      <c r="XCN127" s="229">
        <f t="shared" si="285"/>
        <v>0</v>
      </c>
      <c r="XCO127" s="229">
        <f t="shared" si="285"/>
        <v>0</v>
      </c>
      <c r="XCP127" s="229">
        <f t="shared" si="285"/>
        <v>0</v>
      </c>
      <c r="XCQ127" s="229">
        <f t="shared" si="285"/>
        <v>0</v>
      </c>
      <c r="XCR127" s="229">
        <f t="shared" si="285"/>
        <v>0</v>
      </c>
      <c r="XCS127" s="229">
        <f t="shared" si="285"/>
        <v>0</v>
      </c>
      <c r="XCT127" s="229">
        <f t="shared" si="285"/>
        <v>0</v>
      </c>
      <c r="XCU127" s="229">
        <f t="shared" si="285"/>
        <v>0</v>
      </c>
      <c r="XCV127" s="229">
        <f t="shared" si="285"/>
        <v>0</v>
      </c>
      <c r="XCW127" s="229">
        <f t="shared" si="285"/>
        <v>0</v>
      </c>
      <c r="XCX127" s="229">
        <f t="shared" si="285"/>
        <v>0</v>
      </c>
      <c r="XCY127" s="229">
        <f t="shared" si="285"/>
        <v>0</v>
      </c>
      <c r="XCZ127" s="229">
        <f t="shared" si="285"/>
        <v>0</v>
      </c>
      <c r="XDA127" s="229">
        <f t="shared" si="285"/>
        <v>0</v>
      </c>
      <c r="XDB127" s="229">
        <f t="shared" si="285"/>
        <v>0</v>
      </c>
      <c r="XDC127" s="229">
        <f t="shared" si="285"/>
        <v>0</v>
      </c>
      <c r="XDD127" s="229">
        <f t="shared" si="285"/>
        <v>0</v>
      </c>
      <c r="XDE127" s="229">
        <f t="shared" si="285"/>
        <v>0</v>
      </c>
      <c r="XDF127" s="229">
        <f t="shared" si="285"/>
        <v>0</v>
      </c>
      <c r="XDG127" s="229">
        <f t="shared" si="285"/>
        <v>0</v>
      </c>
      <c r="XDH127" s="229">
        <f t="shared" si="285"/>
        <v>0</v>
      </c>
      <c r="XDI127" s="229">
        <f t="shared" si="285"/>
        <v>0</v>
      </c>
      <c r="XDJ127" s="229">
        <f t="shared" si="285"/>
        <v>0</v>
      </c>
      <c r="XDK127" s="229">
        <f t="shared" si="285"/>
        <v>0</v>
      </c>
      <c r="XDL127" s="229">
        <f t="shared" si="285"/>
        <v>0</v>
      </c>
      <c r="XDM127" s="229">
        <f t="shared" si="285"/>
        <v>0</v>
      </c>
      <c r="XDN127" s="229">
        <f t="shared" si="285"/>
        <v>0</v>
      </c>
      <c r="XDO127" s="229">
        <f t="shared" si="285"/>
        <v>0</v>
      </c>
      <c r="XDP127" s="229">
        <f t="shared" si="285"/>
        <v>0</v>
      </c>
      <c r="XDQ127" s="229">
        <f t="shared" si="285"/>
        <v>0</v>
      </c>
      <c r="XDR127" s="229">
        <f t="shared" si="285"/>
        <v>0</v>
      </c>
      <c r="XDS127" s="229">
        <f t="shared" si="285"/>
        <v>0</v>
      </c>
      <c r="XDT127" s="229">
        <f t="shared" si="285"/>
        <v>0</v>
      </c>
      <c r="XDU127" s="229">
        <f t="shared" ref="XDU127:XFB127" si="286">IFERROR(XDS127*XDQ127,"")</f>
        <v>0</v>
      </c>
      <c r="XDV127" s="229">
        <f t="shared" si="286"/>
        <v>0</v>
      </c>
      <c r="XDW127" s="229">
        <f t="shared" si="286"/>
        <v>0</v>
      </c>
      <c r="XDX127" s="229">
        <f t="shared" si="286"/>
        <v>0</v>
      </c>
      <c r="XDY127" s="229">
        <f t="shared" si="286"/>
        <v>0</v>
      </c>
      <c r="XDZ127" s="229">
        <f t="shared" si="286"/>
        <v>0</v>
      </c>
      <c r="XEA127" s="229">
        <f t="shared" si="286"/>
        <v>0</v>
      </c>
      <c r="XEB127" s="229">
        <f t="shared" si="286"/>
        <v>0</v>
      </c>
      <c r="XEC127" s="229">
        <f t="shared" si="286"/>
        <v>0</v>
      </c>
      <c r="XED127" s="229">
        <f t="shared" si="286"/>
        <v>0</v>
      </c>
      <c r="XEE127" s="229">
        <f t="shared" si="286"/>
        <v>0</v>
      </c>
      <c r="XEF127" s="229">
        <f t="shared" si="286"/>
        <v>0</v>
      </c>
      <c r="XEG127" s="229">
        <f t="shared" si="286"/>
        <v>0</v>
      </c>
      <c r="XEH127" s="229">
        <f t="shared" si="286"/>
        <v>0</v>
      </c>
      <c r="XEI127" s="229">
        <f t="shared" si="286"/>
        <v>0</v>
      </c>
      <c r="XEJ127" s="229">
        <f t="shared" si="286"/>
        <v>0</v>
      </c>
      <c r="XEK127" s="229">
        <f t="shared" si="286"/>
        <v>0</v>
      </c>
      <c r="XEL127" s="229">
        <f t="shared" si="286"/>
        <v>0</v>
      </c>
      <c r="XEM127" s="229">
        <f t="shared" si="286"/>
        <v>0</v>
      </c>
      <c r="XEN127" s="229">
        <f t="shared" si="286"/>
        <v>0</v>
      </c>
      <c r="XEO127" s="229">
        <f t="shared" si="286"/>
        <v>0</v>
      </c>
      <c r="XEP127" s="229">
        <f t="shared" si="286"/>
        <v>0</v>
      </c>
      <c r="XEQ127" s="229">
        <f t="shared" si="286"/>
        <v>0</v>
      </c>
      <c r="XER127" s="229">
        <f t="shared" si="286"/>
        <v>0</v>
      </c>
      <c r="XES127" s="229">
        <f t="shared" si="286"/>
        <v>0</v>
      </c>
      <c r="XET127" s="229">
        <f t="shared" si="286"/>
        <v>0</v>
      </c>
      <c r="XEU127" s="229">
        <f t="shared" si="286"/>
        <v>0</v>
      </c>
      <c r="XEV127" s="229">
        <f t="shared" si="286"/>
        <v>0</v>
      </c>
      <c r="XEW127" s="229">
        <f t="shared" si="286"/>
        <v>0</v>
      </c>
      <c r="XEX127" s="229">
        <f t="shared" si="286"/>
        <v>0</v>
      </c>
      <c r="XEY127" s="229">
        <f t="shared" si="286"/>
        <v>0</v>
      </c>
      <c r="XEZ127" s="229">
        <f t="shared" si="286"/>
        <v>0</v>
      </c>
      <c r="XFA127" s="229">
        <f t="shared" si="286"/>
        <v>0</v>
      </c>
      <c r="XFB127" s="229">
        <f t="shared" si="286"/>
        <v>0</v>
      </c>
    </row>
    <row r="128" spans="2:16382" ht="30" customHeight="1" x14ac:dyDescent="0.3">
      <c r="B128" s="217"/>
      <c r="C128" s="227"/>
      <c r="D128" s="227"/>
      <c r="E128" s="219" t="str">
        <f t="shared" si="24"/>
        <v/>
      </c>
      <c r="F128" s="220"/>
      <c r="G128" s="274" t="str">
        <f>IFERROR(VLOOKUP(F128,'Data (hidden)'!N111:O256,2,FALSE),"")</f>
        <v/>
      </c>
      <c r="H128" s="266"/>
      <c r="I128" s="221"/>
      <c r="J128" s="254">
        <f t="shared" si="15"/>
        <v>0</v>
      </c>
      <c r="K128" s="254" t="e">
        <f t="shared" si="16"/>
        <v>#VALUE!</v>
      </c>
      <c r="L128" s="254">
        <f t="shared" si="13"/>
        <v>0</v>
      </c>
      <c r="M128" s="255" t="str">
        <f>IFERROR(K128*I128,"")</f>
        <v/>
      </c>
      <c r="N128" s="237"/>
      <c r="O128" s="224"/>
      <c r="P128" s="224"/>
      <c r="Q128" s="224"/>
      <c r="R128" s="225"/>
      <c r="S128" s="225"/>
      <c r="T128" s="225"/>
      <c r="U128" s="226"/>
      <c r="V128" s="223"/>
      <c r="W128" s="224"/>
      <c r="X128" s="238"/>
      <c r="Y128" s="239"/>
      <c r="Z128" s="225"/>
      <c r="AA128" s="224"/>
      <c r="AB128" s="236"/>
      <c r="CC128" s="217"/>
      <c r="CD128" s="227"/>
    </row>
    <row r="129" spans="2:82" ht="30" customHeight="1" x14ac:dyDescent="0.3">
      <c r="B129" s="217"/>
      <c r="C129" s="227"/>
      <c r="D129" s="227"/>
      <c r="E129" s="219" t="str">
        <f t="shared" si="24"/>
        <v/>
      </c>
      <c r="F129" s="220"/>
      <c r="G129" s="274" t="str">
        <f>IFERROR(VLOOKUP(F129,'Data (hidden)'!N112:O257,2,FALSE),"")</f>
        <v/>
      </c>
      <c r="H129" s="266"/>
      <c r="I129" s="221"/>
      <c r="J129" s="254">
        <f t="shared" si="15"/>
        <v>0</v>
      </c>
      <c r="K129" s="254" t="e">
        <f t="shared" si="16"/>
        <v>#VALUE!</v>
      </c>
      <c r="L129" s="254">
        <f t="shared" si="13"/>
        <v>0</v>
      </c>
      <c r="M129" s="255" t="str">
        <f t="shared" si="14"/>
        <v/>
      </c>
      <c r="N129" s="237"/>
      <c r="O129" s="224"/>
      <c r="P129" s="224"/>
      <c r="Q129" s="224"/>
      <c r="R129" s="225"/>
      <c r="S129" s="225"/>
      <c r="T129" s="225"/>
      <c r="U129" s="226"/>
      <c r="V129" s="223"/>
      <c r="W129" s="224"/>
      <c r="X129" s="238"/>
      <c r="Y129" s="239"/>
      <c r="Z129" s="225"/>
      <c r="AA129" s="224"/>
      <c r="AB129" s="236"/>
      <c r="CC129" s="217"/>
      <c r="CD129" s="227"/>
    </row>
    <row r="130" spans="2:82" ht="30" customHeight="1" x14ac:dyDescent="0.3">
      <c r="B130" s="217"/>
      <c r="C130" s="227"/>
      <c r="D130" s="227"/>
      <c r="E130" s="219" t="str">
        <f t="shared" si="24"/>
        <v/>
      </c>
      <c r="F130" s="220"/>
      <c r="G130" s="274" t="str">
        <f>IFERROR(VLOOKUP(F130,'Data (hidden)'!N113:O258,2,FALSE),"")</f>
        <v/>
      </c>
      <c r="H130" s="266"/>
      <c r="I130" s="221"/>
      <c r="J130" s="254">
        <f t="shared" si="15"/>
        <v>0</v>
      </c>
      <c r="K130" s="254" t="e">
        <f t="shared" si="16"/>
        <v>#VALUE!</v>
      </c>
      <c r="L130" s="254">
        <f t="shared" si="13"/>
        <v>0</v>
      </c>
      <c r="M130" s="255" t="str">
        <f t="shared" si="14"/>
        <v/>
      </c>
      <c r="N130" s="237"/>
      <c r="O130" s="224"/>
      <c r="P130" s="224"/>
      <c r="Q130" s="224"/>
      <c r="R130" s="225"/>
      <c r="S130" s="225"/>
      <c r="T130" s="225"/>
      <c r="U130" s="226"/>
      <c r="V130" s="223"/>
      <c r="W130" s="224"/>
      <c r="X130" s="238"/>
      <c r="Y130" s="239"/>
      <c r="Z130" s="225"/>
      <c r="AA130" s="224"/>
      <c r="AB130" s="236"/>
      <c r="CC130" s="217"/>
      <c r="CD130" s="227"/>
    </row>
    <row r="131" spans="2:82" ht="30" customHeight="1" x14ac:dyDescent="0.3">
      <c r="B131" s="217"/>
      <c r="C131" s="227"/>
      <c r="D131" s="227"/>
      <c r="E131" s="219" t="str">
        <f t="shared" si="24"/>
        <v/>
      </c>
      <c r="F131" s="220"/>
      <c r="G131" s="274" t="str">
        <f>IFERROR(VLOOKUP(F131,'Data (hidden)'!N114:O259,2,FALSE),"")</f>
        <v/>
      </c>
      <c r="H131" s="266"/>
      <c r="I131" s="221"/>
      <c r="J131" s="254">
        <f t="shared" si="15"/>
        <v>0</v>
      </c>
      <c r="K131" s="254" t="e">
        <f t="shared" si="16"/>
        <v>#VALUE!</v>
      </c>
      <c r="L131" s="254">
        <f t="shared" si="13"/>
        <v>0</v>
      </c>
      <c r="M131" s="255" t="str">
        <f t="shared" si="14"/>
        <v/>
      </c>
      <c r="N131" s="237"/>
      <c r="O131" s="224"/>
      <c r="P131" s="224"/>
      <c r="Q131" s="224"/>
      <c r="R131" s="225"/>
      <c r="S131" s="225"/>
      <c r="T131" s="225"/>
      <c r="U131" s="226"/>
      <c r="V131" s="223"/>
      <c r="W131" s="224"/>
      <c r="X131" s="238"/>
      <c r="Y131" s="239"/>
      <c r="Z131" s="225"/>
      <c r="AA131" s="224"/>
      <c r="AB131" s="236"/>
      <c r="CC131" s="217"/>
      <c r="CD131" s="227"/>
    </row>
    <row r="132" spans="2:82" ht="30" customHeight="1" x14ac:dyDescent="0.3">
      <c r="B132" s="217"/>
      <c r="C132" s="227"/>
      <c r="D132" s="227"/>
      <c r="E132" s="219" t="str">
        <f t="shared" si="24"/>
        <v/>
      </c>
      <c r="F132" s="220"/>
      <c r="G132" s="274" t="str">
        <f>IFERROR(VLOOKUP(F132,'Data (hidden)'!N115:O260,2,FALSE),"")</f>
        <v/>
      </c>
      <c r="H132" s="266"/>
      <c r="I132" s="221"/>
      <c r="J132" s="254">
        <f t="shared" si="15"/>
        <v>0</v>
      </c>
      <c r="K132" s="254" t="e">
        <f t="shared" si="16"/>
        <v>#VALUE!</v>
      </c>
      <c r="L132" s="254">
        <f t="shared" si="13"/>
        <v>0</v>
      </c>
      <c r="M132" s="255" t="str">
        <f t="shared" si="14"/>
        <v/>
      </c>
      <c r="N132" s="237"/>
      <c r="O132" s="224"/>
      <c r="P132" s="224"/>
      <c r="Q132" s="224"/>
      <c r="R132" s="225"/>
      <c r="S132" s="225"/>
      <c r="T132" s="225"/>
      <c r="U132" s="226"/>
      <c r="V132" s="223"/>
      <c r="W132" s="224"/>
      <c r="X132" s="238"/>
      <c r="Y132" s="239"/>
      <c r="Z132" s="225"/>
      <c r="AA132" s="224"/>
      <c r="AB132" s="236"/>
      <c r="CC132" s="217"/>
      <c r="CD132" s="227"/>
    </row>
    <row r="133" spans="2:82" ht="30" customHeight="1" x14ac:dyDescent="0.3">
      <c r="B133" s="217"/>
      <c r="C133" s="227"/>
      <c r="D133" s="227"/>
      <c r="E133" s="219" t="str">
        <f t="shared" si="24"/>
        <v/>
      </c>
      <c r="F133" s="220"/>
      <c r="G133" s="274" t="str">
        <f>IFERROR(VLOOKUP(F133,'Data (hidden)'!N116:O261,2,FALSE),"")</f>
        <v/>
      </c>
      <c r="H133" s="266"/>
      <c r="I133" s="221"/>
      <c r="J133" s="254">
        <f t="shared" si="15"/>
        <v>0</v>
      </c>
      <c r="K133" s="254" t="e">
        <f t="shared" si="16"/>
        <v>#VALUE!</v>
      </c>
      <c r="L133" s="254">
        <f t="shared" si="13"/>
        <v>0</v>
      </c>
      <c r="M133" s="255" t="str">
        <f t="shared" si="14"/>
        <v/>
      </c>
      <c r="N133" s="237"/>
      <c r="O133" s="224"/>
      <c r="P133" s="224"/>
      <c r="Q133" s="224"/>
      <c r="R133" s="225"/>
      <c r="S133" s="225"/>
      <c r="T133" s="225"/>
      <c r="U133" s="226"/>
      <c r="V133" s="223"/>
      <c r="W133" s="224"/>
      <c r="X133" s="238"/>
      <c r="Y133" s="239"/>
      <c r="Z133" s="225"/>
      <c r="AA133" s="224"/>
      <c r="AB133" s="236"/>
      <c r="CC133" s="217"/>
      <c r="CD133" s="227"/>
    </row>
    <row r="134" spans="2:82" ht="30" customHeight="1" x14ac:dyDescent="0.3">
      <c r="B134" s="217"/>
      <c r="C134" s="227"/>
      <c r="D134" s="227"/>
      <c r="E134" s="219" t="str">
        <f t="shared" si="24"/>
        <v/>
      </c>
      <c r="F134" s="220"/>
      <c r="G134" s="274" t="str">
        <f>IFERROR(VLOOKUP(F134,'Data (hidden)'!N117:O262,2,FALSE),"")</f>
        <v/>
      </c>
      <c r="H134" s="266"/>
      <c r="I134" s="221"/>
      <c r="J134" s="254">
        <f t="shared" si="15"/>
        <v>0</v>
      </c>
      <c r="K134" s="254" t="e">
        <f t="shared" si="16"/>
        <v>#VALUE!</v>
      </c>
      <c r="L134" s="254">
        <f t="shared" si="13"/>
        <v>0</v>
      </c>
      <c r="M134" s="255" t="str">
        <f t="shared" si="14"/>
        <v/>
      </c>
      <c r="N134" s="237"/>
      <c r="O134" s="224"/>
      <c r="P134" s="224"/>
      <c r="Q134" s="224"/>
      <c r="R134" s="225"/>
      <c r="S134" s="225"/>
      <c r="T134" s="225"/>
      <c r="U134" s="226"/>
      <c r="V134" s="223"/>
      <c r="W134" s="224"/>
      <c r="X134" s="238"/>
      <c r="Y134" s="239"/>
      <c r="Z134" s="225"/>
      <c r="AA134" s="224"/>
      <c r="AB134" s="236"/>
      <c r="CC134" s="217"/>
      <c r="CD134" s="227"/>
    </row>
    <row r="135" spans="2:82" ht="30" customHeight="1" x14ac:dyDescent="0.3">
      <c r="B135" s="217"/>
      <c r="C135" s="227"/>
      <c r="D135" s="227"/>
      <c r="E135" s="219" t="str">
        <f t="shared" si="24"/>
        <v/>
      </c>
      <c r="F135" s="220"/>
      <c r="G135" s="274" t="str">
        <f>IFERROR(VLOOKUP(F135,'Data (hidden)'!N118:O263,2,FALSE),"")</f>
        <v/>
      </c>
      <c r="H135" s="266"/>
      <c r="I135" s="221"/>
      <c r="J135" s="254">
        <f t="shared" si="15"/>
        <v>0</v>
      </c>
      <c r="K135" s="254" t="e">
        <f t="shared" si="16"/>
        <v>#VALUE!</v>
      </c>
      <c r="L135" s="254">
        <f t="shared" si="13"/>
        <v>0</v>
      </c>
      <c r="M135" s="255" t="str">
        <f t="shared" si="14"/>
        <v/>
      </c>
      <c r="N135" s="237"/>
      <c r="O135" s="224"/>
      <c r="P135" s="224"/>
      <c r="Q135" s="224"/>
      <c r="R135" s="225"/>
      <c r="S135" s="225"/>
      <c r="T135" s="225"/>
      <c r="U135" s="226"/>
      <c r="V135" s="223"/>
      <c r="W135" s="224"/>
      <c r="X135" s="238"/>
      <c r="Y135" s="239"/>
      <c r="Z135" s="225"/>
      <c r="AA135" s="224"/>
      <c r="AB135" s="236"/>
      <c r="CC135" s="217"/>
      <c r="CD135" s="227"/>
    </row>
    <row r="136" spans="2:82" ht="30" customHeight="1" x14ac:dyDescent="0.3">
      <c r="B136" s="217"/>
      <c r="C136" s="227"/>
      <c r="D136" s="227"/>
      <c r="E136" s="219" t="str">
        <f t="shared" si="24"/>
        <v/>
      </c>
      <c r="F136" s="220"/>
      <c r="G136" s="274" t="str">
        <f>IFERROR(VLOOKUP(F136,'Data (hidden)'!N119:O264,2,FALSE),"")</f>
        <v/>
      </c>
      <c r="H136" s="266"/>
      <c r="I136" s="221"/>
      <c r="J136" s="254">
        <f t="shared" si="15"/>
        <v>0</v>
      </c>
      <c r="K136" s="254" t="e">
        <f t="shared" si="16"/>
        <v>#VALUE!</v>
      </c>
      <c r="L136" s="254">
        <f t="shared" si="13"/>
        <v>0</v>
      </c>
      <c r="M136" s="255" t="str">
        <f t="shared" si="14"/>
        <v/>
      </c>
      <c r="N136" s="237"/>
      <c r="O136" s="224"/>
      <c r="P136" s="224"/>
      <c r="Q136" s="224"/>
      <c r="R136" s="225"/>
      <c r="S136" s="225"/>
      <c r="T136" s="225"/>
      <c r="U136" s="226"/>
      <c r="V136" s="223"/>
      <c r="W136" s="224"/>
      <c r="X136" s="238"/>
      <c r="Y136" s="239"/>
      <c r="Z136" s="225"/>
      <c r="AA136" s="224"/>
      <c r="AB136" s="236"/>
      <c r="CC136" s="217"/>
      <c r="CD136" s="227"/>
    </row>
    <row r="137" spans="2:82" ht="30" customHeight="1" x14ac:dyDescent="0.3">
      <c r="B137" s="217"/>
      <c r="C137" s="227"/>
      <c r="D137" s="227"/>
      <c r="E137" s="219" t="str">
        <f t="shared" si="24"/>
        <v/>
      </c>
      <c r="F137" s="220"/>
      <c r="G137" s="274" t="str">
        <f>IFERROR(VLOOKUP(F137,'Data (hidden)'!N120:O265,2,FALSE),"")</f>
        <v/>
      </c>
      <c r="H137" s="266"/>
      <c r="I137" s="221"/>
      <c r="J137" s="254">
        <f t="shared" si="15"/>
        <v>0</v>
      </c>
      <c r="K137" s="254" t="e">
        <f t="shared" si="16"/>
        <v>#VALUE!</v>
      </c>
      <c r="L137" s="254">
        <f t="shared" si="13"/>
        <v>0</v>
      </c>
      <c r="M137" s="255" t="str">
        <f t="shared" si="14"/>
        <v/>
      </c>
      <c r="N137" s="237"/>
      <c r="O137" s="224"/>
      <c r="P137" s="224"/>
      <c r="Q137" s="224"/>
      <c r="R137" s="225"/>
      <c r="S137" s="225"/>
      <c r="T137" s="225"/>
      <c r="U137" s="226"/>
      <c r="V137" s="223"/>
      <c r="W137" s="224"/>
      <c r="X137" s="238"/>
      <c r="Y137" s="239"/>
      <c r="Z137" s="225"/>
      <c r="AA137" s="224"/>
      <c r="AB137" s="236"/>
      <c r="CC137" s="217"/>
      <c r="CD137" s="227"/>
    </row>
    <row r="138" spans="2:82" ht="30" customHeight="1" x14ac:dyDescent="0.3">
      <c r="B138" s="217"/>
      <c r="C138" s="227"/>
      <c r="D138" s="227"/>
      <c r="E138" s="219" t="str">
        <f t="shared" si="24"/>
        <v/>
      </c>
      <c r="F138" s="220"/>
      <c r="G138" s="274" t="str">
        <f>IFERROR(VLOOKUP(F138,'Data (hidden)'!N121:O266,2,FALSE),"")</f>
        <v/>
      </c>
      <c r="H138" s="266"/>
      <c r="I138" s="221"/>
      <c r="J138" s="254">
        <f t="shared" si="15"/>
        <v>0</v>
      </c>
      <c r="K138" s="254" t="e">
        <f t="shared" si="16"/>
        <v>#VALUE!</v>
      </c>
      <c r="L138" s="254">
        <f t="shared" si="13"/>
        <v>0</v>
      </c>
      <c r="M138" s="255" t="str">
        <f t="shared" si="14"/>
        <v/>
      </c>
      <c r="N138" s="237"/>
      <c r="O138" s="224"/>
      <c r="P138" s="224"/>
      <c r="Q138" s="224"/>
      <c r="R138" s="225"/>
      <c r="S138" s="225"/>
      <c r="T138" s="225"/>
      <c r="U138" s="226"/>
      <c r="V138" s="223"/>
      <c r="W138" s="224"/>
      <c r="X138" s="238"/>
      <c r="Y138" s="239"/>
      <c r="Z138" s="225"/>
      <c r="AA138" s="224"/>
      <c r="AB138" s="236"/>
      <c r="CC138" s="217"/>
      <c r="CD138" s="227"/>
    </row>
    <row r="139" spans="2:82" ht="30" customHeight="1" x14ac:dyDescent="0.3">
      <c r="B139" s="217"/>
      <c r="C139" s="227"/>
      <c r="D139" s="227"/>
      <c r="E139" s="219" t="str">
        <f t="shared" si="24"/>
        <v/>
      </c>
      <c r="F139" s="220"/>
      <c r="G139" s="274" t="str">
        <f>IFERROR(VLOOKUP(F139,'Data (hidden)'!N122:O267,2,FALSE),"")</f>
        <v/>
      </c>
      <c r="H139" s="266"/>
      <c r="I139" s="221"/>
      <c r="J139" s="254">
        <f t="shared" si="15"/>
        <v>0</v>
      </c>
      <c r="K139" s="254" t="e">
        <f t="shared" si="16"/>
        <v>#VALUE!</v>
      </c>
      <c r="L139" s="254">
        <f t="shared" si="13"/>
        <v>0</v>
      </c>
      <c r="M139" s="255" t="str">
        <f t="shared" si="14"/>
        <v/>
      </c>
      <c r="N139" s="237"/>
      <c r="O139" s="224"/>
      <c r="P139" s="224"/>
      <c r="Q139" s="224"/>
      <c r="R139" s="225"/>
      <c r="S139" s="225"/>
      <c r="T139" s="225"/>
      <c r="U139" s="226"/>
      <c r="V139" s="223"/>
      <c r="W139" s="224"/>
      <c r="X139" s="238"/>
      <c r="Y139" s="239"/>
      <c r="Z139" s="225"/>
      <c r="AA139" s="224"/>
      <c r="AB139" s="236"/>
      <c r="CC139" s="217"/>
      <c r="CD139" s="227"/>
    </row>
    <row r="140" spans="2:82" ht="30" customHeight="1" x14ac:dyDescent="0.3">
      <c r="B140" s="217"/>
      <c r="C140" s="227"/>
      <c r="D140" s="227"/>
      <c r="E140" s="219" t="str">
        <f t="shared" si="24"/>
        <v/>
      </c>
      <c r="F140" s="220"/>
      <c r="G140" s="274" t="str">
        <f>IFERROR(VLOOKUP(F140,'Data (hidden)'!N123:O268,2,FALSE),"")</f>
        <v/>
      </c>
      <c r="H140" s="266"/>
      <c r="I140" s="221"/>
      <c r="J140" s="254">
        <f t="shared" si="15"/>
        <v>0</v>
      </c>
      <c r="K140" s="254" t="e">
        <f t="shared" si="16"/>
        <v>#VALUE!</v>
      </c>
      <c r="L140" s="254">
        <f t="shared" si="13"/>
        <v>0</v>
      </c>
      <c r="M140" s="255" t="str">
        <f t="shared" si="14"/>
        <v/>
      </c>
      <c r="N140" s="237"/>
      <c r="O140" s="224"/>
      <c r="P140" s="224"/>
      <c r="Q140" s="224"/>
      <c r="R140" s="225"/>
      <c r="S140" s="225"/>
      <c r="T140" s="225"/>
      <c r="U140" s="226"/>
      <c r="V140" s="223"/>
      <c r="W140" s="224"/>
      <c r="X140" s="238"/>
      <c r="Y140" s="239"/>
      <c r="Z140" s="225"/>
      <c r="AA140" s="224"/>
      <c r="AB140" s="236"/>
      <c r="CC140" s="217"/>
      <c r="CD140" s="227"/>
    </row>
    <row r="141" spans="2:82" ht="30" customHeight="1" x14ac:dyDescent="0.3">
      <c r="B141" s="217"/>
      <c r="C141" s="227"/>
      <c r="D141" s="227"/>
      <c r="E141" s="219" t="str">
        <f t="shared" si="24"/>
        <v/>
      </c>
      <c r="F141" s="220"/>
      <c r="G141" s="274" t="str">
        <f>IFERROR(VLOOKUP(F141,'Data (hidden)'!N124:O269,2,FALSE),"")</f>
        <v/>
      </c>
      <c r="H141" s="266"/>
      <c r="I141" s="221"/>
      <c r="J141" s="254">
        <f t="shared" si="15"/>
        <v>0</v>
      </c>
      <c r="K141" s="254" t="e">
        <f t="shared" si="16"/>
        <v>#VALUE!</v>
      </c>
      <c r="L141" s="254">
        <f t="shared" si="13"/>
        <v>0</v>
      </c>
      <c r="M141" s="255" t="str">
        <f t="shared" si="14"/>
        <v/>
      </c>
      <c r="N141" s="237"/>
      <c r="O141" s="224"/>
      <c r="P141" s="224"/>
      <c r="Q141" s="224"/>
      <c r="R141" s="225"/>
      <c r="S141" s="225"/>
      <c r="T141" s="225"/>
      <c r="U141" s="226"/>
      <c r="V141" s="223"/>
      <c r="W141" s="224"/>
      <c r="X141" s="238"/>
      <c r="Y141" s="239"/>
      <c r="Z141" s="225"/>
      <c r="AA141" s="224"/>
      <c r="AB141" s="236"/>
      <c r="CC141" s="217"/>
      <c r="CD141" s="227"/>
    </row>
    <row r="142" spans="2:82" ht="30" customHeight="1" x14ac:dyDescent="0.3">
      <c r="B142" s="217"/>
      <c r="C142" s="227"/>
      <c r="D142" s="227"/>
      <c r="E142" s="219" t="str">
        <f t="shared" si="24"/>
        <v/>
      </c>
      <c r="F142" s="220"/>
      <c r="G142" s="274" t="str">
        <f>IFERROR(VLOOKUP(F142,'Data (hidden)'!N125:O270,2,FALSE),"")</f>
        <v/>
      </c>
      <c r="H142" s="266"/>
      <c r="I142" s="221"/>
      <c r="J142" s="254">
        <f t="shared" si="15"/>
        <v>0</v>
      </c>
      <c r="K142" s="254" t="e">
        <f t="shared" si="16"/>
        <v>#VALUE!</v>
      </c>
      <c r="L142" s="254">
        <f t="shared" si="13"/>
        <v>0</v>
      </c>
      <c r="M142" s="255" t="str">
        <f t="shared" si="14"/>
        <v/>
      </c>
      <c r="N142" s="237"/>
      <c r="O142" s="224"/>
      <c r="P142" s="224"/>
      <c r="Q142" s="224"/>
      <c r="R142" s="225"/>
      <c r="S142" s="225"/>
      <c r="T142" s="225"/>
      <c r="U142" s="226"/>
      <c r="V142" s="223"/>
      <c r="W142" s="224"/>
      <c r="X142" s="238"/>
      <c r="Y142" s="239"/>
      <c r="Z142" s="225"/>
      <c r="AA142" s="224"/>
      <c r="AB142" s="236"/>
      <c r="CC142" s="217"/>
      <c r="CD142" s="227"/>
    </row>
    <row r="143" spans="2:82" ht="30" customHeight="1" x14ac:dyDescent="0.3">
      <c r="B143" s="217"/>
      <c r="C143" s="227"/>
      <c r="D143" s="227"/>
      <c r="E143" s="219" t="str">
        <f t="shared" si="24"/>
        <v/>
      </c>
      <c r="F143" s="220"/>
      <c r="G143" s="274" t="str">
        <f>IFERROR(VLOOKUP(F143,'Data (hidden)'!N126:O271,2,FALSE),"")</f>
        <v/>
      </c>
      <c r="H143" s="266"/>
      <c r="I143" s="221"/>
      <c r="J143" s="254">
        <f t="shared" si="15"/>
        <v>0</v>
      </c>
      <c r="K143" s="254" t="e">
        <f t="shared" si="16"/>
        <v>#VALUE!</v>
      </c>
      <c r="L143" s="254">
        <f t="shared" si="13"/>
        <v>0</v>
      </c>
      <c r="M143" s="255" t="str">
        <f t="shared" si="14"/>
        <v/>
      </c>
      <c r="N143" s="237"/>
      <c r="O143" s="224"/>
      <c r="P143" s="224"/>
      <c r="Q143" s="224"/>
      <c r="R143" s="225"/>
      <c r="S143" s="225"/>
      <c r="T143" s="225"/>
      <c r="U143" s="226"/>
      <c r="V143" s="223"/>
      <c r="W143" s="224"/>
      <c r="X143" s="238"/>
      <c r="Y143" s="239"/>
      <c r="Z143" s="225"/>
      <c r="AA143" s="224"/>
      <c r="AB143" s="236"/>
      <c r="CC143" s="217"/>
      <c r="CD143" s="227"/>
    </row>
    <row r="144" spans="2:82" ht="30" customHeight="1" x14ac:dyDescent="0.3">
      <c r="B144" s="217"/>
      <c r="C144" s="227"/>
      <c r="D144" s="227"/>
      <c r="E144" s="219" t="str">
        <f t="shared" si="24"/>
        <v/>
      </c>
      <c r="F144" s="220"/>
      <c r="G144" s="274" t="str">
        <f>IFERROR(VLOOKUP(F144,'Data (hidden)'!N127:O272,2,FALSE),"")</f>
        <v/>
      </c>
      <c r="H144" s="266"/>
      <c r="I144" s="221"/>
      <c r="J144" s="254">
        <f t="shared" si="15"/>
        <v>0</v>
      </c>
      <c r="K144" s="254" t="e">
        <f t="shared" si="16"/>
        <v>#VALUE!</v>
      </c>
      <c r="L144" s="254">
        <f t="shared" si="13"/>
        <v>0</v>
      </c>
      <c r="M144" s="255" t="str">
        <f t="shared" si="14"/>
        <v/>
      </c>
      <c r="N144" s="237"/>
      <c r="O144" s="224"/>
      <c r="P144" s="224"/>
      <c r="Q144" s="224"/>
      <c r="R144" s="225"/>
      <c r="S144" s="225"/>
      <c r="T144" s="225"/>
      <c r="U144" s="226"/>
      <c r="V144" s="223"/>
      <c r="W144" s="224"/>
      <c r="X144" s="238"/>
      <c r="Y144" s="239"/>
      <c r="Z144" s="225"/>
      <c r="AA144" s="224"/>
      <c r="AB144" s="236"/>
      <c r="CC144" s="217"/>
      <c r="CD144" s="227"/>
    </row>
    <row r="145" spans="2:82" ht="30" customHeight="1" x14ac:dyDescent="0.3">
      <c r="B145" s="217"/>
      <c r="C145" s="227"/>
      <c r="D145" s="227"/>
      <c r="E145" s="219" t="str">
        <f t="shared" si="24"/>
        <v/>
      </c>
      <c r="F145" s="220"/>
      <c r="G145" s="274" t="str">
        <f>IFERROR(VLOOKUP(F145,'Data (hidden)'!N128:O273,2,FALSE),"")</f>
        <v/>
      </c>
      <c r="H145" s="266"/>
      <c r="I145" s="221"/>
      <c r="J145" s="254">
        <f t="shared" si="15"/>
        <v>0</v>
      </c>
      <c r="K145" s="254" t="e">
        <f t="shared" si="16"/>
        <v>#VALUE!</v>
      </c>
      <c r="L145" s="254">
        <f t="shared" si="13"/>
        <v>0</v>
      </c>
      <c r="M145" s="255" t="str">
        <f t="shared" si="14"/>
        <v/>
      </c>
      <c r="N145" s="237"/>
      <c r="O145" s="224"/>
      <c r="P145" s="224"/>
      <c r="Q145" s="224"/>
      <c r="R145" s="225"/>
      <c r="S145" s="225"/>
      <c r="T145" s="225"/>
      <c r="U145" s="226"/>
      <c r="V145" s="223"/>
      <c r="W145" s="224"/>
      <c r="X145" s="238"/>
      <c r="Y145" s="239"/>
      <c r="Z145" s="225"/>
      <c r="AA145" s="224"/>
      <c r="AB145" s="236"/>
      <c r="CC145" s="217"/>
      <c r="CD145" s="227"/>
    </row>
    <row r="146" spans="2:82" ht="30" customHeight="1" x14ac:dyDescent="0.3">
      <c r="B146" s="217"/>
      <c r="C146" s="227"/>
      <c r="D146" s="227"/>
      <c r="E146" s="219" t="str">
        <f t="shared" si="24"/>
        <v/>
      </c>
      <c r="F146" s="220"/>
      <c r="G146" s="274" t="str">
        <f>IFERROR(VLOOKUP(F146,'Data (hidden)'!N129:O274,2,FALSE),"")</f>
        <v/>
      </c>
      <c r="H146" s="266"/>
      <c r="I146" s="221"/>
      <c r="J146" s="254">
        <f t="shared" si="15"/>
        <v>0</v>
      </c>
      <c r="K146" s="254" t="e">
        <f t="shared" si="16"/>
        <v>#VALUE!</v>
      </c>
      <c r="L146" s="254">
        <f t="shared" si="13"/>
        <v>0</v>
      </c>
      <c r="M146" s="255" t="str">
        <f t="shared" si="14"/>
        <v/>
      </c>
      <c r="N146" s="237"/>
      <c r="O146" s="224"/>
      <c r="P146" s="224"/>
      <c r="Q146" s="224"/>
      <c r="R146" s="225"/>
      <c r="S146" s="225"/>
      <c r="T146" s="225"/>
      <c r="U146" s="226"/>
      <c r="V146" s="223"/>
      <c r="W146" s="224"/>
      <c r="X146" s="238"/>
      <c r="Y146" s="239"/>
      <c r="Z146" s="225"/>
      <c r="AA146" s="224"/>
      <c r="AB146" s="236"/>
      <c r="CC146" s="217"/>
      <c r="CD146" s="227"/>
    </row>
    <row r="147" spans="2:82" ht="30" customHeight="1" x14ac:dyDescent="0.3">
      <c r="B147" s="217"/>
      <c r="C147" s="227"/>
      <c r="D147" s="227"/>
      <c r="E147" s="219" t="str">
        <f t="shared" si="24"/>
        <v/>
      </c>
      <c r="F147" s="220"/>
      <c r="G147" s="274" t="str">
        <f>IFERROR(VLOOKUP(F147,'Data (hidden)'!N130:O275,2,FALSE),"")</f>
        <v/>
      </c>
      <c r="H147" s="266"/>
      <c r="I147" s="221"/>
      <c r="J147" s="254">
        <f t="shared" si="15"/>
        <v>0</v>
      </c>
      <c r="K147" s="254" t="e">
        <f t="shared" si="16"/>
        <v>#VALUE!</v>
      </c>
      <c r="L147" s="254">
        <f t="shared" ref="L147:L210" si="287">D147*0.01</f>
        <v>0</v>
      </c>
      <c r="M147" s="255" t="str">
        <f t="shared" ref="M147:M210" si="288">IFERROR(K147*I147,"")</f>
        <v/>
      </c>
      <c r="N147" s="237"/>
      <c r="O147" s="224"/>
      <c r="P147" s="224"/>
      <c r="Q147" s="224"/>
      <c r="R147" s="225"/>
      <c r="S147" s="225"/>
      <c r="T147" s="225"/>
      <c r="U147" s="226"/>
      <c r="V147" s="223"/>
      <c r="W147" s="224"/>
      <c r="X147" s="238"/>
      <c r="Y147" s="239"/>
      <c r="Z147" s="225"/>
      <c r="AA147" s="224"/>
      <c r="AB147" s="236"/>
      <c r="CC147" s="217"/>
      <c r="CD147" s="227"/>
    </row>
    <row r="148" spans="2:82" ht="30" customHeight="1" x14ac:dyDescent="0.3">
      <c r="B148" s="217"/>
      <c r="C148" s="227"/>
      <c r="D148" s="227"/>
      <c r="E148" s="219" t="str">
        <f t="shared" si="24"/>
        <v/>
      </c>
      <c r="F148" s="220"/>
      <c r="G148" s="274" t="str">
        <f>IFERROR(VLOOKUP(F148,'Data (hidden)'!N131:O276,2,FALSE),"")</f>
        <v/>
      </c>
      <c r="H148" s="266"/>
      <c r="I148" s="221"/>
      <c r="J148" s="254">
        <f t="shared" ref="J148:J211" si="289">H148*0.01</f>
        <v>0</v>
      </c>
      <c r="K148" s="254" t="e">
        <f t="shared" ref="K148:K211" si="290">E148*J148</f>
        <v>#VALUE!</v>
      </c>
      <c r="L148" s="254">
        <f t="shared" si="287"/>
        <v>0</v>
      </c>
      <c r="M148" s="255" t="str">
        <f t="shared" si="288"/>
        <v/>
      </c>
      <c r="N148" s="237"/>
      <c r="O148" s="224"/>
      <c r="P148" s="224"/>
      <c r="Q148" s="224"/>
      <c r="R148" s="225"/>
      <c r="S148" s="225"/>
      <c r="T148" s="225"/>
      <c r="U148" s="226"/>
      <c r="V148" s="223"/>
      <c r="W148" s="224"/>
      <c r="X148" s="238"/>
      <c r="Y148" s="239"/>
      <c r="Z148" s="225"/>
      <c r="AA148" s="224"/>
      <c r="AB148" s="236"/>
      <c r="CC148" s="217"/>
      <c r="CD148" s="227"/>
    </row>
    <row r="149" spans="2:82" ht="30" customHeight="1" x14ac:dyDescent="0.3">
      <c r="B149" s="217"/>
      <c r="C149" s="227"/>
      <c r="D149" s="227"/>
      <c r="E149" s="219" t="str">
        <f t="shared" si="24"/>
        <v/>
      </c>
      <c r="F149" s="220"/>
      <c r="G149" s="274" t="str">
        <f>IFERROR(VLOOKUP(F149,'Data (hidden)'!N132:O277,2,FALSE),"")</f>
        <v/>
      </c>
      <c r="H149" s="266"/>
      <c r="I149" s="221"/>
      <c r="J149" s="254">
        <f t="shared" si="289"/>
        <v>0</v>
      </c>
      <c r="K149" s="254" t="e">
        <f t="shared" si="290"/>
        <v>#VALUE!</v>
      </c>
      <c r="L149" s="254">
        <f t="shared" si="287"/>
        <v>0</v>
      </c>
      <c r="M149" s="255" t="str">
        <f t="shared" si="288"/>
        <v/>
      </c>
      <c r="N149" s="237"/>
      <c r="O149" s="224"/>
      <c r="P149" s="224"/>
      <c r="Q149" s="224"/>
      <c r="R149" s="225"/>
      <c r="S149" s="225"/>
      <c r="T149" s="225"/>
      <c r="U149" s="226"/>
      <c r="V149" s="223"/>
      <c r="W149" s="224"/>
      <c r="X149" s="238"/>
      <c r="Y149" s="239"/>
      <c r="Z149" s="225"/>
      <c r="AA149" s="224"/>
      <c r="AB149" s="236"/>
      <c r="CC149" s="217"/>
      <c r="CD149" s="227"/>
    </row>
    <row r="150" spans="2:82" ht="30" customHeight="1" x14ac:dyDescent="0.3">
      <c r="B150" s="217"/>
      <c r="C150" s="227"/>
      <c r="D150" s="227"/>
      <c r="E150" s="219" t="str">
        <f t="shared" si="24"/>
        <v/>
      </c>
      <c r="F150" s="220"/>
      <c r="G150" s="274" t="str">
        <f>IFERROR(VLOOKUP(F150,'Data (hidden)'!N133:O278,2,FALSE),"")</f>
        <v/>
      </c>
      <c r="H150" s="266"/>
      <c r="I150" s="221"/>
      <c r="J150" s="254">
        <f t="shared" si="289"/>
        <v>0</v>
      </c>
      <c r="K150" s="254" t="e">
        <f t="shared" si="290"/>
        <v>#VALUE!</v>
      </c>
      <c r="L150" s="254">
        <f t="shared" si="287"/>
        <v>0</v>
      </c>
      <c r="M150" s="255" t="str">
        <f t="shared" si="288"/>
        <v/>
      </c>
      <c r="N150" s="237"/>
      <c r="O150" s="224"/>
      <c r="P150" s="224"/>
      <c r="Q150" s="224"/>
      <c r="R150" s="225"/>
      <c r="S150" s="225"/>
      <c r="T150" s="225"/>
      <c r="U150" s="226"/>
      <c r="V150" s="223"/>
      <c r="W150" s="224"/>
      <c r="X150" s="238"/>
      <c r="Y150" s="239"/>
      <c r="Z150" s="225"/>
      <c r="AA150" s="224"/>
      <c r="AB150" s="236"/>
      <c r="CC150" s="217"/>
      <c r="CD150" s="227"/>
    </row>
    <row r="151" spans="2:82" ht="30" customHeight="1" x14ac:dyDescent="0.3">
      <c r="B151" s="217"/>
      <c r="C151" s="227"/>
      <c r="D151" s="227"/>
      <c r="E151" s="219" t="str">
        <f t="shared" si="24"/>
        <v/>
      </c>
      <c r="F151" s="220"/>
      <c r="G151" s="274" t="str">
        <f>IFERROR(VLOOKUP(F151,'Data (hidden)'!N134:O279,2,FALSE),"")</f>
        <v/>
      </c>
      <c r="H151" s="266"/>
      <c r="I151" s="221"/>
      <c r="J151" s="254">
        <f t="shared" si="289"/>
        <v>0</v>
      </c>
      <c r="K151" s="254" t="e">
        <f t="shared" si="290"/>
        <v>#VALUE!</v>
      </c>
      <c r="L151" s="254">
        <f t="shared" si="287"/>
        <v>0</v>
      </c>
      <c r="M151" s="255" t="str">
        <f t="shared" si="288"/>
        <v/>
      </c>
      <c r="N151" s="237"/>
      <c r="O151" s="224"/>
      <c r="P151" s="224"/>
      <c r="Q151" s="224"/>
      <c r="R151" s="225"/>
      <c r="S151" s="225"/>
      <c r="T151" s="225"/>
      <c r="U151" s="226"/>
      <c r="V151" s="223"/>
      <c r="W151" s="224"/>
      <c r="X151" s="238"/>
      <c r="Y151" s="239"/>
      <c r="Z151" s="225"/>
      <c r="AA151" s="224"/>
      <c r="AB151" s="236"/>
      <c r="CC151" s="217"/>
      <c r="CD151" s="227"/>
    </row>
    <row r="152" spans="2:82" ht="30" customHeight="1" x14ac:dyDescent="0.3">
      <c r="B152" s="217"/>
      <c r="C152" s="227"/>
      <c r="D152" s="227"/>
      <c r="E152" s="219" t="str">
        <f t="shared" si="24"/>
        <v/>
      </c>
      <c r="F152" s="220"/>
      <c r="G152" s="274" t="str">
        <f>IFERROR(VLOOKUP(F152,'Data (hidden)'!N135:O280,2,FALSE),"")</f>
        <v/>
      </c>
      <c r="H152" s="266"/>
      <c r="I152" s="221"/>
      <c r="J152" s="254">
        <f t="shared" si="289"/>
        <v>0</v>
      </c>
      <c r="K152" s="254" t="e">
        <f t="shared" si="290"/>
        <v>#VALUE!</v>
      </c>
      <c r="L152" s="254">
        <f t="shared" si="287"/>
        <v>0</v>
      </c>
      <c r="M152" s="255" t="str">
        <f t="shared" si="288"/>
        <v/>
      </c>
      <c r="N152" s="237"/>
      <c r="O152" s="224"/>
      <c r="P152" s="224"/>
      <c r="Q152" s="224"/>
      <c r="R152" s="225"/>
      <c r="S152" s="225"/>
      <c r="T152" s="225"/>
      <c r="U152" s="226"/>
      <c r="V152" s="223"/>
      <c r="W152" s="224"/>
      <c r="X152" s="238"/>
      <c r="Y152" s="239"/>
      <c r="Z152" s="225"/>
      <c r="AA152" s="224"/>
      <c r="AB152" s="236"/>
      <c r="CC152" s="217"/>
      <c r="CD152" s="227"/>
    </row>
    <row r="153" spans="2:82" ht="30" customHeight="1" x14ac:dyDescent="0.3">
      <c r="B153" s="217"/>
      <c r="C153" s="227"/>
      <c r="D153" s="227"/>
      <c r="E153" s="219" t="str">
        <f t="shared" si="24"/>
        <v/>
      </c>
      <c r="F153" s="220"/>
      <c r="G153" s="274" t="str">
        <f>IFERROR(VLOOKUP(F153,'Data (hidden)'!N136:O281,2,FALSE),"")</f>
        <v/>
      </c>
      <c r="H153" s="266"/>
      <c r="I153" s="221"/>
      <c r="J153" s="254">
        <f t="shared" si="289"/>
        <v>0</v>
      </c>
      <c r="K153" s="254" t="e">
        <f t="shared" si="290"/>
        <v>#VALUE!</v>
      </c>
      <c r="L153" s="254">
        <f t="shared" si="287"/>
        <v>0</v>
      </c>
      <c r="M153" s="255" t="str">
        <f t="shared" si="288"/>
        <v/>
      </c>
      <c r="N153" s="237"/>
      <c r="O153" s="224"/>
      <c r="P153" s="224"/>
      <c r="Q153" s="224"/>
      <c r="R153" s="225"/>
      <c r="S153" s="225"/>
      <c r="T153" s="225"/>
      <c r="U153" s="226"/>
      <c r="V153" s="223"/>
      <c r="W153" s="224"/>
      <c r="X153" s="238"/>
      <c r="Y153" s="239"/>
      <c r="Z153" s="225"/>
      <c r="AA153" s="224"/>
      <c r="AB153" s="236"/>
      <c r="CC153" s="217"/>
      <c r="CD153" s="227"/>
    </row>
    <row r="154" spans="2:82" ht="30" customHeight="1" x14ac:dyDescent="0.3">
      <c r="B154" s="217"/>
      <c r="C154" s="227"/>
      <c r="D154" s="227"/>
      <c r="E154" s="219" t="str">
        <f t="shared" si="24"/>
        <v/>
      </c>
      <c r="F154" s="220"/>
      <c r="G154" s="274" t="str">
        <f>IFERROR(VLOOKUP(F154,'Data (hidden)'!N137:O282,2,FALSE),"")</f>
        <v/>
      </c>
      <c r="H154" s="266"/>
      <c r="I154" s="221"/>
      <c r="J154" s="254">
        <f t="shared" si="289"/>
        <v>0</v>
      </c>
      <c r="K154" s="254" t="e">
        <f t="shared" si="290"/>
        <v>#VALUE!</v>
      </c>
      <c r="L154" s="254">
        <f t="shared" si="287"/>
        <v>0</v>
      </c>
      <c r="M154" s="255" t="str">
        <f t="shared" si="288"/>
        <v/>
      </c>
      <c r="N154" s="237"/>
      <c r="O154" s="224"/>
      <c r="P154" s="224"/>
      <c r="Q154" s="224"/>
      <c r="R154" s="225"/>
      <c r="S154" s="225"/>
      <c r="T154" s="225"/>
      <c r="U154" s="226"/>
      <c r="V154" s="223"/>
      <c r="W154" s="224"/>
      <c r="X154" s="238"/>
      <c r="Y154" s="239"/>
      <c r="Z154" s="225"/>
      <c r="AA154" s="224"/>
      <c r="AB154" s="236"/>
      <c r="CC154" s="217"/>
      <c r="CD154" s="227"/>
    </row>
    <row r="155" spans="2:82" ht="30" customHeight="1" x14ac:dyDescent="0.3">
      <c r="B155" s="217"/>
      <c r="C155" s="227"/>
      <c r="D155" s="227"/>
      <c r="E155" s="219" t="str">
        <f t="shared" si="24"/>
        <v/>
      </c>
      <c r="F155" s="220"/>
      <c r="G155" s="274" t="str">
        <f>IFERROR(VLOOKUP(F155,'Data (hidden)'!N138:O283,2,FALSE),"")</f>
        <v/>
      </c>
      <c r="H155" s="266"/>
      <c r="I155" s="221"/>
      <c r="J155" s="254">
        <f t="shared" si="289"/>
        <v>0</v>
      </c>
      <c r="K155" s="254" t="e">
        <f t="shared" si="290"/>
        <v>#VALUE!</v>
      </c>
      <c r="L155" s="254">
        <f t="shared" si="287"/>
        <v>0</v>
      </c>
      <c r="M155" s="255" t="str">
        <f t="shared" si="288"/>
        <v/>
      </c>
      <c r="N155" s="237"/>
      <c r="O155" s="224"/>
      <c r="P155" s="224"/>
      <c r="Q155" s="224"/>
      <c r="R155" s="225"/>
      <c r="S155" s="225"/>
      <c r="T155" s="225"/>
      <c r="U155" s="226"/>
      <c r="V155" s="223"/>
      <c r="W155" s="224"/>
      <c r="X155" s="238"/>
      <c r="Y155" s="239"/>
      <c r="Z155" s="225"/>
      <c r="AA155" s="224"/>
      <c r="AB155" s="236"/>
      <c r="CC155" s="217"/>
      <c r="CD155" s="227"/>
    </row>
    <row r="156" spans="2:82" ht="30" customHeight="1" x14ac:dyDescent="0.3">
      <c r="B156" s="217"/>
      <c r="C156" s="227"/>
      <c r="D156" s="227"/>
      <c r="E156" s="219" t="str">
        <f t="shared" si="24"/>
        <v/>
      </c>
      <c r="F156" s="220"/>
      <c r="G156" s="274" t="str">
        <f>IFERROR(VLOOKUP(F156,'Data (hidden)'!N139:O284,2,FALSE),"")</f>
        <v/>
      </c>
      <c r="H156" s="266"/>
      <c r="I156" s="221"/>
      <c r="J156" s="254">
        <f t="shared" si="289"/>
        <v>0</v>
      </c>
      <c r="K156" s="254" t="e">
        <f t="shared" si="290"/>
        <v>#VALUE!</v>
      </c>
      <c r="L156" s="254">
        <f t="shared" si="287"/>
        <v>0</v>
      </c>
      <c r="M156" s="255" t="str">
        <f t="shared" si="288"/>
        <v/>
      </c>
      <c r="N156" s="237"/>
      <c r="O156" s="224"/>
      <c r="P156" s="224"/>
      <c r="Q156" s="224"/>
      <c r="R156" s="225"/>
      <c r="S156" s="225"/>
      <c r="T156" s="225"/>
      <c r="U156" s="226"/>
      <c r="V156" s="223"/>
      <c r="W156" s="224"/>
      <c r="X156" s="238"/>
      <c r="Y156" s="239"/>
      <c r="Z156" s="225"/>
      <c r="AA156" s="224"/>
      <c r="AB156" s="236"/>
      <c r="CC156" s="217"/>
      <c r="CD156" s="227"/>
    </row>
    <row r="157" spans="2:82" ht="30" customHeight="1" x14ac:dyDescent="0.3">
      <c r="B157" s="217"/>
      <c r="C157" s="227"/>
      <c r="D157" s="227"/>
      <c r="E157" s="219" t="str">
        <f t="shared" si="24"/>
        <v/>
      </c>
      <c r="F157" s="220"/>
      <c r="G157" s="274" t="str">
        <f>IFERROR(VLOOKUP(F157,'Data (hidden)'!N140:O285,2,FALSE),"")</f>
        <v/>
      </c>
      <c r="H157" s="266"/>
      <c r="I157" s="221"/>
      <c r="J157" s="254">
        <f t="shared" si="289"/>
        <v>0</v>
      </c>
      <c r="K157" s="254" t="e">
        <f t="shared" si="290"/>
        <v>#VALUE!</v>
      </c>
      <c r="L157" s="254">
        <f t="shared" si="287"/>
        <v>0</v>
      </c>
      <c r="M157" s="255" t="str">
        <f t="shared" si="288"/>
        <v/>
      </c>
      <c r="N157" s="237"/>
      <c r="O157" s="224"/>
      <c r="P157" s="224"/>
      <c r="Q157" s="224"/>
      <c r="R157" s="225"/>
      <c r="S157" s="225"/>
      <c r="T157" s="225"/>
      <c r="U157" s="226"/>
      <c r="V157" s="223"/>
      <c r="W157" s="224"/>
      <c r="X157" s="238"/>
      <c r="Y157" s="239"/>
      <c r="Z157" s="225"/>
      <c r="AA157" s="224"/>
      <c r="AB157" s="236"/>
      <c r="CC157" s="217"/>
      <c r="CD157" s="227"/>
    </row>
    <row r="158" spans="2:82" ht="30" customHeight="1" x14ac:dyDescent="0.3">
      <c r="B158" s="217"/>
      <c r="C158" s="227"/>
      <c r="D158" s="227"/>
      <c r="E158" s="219" t="str">
        <f t="shared" si="24"/>
        <v/>
      </c>
      <c r="F158" s="220"/>
      <c r="G158" s="274" t="str">
        <f>IFERROR(VLOOKUP(F158,'Data (hidden)'!N141:O286,2,FALSE),"")</f>
        <v/>
      </c>
      <c r="H158" s="266"/>
      <c r="I158" s="221"/>
      <c r="J158" s="254">
        <f t="shared" si="289"/>
        <v>0</v>
      </c>
      <c r="K158" s="254" t="e">
        <f t="shared" si="290"/>
        <v>#VALUE!</v>
      </c>
      <c r="L158" s="254">
        <f t="shared" si="287"/>
        <v>0</v>
      </c>
      <c r="M158" s="255" t="str">
        <f t="shared" si="288"/>
        <v/>
      </c>
      <c r="N158" s="237"/>
      <c r="O158" s="224"/>
      <c r="P158" s="224"/>
      <c r="Q158" s="224"/>
      <c r="R158" s="225"/>
      <c r="S158" s="225"/>
      <c r="T158" s="225"/>
      <c r="U158" s="226"/>
      <c r="V158" s="223"/>
      <c r="W158" s="224"/>
      <c r="X158" s="238"/>
      <c r="Y158" s="239"/>
      <c r="Z158" s="225"/>
      <c r="AA158" s="224"/>
      <c r="AB158" s="236"/>
      <c r="CC158" s="217"/>
      <c r="CD158" s="227"/>
    </row>
    <row r="159" spans="2:82" ht="30" customHeight="1" x14ac:dyDescent="0.3">
      <c r="B159" s="217"/>
      <c r="C159" s="227"/>
      <c r="D159" s="227"/>
      <c r="E159" s="219" t="str">
        <f t="shared" si="24"/>
        <v/>
      </c>
      <c r="F159" s="220"/>
      <c r="G159" s="274" t="str">
        <f>IFERROR(VLOOKUP(F159,'Data (hidden)'!N142:O287,2,FALSE),"")</f>
        <v/>
      </c>
      <c r="H159" s="266"/>
      <c r="I159" s="221"/>
      <c r="J159" s="254">
        <f t="shared" si="289"/>
        <v>0</v>
      </c>
      <c r="K159" s="254" t="e">
        <f t="shared" si="290"/>
        <v>#VALUE!</v>
      </c>
      <c r="L159" s="254">
        <f t="shared" si="287"/>
        <v>0</v>
      </c>
      <c r="M159" s="255" t="str">
        <f t="shared" si="288"/>
        <v/>
      </c>
      <c r="N159" s="237"/>
      <c r="O159" s="224"/>
      <c r="P159" s="224"/>
      <c r="Q159" s="224"/>
      <c r="R159" s="225"/>
      <c r="S159" s="225"/>
      <c r="T159" s="225"/>
      <c r="U159" s="226"/>
      <c r="V159" s="223"/>
      <c r="W159" s="224"/>
      <c r="X159" s="238"/>
      <c r="Y159" s="239"/>
      <c r="Z159" s="225"/>
      <c r="AA159" s="224"/>
      <c r="AB159" s="236"/>
      <c r="CC159" s="217"/>
      <c r="CD159" s="227"/>
    </row>
    <row r="160" spans="2:82" ht="30" customHeight="1" x14ac:dyDescent="0.3">
      <c r="B160" s="217"/>
      <c r="C160" s="227"/>
      <c r="D160" s="227"/>
      <c r="E160" s="219" t="str">
        <f t="shared" si="24"/>
        <v/>
      </c>
      <c r="F160" s="220"/>
      <c r="G160" s="274" t="str">
        <f>IFERROR(VLOOKUP(F160,'Data (hidden)'!N143:O288,2,FALSE),"")</f>
        <v/>
      </c>
      <c r="H160" s="266"/>
      <c r="I160" s="221"/>
      <c r="J160" s="254">
        <f t="shared" si="289"/>
        <v>0</v>
      </c>
      <c r="K160" s="254" t="e">
        <f t="shared" si="290"/>
        <v>#VALUE!</v>
      </c>
      <c r="L160" s="254">
        <f t="shared" si="287"/>
        <v>0</v>
      </c>
      <c r="M160" s="255" t="str">
        <f t="shared" si="288"/>
        <v/>
      </c>
      <c r="N160" s="237"/>
      <c r="O160" s="224"/>
      <c r="P160" s="224"/>
      <c r="Q160" s="224"/>
      <c r="R160" s="225"/>
      <c r="S160" s="225"/>
      <c r="T160" s="225"/>
      <c r="U160" s="226"/>
      <c r="V160" s="223"/>
      <c r="W160" s="224"/>
      <c r="X160" s="238"/>
      <c r="Y160" s="239"/>
      <c r="Z160" s="225"/>
      <c r="AA160" s="224"/>
      <c r="AB160" s="236"/>
      <c r="CC160" s="217"/>
      <c r="CD160" s="227"/>
    </row>
    <row r="161" spans="2:82" ht="30" customHeight="1" x14ac:dyDescent="0.3">
      <c r="B161" s="217"/>
      <c r="C161" s="227"/>
      <c r="D161" s="227"/>
      <c r="E161" s="219" t="str">
        <f t="shared" si="24"/>
        <v/>
      </c>
      <c r="F161" s="220"/>
      <c r="G161" s="274" t="str">
        <f>IFERROR(VLOOKUP(F161,'Data (hidden)'!N144:O289,2,FALSE),"")</f>
        <v/>
      </c>
      <c r="H161" s="266"/>
      <c r="I161" s="221"/>
      <c r="J161" s="254">
        <f t="shared" si="289"/>
        <v>0</v>
      </c>
      <c r="K161" s="254" t="e">
        <f t="shared" si="290"/>
        <v>#VALUE!</v>
      </c>
      <c r="L161" s="254">
        <f t="shared" si="287"/>
        <v>0</v>
      </c>
      <c r="M161" s="255" t="str">
        <f t="shared" si="288"/>
        <v/>
      </c>
      <c r="N161" s="237"/>
      <c r="O161" s="224"/>
      <c r="P161" s="224"/>
      <c r="Q161" s="224"/>
      <c r="R161" s="225"/>
      <c r="S161" s="225"/>
      <c r="T161" s="225"/>
      <c r="U161" s="226"/>
      <c r="V161" s="223"/>
      <c r="W161" s="224"/>
      <c r="X161" s="238"/>
      <c r="Y161" s="239"/>
      <c r="Z161" s="225"/>
      <c r="AA161" s="224"/>
      <c r="AB161" s="236"/>
      <c r="CC161" s="217"/>
      <c r="CD161" s="227"/>
    </row>
    <row r="162" spans="2:82" ht="30" customHeight="1" x14ac:dyDescent="0.3">
      <c r="B162" s="217"/>
      <c r="C162" s="227"/>
      <c r="D162" s="227"/>
      <c r="E162" s="219" t="str">
        <f t="shared" si="24"/>
        <v/>
      </c>
      <c r="F162" s="220"/>
      <c r="G162" s="274" t="str">
        <f>IFERROR(VLOOKUP(F162,'Data (hidden)'!N145:O290,2,FALSE),"")</f>
        <v/>
      </c>
      <c r="H162" s="266"/>
      <c r="I162" s="221"/>
      <c r="J162" s="254">
        <f t="shared" si="289"/>
        <v>0</v>
      </c>
      <c r="K162" s="254" t="e">
        <f t="shared" si="290"/>
        <v>#VALUE!</v>
      </c>
      <c r="L162" s="254">
        <f t="shared" si="287"/>
        <v>0</v>
      </c>
      <c r="M162" s="255" t="str">
        <f t="shared" si="288"/>
        <v/>
      </c>
      <c r="N162" s="237"/>
      <c r="O162" s="224"/>
      <c r="P162" s="224"/>
      <c r="Q162" s="224"/>
      <c r="R162" s="225"/>
      <c r="S162" s="225"/>
      <c r="T162" s="225"/>
      <c r="U162" s="226"/>
      <c r="V162" s="223"/>
      <c r="W162" s="224"/>
      <c r="X162" s="238"/>
      <c r="Y162" s="239"/>
      <c r="Z162" s="225"/>
      <c r="AA162" s="224"/>
      <c r="AB162" s="236"/>
      <c r="CC162" s="217"/>
      <c r="CD162" s="227"/>
    </row>
    <row r="163" spans="2:82" ht="30" customHeight="1" x14ac:dyDescent="0.3">
      <c r="B163" s="217"/>
      <c r="C163" s="227"/>
      <c r="D163" s="227"/>
      <c r="E163" s="219" t="str">
        <f t="shared" si="24"/>
        <v/>
      </c>
      <c r="F163" s="220"/>
      <c r="G163" s="274" t="str">
        <f>IFERROR(VLOOKUP(F163,'Data (hidden)'!N146:O291,2,FALSE),"")</f>
        <v/>
      </c>
      <c r="H163" s="266"/>
      <c r="I163" s="221"/>
      <c r="J163" s="254">
        <f t="shared" si="289"/>
        <v>0</v>
      </c>
      <c r="K163" s="254" t="e">
        <f t="shared" si="290"/>
        <v>#VALUE!</v>
      </c>
      <c r="L163" s="254">
        <f t="shared" si="287"/>
        <v>0</v>
      </c>
      <c r="M163" s="255" t="str">
        <f t="shared" si="288"/>
        <v/>
      </c>
      <c r="N163" s="237"/>
      <c r="O163" s="224"/>
      <c r="P163" s="224"/>
      <c r="Q163" s="224"/>
      <c r="R163" s="225"/>
      <c r="S163" s="225"/>
      <c r="T163" s="225"/>
      <c r="U163" s="226"/>
      <c r="V163" s="223"/>
      <c r="W163" s="224"/>
      <c r="X163" s="238"/>
      <c r="Y163" s="239"/>
      <c r="Z163" s="225"/>
      <c r="AA163" s="224"/>
      <c r="AB163" s="236"/>
      <c r="CC163" s="217"/>
      <c r="CD163" s="227"/>
    </row>
    <row r="164" spans="2:82" ht="30" customHeight="1" x14ac:dyDescent="0.3">
      <c r="B164" s="217"/>
      <c r="C164" s="227"/>
      <c r="D164" s="227"/>
      <c r="E164" s="219" t="str">
        <f t="shared" si="24"/>
        <v/>
      </c>
      <c r="F164" s="220"/>
      <c r="G164" s="274" t="str">
        <f>IFERROR(VLOOKUP(F164,'Data (hidden)'!N147:O292,2,FALSE),"")</f>
        <v/>
      </c>
      <c r="H164" s="266"/>
      <c r="I164" s="221"/>
      <c r="J164" s="254">
        <f t="shared" si="289"/>
        <v>0</v>
      </c>
      <c r="K164" s="254" t="e">
        <f t="shared" si="290"/>
        <v>#VALUE!</v>
      </c>
      <c r="L164" s="254">
        <f t="shared" si="287"/>
        <v>0</v>
      </c>
      <c r="M164" s="255" t="str">
        <f t="shared" si="288"/>
        <v/>
      </c>
      <c r="N164" s="237"/>
      <c r="O164" s="224"/>
      <c r="P164" s="224"/>
      <c r="Q164" s="224"/>
      <c r="R164" s="225"/>
      <c r="S164" s="225"/>
      <c r="T164" s="225"/>
      <c r="U164" s="226"/>
      <c r="V164" s="223"/>
      <c r="W164" s="224"/>
      <c r="X164" s="238"/>
      <c r="Y164" s="239"/>
      <c r="Z164" s="225"/>
      <c r="AA164" s="224"/>
      <c r="AB164" s="236"/>
      <c r="CC164" s="217"/>
      <c r="CD164" s="227"/>
    </row>
    <row r="165" spans="2:82" ht="30" customHeight="1" x14ac:dyDescent="0.3">
      <c r="B165" s="217"/>
      <c r="C165" s="227"/>
      <c r="D165" s="227"/>
      <c r="E165" s="219" t="str">
        <f t="shared" si="24"/>
        <v/>
      </c>
      <c r="F165" s="220"/>
      <c r="G165" s="274" t="str">
        <f>IFERROR(VLOOKUP(F165,'Data (hidden)'!N148:O293,2,FALSE),"")</f>
        <v/>
      </c>
      <c r="H165" s="266"/>
      <c r="I165" s="221"/>
      <c r="J165" s="254">
        <f t="shared" si="289"/>
        <v>0</v>
      </c>
      <c r="K165" s="254" t="e">
        <f t="shared" si="290"/>
        <v>#VALUE!</v>
      </c>
      <c r="L165" s="254">
        <f t="shared" si="287"/>
        <v>0</v>
      </c>
      <c r="M165" s="255" t="str">
        <f t="shared" si="288"/>
        <v/>
      </c>
      <c r="N165" s="237"/>
      <c r="O165" s="224"/>
      <c r="P165" s="224"/>
      <c r="Q165" s="224"/>
      <c r="R165" s="225"/>
      <c r="S165" s="225"/>
      <c r="T165" s="225"/>
      <c r="U165" s="226"/>
      <c r="V165" s="223"/>
      <c r="W165" s="224"/>
      <c r="X165" s="238"/>
      <c r="Y165" s="239"/>
      <c r="Z165" s="225"/>
      <c r="AA165" s="224"/>
      <c r="AB165" s="236"/>
      <c r="CC165" s="217"/>
      <c r="CD165" s="227"/>
    </row>
    <row r="166" spans="2:82" ht="30" customHeight="1" x14ac:dyDescent="0.3">
      <c r="B166" s="217"/>
      <c r="C166" s="227"/>
      <c r="D166" s="227"/>
      <c r="E166" s="219" t="str">
        <f t="shared" si="24"/>
        <v/>
      </c>
      <c r="F166" s="220"/>
      <c r="G166" s="274" t="str">
        <f>IFERROR(VLOOKUP(F166,'Data (hidden)'!N149:O294,2,FALSE),"")</f>
        <v/>
      </c>
      <c r="H166" s="266"/>
      <c r="I166" s="221"/>
      <c r="J166" s="254">
        <f t="shared" si="289"/>
        <v>0</v>
      </c>
      <c r="K166" s="254" t="e">
        <f t="shared" si="290"/>
        <v>#VALUE!</v>
      </c>
      <c r="L166" s="254">
        <f t="shared" si="287"/>
        <v>0</v>
      </c>
      <c r="M166" s="255" t="str">
        <f t="shared" si="288"/>
        <v/>
      </c>
      <c r="N166" s="237"/>
      <c r="O166" s="224"/>
      <c r="P166" s="224"/>
      <c r="Q166" s="224"/>
      <c r="R166" s="225"/>
      <c r="S166" s="225"/>
      <c r="T166" s="225"/>
      <c r="U166" s="226"/>
      <c r="V166" s="223"/>
      <c r="W166" s="224"/>
      <c r="X166" s="238"/>
      <c r="Y166" s="239"/>
      <c r="Z166" s="225"/>
      <c r="AA166" s="224"/>
      <c r="AB166" s="236"/>
      <c r="CC166" s="217"/>
      <c r="CD166" s="227"/>
    </row>
    <row r="167" spans="2:82" ht="30" customHeight="1" x14ac:dyDescent="0.3">
      <c r="B167" s="217"/>
      <c r="C167" s="227"/>
      <c r="D167" s="227"/>
      <c r="E167" s="219" t="str">
        <f t="shared" si="24"/>
        <v/>
      </c>
      <c r="F167" s="220"/>
      <c r="G167" s="274" t="str">
        <f>IFERROR(VLOOKUP(F167,'Data (hidden)'!N150:O295,2,FALSE),"")</f>
        <v/>
      </c>
      <c r="H167" s="266"/>
      <c r="I167" s="221"/>
      <c r="J167" s="254">
        <f t="shared" si="289"/>
        <v>0</v>
      </c>
      <c r="K167" s="254" t="e">
        <f t="shared" si="290"/>
        <v>#VALUE!</v>
      </c>
      <c r="L167" s="254">
        <f t="shared" si="287"/>
        <v>0</v>
      </c>
      <c r="M167" s="255" t="str">
        <f t="shared" si="288"/>
        <v/>
      </c>
      <c r="N167" s="237"/>
      <c r="O167" s="224"/>
      <c r="P167" s="224"/>
      <c r="Q167" s="224"/>
      <c r="R167" s="225"/>
      <c r="S167" s="225"/>
      <c r="T167" s="225"/>
      <c r="U167" s="226"/>
      <c r="V167" s="223"/>
      <c r="W167" s="224"/>
      <c r="X167" s="238"/>
      <c r="Y167" s="239"/>
      <c r="Z167" s="225"/>
      <c r="AA167" s="224"/>
      <c r="AB167" s="236"/>
      <c r="CC167" s="217"/>
      <c r="CD167" s="227"/>
    </row>
    <row r="168" spans="2:82" ht="30" customHeight="1" x14ac:dyDescent="0.3">
      <c r="B168" s="217"/>
      <c r="C168" s="227"/>
      <c r="D168" s="227"/>
      <c r="E168" s="219" t="str">
        <f t="shared" si="24"/>
        <v/>
      </c>
      <c r="F168" s="220"/>
      <c r="G168" s="274" t="str">
        <f>IFERROR(VLOOKUP(F168,'Data (hidden)'!N151:O296,2,FALSE),"")</f>
        <v/>
      </c>
      <c r="H168" s="266"/>
      <c r="I168" s="221"/>
      <c r="J168" s="254">
        <f t="shared" si="289"/>
        <v>0</v>
      </c>
      <c r="K168" s="254" t="e">
        <f t="shared" si="290"/>
        <v>#VALUE!</v>
      </c>
      <c r="L168" s="254">
        <f t="shared" si="287"/>
        <v>0</v>
      </c>
      <c r="M168" s="255" t="str">
        <f t="shared" si="288"/>
        <v/>
      </c>
      <c r="N168" s="237"/>
      <c r="O168" s="224"/>
      <c r="P168" s="224"/>
      <c r="Q168" s="224"/>
      <c r="R168" s="225"/>
      <c r="S168" s="225"/>
      <c r="T168" s="225"/>
      <c r="U168" s="226"/>
      <c r="V168" s="223"/>
      <c r="W168" s="224"/>
      <c r="X168" s="238"/>
      <c r="Y168" s="239"/>
      <c r="Z168" s="225"/>
      <c r="AA168" s="224"/>
      <c r="AB168" s="236"/>
      <c r="CC168" s="217"/>
      <c r="CD168" s="227"/>
    </row>
    <row r="169" spans="2:82" ht="30" customHeight="1" x14ac:dyDescent="0.3">
      <c r="B169" s="217"/>
      <c r="C169" s="227"/>
      <c r="D169" s="227"/>
      <c r="E169" s="219" t="str">
        <f t="shared" si="24"/>
        <v/>
      </c>
      <c r="F169" s="220"/>
      <c r="G169" s="274" t="str">
        <f>IFERROR(VLOOKUP(F169,'Data (hidden)'!N152:O297,2,FALSE),"")</f>
        <v/>
      </c>
      <c r="H169" s="266"/>
      <c r="I169" s="221"/>
      <c r="J169" s="254">
        <f t="shared" si="289"/>
        <v>0</v>
      </c>
      <c r="K169" s="254" t="e">
        <f t="shared" si="290"/>
        <v>#VALUE!</v>
      </c>
      <c r="L169" s="254">
        <f t="shared" si="287"/>
        <v>0</v>
      </c>
      <c r="M169" s="255" t="str">
        <f t="shared" si="288"/>
        <v/>
      </c>
      <c r="N169" s="237"/>
      <c r="O169" s="224"/>
      <c r="P169" s="224"/>
      <c r="Q169" s="224"/>
      <c r="R169" s="225"/>
      <c r="S169" s="225"/>
      <c r="T169" s="225"/>
      <c r="U169" s="226"/>
      <c r="V169" s="223"/>
      <c r="W169" s="224"/>
      <c r="X169" s="238"/>
      <c r="Y169" s="239"/>
      <c r="Z169" s="225"/>
      <c r="AA169" s="224"/>
      <c r="AB169" s="236"/>
      <c r="CC169" s="217"/>
      <c r="CD169" s="227"/>
    </row>
    <row r="170" spans="2:82" ht="30" customHeight="1" x14ac:dyDescent="0.3">
      <c r="B170" s="217"/>
      <c r="C170" s="227"/>
      <c r="D170" s="227"/>
      <c r="E170" s="219" t="str">
        <f t="shared" si="24"/>
        <v/>
      </c>
      <c r="F170" s="220"/>
      <c r="G170" s="274" t="str">
        <f>IFERROR(VLOOKUP(F170,'Data (hidden)'!N153:O298,2,FALSE),"")</f>
        <v/>
      </c>
      <c r="H170" s="266"/>
      <c r="I170" s="221"/>
      <c r="J170" s="254">
        <f t="shared" si="289"/>
        <v>0</v>
      </c>
      <c r="K170" s="254" t="e">
        <f t="shared" si="290"/>
        <v>#VALUE!</v>
      </c>
      <c r="L170" s="254">
        <f t="shared" si="287"/>
        <v>0</v>
      </c>
      <c r="M170" s="255" t="str">
        <f t="shared" si="288"/>
        <v/>
      </c>
      <c r="N170" s="237"/>
      <c r="O170" s="224"/>
      <c r="P170" s="224"/>
      <c r="Q170" s="224"/>
      <c r="R170" s="225"/>
      <c r="S170" s="225"/>
      <c r="T170" s="225"/>
      <c r="U170" s="226"/>
      <c r="V170" s="223"/>
      <c r="W170" s="224"/>
      <c r="X170" s="238"/>
      <c r="Y170" s="239"/>
      <c r="Z170" s="225"/>
      <c r="AA170" s="224"/>
      <c r="AB170" s="236"/>
      <c r="CC170" s="217"/>
      <c r="CD170" s="227"/>
    </row>
    <row r="171" spans="2:82" ht="30" customHeight="1" x14ac:dyDescent="0.3">
      <c r="B171" s="217"/>
      <c r="C171" s="227"/>
      <c r="D171" s="227"/>
      <c r="E171" s="219" t="str">
        <f t="shared" si="24"/>
        <v/>
      </c>
      <c r="F171" s="220"/>
      <c r="G171" s="274" t="str">
        <f>IFERROR(VLOOKUP(F171,'Data (hidden)'!N154:O299,2,FALSE),"")</f>
        <v/>
      </c>
      <c r="H171" s="266"/>
      <c r="I171" s="221"/>
      <c r="J171" s="254">
        <f t="shared" si="289"/>
        <v>0</v>
      </c>
      <c r="K171" s="254" t="e">
        <f t="shared" si="290"/>
        <v>#VALUE!</v>
      </c>
      <c r="L171" s="254">
        <f t="shared" si="287"/>
        <v>0</v>
      </c>
      <c r="M171" s="255" t="str">
        <f t="shared" si="288"/>
        <v/>
      </c>
      <c r="N171" s="237"/>
      <c r="O171" s="224"/>
      <c r="P171" s="224"/>
      <c r="Q171" s="224"/>
      <c r="R171" s="225"/>
      <c r="S171" s="225"/>
      <c r="T171" s="225"/>
      <c r="U171" s="226"/>
      <c r="V171" s="223"/>
      <c r="W171" s="224"/>
      <c r="X171" s="238"/>
      <c r="Y171" s="239"/>
      <c r="Z171" s="225"/>
      <c r="AA171" s="224"/>
      <c r="AB171" s="236"/>
      <c r="CC171" s="217"/>
      <c r="CD171" s="227"/>
    </row>
    <row r="172" spans="2:82" ht="30" customHeight="1" x14ac:dyDescent="0.3">
      <c r="B172" s="217"/>
      <c r="C172" s="227"/>
      <c r="D172" s="227"/>
      <c r="E172" s="219" t="str">
        <f t="shared" si="24"/>
        <v/>
      </c>
      <c r="F172" s="220"/>
      <c r="G172" s="274" t="str">
        <f>IFERROR(VLOOKUP(F172,'Data (hidden)'!N155:O300,2,FALSE),"")</f>
        <v/>
      </c>
      <c r="H172" s="266"/>
      <c r="I172" s="221"/>
      <c r="J172" s="254">
        <f t="shared" si="289"/>
        <v>0</v>
      </c>
      <c r="K172" s="254" t="e">
        <f t="shared" si="290"/>
        <v>#VALUE!</v>
      </c>
      <c r="L172" s="254">
        <f t="shared" si="287"/>
        <v>0</v>
      </c>
      <c r="M172" s="255" t="str">
        <f t="shared" si="288"/>
        <v/>
      </c>
      <c r="N172" s="237"/>
      <c r="O172" s="224"/>
      <c r="P172" s="224"/>
      <c r="Q172" s="224"/>
      <c r="R172" s="225"/>
      <c r="S172" s="225"/>
      <c r="T172" s="225"/>
      <c r="U172" s="226"/>
      <c r="V172" s="223"/>
      <c r="W172" s="224"/>
      <c r="X172" s="238"/>
      <c r="Y172" s="239"/>
      <c r="Z172" s="225"/>
      <c r="AA172" s="224"/>
      <c r="AB172" s="236"/>
      <c r="CC172" s="217"/>
      <c r="CD172" s="227"/>
    </row>
    <row r="173" spans="2:82" ht="30" customHeight="1" x14ac:dyDescent="0.3">
      <c r="B173" s="217"/>
      <c r="C173" s="227"/>
      <c r="D173" s="227"/>
      <c r="E173" s="219" t="str">
        <f t="shared" si="24"/>
        <v/>
      </c>
      <c r="F173" s="220"/>
      <c r="G173" s="274" t="str">
        <f>IFERROR(VLOOKUP(F173,'Data (hidden)'!N156:O301,2,FALSE),"")</f>
        <v/>
      </c>
      <c r="H173" s="266"/>
      <c r="I173" s="221"/>
      <c r="J173" s="254">
        <f t="shared" si="289"/>
        <v>0</v>
      </c>
      <c r="K173" s="254" t="e">
        <f t="shared" si="290"/>
        <v>#VALUE!</v>
      </c>
      <c r="L173" s="254">
        <f t="shared" si="287"/>
        <v>0</v>
      </c>
      <c r="M173" s="255" t="str">
        <f t="shared" si="288"/>
        <v/>
      </c>
      <c r="N173" s="237"/>
      <c r="O173" s="224"/>
      <c r="P173" s="224"/>
      <c r="Q173" s="224"/>
      <c r="R173" s="225"/>
      <c r="S173" s="225"/>
      <c r="T173" s="225"/>
      <c r="U173" s="226"/>
      <c r="V173" s="223"/>
      <c r="W173" s="224"/>
      <c r="X173" s="238"/>
      <c r="Y173" s="239"/>
      <c r="Z173" s="225"/>
      <c r="AA173" s="224"/>
      <c r="AB173" s="236"/>
      <c r="CC173" s="217"/>
      <c r="CD173" s="227"/>
    </row>
    <row r="174" spans="2:82" ht="30" customHeight="1" x14ac:dyDescent="0.3">
      <c r="B174" s="217"/>
      <c r="C174" s="227"/>
      <c r="D174" s="227"/>
      <c r="E174" s="219" t="str">
        <f t="shared" si="24"/>
        <v/>
      </c>
      <c r="F174" s="220"/>
      <c r="G174" s="274" t="str">
        <f>IFERROR(VLOOKUP(F174,'Data (hidden)'!N157:O302,2,FALSE),"")</f>
        <v/>
      </c>
      <c r="H174" s="266"/>
      <c r="I174" s="221"/>
      <c r="J174" s="254">
        <f t="shared" si="289"/>
        <v>0</v>
      </c>
      <c r="K174" s="254" t="e">
        <f t="shared" si="290"/>
        <v>#VALUE!</v>
      </c>
      <c r="L174" s="254">
        <f t="shared" si="287"/>
        <v>0</v>
      </c>
      <c r="M174" s="255" t="str">
        <f t="shared" si="288"/>
        <v/>
      </c>
      <c r="N174" s="237"/>
      <c r="O174" s="224"/>
      <c r="P174" s="224"/>
      <c r="Q174" s="224"/>
      <c r="R174" s="225"/>
      <c r="S174" s="225"/>
      <c r="T174" s="225"/>
      <c r="U174" s="226"/>
      <c r="V174" s="223"/>
      <c r="W174" s="224"/>
      <c r="X174" s="238"/>
      <c r="Y174" s="239"/>
      <c r="Z174" s="225"/>
      <c r="AA174" s="224"/>
      <c r="AB174" s="236"/>
      <c r="CC174" s="217"/>
      <c r="CD174" s="227"/>
    </row>
    <row r="175" spans="2:82" ht="30" customHeight="1" x14ac:dyDescent="0.3">
      <c r="B175" s="217"/>
      <c r="C175" s="227"/>
      <c r="D175" s="227"/>
      <c r="E175" s="219" t="str">
        <f t="shared" si="24"/>
        <v/>
      </c>
      <c r="F175" s="220"/>
      <c r="G175" s="274" t="str">
        <f>IFERROR(VLOOKUP(F175,'Data (hidden)'!N158:O303,2,FALSE),"")</f>
        <v/>
      </c>
      <c r="H175" s="266"/>
      <c r="I175" s="221"/>
      <c r="J175" s="254">
        <f t="shared" si="289"/>
        <v>0</v>
      </c>
      <c r="K175" s="254" t="e">
        <f t="shared" si="290"/>
        <v>#VALUE!</v>
      </c>
      <c r="L175" s="254">
        <f t="shared" si="287"/>
        <v>0</v>
      </c>
      <c r="M175" s="255" t="str">
        <f t="shared" si="288"/>
        <v/>
      </c>
      <c r="N175" s="237"/>
      <c r="O175" s="224"/>
      <c r="P175" s="224"/>
      <c r="Q175" s="224"/>
      <c r="R175" s="225"/>
      <c r="S175" s="225"/>
      <c r="T175" s="225"/>
      <c r="U175" s="226"/>
      <c r="V175" s="223"/>
      <c r="W175" s="224"/>
      <c r="X175" s="238"/>
      <c r="Y175" s="239"/>
      <c r="Z175" s="225"/>
      <c r="AA175" s="224"/>
      <c r="AB175" s="236"/>
      <c r="CC175" s="217"/>
      <c r="CD175" s="227"/>
    </row>
    <row r="176" spans="2:82" ht="30" customHeight="1" x14ac:dyDescent="0.3">
      <c r="B176" s="217"/>
      <c r="C176" s="227"/>
      <c r="D176" s="227"/>
      <c r="E176" s="219" t="str">
        <f t="shared" si="24"/>
        <v/>
      </c>
      <c r="F176" s="220"/>
      <c r="G176" s="274" t="str">
        <f>IFERROR(VLOOKUP(F176,'Data (hidden)'!N159:O304,2,FALSE),"")</f>
        <v/>
      </c>
      <c r="H176" s="266"/>
      <c r="I176" s="221"/>
      <c r="J176" s="254">
        <f t="shared" si="289"/>
        <v>0</v>
      </c>
      <c r="K176" s="254" t="e">
        <f t="shared" si="290"/>
        <v>#VALUE!</v>
      </c>
      <c r="L176" s="254">
        <f t="shared" si="287"/>
        <v>0</v>
      </c>
      <c r="M176" s="255" t="str">
        <f t="shared" si="288"/>
        <v/>
      </c>
      <c r="N176" s="237"/>
      <c r="O176" s="224"/>
      <c r="P176" s="224"/>
      <c r="Q176" s="224"/>
      <c r="R176" s="225"/>
      <c r="S176" s="225"/>
      <c r="T176" s="225"/>
      <c r="U176" s="226"/>
      <c r="V176" s="223"/>
      <c r="W176" s="224"/>
      <c r="X176" s="238"/>
      <c r="Y176" s="239"/>
      <c r="Z176" s="225"/>
      <c r="AA176" s="224"/>
      <c r="AB176" s="236"/>
      <c r="CC176" s="217"/>
      <c r="CD176" s="227"/>
    </row>
    <row r="177" spans="2:82" ht="30" customHeight="1" x14ac:dyDescent="0.3">
      <c r="B177" s="217"/>
      <c r="C177" s="227"/>
      <c r="D177" s="227"/>
      <c r="E177" s="219" t="str">
        <f t="shared" si="24"/>
        <v/>
      </c>
      <c r="F177" s="220"/>
      <c r="G177" s="274" t="str">
        <f>IFERROR(VLOOKUP(F177,'Data (hidden)'!N160:O305,2,FALSE),"")</f>
        <v/>
      </c>
      <c r="H177" s="266"/>
      <c r="I177" s="221"/>
      <c r="J177" s="254">
        <f t="shared" si="289"/>
        <v>0</v>
      </c>
      <c r="K177" s="254" t="e">
        <f t="shared" si="290"/>
        <v>#VALUE!</v>
      </c>
      <c r="L177" s="254">
        <f t="shared" si="287"/>
        <v>0</v>
      </c>
      <c r="M177" s="255" t="str">
        <f t="shared" si="288"/>
        <v/>
      </c>
      <c r="N177" s="237"/>
      <c r="O177" s="224"/>
      <c r="P177" s="224"/>
      <c r="Q177" s="224"/>
      <c r="R177" s="225"/>
      <c r="S177" s="225"/>
      <c r="T177" s="225"/>
      <c r="U177" s="226"/>
      <c r="V177" s="223"/>
      <c r="W177" s="224"/>
      <c r="X177" s="238"/>
      <c r="Y177" s="239"/>
      <c r="Z177" s="225"/>
      <c r="AA177" s="224"/>
      <c r="AB177" s="236"/>
      <c r="CC177" s="217"/>
      <c r="CD177" s="227"/>
    </row>
    <row r="178" spans="2:82" ht="30" customHeight="1" x14ac:dyDescent="0.3">
      <c r="B178" s="217"/>
      <c r="C178" s="227"/>
      <c r="D178" s="227"/>
      <c r="E178" s="219" t="str">
        <f t="shared" si="24"/>
        <v/>
      </c>
      <c r="F178" s="220"/>
      <c r="G178" s="274" t="str">
        <f>IFERROR(VLOOKUP(F178,'Data (hidden)'!N161:O306,2,FALSE),"")</f>
        <v/>
      </c>
      <c r="H178" s="266"/>
      <c r="I178" s="221"/>
      <c r="J178" s="254">
        <f t="shared" si="289"/>
        <v>0</v>
      </c>
      <c r="K178" s="254" t="e">
        <f t="shared" si="290"/>
        <v>#VALUE!</v>
      </c>
      <c r="L178" s="254">
        <f t="shared" si="287"/>
        <v>0</v>
      </c>
      <c r="M178" s="255" t="str">
        <f t="shared" si="288"/>
        <v/>
      </c>
      <c r="N178" s="237"/>
      <c r="O178" s="224"/>
      <c r="P178" s="224"/>
      <c r="Q178" s="224"/>
      <c r="R178" s="225"/>
      <c r="S178" s="225"/>
      <c r="T178" s="225"/>
      <c r="U178" s="226"/>
      <c r="V178" s="223"/>
      <c r="W178" s="224"/>
      <c r="X178" s="238"/>
      <c r="Y178" s="239"/>
      <c r="Z178" s="225"/>
      <c r="AA178" s="224"/>
      <c r="AB178" s="236"/>
      <c r="CC178" s="217"/>
      <c r="CD178" s="227"/>
    </row>
    <row r="179" spans="2:82" ht="30" customHeight="1" x14ac:dyDescent="0.3">
      <c r="B179" s="217"/>
      <c r="C179" s="227"/>
      <c r="D179" s="227"/>
      <c r="E179" s="219" t="str">
        <f t="shared" si="24"/>
        <v/>
      </c>
      <c r="F179" s="220"/>
      <c r="G179" s="274" t="str">
        <f>IFERROR(VLOOKUP(F179,'Data (hidden)'!N162:O307,2,FALSE),"")</f>
        <v/>
      </c>
      <c r="H179" s="266"/>
      <c r="I179" s="221"/>
      <c r="J179" s="254">
        <f t="shared" si="289"/>
        <v>0</v>
      </c>
      <c r="K179" s="254" t="e">
        <f t="shared" si="290"/>
        <v>#VALUE!</v>
      </c>
      <c r="L179" s="254">
        <f t="shared" si="287"/>
        <v>0</v>
      </c>
      <c r="M179" s="255" t="str">
        <f t="shared" si="288"/>
        <v/>
      </c>
      <c r="N179" s="237"/>
      <c r="O179" s="224"/>
      <c r="P179" s="224"/>
      <c r="Q179" s="224"/>
      <c r="R179" s="225"/>
      <c r="S179" s="225"/>
      <c r="T179" s="225"/>
      <c r="U179" s="226"/>
      <c r="V179" s="223"/>
      <c r="W179" s="224"/>
      <c r="X179" s="238"/>
      <c r="Y179" s="239"/>
      <c r="Z179" s="225"/>
      <c r="AA179" s="224"/>
      <c r="AB179" s="236"/>
      <c r="CC179" s="217"/>
      <c r="CD179" s="227"/>
    </row>
    <row r="180" spans="2:82" ht="30" customHeight="1" x14ac:dyDescent="0.3">
      <c r="B180" s="217"/>
      <c r="C180" s="227"/>
      <c r="D180" s="227"/>
      <c r="E180" s="219" t="str">
        <f t="shared" ref="E180:E243" si="291">IF(SUM(C180-(C180*L180))=0,"",SUM(C180-(C180*L180)))</f>
        <v/>
      </c>
      <c r="F180" s="220"/>
      <c r="G180" s="274" t="str">
        <f>IFERROR(VLOOKUP(F180,'Data (hidden)'!N163:O308,2,FALSE),"")</f>
        <v/>
      </c>
      <c r="H180" s="266"/>
      <c r="I180" s="221"/>
      <c r="J180" s="254">
        <f t="shared" si="289"/>
        <v>0</v>
      </c>
      <c r="K180" s="254" t="e">
        <f t="shared" si="290"/>
        <v>#VALUE!</v>
      </c>
      <c r="L180" s="254">
        <f t="shared" si="287"/>
        <v>0</v>
      </c>
      <c r="M180" s="255" t="str">
        <f t="shared" si="288"/>
        <v/>
      </c>
      <c r="N180" s="237"/>
      <c r="O180" s="224"/>
      <c r="P180" s="224"/>
      <c r="Q180" s="224"/>
      <c r="R180" s="225"/>
      <c r="S180" s="225"/>
      <c r="T180" s="225"/>
      <c r="U180" s="226"/>
      <c r="V180" s="223"/>
      <c r="W180" s="224"/>
      <c r="X180" s="238"/>
      <c r="Y180" s="239"/>
      <c r="Z180" s="225"/>
      <c r="AA180" s="224"/>
      <c r="AB180" s="236"/>
      <c r="CC180" s="217"/>
      <c r="CD180" s="227"/>
    </row>
    <row r="181" spans="2:82" ht="30" customHeight="1" x14ac:dyDescent="0.3">
      <c r="B181" s="217"/>
      <c r="C181" s="227"/>
      <c r="D181" s="227"/>
      <c r="E181" s="219" t="str">
        <f t="shared" si="291"/>
        <v/>
      </c>
      <c r="F181" s="220"/>
      <c r="G181" s="274" t="str">
        <f>IFERROR(VLOOKUP(F181,'Data (hidden)'!N164:O309,2,FALSE),"")</f>
        <v/>
      </c>
      <c r="H181" s="266"/>
      <c r="I181" s="221"/>
      <c r="J181" s="254">
        <f t="shared" si="289"/>
        <v>0</v>
      </c>
      <c r="K181" s="254" t="e">
        <f t="shared" si="290"/>
        <v>#VALUE!</v>
      </c>
      <c r="L181" s="254">
        <f t="shared" si="287"/>
        <v>0</v>
      </c>
      <c r="M181" s="255" t="str">
        <f t="shared" si="288"/>
        <v/>
      </c>
      <c r="N181" s="237"/>
      <c r="O181" s="224"/>
      <c r="P181" s="224"/>
      <c r="Q181" s="224"/>
      <c r="R181" s="225"/>
      <c r="S181" s="225"/>
      <c r="T181" s="225"/>
      <c r="U181" s="226"/>
      <c r="V181" s="223"/>
      <c r="W181" s="224"/>
      <c r="X181" s="238"/>
      <c r="Y181" s="239"/>
      <c r="Z181" s="225"/>
      <c r="AA181" s="224"/>
      <c r="AB181" s="236"/>
      <c r="CC181" s="217"/>
      <c r="CD181" s="227"/>
    </row>
    <row r="182" spans="2:82" ht="30" customHeight="1" x14ac:dyDescent="0.3">
      <c r="B182" s="217"/>
      <c r="C182" s="227"/>
      <c r="D182" s="227"/>
      <c r="E182" s="219" t="str">
        <f t="shared" si="291"/>
        <v/>
      </c>
      <c r="F182" s="220"/>
      <c r="G182" s="274" t="str">
        <f>IFERROR(VLOOKUP(F182,'Data (hidden)'!N165:O310,2,FALSE),"")</f>
        <v/>
      </c>
      <c r="H182" s="266"/>
      <c r="I182" s="221"/>
      <c r="J182" s="254">
        <f t="shared" si="289"/>
        <v>0</v>
      </c>
      <c r="K182" s="254" t="e">
        <f t="shared" si="290"/>
        <v>#VALUE!</v>
      </c>
      <c r="L182" s="254">
        <f t="shared" si="287"/>
        <v>0</v>
      </c>
      <c r="M182" s="255" t="str">
        <f t="shared" si="288"/>
        <v/>
      </c>
      <c r="N182" s="237"/>
      <c r="O182" s="224"/>
      <c r="P182" s="224"/>
      <c r="Q182" s="224"/>
      <c r="R182" s="225"/>
      <c r="S182" s="225"/>
      <c r="T182" s="225"/>
      <c r="U182" s="226"/>
      <c r="V182" s="223"/>
      <c r="W182" s="224"/>
      <c r="X182" s="238"/>
      <c r="Y182" s="239"/>
      <c r="Z182" s="225"/>
      <c r="AA182" s="224"/>
      <c r="AB182" s="236"/>
      <c r="CC182" s="217"/>
      <c r="CD182" s="227"/>
    </row>
    <row r="183" spans="2:82" ht="30" customHeight="1" x14ac:dyDescent="0.3">
      <c r="B183" s="217"/>
      <c r="C183" s="227"/>
      <c r="D183" s="227"/>
      <c r="E183" s="219" t="str">
        <f t="shared" si="291"/>
        <v/>
      </c>
      <c r="F183" s="220"/>
      <c r="G183" s="274" t="str">
        <f>IFERROR(VLOOKUP(F183,'Data (hidden)'!N166:O311,2,FALSE),"")</f>
        <v/>
      </c>
      <c r="H183" s="266"/>
      <c r="I183" s="221"/>
      <c r="J183" s="254">
        <f t="shared" si="289"/>
        <v>0</v>
      </c>
      <c r="K183" s="254" t="e">
        <f t="shared" si="290"/>
        <v>#VALUE!</v>
      </c>
      <c r="L183" s="254">
        <f t="shared" si="287"/>
        <v>0</v>
      </c>
      <c r="M183" s="255" t="str">
        <f t="shared" si="288"/>
        <v/>
      </c>
      <c r="N183" s="237"/>
      <c r="O183" s="224"/>
      <c r="P183" s="224"/>
      <c r="Q183" s="224"/>
      <c r="R183" s="225"/>
      <c r="S183" s="225"/>
      <c r="T183" s="225"/>
      <c r="U183" s="226"/>
      <c r="V183" s="223"/>
      <c r="W183" s="224"/>
      <c r="X183" s="238"/>
      <c r="Y183" s="239"/>
      <c r="Z183" s="225"/>
      <c r="AA183" s="224"/>
      <c r="AB183" s="236"/>
      <c r="CC183" s="217"/>
      <c r="CD183" s="227"/>
    </row>
    <row r="184" spans="2:82" ht="30" customHeight="1" x14ac:dyDescent="0.3">
      <c r="B184" s="217"/>
      <c r="C184" s="227"/>
      <c r="D184" s="227"/>
      <c r="E184" s="219" t="str">
        <f t="shared" si="291"/>
        <v/>
      </c>
      <c r="F184" s="220"/>
      <c r="G184" s="274" t="str">
        <f>IFERROR(VLOOKUP(F184,'Data (hidden)'!N167:O312,2,FALSE),"")</f>
        <v/>
      </c>
      <c r="H184" s="266"/>
      <c r="I184" s="221"/>
      <c r="J184" s="254">
        <f t="shared" si="289"/>
        <v>0</v>
      </c>
      <c r="K184" s="254" t="e">
        <f t="shared" si="290"/>
        <v>#VALUE!</v>
      </c>
      <c r="L184" s="254">
        <f t="shared" si="287"/>
        <v>0</v>
      </c>
      <c r="M184" s="255" t="str">
        <f t="shared" si="288"/>
        <v/>
      </c>
      <c r="N184" s="237"/>
      <c r="O184" s="224"/>
      <c r="P184" s="224"/>
      <c r="Q184" s="224"/>
      <c r="R184" s="225"/>
      <c r="S184" s="225"/>
      <c r="T184" s="225"/>
      <c r="U184" s="226"/>
      <c r="V184" s="223"/>
      <c r="W184" s="224"/>
      <c r="X184" s="238"/>
      <c r="Y184" s="239"/>
      <c r="Z184" s="225"/>
      <c r="AA184" s="224"/>
      <c r="AB184" s="236"/>
      <c r="CC184" s="217"/>
      <c r="CD184" s="227"/>
    </row>
    <row r="185" spans="2:82" ht="30" customHeight="1" x14ac:dyDescent="0.3">
      <c r="B185" s="217"/>
      <c r="C185" s="227"/>
      <c r="D185" s="227"/>
      <c r="E185" s="219" t="str">
        <f t="shared" si="291"/>
        <v/>
      </c>
      <c r="F185" s="220"/>
      <c r="G185" s="274" t="str">
        <f>IFERROR(VLOOKUP(F185,'Data (hidden)'!N168:O313,2,FALSE),"")</f>
        <v/>
      </c>
      <c r="H185" s="266"/>
      <c r="I185" s="221"/>
      <c r="J185" s="254">
        <f t="shared" si="289"/>
        <v>0</v>
      </c>
      <c r="K185" s="254" t="e">
        <f t="shared" si="290"/>
        <v>#VALUE!</v>
      </c>
      <c r="L185" s="254">
        <f t="shared" si="287"/>
        <v>0</v>
      </c>
      <c r="M185" s="255" t="str">
        <f t="shared" si="288"/>
        <v/>
      </c>
      <c r="N185" s="237"/>
      <c r="O185" s="224"/>
      <c r="P185" s="224"/>
      <c r="Q185" s="224"/>
      <c r="R185" s="225"/>
      <c r="S185" s="225"/>
      <c r="T185" s="225"/>
      <c r="U185" s="226"/>
      <c r="V185" s="223"/>
      <c r="W185" s="224"/>
      <c r="X185" s="238"/>
      <c r="Y185" s="239"/>
      <c r="Z185" s="225"/>
      <c r="AA185" s="224"/>
      <c r="AB185" s="236"/>
      <c r="CC185" s="217"/>
      <c r="CD185" s="227"/>
    </row>
    <row r="186" spans="2:82" ht="30" customHeight="1" x14ac:dyDescent="0.3">
      <c r="B186" s="217"/>
      <c r="C186" s="227"/>
      <c r="D186" s="227"/>
      <c r="E186" s="219" t="str">
        <f t="shared" si="291"/>
        <v/>
      </c>
      <c r="F186" s="220"/>
      <c r="G186" s="274" t="str">
        <f>IFERROR(VLOOKUP(F186,'Data (hidden)'!N169:O314,2,FALSE),"")</f>
        <v/>
      </c>
      <c r="H186" s="266"/>
      <c r="I186" s="221"/>
      <c r="J186" s="254">
        <f t="shared" si="289"/>
        <v>0</v>
      </c>
      <c r="K186" s="254" t="e">
        <f t="shared" si="290"/>
        <v>#VALUE!</v>
      </c>
      <c r="L186" s="254">
        <f t="shared" si="287"/>
        <v>0</v>
      </c>
      <c r="M186" s="255" t="str">
        <f t="shared" si="288"/>
        <v/>
      </c>
      <c r="N186" s="237"/>
      <c r="O186" s="224"/>
      <c r="P186" s="224"/>
      <c r="Q186" s="224"/>
      <c r="R186" s="225"/>
      <c r="S186" s="225"/>
      <c r="T186" s="225"/>
      <c r="U186" s="226"/>
      <c r="V186" s="223"/>
      <c r="W186" s="224"/>
      <c r="X186" s="238"/>
      <c r="Y186" s="239"/>
      <c r="Z186" s="225"/>
      <c r="AA186" s="224"/>
      <c r="AB186" s="236"/>
      <c r="CC186" s="217"/>
      <c r="CD186" s="227"/>
    </row>
    <row r="187" spans="2:82" ht="30" customHeight="1" x14ac:dyDescent="0.3">
      <c r="B187" s="217"/>
      <c r="C187" s="227"/>
      <c r="D187" s="227"/>
      <c r="E187" s="219" t="str">
        <f t="shared" si="291"/>
        <v/>
      </c>
      <c r="F187" s="220"/>
      <c r="G187" s="274" t="str">
        <f>IFERROR(VLOOKUP(F187,'Data (hidden)'!N170:O315,2,FALSE),"")</f>
        <v/>
      </c>
      <c r="H187" s="266"/>
      <c r="I187" s="221"/>
      <c r="J187" s="254">
        <f t="shared" si="289"/>
        <v>0</v>
      </c>
      <c r="K187" s="254" t="e">
        <f t="shared" si="290"/>
        <v>#VALUE!</v>
      </c>
      <c r="L187" s="254">
        <f t="shared" si="287"/>
        <v>0</v>
      </c>
      <c r="M187" s="255" t="str">
        <f t="shared" si="288"/>
        <v/>
      </c>
      <c r="N187" s="237"/>
      <c r="O187" s="224"/>
      <c r="P187" s="224"/>
      <c r="Q187" s="224"/>
      <c r="R187" s="225"/>
      <c r="S187" s="225"/>
      <c r="T187" s="225"/>
      <c r="U187" s="226"/>
      <c r="V187" s="223"/>
      <c r="W187" s="224"/>
      <c r="X187" s="238"/>
      <c r="Y187" s="239"/>
      <c r="Z187" s="225"/>
      <c r="AA187" s="224"/>
      <c r="AB187" s="236"/>
      <c r="CC187" s="217"/>
      <c r="CD187" s="227"/>
    </row>
    <row r="188" spans="2:82" ht="30" customHeight="1" x14ac:dyDescent="0.3">
      <c r="B188" s="217"/>
      <c r="C188" s="227"/>
      <c r="D188" s="227"/>
      <c r="E188" s="219" t="str">
        <f t="shared" si="291"/>
        <v/>
      </c>
      <c r="F188" s="220"/>
      <c r="G188" s="274" t="str">
        <f>IFERROR(VLOOKUP(F188,'Data (hidden)'!N171:O316,2,FALSE),"")</f>
        <v/>
      </c>
      <c r="H188" s="266"/>
      <c r="I188" s="221"/>
      <c r="J188" s="254">
        <f t="shared" si="289"/>
        <v>0</v>
      </c>
      <c r="K188" s="254" t="e">
        <f t="shared" si="290"/>
        <v>#VALUE!</v>
      </c>
      <c r="L188" s="254">
        <f t="shared" si="287"/>
        <v>0</v>
      </c>
      <c r="M188" s="255" t="str">
        <f t="shared" si="288"/>
        <v/>
      </c>
      <c r="N188" s="237"/>
      <c r="O188" s="224"/>
      <c r="P188" s="224"/>
      <c r="Q188" s="224"/>
      <c r="R188" s="225"/>
      <c r="S188" s="225"/>
      <c r="T188" s="225"/>
      <c r="U188" s="226"/>
      <c r="V188" s="223"/>
      <c r="W188" s="224"/>
      <c r="X188" s="238"/>
      <c r="Y188" s="239"/>
      <c r="Z188" s="225"/>
      <c r="AA188" s="224"/>
      <c r="AB188" s="236"/>
      <c r="CC188" s="217"/>
      <c r="CD188" s="227"/>
    </row>
    <row r="189" spans="2:82" ht="30" customHeight="1" x14ac:dyDescent="0.3">
      <c r="B189" s="217"/>
      <c r="C189" s="227"/>
      <c r="D189" s="227"/>
      <c r="E189" s="219" t="str">
        <f t="shared" si="291"/>
        <v/>
      </c>
      <c r="F189" s="220"/>
      <c r="G189" s="274" t="str">
        <f>IFERROR(VLOOKUP(F189,'Data (hidden)'!N172:O317,2,FALSE),"")</f>
        <v/>
      </c>
      <c r="H189" s="266"/>
      <c r="I189" s="221"/>
      <c r="J189" s="254">
        <f t="shared" si="289"/>
        <v>0</v>
      </c>
      <c r="K189" s="254" t="e">
        <f t="shared" si="290"/>
        <v>#VALUE!</v>
      </c>
      <c r="L189" s="254">
        <f t="shared" si="287"/>
        <v>0</v>
      </c>
      <c r="M189" s="255" t="str">
        <f t="shared" si="288"/>
        <v/>
      </c>
      <c r="N189" s="237"/>
      <c r="O189" s="224"/>
      <c r="P189" s="224"/>
      <c r="Q189" s="224"/>
      <c r="R189" s="225"/>
      <c r="S189" s="225"/>
      <c r="T189" s="225"/>
      <c r="U189" s="226"/>
      <c r="V189" s="223"/>
      <c r="W189" s="224"/>
      <c r="X189" s="238"/>
      <c r="Y189" s="239"/>
      <c r="Z189" s="225"/>
      <c r="AA189" s="224"/>
      <c r="AB189" s="236"/>
      <c r="CC189" s="217"/>
      <c r="CD189" s="227"/>
    </row>
    <row r="190" spans="2:82" ht="30" customHeight="1" x14ac:dyDescent="0.3">
      <c r="B190" s="217"/>
      <c r="C190" s="227"/>
      <c r="D190" s="227"/>
      <c r="E190" s="219" t="str">
        <f t="shared" si="291"/>
        <v/>
      </c>
      <c r="F190" s="220"/>
      <c r="G190" s="274" t="str">
        <f>IFERROR(VLOOKUP(F190,'Data (hidden)'!N173:O318,2,FALSE),"")</f>
        <v/>
      </c>
      <c r="H190" s="266"/>
      <c r="I190" s="221"/>
      <c r="J190" s="254">
        <f t="shared" si="289"/>
        <v>0</v>
      </c>
      <c r="K190" s="254" t="e">
        <f t="shared" si="290"/>
        <v>#VALUE!</v>
      </c>
      <c r="L190" s="254">
        <f t="shared" si="287"/>
        <v>0</v>
      </c>
      <c r="M190" s="255" t="str">
        <f t="shared" si="288"/>
        <v/>
      </c>
      <c r="N190" s="237"/>
      <c r="O190" s="224"/>
      <c r="P190" s="224"/>
      <c r="Q190" s="224"/>
      <c r="R190" s="225"/>
      <c r="S190" s="225"/>
      <c r="T190" s="225"/>
      <c r="U190" s="226"/>
      <c r="V190" s="223"/>
      <c r="W190" s="224"/>
      <c r="X190" s="238"/>
      <c r="Y190" s="239"/>
      <c r="Z190" s="225"/>
      <c r="AA190" s="224"/>
      <c r="AB190" s="236"/>
      <c r="CC190" s="217"/>
      <c r="CD190" s="227"/>
    </row>
    <row r="191" spans="2:82" ht="30" customHeight="1" x14ac:dyDescent="0.3">
      <c r="B191" s="217"/>
      <c r="C191" s="227"/>
      <c r="D191" s="227"/>
      <c r="E191" s="219" t="str">
        <f t="shared" si="291"/>
        <v/>
      </c>
      <c r="F191" s="220"/>
      <c r="G191" s="274" t="str">
        <f>IFERROR(VLOOKUP(F191,'Data (hidden)'!N174:O319,2,FALSE),"")</f>
        <v/>
      </c>
      <c r="H191" s="266"/>
      <c r="I191" s="221"/>
      <c r="J191" s="254">
        <f t="shared" si="289"/>
        <v>0</v>
      </c>
      <c r="K191" s="254" t="e">
        <f t="shared" si="290"/>
        <v>#VALUE!</v>
      </c>
      <c r="L191" s="254">
        <f t="shared" si="287"/>
        <v>0</v>
      </c>
      <c r="M191" s="255" t="str">
        <f t="shared" si="288"/>
        <v/>
      </c>
      <c r="N191" s="237"/>
      <c r="O191" s="224"/>
      <c r="P191" s="224"/>
      <c r="Q191" s="224"/>
      <c r="R191" s="225"/>
      <c r="S191" s="225"/>
      <c r="T191" s="225"/>
      <c r="U191" s="226"/>
      <c r="V191" s="223"/>
      <c r="W191" s="224"/>
      <c r="X191" s="238"/>
      <c r="Y191" s="239"/>
      <c r="Z191" s="225"/>
      <c r="AA191" s="224"/>
      <c r="AB191" s="236"/>
      <c r="CC191" s="217"/>
      <c r="CD191" s="227"/>
    </row>
    <row r="192" spans="2:82" ht="30" customHeight="1" x14ac:dyDescent="0.3">
      <c r="B192" s="217"/>
      <c r="C192" s="227"/>
      <c r="D192" s="227"/>
      <c r="E192" s="219" t="str">
        <f t="shared" si="291"/>
        <v/>
      </c>
      <c r="F192" s="220"/>
      <c r="G192" s="274" t="str">
        <f>IFERROR(VLOOKUP(F192,'Data (hidden)'!N175:O320,2,FALSE),"")</f>
        <v/>
      </c>
      <c r="H192" s="266"/>
      <c r="I192" s="221"/>
      <c r="J192" s="254">
        <f t="shared" si="289"/>
        <v>0</v>
      </c>
      <c r="K192" s="254" t="e">
        <f t="shared" si="290"/>
        <v>#VALUE!</v>
      </c>
      <c r="L192" s="254">
        <f t="shared" si="287"/>
        <v>0</v>
      </c>
      <c r="M192" s="255" t="str">
        <f t="shared" si="288"/>
        <v/>
      </c>
      <c r="N192" s="237"/>
      <c r="O192" s="224"/>
      <c r="P192" s="224"/>
      <c r="Q192" s="224"/>
      <c r="R192" s="225"/>
      <c r="S192" s="225"/>
      <c r="T192" s="225"/>
      <c r="U192" s="226"/>
      <c r="V192" s="223"/>
      <c r="W192" s="224"/>
      <c r="X192" s="238"/>
      <c r="Y192" s="239"/>
      <c r="Z192" s="225"/>
      <c r="AA192" s="224"/>
      <c r="AB192" s="236"/>
      <c r="CC192" s="217"/>
      <c r="CD192" s="227"/>
    </row>
    <row r="193" spans="2:82" ht="30" customHeight="1" x14ac:dyDescent="0.3">
      <c r="B193" s="217"/>
      <c r="C193" s="227"/>
      <c r="D193" s="227"/>
      <c r="E193" s="219" t="str">
        <f t="shared" si="291"/>
        <v/>
      </c>
      <c r="F193" s="220"/>
      <c r="G193" s="274" t="str">
        <f>IFERROR(VLOOKUP(F193,'Data (hidden)'!N176:O321,2,FALSE),"")</f>
        <v/>
      </c>
      <c r="H193" s="266"/>
      <c r="I193" s="221"/>
      <c r="J193" s="254">
        <f t="shared" si="289"/>
        <v>0</v>
      </c>
      <c r="K193" s="254" t="e">
        <f t="shared" si="290"/>
        <v>#VALUE!</v>
      </c>
      <c r="L193" s="254">
        <f t="shared" si="287"/>
        <v>0</v>
      </c>
      <c r="M193" s="255" t="str">
        <f t="shared" si="288"/>
        <v/>
      </c>
      <c r="N193" s="237"/>
      <c r="O193" s="224"/>
      <c r="P193" s="224"/>
      <c r="Q193" s="224"/>
      <c r="R193" s="225"/>
      <c r="S193" s="225"/>
      <c r="T193" s="225"/>
      <c r="U193" s="226"/>
      <c r="V193" s="223"/>
      <c r="W193" s="224"/>
      <c r="X193" s="238"/>
      <c r="Y193" s="239"/>
      <c r="Z193" s="225"/>
      <c r="AA193" s="224"/>
      <c r="AB193" s="236"/>
      <c r="CC193" s="217"/>
      <c r="CD193" s="227"/>
    </row>
    <row r="194" spans="2:82" ht="30" customHeight="1" x14ac:dyDescent="0.3">
      <c r="B194" s="217"/>
      <c r="C194" s="227"/>
      <c r="D194" s="227"/>
      <c r="E194" s="219" t="str">
        <f t="shared" si="291"/>
        <v/>
      </c>
      <c r="F194" s="220"/>
      <c r="G194" s="274" t="str">
        <f>IFERROR(VLOOKUP(F194,'Data (hidden)'!N177:O322,2,FALSE),"")</f>
        <v/>
      </c>
      <c r="H194" s="266"/>
      <c r="I194" s="221"/>
      <c r="J194" s="254">
        <f t="shared" si="289"/>
        <v>0</v>
      </c>
      <c r="K194" s="254" t="e">
        <f t="shared" si="290"/>
        <v>#VALUE!</v>
      </c>
      <c r="L194" s="254">
        <f t="shared" si="287"/>
        <v>0</v>
      </c>
      <c r="M194" s="255" t="str">
        <f t="shared" si="288"/>
        <v/>
      </c>
      <c r="N194" s="237"/>
      <c r="O194" s="224"/>
      <c r="P194" s="224"/>
      <c r="Q194" s="224"/>
      <c r="R194" s="225"/>
      <c r="S194" s="225"/>
      <c r="T194" s="225"/>
      <c r="U194" s="226"/>
      <c r="V194" s="223"/>
      <c r="W194" s="224"/>
      <c r="X194" s="238"/>
      <c r="Y194" s="239"/>
      <c r="Z194" s="225"/>
      <c r="AA194" s="224"/>
      <c r="AB194" s="236"/>
      <c r="CC194" s="217"/>
      <c r="CD194" s="227"/>
    </row>
    <row r="195" spans="2:82" ht="30" customHeight="1" x14ac:dyDescent="0.3">
      <c r="B195" s="217"/>
      <c r="C195" s="227"/>
      <c r="D195" s="227"/>
      <c r="E195" s="219" t="str">
        <f t="shared" si="291"/>
        <v/>
      </c>
      <c r="F195" s="220"/>
      <c r="G195" s="274" t="str">
        <f>IFERROR(VLOOKUP(F195,'Data (hidden)'!N178:O323,2,FALSE),"")</f>
        <v/>
      </c>
      <c r="H195" s="266"/>
      <c r="I195" s="221"/>
      <c r="J195" s="254">
        <f t="shared" si="289"/>
        <v>0</v>
      </c>
      <c r="K195" s="254" t="e">
        <f t="shared" si="290"/>
        <v>#VALUE!</v>
      </c>
      <c r="L195" s="254">
        <f t="shared" si="287"/>
        <v>0</v>
      </c>
      <c r="M195" s="255" t="str">
        <f t="shared" si="288"/>
        <v/>
      </c>
      <c r="N195" s="237"/>
      <c r="O195" s="224"/>
      <c r="P195" s="224"/>
      <c r="Q195" s="224"/>
      <c r="R195" s="225"/>
      <c r="S195" s="225"/>
      <c r="T195" s="225"/>
      <c r="U195" s="226"/>
      <c r="V195" s="223"/>
      <c r="W195" s="224"/>
      <c r="X195" s="238"/>
      <c r="Y195" s="239"/>
      <c r="Z195" s="225"/>
      <c r="AA195" s="224"/>
      <c r="AB195" s="236"/>
      <c r="CC195" s="217"/>
      <c r="CD195" s="227"/>
    </row>
    <row r="196" spans="2:82" ht="30" customHeight="1" x14ac:dyDescent="0.3">
      <c r="B196" s="217"/>
      <c r="C196" s="227"/>
      <c r="D196" s="227"/>
      <c r="E196" s="219" t="str">
        <f t="shared" si="291"/>
        <v/>
      </c>
      <c r="F196" s="220"/>
      <c r="G196" s="274" t="str">
        <f>IFERROR(VLOOKUP(F196,'Data (hidden)'!N179:O324,2,FALSE),"")</f>
        <v/>
      </c>
      <c r="H196" s="266"/>
      <c r="I196" s="221"/>
      <c r="J196" s="254">
        <f t="shared" si="289"/>
        <v>0</v>
      </c>
      <c r="K196" s="254" t="e">
        <f t="shared" si="290"/>
        <v>#VALUE!</v>
      </c>
      <c r="L196" s="254">
        <f t="shared" si="287"/>
        <v>0</v>
      </c>
      <c r="M196" s="255" t="str">
        <f t="shared" si="288"/>
        <v/>
      </c>
      <c r="N196" s="237"/>
      <c r="O196" s="224"/>
      <c r="P196" s="224"/>
      <c r="Q196" s="224"/>
      <c r="R196" s="225"/>
      <c r="S196" s="225"/>
      <c r="T196" s="225"/>
      <c r="U196" s="226"/>
      <c r="V196" s="223"/>
      <c r="W196" s="224"/>
      <c r="X196" s="238"/>
      <c r="Y196" s="239"/>
      <c r="Z196" s="225"/>
      <c r="AA196" s="224"/>
      <c r="AB196" s="236"/>
      <c r="CC196" s="217"/>
      <c r="CD196" s="227"/>
    </row>
    <row r="197" spans="2:82" ht="30" customHeight="1" x14ac:dyDescent="0.3">
      <c r="B197" s="217"/>
      <c r="C197" s="227"/>
      <c r="D197" s="227"/>
      <c r="E197" s="219" t="str">
        <f t="shared" si="291"/>
        <v/>
      </c>
      <c r="F197" s="220"/>
      <c r="G197" s="274" t="str">
        <f>IFERROR(VLOOKUP(F197,'Data (hidden)'!N180:O325,2,FALSE),"")</f>
        <v/>
      </c>
      <c r="H197" s="266"/>
      <c r="I197" s="221"/>
      <c r="J197" s="254">
        <f t="shared" si="289"/>
        <v>0</v>
      </c>
      <c r="K197" s="254" t="e">
        <f t="shared" si="290"/>
        <v>#VALUE!</v>
      </c>
      <c r="L197" s="254">
        <f t="shared" si="287"/>
        <v>0</v>
      </c>
      <c r="M197" s="255" t="str">
        <f t="shared" si="288"/>
        <v/>
      </c>
      <c r="N197" s="237"/>
      <c r="O197" s="224"/>
      <c r="P197" s="224"/>
      <c r="Q197" s="224"/>
      <c r="R197" s="225"/>
      <c r="S197" s="225"/>
      <c r="T197" s="225"/>
      <c r="U197" s="226"/>
      <c r="V197" s="223"/>
      <c r="W197" s="224"/>
      <c r="X197" s="238"/>
      <c r="Y197" s="239"/>
      <c r="Z197" s="225"/>
      <c r="AA197" s="224"/>
      <c r="AB197" s="236"/>
      <c r="CC197" s="217"/>
      <c r="CD197" s="227"/>
    </row>
    <row r="198" spans="2:82" ht="30" customHeight="1" x14ac:dyDescent="0.3">
      <c r="B198" s="217"/>
      <c r="C198" s="227"/>
      <c r="D198" s="227"/>
      <c r="E198" s="219" t="str">
        <f t="shared" si="291"/>
        <v/>
      </c>
      <c r="F198" s="220"/>
      <c r="G198" s="274" t="str">
        <f>IFERROR(VLOOKUP(F198,'Data (hidden)'!N181:O326,2,FALSE),"")</f>
        <v/>
      </c>
      <c r="H198" s="266"/>
      <c r="I198" s="221"/>
      <c r="J198" s="254">
        <f t="shared" si="289"/>
        <v>0</v>
      </c>
      <c r="K198" s="254" t="e">
        <f t="shared" si="290"/>
        <v>#VALUE!</v>
      </c>
      <c r="L198" s="254">
        <f t="shared" si="287"/>
        <v>0</v>
      </c>
      <c r="M198" s="255" t="str">
        <f t="shared" si="288"/>
        <v/>
      </c>
      <c r="N198" s="237"/>
      <c r="O198" s="224"/>
      <c r="P198" s="224"/>
      <c r="Q198" s="224"/>
      <c r="R198" s="225"/>
      <c r="S198" s="225"/>
      <c r="T198" s="225"/>
      <c r="U198" s="226"/>
      <c r="V198" s="223"/>
      <c r="W198" s="224"/>
      <c r="X198" s="238"/>
      <c r="Y198" s="239"/>
      <c r="Z198" s="225"/>
      <c r="AA198" s="224"/>
      <c r="AB198" s="236"/>
      <c r="CC198" s="217"/>
      <c r="CD198" s="227"/>
    </row>
    <row r="199" spans="2:82" ht="30" customHeight="1" x14ac:dyDescent="0.3">
      <c r="B199" s="217"/>
      <c r="C199" s="227"/>
      <c r="D199" s="227"/>
      <c r="E199" s="219" t="str">
        <f t="shared" si="291"/>
        <v/>
      </c>
      <c r="F199" s="220"/>
      <c r="G199" s="274" t="str">
        <f>IFERROR(VLOOKUP(F199,'Data (hidden)'!N182:O327,2,FALSE),"")</f>
        <v/>
      </c>
      <c r="H199" s="266"/>
      <c r="I199" s="221"/>
      <c r="J199" s="254">
        <f t="shared" si="289"/>
        <v>0</v>
      </c>
      <c r="K199" s="254" t="e">
        <f t="shared" si="290"/>
        <v>#VALUE!</v>
      </c>
      <c r="L199" s="254">
        <f t="shared" si="287"/>
        <v>0</v>
      </c>
      <c r="M199" s="255" t="str">
        <f t="shared" si="288"/>
        <v/>
      </c>
      <c r="N199" s="237"/>
      <c r="O199" s="224"/>
      <c r="P199" s="224"/>
      <c r="Q199" s="224"/>
      <c r="R199" s="225"/>
      <c r="S199" s="225"/>
      <c r="T199" s="225"/>
      <c r="U199" s="226"/>
      <c r="V199" s="223"/>
      <c r="W199" s="224"/>
      <c r="X199" s="238"/>
      <c r="Y199" s="239"/>
      <c r="Z199" s="225"/>
      <c r="AA199" s="224"/>
      <c r="AB199" s="236"/>
      <c r="CC199" s="217"/>
      <c r="CD199" s="227"/>
    </row>
    <row r="200" spans="2:82" ht="30" customHeight="1" x14ac:dyDescent="0.3">
      <c r="B200" s="217"/>
      <c r="C200" s="227"/>
      <c r="D200" s="227"/>
      <c r="E200" s="219" t="str">
        <f t="shared" si="291"/>
        <v/>
      </c>
      <c r="F200" s="220"/>
      <c r="G200" s="274" t="str">
        <f>IFERROR(VLOOKUP(F200,'Data (hidden)'!N183:O328,2,FALSE),"")</f>
        <v/>
      </c>
      <c r="H200" s="266"/>
      <c r="I200" s="221"/>
      <c r="J200" s="254">
        <f t="shared" si="289"/>
        <v>0</v>
      </c>
      <c r="K200" s="254" t="e">
        <f t="shared" si="290"/>
        <v>#VALUE!</v>
      </c>
      <c r="L200" s="254">
        <f t="shared" si="287"/>
        <v>0</v>
      </c>
      <c r="M200" s="255" t="str">
        <f t="shared" si="288"/>
        <v/>
      </c>
      <c r="N200" s="237"/>
      <c r="O200" s="224"/>
      <c r="P200" s="224"/>
      <c r="Q200" s="224"/>
      <c r="R200" s="225"/>
      <c r="S200" s="225"/>
      <c r="T200" s="225"/>
      <c r="U200" s="226"/>
      <c r="V200" s="223"/>
      <c r="W200" s="224"/>
      <c r="X200" s="238"/>
      <c r="Y200" s="239"/>
      <c r="Z200" s="225"/>
      <c r="AA200" s="224"/>
      <c r="AB200" s="236"/>
      <c r="CC200" s="217"/>
      <c r="CD200" s="227"/>
    </row>
    <row r="201" spans="2:82" ht="30" customHeight="1" x14ac:dyDescent="0.3">
      <c r="B201" s="217"/>
      <c r="C201" s="227"/>
      <c r="D201" s="227"/>
      <c r="E201" s="219" t="str">
        <f t="shared" si="291"/>
        <v/>
      </c>
      <c r="F201" s="220"/>
      <c r="G201" s="274" t="str">
        <f>IFERROR(VLOOKUP(F201,'Data (hidden)'!N184:O329,2,FALSE),"")</f>
        <v/>
      </c>
      <c r="H201" s="266"/>
      <c r="I201" s="221"/>
      <c r="J201" s="254">
        <f t="shared" si="289"/>
        <v>0</v>
      </c>
      <c r="K201" s="254" t="e">
        <f t="shared" si="290"/>
        <v>#VALUE!</v>
      </c>
      <c r="L201" s="254">
        <f t="shared" si="287"/>
        <v>0</v>
      </c>
      <c r="M201" s="255" t="str">
        <f t="shared" si="288"/>
        <v/>
      </c>
      <c r="N201" s="237"/>
      <c r="O201" s="224"/>
      <c r="P201" s="224"/>
      <c r="Q201" s="224"/>
      <c r="R201" s="225"/>
      <c r="S201" s="225"/>
      <c r="T201" s="225"/>
      <c r="U201" s="226"/>
      <c r="V201" s="223"/>
      <c r="W201" s="224"/>
      <c r="X201" s="238"/>
      <c r="Y201" s="239"/>
      <c r="Z201" s="225"/>
      <c r="AA201" s="224"/>
      <c r="AB201" s="236"/>
      <c r="CC201" s="217"/>
      <c r="CD201" s="227"/>
    </row>
    <row r="202" spans="2:82" ht="30" customHeight="1" x14ac:dyDescent="0.3">
      <c r="B202" s="217"/>
      <c r="C202" s="227"/>
      <c r="D202" s="227"/>
      <c r="E202" s="219" t="str">
        <f t="shared" si="291"/>
        <v/>
      </c>
      <c r="F202" s="220"/>
      <c r="G202" s="274" t="str">
        <f>IFERROR(VLOOKUP(F202,'Data (hidden)'!N185:O330,2,FALSE),"")</f>
        <v/>
      </c>
      <c r="H202" s="266"/>
      <c r="I202" s="221"/>
      <c r="J202" s="254">
        <f t="shared" si="289"/>
        <v>0</v>
      </c>
      <c r="K202" s="254" t="e">
        <f t="shared" si="290"/>
        <v>#VALUE!</v>
      </c>
      <c r="L202" s="254">
        <f t="shared" si="287"/>
        <v>0</v>
      </c>
      <c r="M202" s="255" t="str">
        <f t="shared" si="288"/>
        <v/>
      </c>
      <c r="N202" s="237"/>
      <c r="O202" s="224"/>
      <c r="P202" s="224"/>
      <c r="Q202" s="224"/>
      <c r="R202" s="225"/>
      <c r="S202" s="225"/>
      <c r="T202" s="225"/>
      <c r="U202" s="226"/>
      <c r="V202" s="223"/>
      <c r="W202" s="224"/>
      <c r="X202" s="238"/>
      <c r="Y202" s="239"/>
      <c r="Z202" s="225"/>
      <c r="AA202" s="224"/>
      <c r="AB202" s="236"/>
      <c r="CC202" s="217"/>
      <c r="CD202" s="227"/>
    </row>
    <row r="203" spans="2:82" ht="30" customHeight="1" x14ac:dyDescent="0.3">
      <c r="B203" s="217"/>
      <c r="C203" s="227"/>
      <c r="D203" s="227"/>
      <c r="E203" s="219" t="str">
        <f t="shared" si="291"/>
        <v/>
      </c>
      <c r="F203" s="220"/>
      <c r="G203" s="274" t="str">
        <f>IFERROR(VLOOKUP(F203,'Data (hidden)'!N186:O331,2,FALSE),"")</f>
        <v/>
      </c>
      <c r="H203" s="266"/>
      <c r="I203" s="221"/>
      <c r="J203" s="254">
        <f t="shared" si="289"/>
        <v>0</v>
      </c>
      <c r="K203" s="254" t="e">
        <f t="shared" si="290"/>
        <v>#VALUE!</v>
      </c>
      <c r="L203" s="254">
        <f t="shared" si="287"/>
        <v>0</v>
      </c>
      <c r="M203" s="255" t="str">
        <f t="shared" si="288"/>
        <v/>
      </c>
      <c r="N203" s="237"/>
      <c r="O203" s="224"/>
      <c r="P203" s="224"/>
      <c r="Q203" s="224"/>
      <c r="R203" s="225"/>
      <c r="S203" s="225"/>
      <c r="T203" s="225"/>
      <c r="U203" s="226"/>
      <c r="V203" s="223"/>
      <c r="W203" s="224"/>
      <c r="X203" s="238"/>
      <c r="Y203" s="239"/>
      <c r="Z203" s="225"/>
      <c r="AA203" s="224"/>
      <c r="AB203" s="236"/>
      <c r="CC203" s="217"/>
      <c r="CD203" s="227"/>
    </row>
    <row r="204" spans="2:82" ht="30" customHeight="1" x14ac:dyDescent="0.3">
      <c r="B204" s="217"/>
      <c r="C204" s="227"/>
      <c r="D204" s="227"/>
      <c r="E204" s="219" t="str">
        <f t="shared" si="291"/>
        <v/>
      </c>
      <c r="F204" s="220"/>
      <c r="G204" s="274" t="str">
        <f>IFERROR(VLOOKUP(F204,'Data (hidden)'!N187:O332,2,FALSE),"")</f>
        <v/>
      </c>
      <c r="H204" s="266"/>
      <c r="I204" s="221"/>
      <c r="J204" s="254">
        <f t="shared" si="289"/>
        <v>0</v>
      </c>
      <c r="K204" s="254" t="e">
        <f t="shared" si="290"/>
        <v>#VALUE!</v>
      </c>
      <c r="L204" s="254">
        <f t="shared" si="287"/>
        <v>0</v>
      </c>
      <c r="M204" s="255" t="str">
        <f t="shared" si="288"/>
        <v/>
      </c>
      <c r="N204" s="237"/>
      <c r="O204" s="224"/>
      <c r="P204" s="224"/>
      <c r="Q204" s="224"/>
      <c r="R204" s="225"/>
      <c r="S204" s="225"/>
      <c r="T204" s="225"/>
      <c r="U204" s="226"/>
      <c r="V204" s="223"/>
      <c r="W204" s="224"/>
      <c r="X204" s="238"/>
      <c r="Y204" s="239"/>
      <c r="Z204" s="225"/>
      <c r="AA204" s="224"/>
      <c r="AB204" s="236"/>
      <c r="CC204" s="217"/>
      <c r="CD204" s="227"/>
    </row>
    <row r="205" spans="2:82" ht="30" customHeight="1" x14ac:dyDescent="0.3">
      <c r="B205" s="217"/>
      <c r="C205" s="227"/>
      <c r="D205" s="227"/>
      <c r="E205" s="219" t="str">
        <f t="shared" si="291"/>
        <v/>
      </c>
      <c r="F205" s="220"/>
      <c r="G205" s="274" t="str">
        <f>IFERROR(VLOOKUP(F205,'Data (hidden)'!N188:O333,2,FALSE),"")</f>
        <v/>
      </c>
      <c r="H205" s="266"/>
      <c r="I205" s="221"/>
      <c r="J205" s="254">
        <f t="shared" si="289"/>
        <v>0</v>
      </c>
      <c r="K205" s="254" t="e">
        <f t="shared" si="290"/>
        <v>#VALUE!</v>
      </c>
      <c r="L205" s="254">
        <f t="shared" si="287"/>
        <v>0</v>
      </c>
      <c r="M205" s="255" t="str">
        <f t="shared" si="288"/>
        <v/>
      </c>
      <c r="N205" s="237"/>
      <c r="O205" s="224"/>
      <c r="P205" s="224"/>
      <c r="Q205" s="224"/>
      <c r="R205" s="225"/>
      <c r="S205" s="225"/>
      <c r="T205" s="225"/>
      <c r="U205" s="226"/>
      <c r="V205" s="223"/>
      <c r="W205" s="224"/>
      <c r="X205" s="238"/>
      <c r="Y205" s="239"/>
      <c r="Z205" s="225"/>
      <c r="AA205" s="224"/>
      <c r="AB205" s="236"/>
      <c r="CC205" s="217"/>
      <c r="CD205" s="227"/>
    </row>
    <row r="206" spans="2:82" ht="30" customHeight="1" x14ac:dyDescent="0.3">
      <c r="B206" s="217"/>
      <c r="C206" s="227"/>
      <c r="D206" s="227"/>
      <c r="E206" s="219" t="str">
        <f t="shared" si="291"/>
        <v/>
      </c>
      <c r="F206" s="220"/>
      <c r="G206" s="274" t="str">
        <f>IFERROR(VLOOKUP(F206,'Data (hidden)'!N189:O334,2,FALSE),"")</f>
        <v/>
      </c>
      <c r="H206" s="266"/>
      <c r="I206" s="221"/>
      <c r="J206" s="254">
        <f t="shared" si="289"/>
        <v>0</v>
      </c>
      <c r="K206" s="254" t="e">
        <f t="shared" si="290"/>
        <v>#VALUE!</v>
      </c>
      <c r="L206" s="254">
        <f t="shared" si="287"/>
        <v>0</v>
      </c>
      <c r="M206" s="255" t="str">
        <f t="shared" si="288"/>
        <v/>
      </c>
      <c r="N206" s="237"/>
      <c r="O206" s="224"/>
      <c r="P206" s="224"/>
      <c r="Q206" s="224"/>
      <c r="R206" s="225"/>
      <c r="S206" s="225"/>
      <c r="T206" s="225"/>
      <c r="U206" s="226"/>
      <c r="V206" s="223"/>
      <c r="W206" s="224"/>
      <c r="X206" s="238"/>
      <c r="Y206" s="239"/>
      <c r="Z206" s="225"/>
      <c r="AA206" s="224"/>
      <c r="AB206" s="236"/>
      <c r="CC206" s="217"/>
      <c r="CD206" s="227"/>
    </row>
    <row r="207" spans="2:82" ht="30" customHeight="1" x14ac:dyDescent="0.3">
      <c r="B207" s="217"/>
      <c r="C207" s="227"/>
      <c r="D207" s="227"/>
      <c r="E207" s="219" t="str">
        <f t="shared" si="291"/>
        <v/>
      </c>
      <c r="F207" s="220"/>
      <c r="G207" s="274" t="str">
        <f>IFERROR(VLOOKUP(F207,'Data (hidden)'!N190:O335,2,FALSE),"")</f>
        <v/>
      </c>
      <c r="H207" s="266"/>
      <c r="I207" s="221"/>
      <c r="J207" s="254">
        <f t="shared" si="289"/>
        <v>0</v>
      </c>
      <c r="K207" s="254" t="e">
        <f t="shared" si="290"/>
        <v>#VALUE!</v>
      </c>
      <c r="L207" s="254">
        <f t="shared" si="287"/>
        <v>0</v>
      </c>
      <c r="M207" s="255" t="str">
        <f t="shared" si="288"/>
        <v/>
      </c>
      <c r="N207" s="237"/>
      <c r="O207" s="224"/>
      <c r="P207" s="224"/>
      <c r="Q207" s="224"/>
      <c r="R207" s="225"/>
      <c r="S207" s="225"/>
      <c r="T207" s="225"/>
      <c r="U207" s="226"/>
      <c r="V207" s="223"/>
      <c r="W207" s="224"/>
      <c r="X207" s="238"/>
      <c r="Y207" s="239"/>
      <c r="Z207" s="225"/>
      <c r="AA207" s="224"/>
      <c r="AB207" s="236"/>
      <c r="CC207" s="217"/>
      <c r="CD207" s="227"/>
    </row>
    <row r="208" spans="2:82" ht="30" customHeight="1" x14ac:dyDescent="0.3">
      <c r="B208" s="217"/>
      <c r="C208" s="227"/>
      <c r="D208" s="227"/>
      <c r="E208" s="219" t="str">
        <f t="shared" si="291"/>
        <v/>
      </c>
      <c r="F208" s="220"/>
      <c r="G208" s="274" t="str">
        <f>IFERROR(VLOOKUP(F208,'Data (hidden)'!N191:O336,2,FALSE),"")</f>
        <v/>
      </c>
      <c r="H208" s="266"/>
      <c r="I208" s="221"/>
      <c r="J208" s="254">
        <f t="shared" si="289"/>
        <v>0</v>
      </c>
      <c r="K208" s="254" t="e">
        <f t="shared" si="290"/>
        <v>#VALUE!</v>
      </c>
      <c r="L208" s="254">
        <f t="shared" si="287"/>
        <v>0</v>
      </c>
      <c r="M208" s="255" t="str">
        <f t="shared" si="288"/>
        <v/>
      </c>
      <c r="N208" s="237"/>
      <c r="O208" s="224"/>
      <c r="P208" s="224"/>
      <c r="Q208" s="224"/>
      <c r="R208" s="225"/>
      <c r="S208" s="225"/>
      <c r="T208" s="225"/>
      <c r="U208" s="226"/>
      <c r="V208" s="223"/>
      <c r="W208" s="224"/>
      <c r="X208" s="238"/>
      <c r="Y208" s="239"/>
      <c r="Z208" s="225"/>
      <c r="AA208" s="224"/>
      <c r="AB208" s="236"/>
      <c r="CC208" s="217"/>
      <c r="CD208" s="227"/>
    </row>
    <row r="209" spans="2:82" ht="30" customHeight="1" x14ac:dyDescent="0.3">
      <c r="B209" s="217"/>
      <c r="C209" s="227"/>
      <c r="D209" s="227"/>
      <c r="E209" s="219" t="str">
        <f t="shared" si="291"/>
        <v/>
      </c>
      <c r="F209" s="220"/>
      <c r="G209" s="274" t="str">
        <f>IFERROR(VLOOKUP(F209,'Data (hidden)'!N192:O337,2,FALSE),"")</f>
        <v/>
      </c>
      <c r="H209" s="266"/>
      <c r="I209" s="221"/>
      <c r="J209" s="254">
        <f t="shared" si="289"/>
        <v>0</v>
      </c>
      <c r="K209" s="254" t="e">
        <f t="shared" si="290"/>
        <v>#VALUE!</v>
      </c>
      <c r="L209" s="254">
        <f t="shared" si="287"/>
        <v>0</v>
      </c>
      <c r="M209" s="255" t="str">
        <f t="shared" si="288"/>
        <v/>
      </c>
      <c r="N209" s="237"/>
      <c r="O209" s="224"/>
      <c r="P209" s="224"/>
      <c r="Q209" s="224"/>
      <c r="R209" s="225"/>
      <c r="S209" s="225"/>
      <c r="T209" s="225"/>
      <c r="U209" s="226"/>
      <c r="V209" s="223"/>
      <c r="W209" s="224"/>
      <c r="X209" s="238"/>
      <c r="Y209" s="239"/>
      <c r="Z209" s="225"/>
      <c r="AA209" s="224"/>
      <c r="AB209" s="236"/>
      <c r="CC209" s="217"/>
      <c r="CD209" s="227"/>
    </row>
    <row r="210" spans="2:82" ht="30" customHeight="1" x14ac:dyDescent="0.3">
      <c r="B210" s="217"/>
      <c r="C210" s="227"/>
      <c r="D210" s="227"/>
      <c r="E210" s="219" t="str">
        <f t="shared" si="291"/>
        <v/>
      </c>
      <c r="F210" s="220"/>
      <c r="G210" s="274" t="str">
        <f>IFERROR(VLOOKUP(F210,'Data (hidden)'!N193:O338,2,FALSE),"")</f>
        <v/>
      </c>
      <c r="H210" s="266"/>
      <c r="I210" s="221"/>
      <c r="J210" s="254">
        <f t="shared" si="289"/>
        <v>0</v>
      </c>
      <c r="K210" s="254" t="e">
        <f t="shared" si="290"/>
        <v>#VALUE!</v>
      </c>
      <c r="L210" s="254">
        <f t="shared" si="287"/>
        <v>0</v>
      </c>
      <c r="M210" s="255" t="str">
        <f t="shared" si="288"/>
        <v/>
      </c>
      <c r="N210" s="237"/>
      <c r="O210" s="224"/>
      <c r="P210" s="224"/>
      <c r="Q210" s="224"/>
      <c r="R210" s="225"/>
      <c r="S210" s="225"/>
      <c r="T210" s="225"/>
      <c r="U210" s="226"/>
      <c r="V210" s="223"/>
      <c r="W210" s="224"/>
      <c r="X210" s="238"/>
      <c r="Y210" s="239"/>
      <c r="Z210" s="225"/>
      <c r="AA210" s="224"/>
      <c r="AB210" s="236"/>
      <c r="CC210" s="217"/>
      <c r="CD210" s="227"/>
    </row>
    <row r="211" spans="2:82" ht="30" customHeight="1" x14ac:dyDescent="0.3">
      <c r="B211" s="217"/>
      <c r="C211" s="227"/>
      <c r="D211" s="227"/>
      <c r="E211" s="219" t="str">
        <f t="shared" si="291"/>
        <v/>
      </c>
      <c r="F211" s="220"/>
      <c r="G211" s="274" t="str">
        <f>IFERROR(VLOOKUP(F211,'Data (hidden)'!N194:O339,2,FALSE),"")</f>
        <v/>
      </c>
      <c r="H211" s="266"/>
      <c r="I211" s="221"/>
      <c r="J211" s="254">
        <f t="shared" si="289"/>
        <v>0</v>
      </c>
      <c r="K211" s="254" t="e">
        <f t="shared" si="290"/>
        <v>#VALUE!</v>
      </c>
      <c r="L211" s="254">
        <f t="shared" ref="L211:L274" si="292">D211*0.01</f>
        <v>0</v>
      </c>
      <c r="M211" s="255" t="str">
        <f t="shared" ref="M211:M274" si="293">IFERROR(K211*I211,"")</f>
        <v/>
      </c>
      <c r="N211" s="237"/>
      <c r="O211" s="224"/>
      <c r="P211" s="224"/>
      <c r="Q211" s="224"/>
      <c r="R211" s="225"/>
      <c r="S211" s="225"/>
      <c r="T211" s="225"/>
      <c r="U211" s="226"/>
      <c r="V211" s="223"/>
      <c r="W211" s="224"/>
      <c r="X211" s="238"/>
      <c r="Y211" s="239"/>
      <c r="Z211" s="225"/>
      <c r="AA211" s="224"/>
      <c r="AB211" s="236"/>
      <c r="CC211" s="217"/>
      <c r="CD211" s="227"/>
    </row>
    <row r="212" spans="2:82" ht="30" customHeight="1" x14ac:dyDescent="0.3">
      <c r="B212" s="217"/>
      <c r="C212" s="227"/>
      <c r="D212" s="227"/>
      <c r="E212" s="219" t="str">
        <f t="shared" si="291"/>
        <v/>
      </c>
      <c r="F212" s="220"/>
      <c r="G212" s="274" t="str">
        <f>IFERROR(VLOOKUP(F212,'Data (hidden)'!N195:O340,2,FALSE),"")</f>
        <v/>
      </c>
      <c r="H212" s="266"/>
      <c r="I212" s="221"/>
      <c r="J212" s="254">
        <f t="shared" ref="J212:J275" si="294">H212*0.01</f>
        <v>0</v>
      </c>
      <c r="K212" s="254" t="e">
        <f t="shared" ref="K212:K275" si="295">E212*J212</f>
        <v>#VALUE!</v>
      </c>
      <c r="L212" s="254">
        <f t="shared" si="292"/>
        <v>0</v>
      </c>
      <c r="M212" s="255" t="str">
        <f t="shared" si="293"/>
        <v/>
      </c>
      <c r="N212" s="237"/>
      <c r="O212" s="224"/>
      <c r="P212" s="224"/>
      <c r="Q212" s="224"/>
      <c r="R212" s="225"/>
      <c r="S212" s="225"/>
      <c r="T212" s="225"/>
      <c r="U212" s="226"/>
      <c r="V212" s="223"/>
      <c r="W212" s="224"/>
      <c r="X212" s="238"/>
      <c r="Y212" s="239"/>
      <c r="Z212" s="225"/>
      <c r="AA212" s="224"/>
      <c r="AB212" s="236"/>
      <c r="CC212" s="217"/>
      <c r="CD212" s="227"/>
    </row>
    <row r="213" spans="2:82" ht="30" customHeight="1" x14ac:dyDescent="0.3">
      <c r="B213" s="217"/>
      <c r="C213" s="227"/>
      <c r="D213" s="227"/>
      <c r="E213" s="219" t="str">
        <f t="shared" si="291"/>
        <v/>
      </c>
      <c r="F213" s="220"/>
      <c r="G213" s="274" t="str">
        <f>IFERROR(VLOOKUP(F213,'Data (hidden)'!N196:O341,2,FALSE),"")</f>
        <v/>
      </c>
      <c r="H213" s="266"/>
      <c r="I213" s="221"/>
      <c r="J213" s="254">
        <f t="shared" si="294"/>
        <v>0</v>
      </c>
      <c r="K213" s="254" t="e">
        <f t="shared" si="295"/>
        <v>#VALUE!</v>
      </c>
      <c r="L213" s="254">
        <f t="shared" si="292"/>
        <v>0</v>
      </c>
      <c r="M213" s="255" t="str">
        <f t="shared" si="293"/>
        <v/>
      </c>
      <c r="N213" s="237"/>
      <c r="O213" s="224"/>
      <c r="P213" s="224"/>
      <c r="Q213" s="224"/>
      <c r="R213" s="225"/>
      <c r="S213" s="225"/>
      <c r="T213" s="225"/>
      <c r="U213" s="226"/>
      <c r="V213" s="223"/>
      <c r="W213" s="224"/>
      <c r="X213" s="238"/>
      <c r="Y213" s="239"/>
      <c r="Z213" s="225"/>
      <c r="AA213" s="224"/>
      <c r="AB213" s="236"/>
      <c r="CC213" s="217"/>
      <c r="CD213" s="227"/>
    </row>
    <row r="214" spans="2:82" ht="30" customHeight="1" x14ac:dyDescent="0.3">
      <c r="B214" s="217"/>
      <c r="C214" s="227"/>
      <c r="D214" s="227"/>
      <c r="E214" s="219" t="str">
        <f t="shared" si="291"/>
        <v/>
      </c>
      <c r="F214" s="220"/>
      <c r="G214" s="274" t="str">
        <f>IFERROR(VLOOKUP(F214,'Data (hidden)'!N197:O342,2,FALSE),"")</f>
        <v/>
      </c>
      <c r="H214" s="266"/>
      <c r="I214" s="221"/>
      <c r="J214" s="254">
        <f t="shared" si="294"/>
        <v>0</v>
      </c>
      <c r="K214" s="254" t="e">
        <f t="shared" si="295"/>
        <v>#VALUE!</v>
      </c>
      <c r="L214" s="254">
        <f t="shared" si="292"/>
        <v>0</v>
      </c>
      <c r="M214" s="255" t="str">
        <f t="shared" si="293"/>
        <v/>
      </c>
      <c r="N214" s="237"/>
      <c r="O214" s="224"/>
      <c r="P214" s="224"/>
      <c r="Q214" s="224"/>
      <c r="R214" s="225"/>
      <c r="S214" s="225"/>
      <c r="T214" s="225"/>
      <c r="U214" s="226"/>
      <c r="V214" s="223"/>
      <c r="W214" s="224"/>
      <c r="X214" s="238"/>
      <c r="Y214" s="239"/>
      <c r="Z214" s="225"/>
      <c r="AA214" s="224"/>
      <c r="AB214" s="236"/>
      <c r="CC214" s="217"/>
      <c r="CD214" s="227"/>
    </row>
    <row r="215" spans="2:82" ht="30" customHeight="1" x14ac:dyDescent="0.3">
      <c r="B215" s="217"/>
      <c r="C215" s="227"/>
      <c r="D215" s="227"/>
      <c r="E215" s="219" t="str">
        <f t="shared" si="291"/>
        <v/>
      </c>
      <c r="F215" s="220"/>
      <c r="G215" s="274" t="str">
        <f>IFERROR(VLOOKUP(F215,'Data (hidden)'!N198:O343,2,FALSE),"")</f>
        <v/>
      </c>
      <c r="H215" s="266"/>
      <c r="I215" s="221"/>
      <c r="J215" s="254">
        <f t="shared" si="294"/>
        <v>0</v>
      </c>
      <c r="K215" s="254" t="e">
        <f t="shared" si="295"/>
        <v>#VALUE!</v>
      </c>
      <c r="L215" s="254">
        <f t="shared" si="292"/>
        <v>0</v>
      </c>
      <c r="M215" s="255" t="str">
        <f t="shared" si="293"/>
        <v/>
      </c>
      <c r="N215" s="237"/>
      <c r="O215" s="224"/>
      <c r="P215" s="224"/>
      <c r="Q215" s="224"/>
      <c r="R215" s="225"/>
      <c r="S215" s="225"/>
      <c r="T215" s="225"/>
      <c r="U215" s="226"/>
      <c r="V215" s="223"/>
      <c r="W215" s="224"/>
      <c r="X215" s="238"/>
      <c r="Y215" s="239"/>
      <c r="Z215" s="225"/>
      <c r="AA215" s="224"/>
      <c r="AB215" s="236"/>
      <c r="CC215" s="217"/>
      <c r="CD215" s="227"/>
    </row>
    <row r="216" spans="2:82" ht="30" customHeight="1" x14ac:dyDescent="0.3">
      <c r="B216" s="217"/>
      <c r="C216" s="227"/>
      <c r="D216" s="227"/>
      <c r="E216" s="219" t="str">
        <f t="shared" si="291"/>
        <v/>
      </c>
      <c r="F216" s="220"/>
      <c r="G216" s="274" t="str">
        <f>IFERROR(VLOOKUP(F216,'Data (hidden)'!N199:O344,2,FALSE),"")</f>
        <v/>
      </c>
      <c r="H216" s="266"/>
      <c r="I216" s="221"/>
      <c r="J216" s="254">
        <f t="shared" si="294"/>
        <v>0</v>
      </c>
      <c r="K216" s="254" t="e">
        <f t="shared" si="295"/>
        <v>#VALUE!</v>
      </c>
      <c r="L216" s="254">
        <f t="shared" si="292"/>
        <v>0</v>
      </c>
      <c r="M216" s="255" t="str">
        <f t="shared" si="293"/>
        <v/>
      </c>
      <c r="N216" s="237"/>
      <c r="O216" s="224"/>
      <c r="P216" s="224"/>
      <c r="Q216" s="224"/>
      <c r="R216" s="225"/>
      <c r="S216" s="225"/>
      <c r="T216" s="225"/>
      <c r="U216" s="226"/>
      <c r="V216" s="223"/>
      <c r="W216" s="224"/>
      <c r="X216" s="238"/>
      <c r="Y216" s="239"/>
      <c r="Z216" s="225"/>
      <c r="AA216" s="224"/>
      <c r="AB216" s="236"/>
      <c r="CC216" s="217"/>
      <c r="CD216" s="227"/>
    </row>
    <row r="217" spans="2:82" ht="30" customHeight="1" x14ac:dyDescent="0.3">
      <c r="B217" s="217"/>
      <c r="C217" s="227"/>
      <c r="D217" s="227"/>
      <c r="E217" s="219" t="str">
        <f t="shared" si="291"/>
        <v/>
      </c>
      <c r="F217" s="220"/>
      <c r="G217" s="274" t="str">
        <f>IFERROR(VLOOKUP(F217,'Data (hidden)'!N200:O345,2,FALSE),"")</f>
        <v/>
      </c>
      <c r="H217" s="266"/>
      <c r="I217" s="221"/>
      <c r="J217" s="254">
        <f t="shared" si="294"/>
        <v>0</v>
      </c>
      <c r="K217" s="254" t="e">
        <f t="shared" si="295"/>
        <v>#VALUE!</v>
      </c>
      <c r="L217" s="254">
        <f t="shared" si="292"/>
        <v>0</v>
      </c>
      <c r="M217" s="255" t="str">
        <f t="shared" si="293"/>
        <v/>
      </c>
      <c r="N217" s="237"/>
      <c r="O217" s="224"/>
      <c r="P217" s="224"/>
      <c r="Q217" s="224"/>
      <c r="R217" s="225"/>
      <c r="S217" s="225"/>
      <c r="T217" s="225"/>
      <c r="U217" s="226"/>
      <c r="V217" s="223"/>
      <c r="W217" s="224"/>
      <c r="X217" s="238"/>
      <c r="Y217" s="239"/>
      <c r="Z217" s="225"/>
      <c r="AA217" s="224"/>
      <c r="AB217" s="236"/>
      <c r="CC217" s="217"/>
      <c r="CD217" s="227"/>
    </row>
    <row r="218" spans="2:82" ht="30" customHeight="1" x14ac:dyDescent="0.3">
      <c r="B218" s="217"/>
      <c r="C218" s="227"/>
      <c r="D218" s="227"/>
      <c r="E218" s="219" t="str">
        <f t="shared" si="291"/>
        <v/>
      </c>
      <c r="F218" s="220"/>
      <c r="G218" s="274" t="str">
        <f>IFERROR(VLOOKUP(F218,'Data (hidden)'!N201:O346,2,FALSE),"")</f>
        <v/>
      </c>
      <c r="H218" s="266"/>
      <c r="I218" s="221"/>
      <c r="J218" s="254">
        <f t="shared" si="294"/>
        <v>0</v>
      </c>
      <c r="K218" s="254" t="e">
        <f t="shared" si="295"/>
        <v>#VALUE!</v>
      </c>
      <c r="L218" s="254">
        <f t="shared" si="292"/>
        <v>0</v>
      </c>
      <c r="M218" s="255" t="str">
        <f t="shared" si="293"/>
        <v/>
      </c>
      <c r="N218" s="237"/>
      <c r="O218" s="224"/>
      <c r="P218" s="224"/>
      <c r="Q218" s="224"/>
      <c r="R218" s="225"/>
      <c r="S218" s="225"/>
      <c r="T218" s="225"/>
      <c r="U218" s="226"/>
      <c r="V218" s="223"/>
      <c r="W218" s="224"/>
      <c r="X218" s="238"/>
      <c r="Y218" s="239"/>
      <c r="Z218" s="225"/>
      <c r="AA218" s="224"/>
      <c r="AB218" s="236"/>
      <c r="CC218" s="217"/>
      <c r="CD218" s="227"/>
    </row>
    <row r="219" spans="2:82" ht="30" customHeight="1" x14ac:dyDescent="0.3">
      <c r="B219" s="217"/>
      <c r="C219" s="227"/>
      <c r="D219" s="227"/>
      <c r="E219" s="219" t="str">
        <f t="shared" si="291"/>
        <v/>
      </c>
      <c r="F219" s="220"/>
      <c r="G219" s="274" t="str">
        <f>IFERROR(VLOOKUP(F219,'Data (hidden)'!N202:O347,2,FALSE),"")</f>
        <v/>
      </c>
      <c r="H219" s="266"/>
      <c r="I219" s="221"/>
      <c r="J219" s="254">
        <f t="shared" si="294"/>
        <v>0</v>
      </c>
      <c r="K219" s="254" t="e">
        <f t="shared" si="295"/>
        <v>#VALUE!</v>
      </c>
      <c r="L219" s="254">
        <f t="shared" si="292"/>
        <v>0</v>
      </c>
      <c r="M219" s="255" t="str">
        <f t="shared" si="293"/>
        <v/>
      </c>
      <c r="N219" s="237"/>
      <c r="O219" s="224"/>
      <c r="P219" s="224"/>
      <c r="Q219" s="224"/>
      <c r="R219" s="225"/>
      <c r="S219" s="225"/>
      <c r="T219" s="225"/>
      <c r="U219" s="226"/>
      <c r="V219" s="223"/>
      <c r="W219" s="224"/>
      <c r="X219" s="238"/>
      <c r="Y219" s="239"/>
      <c r="Z219" s="225"/>
      <c r="AA219" s="224"/>
      <c r="AB219" s="236"/>
      <c r="CC219" s="217"/>
      <c r="CD219" s="227"/>
    </row>
    <row r="220" spans="2:82" ht="30" customHeight="1" x14ac:dyDescent="0.3">
      <c r="B220" s="217"/>
      <c r="C220" s="227"/>
      <c r="D220" s="227"/>
      <c r="E220" s="219" t="str">
        <f t="shared" si="291"/>
        <v/>
      </c>
      <c r="F220" s="220"/>
      <c r="G220" s="274" t="str">
        <f>IFERROR(VLOOKUP(F220,'Data (hidden)'!N203:O348,2,FALSE),"")</f>
        <v/>
      </c>
      <c r="H220" s="266"/>
      <c r="I220" s="221"/>
      <c r="J220" s="254">
        <f t="shared" si="294"/>
        <v>0</v>
      </c>
      <c r="K220" s="254" t="e">
        <f t="shared" si="295"/>
        <v>#VALUE!</v>
      </c>
      <c r="L220" s="254">
        <f t="shared" si="292"/>
        <v>0</v>
      </c>
      <c r="M220" s="255" t="str">
        <f t="shared" si="293"/>
        <v/>
      </c>
      <c r="N220" s="237"/>
      <c r="O220" s="224"/>
      <c r="P220" s="224"/>
      <c r="Q220" s="224"/>
      <c r="R220" s="225"/>
      <c r="S220" s="225"/>
      <c r="T220" s="225"/>
      <c r="U220" s="226"/>
      <c r="V220" s="223"/>
      <c r="W220" s="224"/>
      <c r="X220" s="238"/>
      <c r="Y220" s="239"/>
      <c r="Z220" s="225"/>
      <c r="AA220" s="224"/>
      <c r="AB220" s="236"/>
      <c r="CC220" s="217"/>
      <c r="CD220" s="227"/>
    </row>
    <row r="221" spans="2:82" ht="30" customHeight="1" x14ac:dyDescent="0.3">
      <c r="B221" s="217"/>
      <c r="C221" s="227"/>
      <c r="D221" s="227"/>
      <c r="E221" s="219" t="str">
        <f t="shared" si="291"/>
        <v/>
      </c>
      <c r="F221" s="220"/>
      <c r="G221" s="274" t="str">
        <f>IFERROR(VLOOKUP(F221,'Data (hidden)'!N204:O349,2,FALSE),"")</f>
        <v/>
      </c>
      <c r="H221" s="266"/>
      <c r="I221" s="221"/>
      <c r="J221" s="254">
        <f t="shared" si="294"/>
        <v>0</v>
      </c>
      <c r="K221" s="254" t="e">
        <f t="shared" si="295"/>
        <v>#VALUE!</v>
      </c>
      <c r="L221" s="254">
        <f t="shared" si="292"/>
        <v>0</v>
      </c>
      <c r="M221" s="255" t="str">
        <f t="shared" si="293"/>
        <v/>
      </c>
      <c r="N221" s="237"/>
      <c r="O221" s="224"/>
      <c r="P221" s="224"/>
      <c r="Q221" s="224"/>
      <c r="R221" s="225"/>
      <c r="S221" s="225"/>
      <c r="T221" s="225"/>
      <c r="U221" s="226"/>
      <c r="V221" s="223"/>
      <c r="W221" s="224"/>
      <c r="X221" s="238"/>
      <c r="Y221" s="239"/>
      <c r="Z221" s="225"/>
      <c r="AA221" s="224"/>
      <c r="AB221" s="236"/>
      <c r="CC221" s="217"/>
      <c r="CD221" s="227"/>
    </row>
    <row r="222" spans="2:82" ht="30" customHeight="1" x14ac:dyDescent="0.3">
      <c r="B222" s="217"/>
      <c r="C222" s="227"/>
      <c r="D222" s="227"/>
      <c r="E222" s="219" t="str">
        <f t="shared" si="291"/>
        <v/>
      </c>
      <c r="F222" s="220"/>
      <c r="G222" s="274" t="str">
        <f>IFERROR(VLOOKUP(F222,'Data (hidden)'!N205:O350,2,FALSE),"")</f>
        <v/>
      </c>
      <c r="H222" s="266"/>
      <c r="I222" s="221"/>
      <c r="J222" s="254">
        <f t="shared" si="294"/>
        <v>0</v>
      </c>
      <c r="K222" s="254" t="e">
        <f t="shared" si="295"/>
        <v>#VALUE!</v>
      </c>
      <c r="L222" s="254">
        <f t="shared" si="292"/>
        <v>0</v>
      </c>
      <c r="M222" s="255" t="str">
        <f t="shared" si="293"/>
        <v/>
      </c>
      <c r="N222" s="237"/>
      <c r="O222" s="224"/>
      <c r="P222" s="224"/>
      <c r="Q222" s="224"/>
      <c r="R222" s="225"/>
      <c r="S222" s="225"/>
      <c r="T222" s="225"/>
      <c r="U222" s="226"/>
      <c r="V222" s="223"/>
      <c r="W222" s="224"/>
      <c r="X222" s="238"/>
      <c r="Y222" s="239"/>
      <c r="Z222" s="225"/>
      <c r="AA222" s="224"/>
      <c r="AB222" s="236"/>
      <c r="CC222" s="217"/>
      <c r="CD222" s="227"/>
    </row>
    <row r="223" spans="2:82" ht="30" customHeight="1" x14ac:dyDescent="0.3">
      <c r="B223" s="217"/>
      <c r="C223" s="227"/>
      <c r="D223" s="227"/>
      <c r="E223" s="219" t="str">
        <f t="shared" si="291"/>
        <v/>
      </c>
      <c r="F223" s="220"/>
      <c r="G223" s="274" t="str">
        <f>IFERROR(VLOOKUP(F223,'Data (hidden)'!N206:O351,2,FALSE),"")</f>
        <v/>
      </c>
      <c r="H223" s="266"/>
      <c r="I223" s="221"/>
      <c r="J223" s="254">
        <f t="shared" si="294"/>
        <v>0</v>
      </c>
      <c r="K223" s="254" t="e">
        <f t="shared" si="295"/>
        <v>#VALUE!</v>
      </c>
      <c r="L223" s="254">
        <f t="shared" si="292"/>
        <v>0</v>
      </c>
      <c r="M223" s="255" t="str">
        <f t="shared" si="293"/>
        <v/>
      </c>
      <c r="N223" s="237"/>
      <c r="O223" s="224"/>
      <c r="P223" s="224"/>
      <c r="Q223" s="224"/>
      <c r="R223" s="225"/>
      <c r="S223" s="225"/>
      <c r="T223" s="225"/>
      <c r="U223" s="226"/>
      <c r="V223" s="223"/>
      <c r="W223" s="224"/>
      <c r="X223" s="238"/>
      <c r="Y223" s="239"/>
      <c r="Z223" s="225"/>
      <c r="AA223" s="224"/>
      <c r="AB223" s="236"/>
      <c r="CC223" s="217"/>
      <c r="CD223" s="227"/>
    </row>
    <row r="224" spans="2:82" ht="30" customHeight="1" x14ac:dyDescent="0.3">
      <c r="B224" s="217"/>
      <c r="C224" s="227"/>
      <c r="D224" s="227"/>
      <c r="E224" s="219" t="str">
        <f t="shared" si="291"/>
        <v/>
      </c>
      <c r="F224" s="220"/>
      <c r="G224" s="274" t="str">
        <f>IFERROR(VLOOKUP(F224,'Data (hidden)'!N207:O352,2,FALSE),"")</f>
        <v/>
      </c>
      <c r="H224" s="266"/>
      <c r="I224" s="221"/>
      <c r="J224" s="254">
        <f t="shared" si="294"/>
        <v>0</v>
      </c>
      <c r="K224" s="254" t="e">
        <f t="shared" si="295"/>
        <v>#VALUE!</v>
      </c>
      <c r="L224" s="254">
        <f t="shared" si="292"/>
        <v>0</v>
      </c>
      <c r="M224" s="255" t="str">
        <f t="shared" si="293"/>
        <v/>
      </c>
      <c r="N224" s="237"/>
      <c r="O224" s="224"/>
      <c r="P224" s="224"/>
      <c r="Q224" s="224"/>
      <c r="R224" s="225"/>
      <c r="S224" s="225"/>
      <c r="T224" s="225"/>
      <c r="U224" s="226"/>
      <c r="V224" s="223"/>
      <c r="W224" s="224"/>
      <c r="X224" s="238"/>
      <c r="Y224" s="239"/>
      <c r="Z224" s="225"/>
      <c r="AA224" s="224"/>
      <c r="AB224" s="236"/>
      <c r="CC224" s="217"/>
      <c r="CD224" s="227"/>
    </row>
    <row r="225" spans="2:82" ht="30" customHeight="1" x14ac:dyDescent="0.3">
      <c r="B225" s="217"/>
      <c r="C225" s="227"/>
      <c r="D225" s="227"/>
      <c r="E225" s="219" t="str">
        <f t="shared" si="291"/>
        <v/>
      </c>
      <c r="F225" s="220"/>
      <c r="G225" s="274" t="str">
        <f>IFERROR(VLOOKUP(F225,'Data (hidden)'!N208:O353,2,FALSE),"")</f>
        <v/>
      </c>
      <c r="H225" s="266"/>
      <c r="I225" s="221"/>
      <c r="J225" s="254">
        <f t="shared" si="294"/>
        <v>0</v>
      </c>
      <c r="K225" s="254" t="e">
        <f t="shared" si="295"/>
        <v>#VALUE!</v>
      </c>
      <c r="L225" s="254">
        <f t="shared" si="292"/>
        <v>0</v>
      </c>
      <c r="M225" s="255" t="str">
        <f t="shared" si="293"/>
        <v/>
      </c>
      <c r="N225" s="237"/>
      <c r="O225" s="224"/>
      <c r="P225" s="224"/>
      <c r="Q225" s="224"/>
      <c r="R225" s="225"/>
      <c r="S225" s="225"/>
      <c r="T225" s="225"/>
      <c r="U225" s="226"/>
      <c r="V225" s="223"/>
      <c r="W225" s="224"/>
      <c r="X225" s="238"/>
      <c r="Y225" s="239"/>
      <c r="Z225" s="225"/>
      <c r="AA225" s="224"/>
      <c r="AB225" s="236"/>
      <c r="CC225" s="217"/>
      <c r="CD225" s="227"/>
    </row>
    <row r="226" spans="2:82" ht="30" customHeight="1" x14ac:dyDescent="0.3">
      <c r="B226" s="217"/>
      <c r="C226" s="227"/>
      <c r="D226" s="227"/>
      <c r="E226" s="219" t="str">
        <f t="shared" si="291"/>
        <v/>
      </c>
      <c r="F226" s="220"/>
      <c r="G226" s="274" t="str">
        <f>IFERROR(VLOOKUP(F226,'Data (hidden)'!N209:O354,2,FALSE),"")</f>
        <v/>
      </c>
      <c r="H226" s="266"/>
      <c r="I226" s="221"/>
      <c r="J226" s="254">
        <f t="shared" si="294"/>
        <v>0</v>
      </c>
      <c r="K226" s="254" t="e">
        <f t="shared" si="295"/>
        <v>#VALUE!</v>
      </c>
      <c r="L226" s="254">
        <f t="shared" si="292"/>
        <v>0</v>
      </c>
      <c r="M226" s="255" t="str">
        <f t="shared" si="293"/>
        <v/>
      </c>
      <c r="N226" s="237"/>
      <c r="O226" s="224"/>
      <c r="P226" s="224"/>
      <c r="Q226" s="224"/>
      <c r="R226" s="225"/>
      <c r="S226" s="225"/>
      <c r="T226" s="225"/>
      <c r="U226" s="226"/>
      <c r="V226" s="223"/>
      <c r="W226" s="224"/>
      <c r="X226" s="238"/>
      <c r="Y226" s="239"/>
      <c r="Z226" s="225"/>
      <c r="AA226" s="224"/>
      <c r="AB226" s="236"/>
      <c r="CC226" s="217"/>
      <c r="CD226" s="227"/>
    </row>
    <row r="227" spans="2:82" ht="30" customHeight="1" x14ac:dyDescent="0.3">
      <c r="B227" s="217"/>
      <c r="C227" s="227"/>
      <c r="D227" s="227"/>
      <c r="E227" s="219" t="str">
        <f t="shared" si="291"/>
        <v/>
      </c>
      <c r="F227" s="220"/>
      <c r="G227" s="274" t="str">
        <f>IFERROR(VLOOKUP(F227,'Data (hidden)'!N210:O355,2,FALSE),"")</f>
        <v/>
      </c>
      <c r="H227" s="266"/>
      <c r="I227" s="221"/>
      <c r="J227" s="254">
        <f t="shared" si="294"/>
        <v>0</v>
      </c>
      <c r="K227" s="254" t="e">
        <f t="shared" si="295"/>
        <v>#VALUE!</v>
      </c>
      <c r="L227" s="254">
        <f t="shared" si="292"/>
        <v>0</v>
      </c>
      <c r="M227" s="255" t="str">
        <f t="shared" si="293"/>
        <v/>
      </c>
      <c r="N227" s="237"/>
      <c r="O227" s="224"/>
      <c r="P227" s="224"/>
      <c r="Q227" s="224"/>
      <c r="R227" s="225"/>
      <c r="S227" s="225"/>
      <c r="T227" s="225"/>
      <c r="U227" s="226"/>
      <c r="V227" s="223"/>
      <c r="W227" s="224"/>
      <c r="X227" s="238"/>
      <c r="Y227" s="239"/>
      <c r="Z227" s="225"/>
      <c r="AA227" s="224"/>
      <c r="AB227" s="236"/>
      <c r="CC227" s="217"/>
      <c r="CD227" s="227"/>
    </row>
    <row r="228" spans="2:82" ht="30" customHeight="1" x14ac:dyDescent="0.3">
      <c r="B228" s="217"/>
      <c r="C228" s="227"/>
      <c r="D228" s="227"/>
      <c r="E228" s="219" t="str">
        <f t="shared" si="291"/>
        <v/>
      </c>
      <c r="F228" s="220"/>
      <c r="G228" s="274" t="str">
        <f>IFERROR(VLOOKUP(F228,'Data (hidden)'!N211:O356,2,FALSE),"")</f>
        <v/>
      </c>
      <c r="H228" s="266"/>
      <c r="I228" s="221"/>
      <c r="J228" s="254">
        <f t="shared" si="294"/>
        <v>0</v>
      </c>
      <c r="K228" s="254" t="e">
        <f t="shared" si="295"/>
        <v>#VALUE!</v>
      </c>
      <c r="L228" s="254">
        <f t="shared" si="292"/>
        <v>0</v>
      </c>
      <c r="M228" s="255" t="str">
        <f t="shared" si="293"/>
        <v/>
      </c>
      <c r="N228" s="237"/>
      <c r="O228" s="224"/>
      <c r="P228" s="224"/>
      <c r="Q228" s="224"/>
      <c r="R228" s="225"/>
      <c r="S228" s="225"/>
      <c r="T228" s="225"/>
      <c r="U228" s="226"/>
      <c r="V228" s="223"/>
      <c r="W228" s="224"/>
      <c r="X228" s="238"/>
      <c r="Y228" s="239"/>
      <c r="Z228" s="225"/>
      <c r="AA228" s="224"/>
      <c r="AB228" s="236"/>
      <c r="CC228" s="217"/>
      <c r="CD228" s="227"/>
    </row>
    <row r="229" spans="2:82" ht="30" customHeight="1" x14ac:dyDescent="0.3">
      <c r="B229" s="217"/>
      <c r="C229" s="227"/>
      <c r="D229" s="227"/>
      <c r="E229" s="219" t="str">
        <f t="shared" si="291"/>
        <v/>
      </c>
      <c r="F229" s="220"/>
      <c r="G229" s="274" t="str">
        <f>IFERROR(VLOOKUP(F229,'Data (hidden)'!N212:O357,2,FALSE),"")</f>
        <v/>
      </c>
      <c r="H229" s="266"/>
      <c r="I229" s="221"/>
      <c r="J229" s="254">
        <f t="shared" si="294"/>
        <v>0</v>
      </c>
      <c r="K229" s="254" t="e">
        <f t="shared" si="295"/>
        <v>#VALUE!</v>
      </c>
      <c r="L229" s="254">
        <f t="shared" si="292"/>
        <v>0</v>
      </c>
      <c r="M229" s="255" t="str">
        <f t="shared" si="293"/>
        <v/>
      </c>
      <c r="N229" s="237"/>
      <c r="O229" s="224"/>
      <c r="P229" s="224"/>
      <c r="Q229" s="224"/>
      <c r="R229" s="225"/>
      <c r="S229" s="225"/>
      <c r="T229" s="225"/>
      <c r="U229" s="226"/>
      <c r="V229" s="223"/>
      <c r="W229" s="224"/>
      <c r="X229" s="238"/>
      <c r="Y229" s="239"/>
      <c r="Z229" s="225"/>
      <c r="AA229" s="224"/>
      <c r="AB229" s="236"/>
      <c r="CC229" s="217"/>
      <c r="CD229" s="227"/>
    </row>
    <row r="230" spans="2:82" ht="30" customHeight="1" x14ac:dyDescent="0.3">
      <c r="B230" s="217"/>
      <c r="C230" s="227"/>
      <c r="D230" s="227"/>
      <c r="E230" s="219" t="str">
        <f t="shared" si="291"/>
        <v/>
      </c>
      <c r="F230" s="220"/>
      <c r="G230" s="274" t="str">
        <f>IFERROR(VLOOKUP(F230,'Data (hidden)'!N213:O358,2,FALSE),"")</f>
        <v/>
      </c>
      <c r="H230" s="266"/>
      <c r="I230" s="221"/>
      <c r="J230" s="254">
        <f t="shared" si="294"/>
        <v>0</v>
      </c>
      <c r="K230" s="254" t="e">
        <f t="shared" si="295"/>
        <v>#VALUE!</v>
      </c>
      <c r="L230" s="254">
        <f t="shared" si="292"/>
        <v>0</v>
      </c>
      <c r="M230" s="255" t="str">
        <f t="shared" si="293"/>
        <v/>
      </c>
      <c r="N230" s="237"/>
      <c r="O230" s="224"/>
      <c r="P230" s="224"/>
      <c r="Q230" s="224"/>
      <c r="R230" s="225"/>
      <c r="S230" s="225"/>
      <c r="T230" s="225"/>
      <c r="U230" s="226"/>
      <c r="V230" s="223"/>
      <c r="W230" s="224"/>
      <c r="X230" s="238"/>
      <c r="Y230" s="239"/>
      <c r="Z230" s="225"/>
      <c r="AA230" s="224"/>
      <c r="AB230" s="236"/>
      <c r="CC230" s="217"/>
      <c r="CD230" s="227"/>
    </row>
    <row r="231" spans="2:82" ht="30" customHeight="1" x14ac:dyDescent="0.3">
      <c r="B231" s="217"/>
      <c r="C231" s="227"/>
      <c r="D231" s="227"/>
      <c r="E231" s="219" t="str">
        <f t="shared" si="291"/>
        <v/>
      </c>
      <c r="F231" s="220"/>
      <c r="G231" s="274" t="str">
        <f>IFERROR(VLOOKUP(F231,'Data (hidden)'!N214:O359,2,FALSE),"")</f>
        <v/>
      </c>
      <c r="H231" s="266"/>
      <c r="I231" s="221"/>
      <c r="J231" s="254">
        <f t="shared" si="294"/>
        <v>0</v>
      </c>
      <c r="K231" s="254" t="e">
        <f t="shared" si="295"/>
        <v>#VALUE!</v>
      </c>
      <c r="L231" s="254">
        <f t="shared" si="292"/>
        <v>0</v>
      </c>
      <c r="M231" s="255" t="str">
        <f t="shared" si="293"/>
        <v/>
      </c>
      <c r="N231" s="237"/>
      <c r="O231" s="224"/>
      <c r="P231" s="224"/>
      <c r="Q231" s="224"/>
      <c r="R231" s="225"/>
      <c r="S231" s="225"/>
      <c r="T231" s="225"/>
      <c r="U231" s="226"/>
      <c r="V231" s="223"/>
      <c r="W231" s="224"/>
      <c r="X231" s="238"/>
      <c r="Y231" s="239"/>
      <c r="Z231" s="225"/>
      <c r="AA231" s="224"/>
      <c r="AB231" s="236"/>
      <c r="CC231" s="217"/>
      <c r="CD231" s="227"/>
    </row>
    <row r="232" spans="2:82" ht="30" customHeight="1" x14ac:dyDescent="0.3">
      <c r="B232" s="217"/>
      <c r="C232" s="227"/>
      <c r="D232" s="227"/>
      <c r="E232" s="219" t="str">
        <f t="shared" si="291"/>
        <v/>
      </c>
      <c r="F232" s="220"/>
      <c r="G232" s="274" t="str">
        <f>IFERROR(VLOOKUP(F232,'Data (hidden)'!N215:O360,2,FALSE),"")</f>
        <v/>
      </c>
      <c r="H232" s="266"/>
      <c r="I232" s="221"/>
      <c r="J232" s="254">
        <f t="shared" si="294"/>
        <v>0</v>
      </c>
      <c r="K232" s="254" t="e">
        <f t="shared" si="295"/>
        <v>#VALUE!</v>
      </c>
      <c r="L232" s="254">
        <f t="shared" si="292"/>
        <v>0</v>
      </c>
      <c r="M232" s="255" t="str">
        <f t="shared" si="293"/>
        <v/>
      </c>
      <c r="N232" s="237"/>
      <c r="O232" s="224"/>
      <c r="P232" s="224"/>
      <c r="Q232" s="224"/>
      <c r="R232" s="225"/>
      <c r="S232" s="225"/>
      <c r="T232" s="225"/>
      <c r="U232" s="226"/>
      <c r="V232" s="223"/>
      <c r="W232" s="224"/>
      <c r="X232" s="238"/>
      <c r="Y232" s="239"/>
      <c r="Z232" s="225"/>
      <c r="AA232" s="224"/>
      <c r="AB232" s="236"/>
      <c r="CC232" s="217"/>
      <c r="CD232" s="227"/>
    </row>
    <row r="233" spans="2:82" ht="30" customHeight="1" x14ac:dyDescent="0.3">
      <c r="B233" s="217"/>
      <c r="C233" s="227"/>
      <c r="D233" s="227"/>
      <c r="E233" s="219" t="str">
        <f t="shared" si="291"/>
        <v/>
      </c>
      <c r="F233" s="220"/>
      <c r="G233" s="274" t="str">
        <f>IFERROR(VLOOKUP(F233,'Data (hidden)'!N216:O361,2,FALSE),"")</f>
        <v/>
      </c>
      <c r="H233" s="266"/>
      <c r="I233" s="221"/>
      <c r="J233" s="254">
        <f t="shared" si="294"/>
        <v>0</v>
      </c>
      <c r="K233" s="254" t="e">
        <f t="shared" si="295"/>
        <v>#VALUE!</v>
      </c>
      <c r="L233" s="254">
        <f t="shared" si="292"/>
        <v>0</v>
      </c>
      <c r="M233" s="255" t="str">
        <f t="shared" si="293"/>
        <v/>
      </c>
      <c r="N233" s="237"/>
      <c r="O233" s="224"/>
      <c r="P233" s="224"/>
      <c r="Q233" s="224"/>
      <c r="R233" s="225"/>
      <c r="S233" s="225"/>
      <c r="T233" s="225"/>
      <c r="U233" s="226"/>
      <c r="V233" s="223"/>
      <c r="W233" s="224"/>
      <c r="X233" s="238"/>
      <c r="Y233" s="239"/>
      <c r="Z233" s="225"/>
      <c r="AA233" s="224"/>
      <c r="AB233" s="236"/>
      <c r="CC233" s="217"/>
      <c r="CD233" s="227"/>
    </row>
    <row r="234" spans="2:82" ht="30" customHeight="1" x14ac:dyDescent="0.3">
      <c r="B234" s="217"/>
      <c r="C234" s="227"/>
      <c r="D234" s="227"/>
      <c r="E234" s="219" t="str">
        <f t="shared" si="291"/>
        <v/>
      </c>
      <c r="F234" s="220"/>
      <c r="G234" s="274" t="str">
        <f>IFERROR(VLOOKUP(F234,'Data (hidden)'!N217:O362,2,FALSE),"")</f>
        <v/>
      </c>
      <c r="H234" s="266"/>
      <c r="I234" s="221"/>
      <c r="J234" s="254">
        <f t="shared" si="294"/>
        <v>0</v>
      </c>
      <c r="K234" s="254" t="e">
        <f t="shared" si="295"/>
        <v>#VALUE!</v>
      </c>
      <c r="L234" s="254">
        <f t="shared" si="292"/>
        <v>0</v>
      </c>
      <c r="M234" s="255" t="str">
        <f t="shared" si="293"/>
        <v/>
      </c>
      <c r="N234" s="237"/>
      <c r="O234" s="224"/>
      <c r="P234" s="224"/>
      <c r="Q234" s="224"/>
      <c r="R234" s="225"/>
      <c r="S234" s="225"/>
      <c r="T234" s="225"/>
      <c r="U234" s="226"/>
      <c r="V234" s="223"/>
      <c r="W234" s="224"/>
      <c r="X234" s="238"/>
      <c r="Y234" s="239"/>
      <c r="Z234" s="225"/>
      <c r="AA234" s="224"/>
      <c r="AB234" s="236"/>
      <c r="CC234" s="217"/>
      <c r="CD234" s="227"/>
    </row>
    <row r="235" spans="2:82" ht="30" customHeight="1" x14ac:dyDescent="0.3">
      <c r="B235" s="217"/>
      <c r="C235" s="227"/>
      <c r="D235" s="227"/>
      <c r="E235" s="219" t="str">
        <f t="shared" si="291"/>
        <v/>
      </c>
      <c r="F235" s="220"/>
      <c r="G235" s="274" t="str">
        <f>IFERROR(VLOOKUP(F235,'Data (hidden)'!N218:O363,2,FALSE),"")</f>
        <v/>
      </c>
      <c r="H235" s="266"/>
      <c r="I235" s="221"/>
      <c r="J235" s="254">
        <f t="shared" si="294"/>
        <v>0</v>
      </c>
      <c r="K235" s="254" t="e">
        <f t="shared" si="295"/>
        <v>#VALUE!</v>
      </c>
      <c r="L235" s="254">
        <f t="shared" si="292"/>
        <v>0</v>
      </c>
      <c r="M235" s="255" t="str">
        <f t="shared" si="293"/>
        <v/>
      </c>
      <c r="N235" s="237"/>
      <c r="O235" s="224"/>
      <c r="P235" s="224"/>
      <c r="Q235" s="224"/>
      <c r="R235" s="225"/>
      <c r="S235" s="225"/>
      <c r="T235" s="225"/>
      <c r="U235" s="226"/>
      <c r="V235" s="223"/>
      <c r="W235" s="224"/>
      <c r="X235" s="238"/>
      <c r="Y235" s="239"/>
      <c r="Z235" s="225"/>
      <c r="AA235" s="224"/>
      <c r="AB235" s="236"/>
      <c r="CC235" s="217"/>
      <c r="CD235" s="227"/>
    </row>
    <row r="236" spans="2:82" ht="30" customHeight="1" x14ac:dyDescent="0.3">
      <c r="B236" s="217"/>
      <c r="C236" s="227"/>
      <c r="D236" s="227"/>
      <c r="E236" s="219" t="str">
        <f t="shared" si="291"/>
        <v/>
      </c>
      <c r="F236" s="220"/>
      <c r="G236" s="274" t="str">
        <f>IFERROR(VLOOKUP(F236,'Data (hidden)'!N219:O364,2,FALSE),"")</f>
        <v/>
      </c>
      <c r="H236" s="266"/>
      <c r="I236" s="221"/>
      <c r="J236" s="254">
        <f t="shared" si="294"/>
        <v>0</v>
      </c>
      <c r="K236" s="254" t="e">
        <f t="shared" si="295"/>
        <v>#VALUE!</v>
      </c>
      <c r="L236" s="254">
        <f t="shared" si="292"/>
        <v>0</v>
      </c>
      <c r="M236" s="255" t="str">
        <f t="shared" si="293"/>
        <v/>
      </c>
      <c r="N236" s="237"/>
      <c r="O236" s="224"/>
      <c r="P236" s="224"/>
      <c r="Q236" s="224"/>
      <c r="R236" s="225"/>
      <c r="S236" s="225"/>
      <c r="T236" s="225"/>
      <c r="U236" s="226"/>
      <c r="V236" s="223"/>
      <c r="W236" s="224"/>
      <c r="X236" s="238"/>
      <c r="Y236" s="239"/>
      <c r="Z236" s="225"/>
      <c r="AA236" s="224"/>
      <c r="AB236" s="236"/>
      <c r="CC236" s="217"/>
      <c r="CD236" s="227"/>
    </row>
    <row r="237" spans="2:82" ht="30" customHeight="1" x14ac:dyDescent="0.3">
      <c r="B237" s="217"/>
      <c r="C237" s="227"/>
      <c r="D237" s="227"/>
      <c r="E237" s="219" t="str">
        <f t="shared" si="291"/>
        <v/>
      </c>
      <c r="F237" s="220"/>
      <c r="G237" s="274" t="str">
        <f>IFERROR(VLOOKUP(F237,'Data (hidden)'!N220:O365,2,FALSE),"")</f>
        <v/>
      </c>
      <c r="H237" s="266"/>
      <c r="I237" s="221"/>
      <c r="J237" s="254">
        <f t="shared" si="294"/>
        <v>0</v>
      </c>
      <c r="K237" s="254" t="e">
        <f t="shared" si="295"/>
        <v>#VALUE!</v>
      </c>
      <c r="L237" s="254">
        <f t="shared" si="292"/>
        <v>0</v>
      </c>
      <c r="M237" s="255" t="str">
        <f t="shared" si="293"/>
        <v/>
      </c>
      <c r="N237" s="237"/>
      <c r="O237" s="224"/>
      <c r="P237" s="224"/>
      <c r="Q237" s="224"/>
      <c r="R237" s="225"/>
      <c r="S237" s="225"/>
      <c r="T237" s="225"/>
      <c r="U237" s="226"/>
      <c r="V237" s="223"/>
      <c r="W237" s="224"/>
      <c r="X237" s="238"/>
      <c r="Y237" s="239"/>
      <c r="Z237" s="225"/>
      <c r="AA237" s="224"/>
      <c r="AB237" s="236"/>
      <c r="CC237" s="217"/>
      <c r="CD237" s="227"/>
    </row>
    <row r="238" spans="2:82" ht="30" customHeight="1" x14ac:dyDescent="0.3">
      <c r="B238" s="217"/>
      <c r="C238" s="227"/>
      <c r="D238" s="227"/>
      <c r="E238" s="219" t="str">
        <f t="shared" si="291"/>
        <v/>
      </c>
      <c r="F238" s="220"/>
      <c r="G238" s="274" t="str">
        <f>IFERROR(VLOOKUP(F238,'Data (hidden)'!N221:O366,2,FALSE),"")</f>
        <v/>
      </c>
      <c r="H238" s="266"/>
      <c r="I238" s="221"/>
      <c r="J238" s="254">
        <f t="shared" si="294"/>
        <v>0</v>
      </c>
      <c r="K238" s="254" t="e">
        <f t="shared" si="295"/>
        <v>#VALUE!</v>
      </c>
      <c r="L238" s="254">
        <f t="shared" si="292"/>
        <v>0</v>
      </c>
      <c r="M238" s="255" t="str">
        <f t="shared" si="293"/>
        <v/>
      </c>
      <c r="N238" s="237"/>
      <c r="O238" s="224"/>
      <c r="P238" s="224"/>
      <c r="Q238" s="224"/>
      <c r="R238" s="225"/>
      <c r="S238" s="225"/>
      <c r="T238" s="225"/>
      <c r="U238" s="226"/>
      <c r="V238" s="223"/>
      <c r="W238" s="224"/>
      <c r="X238" s="238"/>
      <c r="Y238" s="239"/>
      <c r="Z238" s="225"/>
      <c r="AA238" s="224"/>
      <c r="AB238" s="236"/>
      <c r="CC238" s="217"/>
      <c r="CD238" s="227"/>
    </row>
    <row r="239" spans="2:82" ht="30" customHeight="1" x14ac:dyDescent="0.3">
      <c r="B239" s="217"/>
      <c r="C239" s="227"/>
      <c r="D239" s="227"/>
      <c r="E239" s="219" t="str">
        <f t="shared" si="291"/>
        <v/>
      </c>
      <c r="F239" s="220"/>
      <c r="G239" s="274" t="str">
        <f>IFERROR(VLOOKUP(F239,'Data (hidden)'!N222:O367,2,FALSE),"")</f>
        <v/>
      </c>
      <c r="H239" s="266"/>
      <c r="I239" s="221"/>
      <c r="J239" s="254">
        <f t="shared" si="294"/>
        <v>0</v>
      </c>
      <c r="K239" s="254" t="e">
        <f t="shared" si="295"/>
        <v>#VALUE!</v>
      </c>
      <c r="L239" s="254">
        <f t="shared" si="292"/>
        <v>0</v>
      </c>
      <c r="M239" s="255" t="str">
        <f t="shared" si="293"/>
        <v/>
      </c>
      <c r="N239" s="237"/>
      <c r="O239" s="224"/>
      <c r="P239" s="224"/>
      <c r="Q239" s="224"/>
      <c r="R239" s="225"/>
      <c r="S239" s="225"/>
      <c r="T239" s="225"/>
      <c r="U239" s="226"/>
      <c r="V239" s="223"/>
      <c r="W239" s="224"/>
      <c r="X239" s="238"/>
      <c r="Y239" s="239"/>
      <c r="Z239" s="225"/>
      <c r="AA239" s="224"/>
      <c r="AB239" s="236"/>
      <c r="CC239" s="217"/>
      <c r="CD239" s="227"/>
    </row>
    <row r="240" spans="2:82" ht="30" customHeight="1" x14ac:dyDescent="0.3">
      <c r="B240" s="217"/>
      <c r="C240" s="227"/>
      <c r="D240" s="227"/>
      <c r="E240" s="219" t="str">
        <f t="shared" si="291"/>
        <v/>
      </c>
      <c r="F240" s="220"/>
      <c r="G240" s="274" t="str">
        <f>IFERROR(VLOOKUP(F240,'Data (hidden)'!N223:O368,2,FALSE),"")</f>
        <v/>
      </c>
      <c r="H240" s="266"/>
      <c r="I240" s="221"/>
      <c r="J240" s="254">
        <f t="shared" si="294"/>
        <v>0</v>
      </c>
      <c r="K240" s="254" t="e">
        <f t="shared" si="295"/>
        <v>#VALUE!</v>
      </c>
      <c r="L240" s="254">
        <f t="shared" si="292"/>
        <v>0</v>
      </c>
      <c r="M240" s="255" t="str">
        <f t="shared" si="293"/>
        <v/>
      </c>
      <c r="N240" s="237"/>
      <c r="O240" s="224"/>
      <c r="P240" s="224"/>
      <c r="Q240" s="224"/>
      <c r="R240" s="225"/>
      <c r="S240" s="225"/>
      <c r="T240" s="225"/>
      <c r="U240" s="226"/>
      <c r="V240" s="223"/>
      <c r="W240" s="224"/>
      <c r="X240" s="238"/>
      <c r="Y240" s="239"/>
      <c r="Z240" s="225"/>
      <c r="AA240" s="224"/>
      <c r="AB240" s="236"/>
      <c r="CC240" s="217"/>
      <c r="CD240" s="227"/>
    </row>
    <row r="241" spans="2:82" ht="30" customHeight="1" x14ac:dyDescent="0.3">
      <c r="B241" s="217"/>
      <c r="C241" s="227"/>
      <c r="D241" s="227"/>
      <c r="E241" s="219" t="str">
        <f t="shared" si="291"/>
        <v/>
      </c>
      <c r="F241" s="220"/>
      <c r="G241" s="274" t="str">
        <f>IFERROR(VLOOKUP(F241,'Data (hidden)'!N224:O369,2,FALSE),"")</f>
        <v/>
      </c>
      <c r="H241" s="266"/>
      <c r="I241" s="221"/>
      <c r="J241" s="254">
        <f t="shared" si="294"/>
        <v>0</v>
      </c>
      <c r="K241" s="254" t="e">
        <f t="shared" si="295"/>
        <v>#VALUE!</v>
      </c>
      <c r="L241" s="254">
        <f t="shared" si="292"/>
        <v>0</v>
      </c>
      <c r="M241" s="255" t="str">
        <f t="shared" si="293"/>
        <v/>
      </c>
      <c r="N241" s="237"/>
      <c r="O241" s="224"/>
      <c r="P241" s="224"/>
      <c r="Q241" s="224"/>
      <c r="R241" s="225"/>
      <c r="S241" s="225"/>
      <c r="T241" s="225"/>
      <c r="U241" s="226"/>
      <c r="V241" s="223"/>
      <c r="W241" s="224"/>
      <c r="X241" s="238"/>
      <c r="Y241" s="239"/>
      <c r="Z241" s="225"/>
      <c r="AA241" s="224"/>
      <c r="AB241" s="236"/>
      <c r="CC241" s="217"/>
      <c r="CD241" s="227"/>
    </row>
    <row r="242" spans="2:82" ht="30" customHeight="1" x14ac:dyDescent="0.3">
      <c r="B242" s="217"/>
      <c r="C242" s="227"/>
      <c r="D242" s="227"/>
      <c r="E242" s="219" t="str">
        <f t="shared" si="291"/>
        <v/>
      </c>
      <c r="F242" s="220"/>
      <c r="G242" s="274" t="str">
        <f>IFERROR(VLOOKUP(F242,'Data (hidden)'!N225:O370,2,FALSE),"")</f>
        <v/>
      </c>
      <c r="H242" s="266"/>
      <c r="I242" s="221"/>
      <c r="J242" s="254">
        <f t="shared" si="294"/>
        <v>0</v>
      </c>
      <c r="K242" s="254" t="e">
        <f t="shared" si="295"/>
        <v>#VALUE!</v>
      </c>
      <c r="L242" s="254">
        <f t="shared" si="292"/>
        <v>0</v>
      </c>
      <c r="M242" s="255" t="str">
        <f t="shared" si="293"/>
        <v/>
      </c>
      <c r="N242" s="237"/>
      <c r="O242" s="224"/>
      <c r="P242" s="224"/>
      <c r="Q242" s="224"/>
      <c r="R242" s="225"/>
      <c r="S242" s="225"/>
      <c r="T242" s="225"/>
      <c r="U242" s="226"/>
      <c r="V242" s="223"/>
      <c r="W242" s="224"/>
      <c r="X242" s="238"/>
      <c r="Y242" s="239"/>
      <c r="Z242" s="225"/>
      <c r="AA242" s="224"/>
      <c r="AB242" s="236"/>
      <c r="CC242" s="217"/>
      <c r="CD242" s="227"/>
    </row>
    <row r="243" spans="2:82" ht="30" customHeight="1" x14ac:dyDescent="0.3">
      <c r="B243" s="217"/>
      <c r="C243" s="227"/>
      <c r="D243" s="227"/>
      <c r="E243" s="219" t="str">
        <f t="shared" si="291"/>
        <v/>
      </c>
      <c r="F243" s="220"/>
      <c r="G243" s="274" t="str">
        <f>IFERROR(VLOOKUP(F243,'Data (hidden)'!N226:O371,2,FALSE),"")</f>
        <v/>
      </c>
      <c r="H243" s="266"/>
      <c r="I243" s="221"/>
      <c r="J243" s="254">
        <f t="shared" si="294"/>
        <v>0</v>
      </c>
      <c r="K243" s="254" t="e">
        <f t="shared" si="295"/>
        <v>#VALUE!</v>
      </c>
      <c r="L243" s="254">
        <f t="shared" si="292"/>
        <v>0</v>
      </c>
      <c r="M243" s="255" t="str">
        <f t="shared" si="293"/>
        <v/>
      </c>
      <c r="N243" s="237"/>
      <c r="O243" s="224"/>
      <c r="P243" s="224"/>
      <c r="Q243" s="224"/>
      <c r="R243" s="225"/>
      <c r="S243" s="225"/>
      <c r="T243" s="225"/>
      <c r="U243" s="226"/>
      <c r="V243" s="223"/>
      <c r="W243" s="224"/>
      <c r="X243" s="238"/>
      <c r="Y243" s="239"/>
      <c r="Z243" s="225"/>
      <c r="AA243" s="224"/>
      <c r="AB243" s="236"/>
      <c r="CC243" s="217"/>
      <c r="CD243" s="227"/>
    </row>
    <row r="244" spans="2:82" ht="30" customHeight="1" x14ac:dyDescent="0.3">
      <c r="B244" s="217"/>
      <c r="C244" s="227"/>
      <c r="D244" s="227"/>
      <c r="E244" s="219" t="str">
        <f t="shared" ref="E244:E307" si="296">IF(SUM(C244-(C244*L244))=0,"",SUM(C244-(C244*L244)))</f>
        <v/>
      </c>
      <c r="F244" s="220"/>
      <c r="G244" s="274" t="str">
        <f>IFERROR(VLOOKUP(F244,'Data (hidden)'!N227:O372,2,FALSE),"")</f>
        <v/>
      </c>
      <c r="H244" s="266"/>
      <c r="I244" s="221"/>
      <c r="J244" s="254">
        <f t="shared" si="294"/>
        <v>0</v>
      </c>
      <c r="K244" s="254" t="e">
        <f t="shared" si="295"/>
        <v>#VALUE!</v>
      </c>
      <c r="L244" s="254">
        <f t="shared" si="292"/>
        <v>0</v>
      </c>
      <c r="M244" s="255" t="str">
        <f t="shared" si="293"/>
        <v/>
      </c>
      <c r="N244" s="237"/>
      <c r="O244" s="224"/>
      <c r="P244" s="224"/>
      <c r="Q244" s="224"/>
      <c r="R244" s="225"/>
      <c r="S244" s="225"/>
      <c r="T244" s="225"/>
      <c r="U244" s="226"/>
      <c r="V244" s="223"/>
      <c r="W244" s="224"/>
      <c r="X244" s="238"/>
      <c r="Y244" s="239"/>
      <c r="Z244" s="225"/>
      <c r="AA244" s="224"/>
      <c r="AB244" s="236"/>
      <c r="CC244" s="217"/>
      <c r="CD244" s="227"/>
    </row>
    <row r="245" spans="2:82" ht="30" customHeight="1" x14ac:dyDescent="0.3">
      <c r="B245" s="217"/>
      <c r="C245" s="227"/>
      <c r="D245" s="227"/>
      <c r="E245" s="219" t="str">
        <f t="shared" si="296"/>
        <v/>
      </c>
      <c r="F245" s="220"/>
      <c r="G245" s="274" t="str">
        <f>IFERROR(VLOOKUP(F245,'Data (hidden)'!N228:O373,2,FALSE),"")</f>
        <v/>
      </c>
      <c r="H245" s="266"/>
      <c r="I245" s="221"/>
      <c r="J245" s="254">
        <f t="shared" si="294"/>
        <v>0</v>
      </c>
      <c r="K245" s="254" t="e">
        <f t="shared" si="295"/>
        <v>#VALUE!</v>
      </c>
      <c r="L245" s="254">
        <f t="shared" si="292"/>
        <v>0</v>
      </c>
      <c r="M245" s="255" t="str">
        <f t="shared" si="293"/>
        <v/>
      </c>
      <c r="N245" s="237"/>
      <c r="O245" s="224"/>
      <c r="P245" s="224"/>
      <c r="Q245" s="224"/>
      <c r="R245" s="225"/>
      <c r="S245" s="225"/>
      <c r="T245" s="225"/>
      <c r="U245" s="226"/>
      <c r="V245" s="223"/>
      <c r="W245" s="224"/>
      <c r="X245" s="238"/>
      <c r="Y245" s="239"/>
      <c r="Z245" s="225"/>
      <c r="AA245" s="224"/>
      <c r="AB245" s="236"/>
      <c r="CC245" s="217"/>
      <c r="CD245" s="227"/>
    </row>
    <row r="246" spans="2:82" ht="30" customHeight="1" x14ac:dyDescent="0.3">
      <c r="B246" s="217"/>
      <c r="C246" s="227"/>
      <c r="D246" s="227"/>
      <c r="E246" s="219" t="str">
        <f t="shared" si="296"/>
        <v/>
      </c>
      <c r="F246" s="220"/>
      <c r="G246" s="274" t="str">
        <f>IFERROR(VLOOKUP(F246,'Data (hidden)'!N229:O374,2,FALSE),"")</f>
        <v/>
      </c>
      <c r="H246" s="266"/>
      <c r="I246" s="221"/>
      <c r="J246" s="254">
        <f t="shared" si="294"/>
        <v>0</v>
      </c>
      <c r="K246" s="254" t="e">
        <f t="shared" si="295"/>
        <v>#VALUE!</v>
      </c>
      <c r="L246" s="254">
        <f t="shared" si="292"/>
        <v>0</v>
      </c>
      <c r="M246" s="255" t="str">
        <f t="shared" si="293"/>
        <v/>
      </c>
      <c r="N246" s="237"/>
      <c r="O246" s="224"/>
      <c r="P246" s="224"/>
      <c r="Q246" s="224"/>
      <c r="R246" s="225"/>
      <c r="S246" s="225"/>
      <c r="T246" s="225"/>
      <c r="U246" s="226"/>
      <c r="V246" s="223"/>
      <c r="W246" s="224"/>
      <c r="X246" s="238"/>
      <c r="Y246" s="239"/>
      <c r="Z246" s="225"/>
      <c r="AA246" s="224"/>
      <c r="AB246" s="236"/>
      <c r="CC246" s="217"/>
      <c r="CD246" s="227"/>
    </row>
    <row r="247" spans="2:82" ht="30" customHeight="1" x14ac:dyDescent="0.3">
      <c r="B247" s="217"/>
      <c r="C247" s="227"/>
      <c r="D247" s="227"/>
      <c r="E247" s="219" t="str">
        <f t="shared" si="296"/>
        <v/>
      </c>
      <c r="F247" s="220"/>
      <c r="G247" s="274" t="str">
        <f>IFERROR(VLOOKUP(F247,'Data (hidden)'!N230:O375,2,FALSE),"")</f>
        <v/>
      </c>
      <c r="H247" s="266"/>
      <c r="I247" s="221"/>
      <c r="J247" s="254">
        <f t="shared" si="294"/>
        <v>0</v>
      </c>
      <c r="K247" s="254" t="e">
        <f t="shared" si="295"/>
        <v>#VALUE!</v>
      </c>
      <c r="L247" s="254">
        <f t="shared" si="292"/>
        <v>0</v>
      </c>
      <c r="M247" s="255" t="str">
        <f t="shared" si="293"/>
        <v/>
      </c>
      <c r="N247" s="237"/>
      <c r="O247" s="224"/>
      <c r="P247" s="224"/>
      <c r="Q247" s="224"/>
      <c r="R247" s="225"/>
      <c r="S247" s="225"/>
      <c r="T247" s="225"/>
      <c r="U247" s="226"/>
      <c r="V247" s="223"/>
      <c r="W247" s="224"/>
      <c r="X247" s="238"/>
      <c r="Y247" s="239"/>
      <c r="Z247" s="225"/>
      <c r="AA247" s="224"/>
      <c r="AB247" s="236"/>
      <c r="CC247" s="217"/>
      <c r="CD247" s="227"/>
    </row>
    <row r="248" spans="2:82" ht="30" customHeight="1" x14ac:dyDescent="0.3">
      <c r="B248" s="217"/>
      <c r="C248" s="227"/>
      <c r="D248" s="227"/>
      <c r="E248" s="219" t="str">
        <f t="shared" si="296"/>
        <v/>
      </c>
      <c r="F248" s="220"/>
      <c r="G248" s="274" t="str">
        <f>IFERROR(VLOOKUP(F248,'Data (hidden)'!N231:O376,2,FALSE),"")</f>
        <v/>
      </c>
      <c r="H248" s="266"/>
      <c r="I248" s="221"/>
      <c r="J248" s="254">
        <f t="shared" si="294"/>
        <v>0</v>
      </c>
      <c r="K248" s="254" t="e">
        <f t="shared" si="295"/>
        <v>#VALUE!</v>
      </c>
      <c r="L248" s="254">
        <f t="shared" si="292"/>
        <v>0</v>
      </c>
      <c r="M248" s="255" t="str">
        <f t="shared" si="293"/>
        <v/>
      </c>
      <c r="N248" s="237"/>
      <c r="O248" s="224"/>
      <c r="P248" s="224"/>
      <c r="Q248" s="224"/>
      <c r="R248" s="225"/>
      <c r="S248" s="225"/>
      <c r="T248" s="225"/>
      <c r="U248" s="226"/>
      <c r="V248" s="223"/>
      <c r="W248" s="224"/>
      <c r="X248" s="238"/>
      <c r="Y248" s="239"/>
      <c r="Z248" s="225"/>
      <c r="AA248" s="224"/>
      <c r="AB248" s="236"/>
      <c r="CC248" s="217"/>
      <c r="CD248" s="227"/>
    </row>
    <row r="249" spans="2:82" ht="30" customHeight="1" x14ac:dyDescent="0.3">
      <c r="B249" s="217"/>
      <c r="C249" s="227"/>
      <c r="D249" s="227"/>
      <c r="E249" s="219" t="str">
        <f t="shared" si="296"/>
        <v/>
      </c>
      <c r="F249" s="220"/>
      <c r="G249" s="274" t="str">
        <f>IFERROR(VLOOKUP(F249,'Data (hidden)'!N232:O377,2,FALSE),"")</f>
        <v/>
      </c>
      <c r="H249" s="266"/>
      <c r="I249" s="221"/>
      <c r="J249" s="254">
        <f t="shared" si="294"/>
        <v>0</v>
      </c>
      <c r="K249" s="254" t="e">
        <f t="shared" si="295"/>
        <v>#VALUE!</v>
      </c>
      <c r="L249" s="254">
        <f t="shared" si="292"/>
        <v>0</v>
      </c>
      <c r="M249" s="255" t="str">
        <f t="shared" si="293"/>
        <v/>
      </c>
      <c r="N249" s="237"/>
      <c r="O249" s="224"/>
      <c r="P249" s="224"/>
      <c r="Q249" s="224"/>
      <c r="R249" s="225"/>
      <c r="S249" s="225"/>
      <c r="T249" s="225"/>
      <c r="U249" s="226"/>
      <c r="V249" s="223"/>
      <c r="W249" s="224"/>
      <c r="X249" s="238"/>
      <c r="Y249" s="239"/>
      <c r="Z249" s="225"/>
      <c r="AA249" s="224"/>
      <c r="AB249" s="236"/>
      <c r="CC249" s="217"/>
      <c r="CD249" s="227"/>
    </row>
    <row r="250" spans="2:82" ht="30" customHeight="1" x14ac:dyDescent="0.3">
      <c r="B250" s="217"/>
      <c r="C250" s="227"/>
      <c r="D250" s="227"/>
      <c r="E250" s="219" t="str">
        <f t="shared" si="296"/>
        <v/>
      </c>
      <c r="F250" s="220"/>
      <c r="G250" s="274" t="str">
        <f>IFERROR(VLOOKUP(F250,'Data (hidden)'!N233:O378,2,FALSE),"")</f>
        <v/>
      </c>
      <c r="H250" s="266"/>
      <c r="I250" s="221"/>
      <c r="J250" s="254">
        <f t="shared" si="294"/>
        <v>0</v>
      </c>
      <c r="K250" s="254" t="e">
        <f t="shared" si="295"/>
        <v>#VALUE!</v>
      </c>
      <c r="L250" s="254">
        <f t="shared" si="292"/>
        <v>0</v>
      </c>
      <c r="M250" s="255" t="str">
        <f t="shared" si="293"/>
        <v/>
      </c>
      <c r="N250" s="237"/>
      <c r="O250" s="224"/>
      <c r="P250" s="224"/>
      <c r="Q250" s="224"/>
      <c r="R250" s="225"/>
      <c r="S250" s="225"/>
      <c r="T250" s="225"/>
      <c r="U250" s="226"/>
      <c r="V250" s="223"/>
      <c r="W250" s="224"/>
      <c r="X250" s="238"/>
      <c r="Y250" s="239"/>
      <c r="Z250" s="225"/>
      <c r="AA250" s="224"/>
      <c r="AB250" s="236"/>
      <c r="CC250" s="217"/>
      <c r="CD250" s="227"/>
    </row>
    <row r="251" spans="2:82" ht="30" customHeight="1" x14ac:dyDescent="0.3">
      <c r="B251" s="217"/>
      <c r="C251" s="227"/>
      <c r="D251" s="227"/>
      <c r="E251" s="219" t="str">
        <f t="shared" si="296"/>
        <v/>
      </c>
      <c r="F251" s="220"/>
      <c r="G251" s="274" t="str">
        <f>IFERROR(VLOOKUP(F251,'Data (hidden)'!N234:O379,2,FALSE),"")</f>
        <v/>
      </c>
      <c r="H251" s="266"/>
      <c r="I251" s="221"/>
      <c r="J251" s="254">
        <f t="shared" si="294"/>
        <v>0</v>
      </c>
      <c r="K251" s="254" t="e">
        <f t="shared" si="295"/>
        <v>#VALUE!</v>
      </c>
      <c r="L251" s="254">
        <f t="shared" si="292"/>
        <v>0</v>
      </c>
      <c r="M251" s="255" t="str">
        <f t="shared" si="293"/>
        <v/>
      </c>
      <c r="N251" s="237"/>
      <c r="O251" s="224"/>
      <c r="P251" s="224"/>
      <c r="Q251" s="224"/>
      <c r="R251" s="225"/>
      <c r="S251" s="225"/>
      <c r="T251" s="225"/>
      <c r="U251" s="226"/>
      <c r="V251" s="223"/>
      <c r="W251" s="224"/>
      <c r="X251" s="238"/>
      <c r="Y251" s="239"/>
      <c r="Z251" s="225"/>
      <c r="AA251" s="224"/>
      <c r="AB251" s="236"/>
      <c r="CC251" s="217"/>
      <c r="CD251" s="227"/>
    </row>
    <row r="252" spans="2:82" ht="30" customHeight="1" x14ac:dyDescent="0.3">
      <c r="B252" s="217"/>
      <c r="C252" s="227"/>
      <c r="D252" s="227"/>
      <c r="E252" s="219" t="str">
        <f t="shared" si="296"/>
        <v/>
      </c>
      <c r="F252" s="220"/>
      <c r="G252" s="274" t="str">
        <f>IFERROR(VLOOKUP(F252,'Data (hidden)'!N235:O380,2,FALSE),"")</f>
        <v/>
      </c>
      <c r="H252" s="266"/>
      <c r="I252" s="221"/>
      <c r="J252" s="254">
        <f t="shared" si="294"/>
        <v>0</v>
      </c>
      <c r="K252" s="254" t="e">
        <f t="shared" si="295"/>
        <v>#VALUE!</v>
      </c>
      <c r="L252" s="254">
        <f t="shared" si="292"/>
        <v>0</v>
      </c>
      <c r="M252" s="255" t="str">
        <f t="shared" si="293"/>
        <v/>
      </c>
      <c r="N252" s="237"/>
      <c r="O252" s="224"/>
      <c r="P252" s="224"/>
      <c r="Q252" s="224"/>
      <c r="R252" s="225"/>
      <c r="S252" s="225"/>
      <c r="T252" s="225"/>
      <c r="U252" s="226"/>
      <c r="V252" s="223"/>
      <c r="W252" s="224"/>
      <c r="X252" s="238"/>
      <c r="Y252" s="239"/>
      <c r="Z252" s="225"/>
      <c r="AA252" s="224"/>
      <c r="AB252" s="236"/>
      <c r="CC252" s="217"/>
      <c r="CD252" s="227"/>
    </row>
    <row r="253" spans="2:82" ht="30" customHeight="1" x14ac:dyDescent="0.3">
      <c r="B253" s="217"/>
      <c r="C253" s="227"/>
      <c r="D253" s="227"/>
      <c r="E253" s="219" t="str">
        <f t="shared" si="296"/>
        <v/>
      </c>
      <c r="F253" s="220"/>
      <c r="G253" s="274" t="str">
        <f>IFERROR(VLOOKUP(F253,'Data (hidden)'!N236:O381,2,FALSE),"")</f>
        <v/>
      </c>
      <c r="H253" s="266"/>
      <c r="I253" s="221"/>
      <c r="J253" s="254">
        <f t="shared" si="294"/>
        <v>0</v>
      </c>
      <c r="K253" s="254" t="e">
        <f t="shared" si="295"/>
        <v>#VALUE!</v>
      </c>
      <c r="L253" s="254">
        <f t="shared" si="292"/>
        <v>0</v>
      </c>
      <c r="M253" s="255" t="str">
        <f t="shared" si="293"/>
        <v/>
      </c>
      <c r="N253" s="237"/>
      <c r="O253" s="224"/>
      <c r="P253" s="224"/>
      <c r="Q253" s="224"/>
      <c r="R253" s="225"/>
      <c r="S253" s="225"/>
      <c r="T253" s="225"/>
      <c r="U253" s="226"/>
      <c r="V253" s="223"/>
      <c r="W253" s="224"/>
      <c r="X253" s="238"/>
      <c r="Y253" s="239"/>
      <c r="Z253" s="225"/>
      <c r="AA253" s="224"/>
      <c r="AB253" s="236"/>
      <c r="CC253" s="217"/>
      <c r="CD253" s="227"/>
    </row>
    <row r="254" spans="2:82" ht="30" customHeight="1" x14ac:dyDescent="0.3">
      <c r="B254" s="217"/>
      <c r="C254" s="227"/>
      <c r="D254" s="227"/>
      <c r="E254" s="219" t="str">
        <f t="shared" si="296"/>
        <v/>
      </c>
      <c r="F254" s="220"/>
      <c r="G254" s="274" t="str">
        <f>IFERROR(VLOOKUP(F254,'Data (hidden)'!N237:O382,2,FALSE),"")</f>
        <v/>
      </c>
      <c r="H254" s="266"/>
      <c r="I254" s="221"/>
      <c r="J254" s="254">
        <f t="shared" si="294"/>
        <v>0</v>
      </c>
      <c r="K254" s="254" t="e">
        <f t="shared" si="295"/>
        <v>#VALUE!</v>
      </c>
      <c r="L254" s="254">
        <f t="shared" si="292"/>
        <v>0</v>
      </c>
      <c r="M254" s="255" t="str">
        <f t="shared" si="293"/>
        <v/>
      </c>
      <c r="N254" s="237"/>
      <c r="O254" s="224"/>
      <c r="P254" s="224"/>
      <c r="Q254" s="224"/>
      <c r="R254" s="225"/>
      <c r="S254" s="225"/>
      <c r="T254" s="225"/>
      <c r="U254" s="226"/>
      <c r="V254" s="223"/>
      <c r="W254" s="224"/>
      <c r="X254" s="238"/>
      <c r="Y254" s="239"/>
      <c r="Z254" s="225"/>
      <c r="AA254" s="224"/>
      <c r="AB254" s="236"/>
      <c r="CC254" s="217"/>
      <c r="CD254" s="227"/>
    </row>
    <row r="255" spans="2:82" ht="30" customHeight="1" x14ac:dyDescent="0.3">
      <c r="B255" s="217"/>
      <c r="C255" s="227"/>
      <c r="D255" s="227"/>
      <c r="E255" s="219" t="str">
        <f t="shared" si="296"/>
        <v/>
      </c>
      <c r="F255" s="220"/>
      <c r="G255" s="274" t="str">
        <f>IFERROR(VLOOKUP(F255,'Data (hidden)'!N238:O383,2,FALSE),"")</f>
        <v/>
      </c>
      <c r="H255" s="266"/>
      <c r="I255" s="221"/>
      <c r="J255" s="254">
        <f t="shared" si="294"/>
        <v>0</v>
      </c>
      <c r="K255" s="254" t="e">
        <f t="shared" si="295"/>
        <v>#VALUE!</v>
      </c>
      <c r="L255" s="254">
        <f t="shared" si="292"/>
        <v>0</v>
      </c>
      <c r="M255" s="255" t="str">
        <f t="shared" si="293"/>
        <v/>
      </c>
      <c r="N255" s="237"/>
      <c r="O255" s="224"/>
      <c r="P255" s="224"/>
      <c r="Q255" s="224"/>
      <c r="R255" s="225"/>
      <c r="S255" s="225"/>
      <c r="T255" s="225"/>
      <c r="U255" s="226"/>
      <c r="V255" s="223"/>
      <c r="W255" s="224"/>
      <c r="X255" s="238"/>
      <c r="Y255" s="239"/>
      <c r="Z255" s="225"/>
      <c r="AA255" s="224"/>
      <c r="AB255" s="236"/>
      <c r="CC255" s="217"/>
      <c r="CD255" s="227"/>
    </row>
    <row r="256" spans="2:82" ht="30" customHeight="1" x14ac:dyDescent="0.3">
      <c r="B256" s="217"/>
      <c r="C256" s="227"/>
      <c r="D256" s="227"/>
      <c r="E256" s="219" t="str">
        <f t="shared" si="296"/>
        <v/>
      </c>
      <c r="F256" s="220"/>
      <c r="G256" s="274" t="str">
        <f>IFERROR(VLOOKUP(F256,'Data (hidden)'!N239:O384,2,FALSE),"")</f>
        <v/>
      </c>
      <c r="H256" s="266"/>
      <c r="I256" s="221"/>
      <c r="J256" s="254">
        <f t="shared" si="294"/>
        <v>0</v>
      </c>
      <c r="K256" s="254" t="e">
        <f t="shared" si="295"/>
        <v>#VALUE!</v>
      </c>
      <c r="L256" s="254">
        <f t="shared" si="292"/>
        <v>0</v>
      </c>
      <c r="M256" s="255" t="str">
        <f t="shared" si="293"/>
        <v/>
      </c>
      <c r="N256" s="237"/>
      <c r="O256" s="224"/>
      <c r="P256" s="224"/>
      <c r="Q256" s="224"/>
      <c r="R256" s="225"/>
      <c r="S256" s="225"/>
      <c r="T256" s="225"/>
      <c r="U256" s="226"/>
      <c r="V256" s="223"/>
      <c r="W256" s="224"/>
      <c r="X256" s="238"/>
      <c r="Y256" s="239"/>
      <c r="Z256" s="225"/>
      <c r="AA256" s="224"/>
      <c r="AB256" s="236"/>
      <c r="CC256" s="217"/>
      <c r="CD256" s="227"/>
    </row>
    <row r="257" spans="2:82" ht="30" customHeight="1" x14ac:dyDescent="0.3">
      <c r="B257" s="217"/>
      <c r="C257" s="227"/>
      <c r="D257" s="227"/>
      <c r="E257" s="219" t="str">
        <f t="shared" si="296"/>
        <v/>
      </c>
      <c r="F257" s="220"/>
      <c r="G257" s="274" t="str">
        <f>IFERROR(VLOOKUP(F257,'Data (hidden)'!N240:O385,2,FALSE),"")</f>
        <v/>
      </c>
      <c r="H257" s="266"/>
      <c r="I257" s="221"/>
      <c r="J257" s="254">
        <f t="shared" si="294"/>
        <v>0</v>
      </c>
      <c r="K257" s="254" t="e">
        <f t="shared" si="295"/>
        <v>#VALUE!</v>
      </c>
      <c r="L257" s="254">
        <f t="shared" si="292"/>
        <v>0</v>
      </c>
      <c r="M257" s="255" t="str">
        <f t="shared" si="293"/>
        <v/>
      </c>
      <c r="N257" s="237"/>
      <c r="O257" s="224"/>
      <c r="P257" s="224"/>
      <c r="Q257" s="224"/>
      <c r="R257" s="225"/>
      <c r="S257" s="225"/>
      <c r="T257" s="225"/>
      <c r="U257" s="226"/>
      <c r="V257" s="223"/>
      <c r="W257" s="224"/>
      <c r="X257" s="238"/>
      <c r="Y257" s="239"/>
      <c r="Z257" s="225"/>
      <c r="AA257" s="224"/>
      <c r="AB257" s="236"/>
      <c r="CC257" s="217"/>
      <c r="CD257" s="227"/>
    </row>
    <row r="258" spans="2:82" ht="30" customHeight="1" x14ac:dyDescent="0.3">
      <c r="B258" s="217"/>
      <c r="C258" s="227"/>
      <c r="D258" s="227"/>
      <c r="E258" s="219" t="str">
        <f t="shared" si="296"/>
        <v/>
      </c>
      <c r="F258" s="220"/>
      <c r="G258" s="274" t="str">
        <f>IFERROR(VLOOKUP(F258,'Data (hidden)'!N241:O386,2,FALSE),"")</f>
        <v/>
      </c>
      <c r="H258" s="266"/>
      <c r="I258" s="221"/>
      <c r="J258" s="254">
        <f t="shared" si="294"/>
        <v>0</v>
      </c>
      <c r="K258" s="254" t="e">
        <f t="shared" si="295"/>
        <v>#VALUE!</v>
      </c>
      <c r="L258" s="254">
        <f t="shared" si="292"/>
        <v>0</v>
      </c>
      <c r="M258" s="255" t="str">
        <f t="shared" si="293"/>
        <v/>
      </c>
      <c r="N258" s="237"/>
      <c r="O258" s="224"/>
      <c r="P258" s="224"/>
      <c r="Q258" s="224"/>
      <c r="R258" s="225"/>
      <c r="S258" s="225"/>
      <c r="T258" s="225"/>
      <c r="U258" s="226"/>
      <c r="V258" s="223"/>
      <c r="W258" s="224"/>
      <c r="X258" s="238"/>
      <c r="Y258" s="239"/>
      <c r="Z258" s="225"/>
      <c r="AA258" s="224"/>
      <c r="AB258" s="236"/>
      <c r="CC258" s="217"/>
      <c r="CD258" s="227"/>
    </row>
    <row r="259" spans="2:82" ht="30" customHeight="1" x14ac:dyDescent="0.3">
      <c r="B259" s="217"/>
      <c r="C259" s="227"/>
      <c r="D259" s="227"/>
      <c r="E259" s="219" t="str">
        <f t="shared" si="296"/>
        <v/>
      </c>
      <c r="F259" s="220"/>
      <c r="G259" s="274" t="str">
        <f>IFERROR(VLOOKUP(F259,'Data (hidden)'!N242:O387,2,FALSE),"")</f>
        <v/>
      </c>
      <c r="H259" s="266"/>
      <c r="I259" s="221"/>
      <c r="J259" s="254">
        <f t="shared" si="294"/>
        <v>0</v>
      </c>
      <c r="K259" s="254" t="e">
        <f t="shared" si="295"/>
        <v>#VALUE!</v>
      </c>
      <c r="L259" s="254">
        <f t="shared" si="292"/>
        <v>0</v>
      </c>
      <c r="M259" s="255" t="str">
        <f t="shared" si="293"/>
        <v/>
      </c>
      <c r="N259" s="237"/>
      <c r="O259" s="224"/>
      <c r="P259" s="224"/>
      <c r="Q259" s="224"/>
      <c r="R259" s="225"/>
      <c r="S259" s="225"/>
      <c r="T259" s="225"/>
      <c r="U259" s="226"/>
      <c r="V259" s="223"/>
      <c r="W259" s="224"/>
      <c r="X259" s="238"/>
      <c r="Y259" s="239"/>
      <c r="Z259" s="225"/>
      <c r="AA259" s="224"/>
      <c r="AB259" s="236"/>
      <c r="CC259" s="217"/>
      <c r="CD259" s="227"/>
    </row>
    <row r="260" spans="2:82" ht="30" customHeight="1" x14ac:dyDescent="0.3">
      <c r="B260" s="217"/>
      <c r="C260" s="227"/>
      <c r="D260" s="227"/>
      <c r="E260" s="219" t="str">
        <f t="shared" si="296"/>
        <v/>
      </c>
      <c r="F260" s="220"/>
      <c r="G260" s="274" t="str">
        <f>IFERROR(VLOOKUP(F260,'Data (hidden)'!N243:O388,2,FALSE),"")</f>
        <v/>
      </c>
      <c r="H260" s="266"/>
      <c r="I260" s="221"/>
      <c r="J260" s="254">
        <f t="shared" si="294"/>
        <v>0</v>
      </c>
      <c r="K260" s="254" t="e">
        <f t="shared" si="295"/>
        <v>#VALUE!</v>
      </c>
      <c r="L260" s="254">
        <f t="shared" si="292"/>
        <v>0</v>
      </c>
      <c r="M260" s="255" t="str">
        <f t="shared" si="293"/>
        <v/>
      </c>
      <c r="N260" s="237"/>
      <c r="O260" s="224"/>
      <c r="P260" s="224"/>
      <c r="Q260" s="224"/>
      <c r="R260" s="225"/>
      <c r="S260" s="225"/>
      <c r="T260" s="225"/>
      <c r="U260" s="226"/>
      <c r="V260" s="223"/>
      <c r="W260" s="224"/>
      <c r="X260" s="238"/>
      <c r="Y260" s="239"/>
      <c r="Z260" s="225"/>
      <c r="AA260" s="224"/>
      <c r="AB260" s="236"/>
      <c r="CC260" s="217"/>
      <c r="CD260" s="227"/>
    </row>
    <row r="261" spans="2:82" ht="30" customHeight="1" x14ac:dyDescent="0.3">
      <c r="B261" s="217"/>
      <c r="C261" s="227"/>
      <c r="D261" s="227"/>
      <c r="E261" s="219" t="str">
        <f t="shared" si="296"/>
        <v/>
      </c>
      <c r="F261" s="220"/>
      <c r="G261" s="274" t="str">
        <f>IFERROR(VLOOKUP(F261,'Data (hidden)'!N244:O389,2,FALSE),"")</f>
        <v/>
      </c>
      <c r="H261" s="266"/>
      <c r="I261" s="221"/>
      <c r="J261" s="254">
        <f t="shared" si="294"/>
        <v>0</v>
      </c>
      <c r="K261" s="254" t="e">
        <f t="shared" si="295"/>
        <v>#VALUE!</v>
      </c>
      <c r="L261" s="254">
        <f t="shared" si="292"/>
        <v>0</v>
      </c>
      <c r="M261" s="255" t="str">
        <f t="shared" si="293"/>
        <v/>
      </c>
      <c r="N261" s="237"/>
      <c r="O261" s="224"/>
      <c r="P261" s="224"/>
      <c r="Q261" s="224"/>
      <c r="R261" s="225"/>
      <c r="S261" s="225"/>
      <c r="T261" s="225"/>
      <c r="U261" s="226"/>
      <c r="V261" s="223"/>
      <c r="W261" s="224"/>
      <c r="X261" s="238"/>
      <c r="Y261" s="239"/>
      <c r="Z261" s="225"/>
      <c r="AA261" s="224"/>
      <c r="AB261" s="236"/>
      <c r="CC261" s="217"/>
      <c r="CD261" s="227"/>
    </row>
    <row r="262" spans="2:82" ht="30" customHeight="1" x14ac:dyDescent="0.3">
      <c r="B262" s="217"/>
      <c r="C262" s="227"/>
      <c r="D262" s="227"/>
      <c r="E262" s="219" t="str">
        <f t="shared" si="296"/>
        <v/>
      </c>
      <c r="F262" s="220"/>
      <c r="G262" s="274" t="str">
        <f>IFERROR(VLOOKUP(F262,'Data (hidden)'!N245:O390,2,FALSE),"")</f>
        <v/>
      </c>
      <c r="H262" s="266"/>
      <c r="I262" s="221"/>
      <c r="J262" s="254">
        <f t="shared" si="294"/>
        <v>0</v>
      </c>
      <c r="K262" s="254" t="e">
        <f t="shared" si="295"/>
        <v>#VALUE!</v>
      </c>
      <c r="L262" s="254">
        <f t="shared" si="292"/>
        <v>0</v>
      </c>
      <c r="M262" s="255" t="str">
        <f t="shared" si="293"/>
        <v/>
      </c>
      <c r="N262" s="237"/>
      <c r="O262" s="224"/>
      <c r="P262" s="224"/>
      <c r="Q262" s="224"/>
      <c r="R262" s="225"/>
      <c r="S262" s="225"/>
      <c r="T262" s="225"/>
      <c r="U262" s="226"/>
      <c r="V262" s="223"/>
      <c r="W262" s="224"/>
      <c r="X262" s="238"/>
      <c r="Y262" s="239"/>
      <c r="Z262" s="225"/>
      <c r="AA262" s="224"/>
      <c r="AB262" s="236"/>
      <c r="CC262" s="217"/>
      <c r="CD262" s="227"/>
    </row>
    <row r="263" spans="2:82" ht="30" customHeight="1" x14ac:dyDescent="0.3">
      <c r="B263" s="217"/>
      <c r="C263" s="227"/>
      <c r="D263" s="227"/>
      <c r="E263" s="219" t="str">
        <f t="shared" si="296"/>
        <v/>
      </c>
      <c r="F263" s="220"/>
      <c r="G263" s="274" t="str">
        <f>IFERROR(VLOOKUP(F263,'Data (hidden)'!N246:O391,2,FALSE),"")</f>
        <v/>
      </c>
      <c r="H263" s="266"/>
      <c r="I263" s="221"/>
      <c r="J263" s="254">
        <f t="shared" si="294"/>
        <v>0</v>
      </c>
      <c r="K263" s="254" t="e">
        <f t="shared" si="295"/>
        <v>#VALUE!</v>
      </c>
      <c r="L263" s="254">
        <f t="shared" si="292"/>
        <v>0</v>
      </c>
      <c r="M263" s="255" t="str">
        <f t="shared" si="293"/>
        <v/>
      </c>
      <c r="N263" s="237"/>
      <c r="O263" s="224"/>
      <c r="P263" s="224"/>
      <c r="Q263" s="224"/>
      <c r="R263" s="225"/>
      <c r="S263" s="225"/>
      <c r="T263" s="225"/>
      <c r="U263" s="226"/>
      <c r="V263" s="223"/>
      <c r="W263" s="224"/>
      <c r="X263" s="238"/>
      <c r="Y263" s="239"/>
      <c r="Z263" s="225"/>
      <c r="AA263" s="224"/>
      <c r="AB263" s="236"/>
      <c r="CC263" s="217"/>
      <c r="CD263" s="227"/>
    </row>
    <row r="264" spans="2:82" ht="30" customHeight="1" x14ac:dyDescent="0.3">
      <c r="B264" s="217"/>
      <c r="C264" s="227"/>
      <c r="D264" s="227"/>
      <c r="E264" s="219" t="str">
        <f t="shared" si="296"/>
        <v/>
      </c>
      <c r="F264" s="220"/>
      <c r="G264" s="274" t="str">
        <f>IFERROR(VLOOKUP(F264,'Data (hidden)'!N247:O392,2,FALSE),"")</f>
        <v/>
      </c>
      <c r="H264" s="266"/>
      <c r="I264" s="221"/>
      <c r="J264" s="254">
        <f t="shared" si="294"/>
        <v>0</v>
      </c>
      <c r="K264" s="254" t="e">
        <f t="shared" si="295"/>
        <v>#VALUE!</v>
      </c>
      <c r="L264" s="254">
        <f t="shared" si="292"/>
        <v>0</v>
      </c>
      <c r="M264" s="255" t="str">
        <f t="shared" si="293"/>
        <v/>
      </c>
      <c r="N264" s="237"/>
      <c r="O264" s="224"/>
      <c r="P264" s="224"/>
      <c r="Q264" s="224"/>
      <c r="R264" s="225"/>
      <c r="S264" s="225"/>
      <c r="T264" s="225"/>
      <c r="U264" s="226"/>
      <c r="V264" s="223"/>
      <c r="W264" s="224"/>
      <c r="X264" s="238"/>
      <c r="Y264" s="239"/>
      <c r="Z264" s="225"/>
      <c r="AA264" s="224"/>
      <c r="AB264" s="236"/>
      <c r="CC264" s="217"/>
      <c r="CD264" s="227"/>
    </row>
    <row r="265" spans="2:82" ht="30" customHeight="1" x14ac:dyDescent="0.3">
      <c r="B265" s="217"/>
      <c r="C265" s="227"/>
      <c r="D265" s="227"/>
      <c r="E265" s="219" t="str">
        <f t="shared" si="296"/>
        <v/>
      </c>
      <c r="F265" s="220"/>
      <c r="G265" s="274" t="str">
        <f>IFERROR(VLOOKUP(F265,'Data (hidden)'!N248:O393,2,FALSE),"")</f>
        <v/>
      </c>
      <c r="H265" s="266"/>
      <c r="I265" s="221"/>
      <c r="J265" s="254">
        <f t="shared" si="294"/>
        <v>0</v>
      </c>
      <c r="K265" s="254" t="e">
        <f t="shared" si="295"/>
        <v>#VALUE!</v>
      </c>
      <c r="L265" s="254">
        <f t="shared" si="292"/>
        <v>0</v>
      </c>
      <c r="M265" s="255" t="str">
        <f t="shared" si="293"/>
        <v/>
      </c>
      <c r="N265" s="237"/>
      <c r="O265" s="224"/>
      <c r="P265" s="224"/>
      <c r="Q265" s="224"/>
      <c r="R265" s="225"/>
      <c r="S265" s="225"/>
      <c r="T265" s="225"/>
      <c r="U265" s="226"/>
      <c r="V265" s="223"/>
      <c r="W265" s="224"/>
      <c r="X265" s="238"/>
      <c r="Y265" s="239"/>
      <c r="Z265" s="225"/>
      <c r="AA265" s="224"/>
      <c r="AB265" s="236"/>
      <c r="CC265" s="217"/>
      <c r="CD265" s="227"/>
    </row>
    <row r="266" spans="2:82" ht="30" customHeight="1" x14ac:dyDescent="0.3">
      <c r="B266" s="217"/>
      <c r="C266" s="227"/>
      <c r="D266" s="227"/>
      <c r="E266" s="219" t="str">
        <f t="shared" si="296"/>
        <v/>
      </c>
      <c r="F266" s="220"/>
      <c r="G266" s="274" t="str">
        <f>IFERROR(VLOOKUP(F266,'Data (hidden)'!N249:O394,2,FALSE),"")</f>
        <v/>
      </c>
      <c r="H266" s="266"/>
      <c r="I266" s="221"/>
      <c r="J266" s="254">
        <f t="shared" si="294"/>
        <v>0</v>
      </c>
      <c r="K266" s="254" t="e">
        <f t="shared" si="295"/>
        <v>#VALUE!</v>
      </c>
      <c r="L266" s="254">
        <f t="shared" si="292"/>
        <v>0</v>
      </c>
      <c r="M266" s="255" t="str">
        <f t="shared" si="293"/>
        <v/>
      </c>
      <c r="N266" s="237"/>
      <c r="O266" s="224"/>
      <c r="P266" s="224"/>
      <c r="Q266" s="224"/>
      <c r="R266" s="225"/>
      <c r="S266" s="225"/>
      <c r="T266" s="225"/>
      <c r="U266" s="226"/>
      <c r="V266" s="223"/>
      <c r="W266" s="224"/>
      <c r="X266" s="238"/>
      <c r="Y266" s="239"/>
      <c r="Z266" s="225"/>
      <c r="AA266" s="224"/>
      <c r="AB266" s="236"/>
      <c r="CC266" s="217"/>
      <c r="CD266" s="227"/>
    </row>
    <row r="267" spans="2:82" ht="30" customHeight="1" x14ac:dyDescent="0.3">
      <c r="B267" s="217"/>
      <c r="C267" s="227"/>
      <c r="D267" s="227"/>
      <c r="E267" s="219" t="str">
        <f t="shared" si="296"/>
        <v/>
      </c>
      <c r="F267" s="220"/>
      <c r="G267" s="274" t="str">
        <f>IFERROR(VLOOKUP(F267,'Data (hidden)'!N250:O395,2,FALSE),"")</f>
        <v/>
      </c>
      <c r="H267" s="266"/>
      <c r="I267" s="221"/>
      <c r="J267" s="254">
        <f t="shared" si="294"/>
        <v>0</v>
      </c>
      <c r="K267" s="254" t="e">
        <f t="shared" si="295"/>
        <v>#VALUE!</v>
      </c>
      <c r="L267" s="254">
        <f t="shared" si="292"/>
        <v>0</v>
      </c>
      <c r="M267" s="255" t="str">
        <f t="shared" si="293"/>
        <v/>
      </c>
      <c r="N267" s="237"/>
      <c r="O267" s="224"/>
      <c r="P267" s="224"/>
      <c r="Q267" s="224"/>
      <c r="R267" s="225"/>
      <c r="S267" s="225"/>
      <c r="T267" s="225"/>
      <c r="U267" s="226"/>
      <c r="V267" s="223"/>
      <c r="W267" s="224"/>
      <c r="X267" s="238"/>
      <c r="Y267" s="239"/>
      <c r="Z267" s="225"/>
      <c r="AA267" s="224"/>
      <c r="AB267" s="236"/>
      <c r="CC267" s="217"/>
      <c r="CD267" s="227"/>
    </row>
    <row r="268" spans="2:82" ht="30" customHeight="1" x14ac:dyDescent="0.3">
      <c r="B268" s="217"/>
      <c r="C268" s="227"/>
      <c r="D268" s="227"/>
      <c r="E268" s="219" t="str">
        <f t="shared" si="296"/>
        <v/>
      </c>
      <c r="F268" s="220"/>
      <c r="G268" s="274" t="str">
        <f>IFERROR(VLOOKUP(F268,'Data (hidden)'!N251:O396,2,FALSE),"")</f>
        <v/>
      </c>
      <c r="H268" s="266"/>
      <c r="I268" s="221"/>
      <c r="J268" s="254">
        <f t="shared" si="294"/>
        <v>0</v>
      </c>
      <c r="K268" s="254" t="e">
        <f t="shared" si="295"/>
        <v>#VALUE!</v>
      </c>
      <c r="L268" s="254">
        <f t="shared" si="292"/>
        <v>0</v>
      </c>
      <c r="M268" s="255" t="str">
        <f t="shared" si="293"/>
        <v/>
      </c>
      <c r="N268" s="237"/>
      <c r="O268" s="224"/>
      <c r="P268" s="224"/>
      <c r="Q268" s="224"/>
      <c r="R268" s="225"/>
      <c r="S268" s="225"/>
      <c r="T268" s="225"/>
      <c r="U268" s="226"/>
      <c r="V268" s="223"/>
      <c r="W268" s="224"/>
      <c r="X268" s="238"/>
      <c r="Y268" s="239"/>
      <c r="Z268" s="225"/>
      <c r="AA268" s="224"/>
      <c r="AB268" s="236"/>
      <c r="CC268" s="217"/>
      <c r="CD268" s="227"/>
    </row>
    <row r="269" spans="2:82" ht="30" customHeight="1" x14ac:dyDescent="0.3">
      <c r="B269" s="217"/>
      <c r="C269" s="227"/>
      <c r="D269" s="227"/>
      <c r="E269" s="219" t="str">
        <f t="shared" si="296"/>
        <v/>
      </c>
      <c r="F269" s="220"/>
      <c r="G269" s="274" t="str">
        <f>IFERROR(VLOOKUP(F269,'Data (hidden)'!N252:O397,2,FALSE),"")</f>
        <v/>
      </c>
      <c r="H269" s="266"/>
      <c r="I269" s="221"/>
      <c r="J269" s="254">
        <f t="shared" si="294"/>
        <v>0</v>
      </c>
      <c r="K269" s="254" t="e">
        <f t="shared" si="295"/>
        <v>#VALUE!</v>
      </c>
      <c r="L269" s="254">
        <f t="shared" si="292"/>
        <v>0</v>
      </c>
      <c r="M269" s="255" t="str">
        <f t="shared" si="293"/>
        <v/>
      </c>
      <c r="N269" s="237"/>
      <c r="O269" s="224"/>
      <c r="P269" s="224"/>
      <c r="Q269" s="224"/>
      <c r="R269" s="225"/>
      <c r="S269" s="225"/>
      <c r="T269" s="225"/>
      <c r="U269" s="226"/>
      <c r="V269" s="223"/>
      <c r="W269" s="224"/>
      <c r="X269" s="238"/>
      <c r="Y269" s="239"/>
      <c r="Z269" s="225"/>
      <c r="AA269" s="224"/>
      <c r="AB269" s="236"/>
      <c r="CC269" s="217"/>
      <c r="CD269" s="227"/>
    </row>
    <row r="270" spans="2:82" ht="30" customHeight="1" x14ac:dyDescent="0.3">
      <c r="B270" s="217"/>
      <c r="C270" s="227"/>
      <c r="D270" s="227"/>
      <c r="E270" s="219" t="str">
        <f t="shared" si="296"/>
        <v/>
      </c>
      <c r="F270" s="220"/>
      <c r="G270" s="274" t="str">
        <f>IFERROR(VLOOKUP(F270,'Data (hidden)'!N253:O398,2,FALSE),"")</f>
        <v/>
      </c>
      <c r="H270" s="266"/>
      <c r="I270" s="221"/>
      <c r="J270" s="254">
        <f t="shared" si="294"/>
        <v>0</v>
      </c>
      <c r="K270" s="254" t="e">
        <f t="shared" si="295"/>
        <v>#VALUE!</v>
      </c>
      <c r="L270" s="254">
        <f t="shared" si="292"/>
        <v>0</v>
      </c>
      <c r="M270" s="255" t="str">
        <f t="shared" si="293"/>
        <v/>
      </c>
      <c r="N270" s="237"/>
      <c r="O270" s="224"/>
      <c r="P270" s="224"/>
      <c r="Q270" s="224"/>
      <c r="R270" s="225"/>
      <c r="S270" s="225"/>
      <c r="T270" s="225"/>
      <c r="U270" s="226"/>
      <c r="V270" s="223"/>
      <c r="W270" s="224"/>
      <c r="X270" s="238"/>
      <c r="Y270" s="239"/>
      <c r="Z270" s="225"/>
      <c r="AA270" s="224"/>
      <c r="AB270" s="236"/>
      <c r="CC270" s="217"/>
      <c r="CD270" s="227"/>
    </row>
    <row r="271" spans="2:82" ht="30" customHeight="1" x14ac:dyDescent="0.3">
      <c r="B271" s="217"/>
      <c r="C271" s="227"/>
      <c r="D271" s="227"/>
      <c r="E271" s="219" t="str">
        <f t="shared" si="296"/>
        <v/>
      </c>
      <c r="F271" s="220"/>
      <c r="G271" s="274" t="str">
        <f>IFERROR(VLOOKUP(F271,'Data (hidden)'!N254:O399,2,FALSE),"")</f>
        <v/>
      </c>
      <c r="H271" s="266"/>
      <c r="I271" s="221"/>
      <c r="J271" s="254">
        <f t="shared" si="294"/>
        <v>0</v>
      </c>
      <c r="K271" s="254" t="e">
        <f t="shared" si="295"/>
        <v>#VALUE!</v>
      </c>
      <c r="L271" s="254">
        <f t="shared" si="292"/>
        <v>0</v>
      </c>
      <c r="M271" s="255" t="str">
        <f t="shared" si="293"/>
        <v/>
      </c>
      <c r="N271" s="237"/>
      <c r="O271" s="224"/>
      <c r="P271" s="224"/>
      <c r="Q271" s="224"/>
      <c r="R271" s="225"/>
      <c r="S271" s="225"/>
      <c r="T271" s="225"/>
      <c r="U271" s="226"/>
      <c r="V271" s="223"/>
      <c r="W271" s="224"/>
      <c r="X271" s="238"/>
      <c r="Y271" s="239"/>
      <c r="Z271" s="225"/>
      <c r="AA271" s="224"/>
      <c r="AB271" s="236"/>
      <c r="CC271" s="217"/>
      <c r="CD271" s="227"/>
    </row>
    <row r="272" spans="2:82" ht="30" customHeight="1" x14ac:dyDescent="0.3">
      <c r="B272" s="217"/>
      <c r="C272" s="227"/>
      <c r="D272" s="227"/>
      <c r="E272" s="219" t="str">
        <f t="shared" si="296"/>
        <v/>
      </c>
      <c r="F272" s="220"/>
      <c r="G272" s="274" t="str">
        <f>IFERROR(VLOOKUP(F272,'Data (hidden)'!N255:O400,2,FALSE),"")</f>
        <v/>
      </c>
      <c r="H272" s="266"/>
      <c r="I272" s="221"/>
      <c r="J272" s="254">
        <f t="shared" si="294"/>
        <v>0</v>
      </c>
      <c r="K272" s="254" t="e">
        <f t="shared" si="295"/>
        <v>#VALUE!</v>
      </c>
      <c r="L272" s="254">
        <f t="shared" si="292"/>
        <v>0</v>
      </c>
      <c r="M272" s="255" t="str">
        <f t="shared" si="293"/>
        <v/>
      </c>
      <c r="N272" s="237"/>
      <c r="O272" s="224"/>
      <c r="P272" s="224"/>
      <c r="Q272" s="224"/>
      <c r="R272" s="225"/>
      <c r="S272" s="225"/>
      <c r="T272" s="225"/>
      <c r="U272" s="226"/>
      <c r="V272" s="223"/>
      <c r="W272" s="224"/>
      <c r="X272" s="238"/>
      <c r="Y272" s="239"/>
      <c r="Z272" s="225"/>
      <c r="AA272" s="224"/>
      <c r="AB272" s="236"/>
      <c r="CC272" s="217"/>
      <c r="CD272" s="227"/>
    </row>
    <row r="273" spans="2:82" ht="30" customHeight="1" x14ac:dyDescent="0.3">
      <c r="B273" s="217"/>
      <c r="C273" s="227"/>
      <c r="D273" s="227"/>
      <c r="E273" s="219" t="str">
        <f t="shared" si="296"/>
        <v/>
      </c>
      <c r="F273" s="220"/>
      <c r="G273" s="274" t="str">
        <f>IFERROR(VLOOKUP(F273,'Data (hidden)'!N256:O401,2,FALSE),"")</f>
        <v/>
      </c>
      <c r="H273" s="266"/>
      <c r="I273" s="221"/>
      <c r="J273" s="254">
        <f t="shared" si="294"/>
        <v>0</v>
      </c>
      <c r="K273" s="254" t="e">
        <f t="shared" si="295"/>
        <v>#VALUE!</v>
      </c>
      <c r="L273" s="254">
        <f t="shared" si="292"/>
        <v>0</v>
      </c>
      <c r="M273" s="255" t="str">
        <f t="shared" si="293"/>
        <v/>
      </c>
      <c r="N273" s="237"/>
      <c r="O273" s="224"/>
      <c r="P273" s="224"/>
      <c r="Q273" s="224"/>
      <c r="R273" s="225"/>
      <c r="S273" s="225"/>
      <c r="T273" s="225"/>
      <c r="U273" s="226"/>
      <c r="V273" s="223"/>
      <c r="W273" s="224"/>
      <c r="X273" s="238"/>
      <c r="Y273" s="239"/>
      <c r="Z273" s="225"/>
      <c r="AA273" s="224"/>
      <c r="AB273" s="236"/>
      <c r="CC273" s="217"/>
      <c r="CD273" s="227"/>
    </row>
    <row r="274" spans="2:82" ht="30" customHeight="1" x14ac:dyDescent="0.3">
      <c r="B274" s="217"/>
      <c r="C274" s="227"/>
      <c r="D274" s="227"/>
      <c r="E274" s="219" t="str">
        <f t="shared" si="296"/>
        <v/>
      </c>
      <c r="F274" s="220"/>
      <c r="G274" s="274" t="str">
        <f>IFERROR(VLOOKUP(F274,'Data (hidden)'!N257:O402,2,FALSE),"")</f>
        <v/>
      </c>
      <c r="H274" s="266"/>
      <c r="I274" s="221"/>
      <c r="J274" s="254">
        <f t="shared" si="294"/>
        <v>0</v>
      </c>
      <c r="K274" s="254" t="e">
        <f t="shared" si="295"/>
        <v>#VALUE!</v>
      </c>
      <c r="L274" s="254">
        <f t="shared" si="292"/>
        <v>0</v>
      </c>
      <c r="M274" s="255" t="str">
        <f t="shared" si="293"/>
        <v/>
      </c>
      <c r="N274" s="237"/>
      <c r="O274" s="224"/>
      <c r="P274" s="224"/>
      <c r="Q274" s="224"/>
      <c r="R274" s="225"/>
      <c r="S274" s="225"/>
      <c r="T274" s="225"/>
      <c r="U274" s="226"/>
      <c r="V274" s="223"/>
      <c r="W274" s="224"/>
      <c r="X274" s="238"/>
      <c r="Y274" s="239"/>
      <c r="Z274" s="225"/>
      <c r="AA274" s="224"/>
      <c r="AB274" s="236"/>
      <c r="CC274" s="217"/>
      <c r="CD274" s="227"/>
    </row>
    <row r="275" spans="2:82" ht="30" customHeight="1" x14ac:dyDescent="0.3">
      <c r="B275" s="217"/>
      <c r="C275" s="227"/>
      <c r="D275" s="227"/>
      <c r="E275" s="219" t="str">
        <f t="shared" si="296"/>
        <v/>
      </c>
      <c r="F275" s="220"/>
      <c r="G275" s="274" t="str">
        <f>IFERROR(VLOOKUP(F275,'Data (hidden)'!N258:O403,2,FALSE),"")</f>
        <v/>
      </c>
      <c r="H275" s="266"/>
      <c r="I275" s="221"/>
      <c r="J275" s="254">
        <f t="shared" si="294"/>
        <v>0</v>
      </c>
      <c r="K275" s="254" t="e">
        <f t="shared" si="295"/>
        <v>#VALUE!</v>
      </c>
      <c r="L275" s="254">
        <f t="shared" ref="L275:L338" si="297">D275*0.01</f>
        <v>0</v>
      </c>
      <c r="M275" s="255" t="str">
        <f t="shared" ref="M275:M338" si="298">IFERROR(K275*I275,"")</f>
        <v/>
      </c>
      <c r="N275" s="237"/>
      <c r="O275" s="224"/>
      <c r="P275" s="224"/>
      <c r="Q275" s="224"/>
      <c r="R275" s="225"/>
      <c r="S275" s="225"/>
      <c r="T275" s="225"/>
      <c r="U275" s="226"/>
      <c r="V275" s="223"/>
      <c r="W275" s="224"/>
      <c r="X275" s="238"/>
      <c r="Y275" s="239"/>
      <c r="Z275" s="225"/>
      <c r="AA275" s="224"/>
      <c r="AB275" s="236"/>
      <c r="CC275" s="217"/>
      <c r="CD275" s="227"/>
    </row>
    <row r="276" spans="2:82" ht="30" customHeight="1" x14ac:dyDescent="0.3">
      <c r="B276" s="217"/>
      <c r="C276" s="227"/>
      <c r="D276" s="227"/>
      <c r="E276" s="219" t="str">
        <f t="shared" si="296"/>
        <v/>
      </c>
      <c r="F276" s="220"/>
      <c r="G276" s="274" t="str">
        <f>IFERROR(VLOOKUP(F276,'Data (hidden)'!N259:O404,2,FALSE),"")</f>
        <v/>
      </c>
      <c r="H276" s="266"/>
      <c r="I276" s="221"/>
      <c r="J276" s="254">
        <f t="shared" ref="J276:J339" si="299">H276*0.01</f>
        <v>0</v>
      </c>
      <c r="K276" s="254" t="e">
        <f t="shared" ref="K276:K339" si="300">E276*J276</f>
        <v>#VALUE!</v>
      </c>
      <c r="L276" s="254">
        <f t="shared" si="297"/>
        <v>0</v>
      </c>
      <c r="M276" s="255" t="str">
        <f t="shared" si="298"/>
        <v/>
      </c>
      <c r="N276" s="237"/>
      <c r="O276" s="224"/>
      <c r="P276" s="224"/>
      <c r="Q276" s="224"/>
      <c r="R276" s="225"/>
      <c r="S276" s="225"/>
      <c r="T276" s="225"/>
      <c r="U276" s="226"/>
      <c r="V276" s="223"/>
      <c r="W276" s="224"/>
      <c r="X276" s="238"/>
      <c r="Y276" s="239"/>
      <c r="Z276" s="225"/>
      <c r="AA276" s="224"/>
      <c r="AB276" s="236"/>
      <c r="CC276" s="217"/>
      <c r="CD276" s="227"/>
    </row>
    <row r="277" spans="2:82" ht="30" customHeight="1" x14ac:dyDescent="0.3">
      <c r="B277" s="217"/>
      <c r="C277" s="227"/>
      <c r="D277" s="227"/>
      <c r="E277" s="219" t="str">
        <f t="shared" si="296"/>
        <v/>
      </c>
      <c r="F277" s="220"/>
      <c r="G277" s="274" t="str">
        <f>IFERROR(VLOOKUP(F277,'Data (hidden)'!N260:O405,2,FALSE),"")</f>
        <v/>
      </c>
      <c r="H277" s="266"/>
      <c r="I277" s="221"/>
      <c r="J277" s="254">
        <f t="shared" si="299"/>
        <v>0</v>
      </c>
      <c r="K277" s="254" t="e">
        <f t="shared" si="300"/>
        <v>#VALUE!</v>
      </c>
      <c r="L277" s="254">
        <f t="shared" si="297"/>
        <v>0</v>
      </c>
      <c r="M277" s="255" t="str">
        <f t="shared" si="298"/>
        <v/>
      </c>
      <c r="N277" s="237"/>
      <c r="O277" s="224"/>
      <c r="P277" s="224"/>
      <c r="Q277" s="224"/>
      <c r="R277" s="225"/>
      <c r="S277" s="225"/>
      <c r="T277" s="225"/>
      <c r="U277" s="226"/>
      <c r="V277" s="223"/>
      <c r="W277" s="224"/>
      <c r="X277" s="238"/>
      <c r="Y277" s="239"/>
      <c r="Z277" s="225"/>
      <c r="AA277" s="224"/>
      <c r="AB277" s="236"/>
      <c r="CC277" s="217"/>
      <c r="CD277" s="227"/>
    </row>
    <row r="278" spans="2:82" ht="30" customHeight="1" x14ac:dyDescent="0.3">
      <c r="B278" s="217"/>
      <c r="C278" s="227"/>
      <c r="D278" s="227"/>
      <c r="E278" s="219" t="str">
        <f t="shared" si="296"/>
        <v/>
      </c>
      <c r="F278" s="220"/>
      <c r="G278" s="274" t="str">
        <f>IFERROR(VLOOKUP(F278,'Data (hidden)'!N261:O406,2,FALSE),"")</f>
        <v/>
      </c>
      <c r="H278" s="266"/>
      <c r="I278" s="221"/>
      <c r="J278" s="254">
        <f t="shared" si="299"/>
        <v>0</v>
      </c>
      <c r="K278" s="254" t="e">
        <f t="shared" si="300"/>
        <v>#VALUE!</v>
      </c>
      <c r="L278" s="254">
        <f t="shared" si="297"/>
        <v>0</v>
      </c>
      <c r="M278" s="255" t="str">
        <f t="shared" si="298"/>
        <v/>
      </c>
      <c r="N278" s="237"/>
      <c r="O278" s="224"/>
      <c r="P278" s="224"/>
      <c r="Q278" s="224"/>
      <c r="R278" s="225"/>
      <c r="S278" s="225"/>
      <c r="T278" s="225"/>
      <c r="U278" s="226"/>
      <c r="V278" s="223"/>
      <c r="W278" s="224"/>
      <c r="X278" s="238"/>
      <c r="Y278" s="239"/>
      <c r="Z278" s="225"/>
      <c r="AA278" s="224"/>
      <c r="AB278" s="236"/>
      <c r="CC278" s="217"/>
      <c r="CD278" s="227"/>
    </row>
    <row r="279" spans="2:82" ht="30" customHeight="1" x14ac:dyDescent="0.3">
      <c r="B279" s="217"/>
      <c r="C279" s="227"/>
      <c r="D279" s="227"/>
      <c r="E279" s="219" t="str">
        <f t="shared" si="296"/>
        <v/>
      </c>
      <c r="F279" s="220"/>
      <c r="G279" s="274" t="str">
        <f>IFERROR(VLOOKUP(F279,'Data (hidden)'!N262:O407,2,FALSE),"")</f>
        <v/>
      </c>
      <c r="H279" s="266"/>
      <c r="I279" s="221"/>
      <c r="J279" s="254">
        <f t="shared" si="299"/>
        <v>0</v>
      </c>
      <c r="K279" s="254" t="e">
        <f t="shared" si="300"/>
        <v>#VALUE!</v>
      </c>
      <c r="L279" s="254">
        <f t="shared" si="297"/>
        <v>0</v>
      </c>
      <c r="M279" s="255" t="str">
        <f t="shared" si="298"/>
        <v/>
      </c>
      <c r="N279" s="237"/>
      <c r="O279" s="224"/>
      <c r="P279" s="224"/>
      <c r="Q279" s="224"/>
      <c r="R279" s="225"/>
      <c r="S279" s="225"/>
      <c r="T279" s="225"/>
      <c r="U279" s="226"/>
      <c r="V279" s="223"/>
      <c r="W279" s="224"/>
      <c r="X279" s="238"/>
      <c r="Y279" s="239"/>
      <c r="Z279" s="225"/>
      <c r="AA279" s="224"/>
      <c r="AB279" s="236"/>
      <c r="CC279" s="217"/>
      <c r="CD279" s="227"/>
    </row>
    <row r="280" spans="2:82" ht="30" customHeight="1" x14ac:dyDescent="0.3">
      <c r="B280" s="217"/>
      <c r="C280" s="227"/>
      <c r="D280" s="227"/>
      <c r="E280" s="219" t="str">
        <f t="shared" si="296"/>
        <v/>
      </c>
      <c r="F280" s="220"/>
      <c r="G280" s="274" t="str">
        <f>IFERROR(VLOOKUP(F280,'Data (hidden)'!N263:O408,2,FALSE),"")</f>
        <v/>
      </c>
      <c r="H280" s="266"/>
      <c r="I280" s="221"/>
      <c r="J280" s="254">
        <f t="shared" si="299"/>
        <v>0</v>
      </c>
      <c r="K280" s="254" t="e">
        <f t="shared" si="300"/>
        <v>#VALUE!</v>
      </c>
      <c r="L280" s="254">
        <f t="shared" si="297"/>
        <v>0</v>
      </c>
      <c r="M280" s="255" t="str">
        <f t="shared" si="298"/>
        <v/>
      </c>
      <c r="N280" s="237"/>
      <c r="O280" s="224"/>
      <c r="P280" s="224"/>
      <c r="Q280" s="224"/>
      <c r="R280" s="225"/>
      <c r="S280" s="225"/>
      <c r="T280" s="225"/>
      <c r="U280" s="226"/>
      <c r="V280" s="223"/>
      <c r="W280" s="224"/>
      <c r="X280" s="238"/>
      <c r="Y280" s="239"/>
      <c r="Z280" s="225"/>
      <c r="AA280" s="224"/>
      <c r="AB280" s="236"/>
      <c r="CC280" s="217"/>
      <c r="CD280" s="227"/>
    </row>
    <row r="281" spans="2:82" ht="30" customHeight="1" x14ac:dyDescent="0.3">
      <c r="B281" s="217"/>
      <c r="C281" s="227"/>
      <c r="D281" s="227"/>
      <c r="E281" s="219" t="str">
        <f t="shared" si="296"/>
        <v/>
      </c>
      <c r="F281" s="220"/>
      <c r="G281" s="274" t="str">
        <f>IFERROR(VLOOKUP(F281,'Data (hidden)'!N264:O409,2,FALSE),"")</f>
        <v/>
      </c>
      <c r="H281" s="266"/>
      <c r="I281" s="221"/>
      <c r="J281" s="254">
        <f t="shared" si="299"/>
        <v>0</v>
      </c>
      <c r="K281" s="254" t="e">
        <f t="shared" si="300"/>
        <v>#VALUE!</v>
      </c>
      <c r="L281" s="254">
        <f t="shared" si="297"/>
        <v>0</v>
      </c>
      <c r="M281" s="255" t="str">
        <f t="shared" si="298"/>
        <v/>
      </c>
      <c r="N281" s="237"/>
      <c r="O281" s="224"/>
      <c r="P281" s="224"/>
      <c r="Q281" s="224"/>
      <c r="R281" s="225"/>
      <c r="S281" s="225"/>
      <c r="T281" s="225"/>
      <c r="U281" s="226"/>
      <c r="V281" s="223"/>
      <c r="W281" s="224"/>
      <c r="X281" s="238"/>
      <c r="Y281" s="239"/>
      <c r="Z281" s="225"/>
      <c r="AA281" s="224"/>
      <c r="AB281" s="236"/>
      <c r="CC281" s="217"/>
      <c r="CD281" s="227"/>
    </row>
    <row r="282" spans="2:82" ht="30" customHeight="1" x14ac:dyDescent="0.3">
      <c r="B282" s="217"/>
      <c r="C282" s="227"/>
      <c r="D282" s="227"/>
      <c r="E282" s="219" t="str">
        <f t="shared" si="296"/>
        <v/>
      </c>
      <c r="F282" s="220"/>
      <c r="G282" s="274" t="str">
        <f>IFERROR(VLOOKUP(F282,'Data (hidden)'!N265:O410,2,FALSE),"")</f>
        <v/>
      </c>
      <c r="H282" s="266"/>
      <c r="I282" s="221"/>
      <c r="J282" s="254">
        <f t="shared" si="299"/>
        <v>0</v>
      </c>
      <c r="K282" s="254" t="e">
        <f t="shared" si="300"/>
        <v>#VALUE!</v>
      </c>
      <c r="L282" s="254">
        <f t="shared" si="297"/>
        <v>0</v>
      </c>
      <c r="M282" s="255" t="str">
        <f t="shared" si="298"/>
        <v/>
      </c>
      <c r="N282" s="237"/>
      <c r="O282" s="224"/>
      <c r="P282" s="224"/>
      <c r="Q282" s="224"/>
      <c r="R282" s="225"/>
      <c r="S282" s="225"/>
      <c r="T282" s="225"/>
      <c r="U282" s="226"/>
      <c r="V282" s="223"/>
      <c r="W282" s="224"/>
      <c r="X282" s="238"/>
      <c r="Y282" s="239"/>
      <c r="Z282" s="225"/>
      <c r="AA282" s="224"/>
      <c r="AB282" s="236"/>
      <c r="CC282" s="217"/>
      <c r="CD282" s="227"/>
    </row>
    <row r="283" spans="2:82" ht="30" customHeight="1" x14ac:dyDescent="0.3">
      <c r="B283" s="217"/>
      <c r="C283" s="227"/>
      <c r="D283" s="227"/>
      <c r="E283" s="219" t="str">
        <f t="shared" si="296"/>
        <v/>
      </c>
      <c r="F283" s="220"/>
      <c r="G283" s="274" t="str">
        <f>IFERROR(VLOOKUP(F283,'Data (hidden)'!N266:O411,2,FALSE),"")</f>
        <v/>
      </c>
      <c r="H283" s="266"/>
      <c r="I283" s="221"/>
      <c r="J283" s="254">
        <f t="shared" si="299"/>
        <v>0</v>
      </c>
      <c r="K283" s="254" t="e">
        <f t="shared" si="300"/>
        <v>#VALUE!</v>
      </c>
      <c r="L283" s="254">
        <f t="shared" si="297"/>
        <v>0</v>
      </c>
      <c r="M283" s="255" t="str">
        <f t="shared" si="298"/>
        <v/>
      </c>
      <c r="N283" s="237"/>
      <c r="O283" s="224"/>
      <c r="P283" s="224"/>
      <c r="Q283" s="224"/>
      <c r="R283" s="225"/>
      <c r="S283" s="225"/>
      <c r="T283" s="225"/>
      <c r="U283" s="226"/>
      <c r="V283" s="223"/>
      <c r="W283" s="224"/>
      <c r="X283" s="238"/>
      <c r="Y283" s="239"/>
      <c r="Z283" s="225"/>
      <c r="AA283" s="224"/>
      <c r="AB283" s="236"/>
      <c r="CC283" s="217"/>
      <c r="CD283" s="227"/>
    </row>
    <row r="284" spans="2:82" ht="30" customHeight="1" x14ac:dyDescent="0.3">
      <c r="B284" s="217"/>
      <c r="C284" s="227"/>
      <c r="D284" s="227"/>
      <c r="E284" s="219" t="str">
        <f t="shared" si="296"/>
        <v/>
      </c>
      <c r="F284" s="220"/>
      <c r="G284" s="274" t="str">
        <f>IFERROR(VLOOKUP(F284,'Data (hidden)'!N267:O412,2,FALSE),"")</f>
        <v/>
      </c>
      <c r="H284" s="266"/>
      <c r="I284" s="221"/>
      <c r="J284" s="254">
        <f t="shared" si="299"/>
        <v>0</v>
      </c>
      <c r="K284" s="254" t="e">
        <f t="shared" si="300"/>
        <v>#VALUE!</v>
      </c>
      <c r="L284" s="254">
        <f t="shared" si="297"/>
        <v>0</v>
      </c>
      <c r="M284" s="255" t="str">
        <f t="shared" si="298"/>
        <v/>
      </c>
      <c r="N284" s="237"/>
      <c r="O284" s="224"/>
      <c r="P284" s="224"/>
      <c r="Q284" s="224"/>
      <c r="R284" s="225"/>
      <c r="S284" s="225"/>
      <c r="T284" s="225"/>
      <c r="U284" s="226"/>
      <c r="V284" s="223"/>
      <c r="W284" s="224"/>
      <c r="X284" s="238"/>
      <c r="Y284" s="239"/>
      <c r="Z284" s="225"/>
      <c r="AA284" s="224"/>
      <c r="AB284" s="236"/>
      <c r="CC284" s="217"/>
      <c r="CD284" s="227"/>
    </row>
    <row r="285" spans="2:82" ht="30" customHeight="1" x14ac:dyDescent="0.3">
      <c r="B285" s="217"/>
      <c r="C285" s="227"/>
      <c r="D285" s="227"/>
      <c r="E285" s="219" t="str">
        <f t="shared" si="296"/>
        <v/>
      </c>
      <c r="F285" s="220"/>
      <c r="G285" s="274" t="str">
        <f>IFERROR(VLOOKUP(F285,'Data (hidden)'!N268:O413,2,FALSE),"")</f>
        <v/>
      </c>
      <c r="H285" s="266"/>
      <c r="I285" s="221"/>
      <c r="J285" s="254">
        <f t="shared" si="299"/>
        <v>0</v>
      </c>
      <c r="K285" s="254" t="e">
        <f t="shared" si="300"/>
        <v>#VALUE!</v>
      </c>
      <c r="L285" s="254">
        <f t="shared" si="297"/>
        <v>0</v>
      </c>
      <c r="M285" s="255" t="str">
        <f t="shared" si="298"/>
        <v/>
      </c>
      <c r="N285" s="237"/>
      <c r="O285" s="224"/>
      <c r="P285" s="224"/>
      <c r="Q285" s="224"/>
      <c r="R285" s="225"/>
      <c r="S285" s="225"/>
      <c r="T285" s="225"/>
      <c r="U285" s="226"/>
      <c r="V285" s="223"/>
      <c r="W285" s="224"/>
      <c r="X285" s="238"/>
      <c r="Y285" s="239"/>
      <c r="Z285" s="225"/>
      <c r="AA285" s="224"/>
      <c r="AB285" s="236"/>
      <c r="CC285" s="217"/>
      <c r="CD285" s="227"/>
    </row>
    <row r="286" spans="2:82" ht="30" customHeight="1" x14ac:dyDescent="0.3">
      <c r="B286" s="217"/>
      <c r="C286" s="227"/>
      <c r="D286" s="227"/>
      <c r="E286" s="219" t="str">
        <f t="shared" si="296"/>
        <v/>
      </c>
      <c r="F286" s="220"/>
      <c r="G286" s="274" t="str">
        <f>IFERROR(VLOOKUP(F286,'Data (hidden)'!N269:O414,2,FALSE),"")</f>
        <v/>
      </c>
      <c r="H286" s="266"/>
      <c r="I286" s="221"/>
      <c r="J286" s="254">
        <f t="shared" si="299"/>
        <v>0</v>
      </c>
      <c r="K286" s="254" t="e">
        <f t="shared" si="300"/>
        <v>#VALUE!</v>
      </c>
      <c r="L286" s="254">
        <f t="shared" si="297"/>
        <v>0</v>
      </c>
      <c r="M286" s="255" t="str">
        <f t="shared" si="298"/>
        <v/>
      </c>
      <c r="N286" s="237"/>
      <c r="O286" s="224"/>
      <c r="P286" s="224"/>
      <c r="Q286" s="224"/>
      <c r="R286" s="225"/>
      <c r="S286" s="225"/>
      <c r="T286" s="225"/>
      <c r="U286" s="226"/>
      <c r="V286" s="223"/>
      <c r="W286" s="224"/>
      <c r="X286" s="238"/>
      <c r="Y286" s="239"/>
      <c r="Z286" s="225"/>
      <c r="AA286" s="224"/>
      <c r="AB286" s="236"/>
      <c r="CC286" s="217"/>
      <c r="CD286" s="227"/>
    </row>
    <row r="287" spans="2:82" ht="30" customHeight="1" x14ac:dyDescent="0.3">
      <c r="B287" s="217"/>
      <c r="C287" s="227"/>
      <c r="D287" s="227"/>
      <c r="E287" s="219" t="str">
        <f t="shared" si="296"/>
        <v/>
      </c>
      <c r="F287" s="220"/>
      <c r="G287" s="274" t="str">
        <f>IFERROR(VLOOKUP(F287,'Data (hidden)'!N270:O415,2,FALSE),"")</f>
        <v/>
      </c>
      <c r="H287" s="266"/>
      <c r="I287" s="221"/>
      <c r="J287" s="254">
        <f t="shared" si="299"/>
        <v>0</v>
      </c>
      <c r="K287" s="254" t="e">
        <f t="shared" si="300"/>
        <v>#VALUE!</v>
      </c>
      <c r="L287" s="254">
        <f t="shared" si="297"/>
        <v>0</v>
      </c>
      <c r="M287" s="255" t="str">
        <f t="shared" si="298"/>
        <v/>
      </c>
      <c r="N287" s="237"/>
      <c r="O287" s="224"/>
      <c r="P287" s="224"/>
      <c r="Q287" s="224"/>
      <c r="R287" s="225"/>
      <c r="S287" s="225"/>
      <c r="T287" s="225"/>
      <c r="U287" s="226"/>
      <c r="V287" s="223"/>
      <c r="W287" s="224"/>
      <c r="X287" s="238"/>
      <c r="Y287" s="239"/>
      <c r="Z287" s="225"/>
      <c r="AA287" s="224"/>
      <c r="AB287" s="236"/>
      <c r="CC287" s="217"/>
      <c r="CD287" s="227"/>
    </row>
    <row r="288" spans="2:82" ht="30" customHeight="1" x14ac:dyDescent="0.3">
      <c r="B288" s="217"/>
      <c r="C288" s="227"/>
      <c r="D288" s="227"/>
      <c r="E288" s="219" t="str">
        <f t="shared" si="296"/>
        <v/>
      </c>
      <c r="F288" s="220"/>
      <c r="G288" s="274" t="str">
        <f>IFERROR(VLOOKUP(F288,'Data (hidden)'!N271:O416,2,FALSE),"")</f>
        <v/>
      </c>
      <c r="H288" s="266"/>
      <c r="I288" s="221"/>
      <c r="J288" s="254">
        <f t="shared" si="299"/>
        <v>0</v>
      </c>
      <c r="K288" s="254" t="e">
        <f t="shared" si="300"/>
        <v>#VALUE!</v>
      </c>
      <c r="L288" s="254">
        <f t="shared" si="297"/>
        <v>0</v>
      </c>
      <c r="M288" s="255" t="str">
        <f t="shared" si="298"/>
        <v/>
      </c>
      <c r="N288" s="237"/>
      <c r="O288" s="224"/>
      <c r="P288" s="224"/>
      <c r="Q288" s="224"/>
      <c r="R288" s="225"/>
      <c r="S288" s="225"/>
      <c r="T288" s="225"/>
      <c r="U288" s="226"/>
      <c r="V288" s="223"/>
      <c r="W288" s="224"/>
      <c r="X288" s="238"/>
      <c r="Y288" s="239"/>
      <c r="Z288" s="225"/>
      <c r="AA288" s="224"/>
      <c r="AB288" s="236"/>
      <c r="CC288" s="217"/>
      <c r="CD288" s="227"/>
    </row>
    <row r="289" spans="2:82" ht="30" customHeight="1" x14ac:dyDescent="0.3">
      <c r="B289" s="217"/>
      <c r="C289" s="227"/>
      <c r="D289" s="227"/>
      <c r="E289" s="219" t="str">
        <f t="shared" si="296"/>
        <v/>
      </c>
      <c r="F289" s="220"/>
      <c r="G289" s="274" t="str">
        <f>IFERROR(VLOOKUP(F289,'Data (hidden)'!N272:O417,2,FALSE),"")</f>
        <v/>
      </c>
      <c r="H289" s="266"/>
      <c r="I289" s="221"/>
      <c r="J289" s="254">
        <f t="shared" si="299"/>
        <v>0</v>
      </c>
      <c r="K289" s="254" t="e">
        <f t="shared" si="300"/>
        <v>#VALUE!</v>
      </c>
      <c r="L289" s="254">
        <f t="shared" si="297"/>
        <v>0</v>
      </c>
      <c r="M289" s="255" t="str">
        <f t="shared" si="298"/>
        <v/>
      </c>
      <c r="N289" s="237"/>
      <c r="O289" s="224"/>
      <c r="P289" s="224"/>
      <c r="Q289" s="224"/>
      <c r="R289" s="225"/>
      <c r="S289" s="225"/>
      <c r="T289" s="225"/>
      <c r="U289" s="226"/>
      <c r="V289" s="223"/>
      <c r="W289" s="224"/>
      <c r="X289" s="238"/>
      <c r="Y289" s="239"/>
      <c r="Z289" s="225"/>
      <c r="AA289" s="224"/>
      <c r="AB289" s="236"/>
      <c r="CC289" s="217"/>
      <c r="CD289" s="227"/>
    </row>
    <row r="290" spans="2:82" ht="30" customHeight="1" x14ac:dyDescent="0.3">
      <c r="B290" s="217"/>
      <c r="C290" s="227"/>
      <c r="D290" s="227"/>
      <c r="E290" s="219" t="str">
        <f t="shared" si="296"/>
        <v/>
      </c>
      <c r="F290" s="220"/>
      <c r="G290" s="274" t="str">
        <f>IFERROR(VLOOKUP(F290,'Data (hidden)'!N273:O418,2,FALSE),"")</f>
        <v/>
      </c>
      <c r="H290" s="266"/>
      <c r="I290" s="221"/>
      <c r="J290" s="254">
        <f t="shared" si="299"/>
        <v>0</v>
      </c>
      <c r="K290" s="254" t="e">
        <f t="shared" si="300"/>
        <v>#VALUE!</v>
      </c>
      <c r="L290" s="254">
        <f t="shared" si="297"/>
        <v>0</v>
      </c>
      <c r="M290" s="255" t="str">
        <f t="shared" si="298"/>
        <v/>
      </c>
      <c r="N290" s="237"/>
      <c r="O290" s="224"/>
      <c r="P290" s="224"/>
      <c r="Q290" s="224"/>
      <c r="R290" s="225"/>
      <c r="S290" s="225"/>
      <c r="T290" s="225"/>
      <c r="U290" s="226"/>
      <c r="V290" s="223"/>
      <c r="W290" s="224"/>
      <c r="X290" s="238"/>
      <c r="Y290" s="239"/>
      <c r="Z290" s="225"/>
      <c r="AA290" s="224"/>
      <c r="AB290" s="236"/>
      <c r="CC290" s="217"/>
      <c r="CD290" s="227"/>
    </row>
    <row r="291" spans="2:82" ht="30" customHeight="1" x14ac:dyDescent="0.3">
      <c r="B291" s="217"/>
      <c r="C291" s="227"/>
      <c r="D291" s="227"/>
      <c r="E291" s="219" t="str">
        <f t="shared" si="296"/>
        <v/>
      </c>
      <c r="F291" s="220"/>
      <c r="G291" s="274" t="str">
        <f>IFERROR(VLOOKUP(F291,'Data (hidden)'!N274:O419,2,FALSE),"")</f>
        <v/>
      </c>
      <c r="H291" s="266"/>
      <c r="I291" s="221"/>
      <c r="J291" s="254">
        <f t="shared" si="299"/>
        <v>0</v>
      </c>
      <c r="K291" s="254" t="e">
        <f t="shared" si="300"/>
        <v>#VALUE!</v>
      </c>
      <c r="L291" s="254">
        <f t="shared" si="297"/>
        <v>0</v>
      </c>
      <c r="M291" s="255" t="str">
        <f t="shared" si="298"/>
        <v/>
      </c>
      <c r="N291" s="237"/>
      <c r="O291" s="224"/>
      <c r="P291" s="224"/>
      <c r="Q291" s="224"/>
      <c r="R291" s="225"/>
      <c r="S291" s="225"/>
      <c r="T291" s="225"/>
      <c r="U291" s="226"/>
      <c r="V291" s="223"/>
      <c r="W291" s="224"/>
      <c r="X291" s="238"/>
      <c r="Y291" s="239"/>
      <c r="Z291" s="225"/>
      <c r="AA291" s="224"/>
      <c r="AB291" s="236"/>
      <c r="CC291" s="217"/>
      <c r="CD291" s="227"/>
    </row>
    <row r="292" spans="2:82" ht="30" customHeight="1" x14ac:dyDescent="0.3">
      <c r="B292" s="217"/>
      <c r="C292" s="227"/>
      <c r="D292" s="227"/>
      <c r="E292" s="219" t="str">
        <f t="shared" si="296"/>
        <v/>
      </c>
      <c r="F292" s="220"/>
      <c r="G292" s="274" t="str">
        <f>IFERROR(VLOOKUP(F292,'Data (hidden)'!N275:O420,2,FALSE),"")</f>
        <v/>
      </c>
      <c r="H292" s="266"/>
      <c r="I292" s="221"/>
      <c r="J292" s="254">
        <f t="shared" si="299"/>
        <v>0</v>
      </c>
      <c r="K292" s="254" t="e">
        <f t="shared" si="300"/>
        <v>#VALUE!</v>
      </c>
      <c r="L292" s="254">
        <f t="shared" si="297"/>
        <v>0</v>
      </c>
      <c r="M292" s="255" t="str">
        <f t="shared" si="298"/>
        <v/>
      </c>
      <c r="N292" s="237"/>
      <c r="O292" s="224"/>
      <c r="P292" s="224"/>
      <c r="Q292" s="224"/>
      <c r="R292" s="225"/>
      <c r="S292" s="225"/>
      <c r="T292" s="225"/>
      <c r="U292" s="226"/>
      <c r="V292" s="223"/>
      <c r="W292" s="224"/>
      <c r="X292" s="238"/>
      <c r="Y292" s="239"/>
      <c r="Z292" s="225"/>
      <c r="AA292" s="224"/>
      <c r="AB292" s="236"/>
      <c r="CC292" s="217"/>
      <c r="CD292" s="227"/>
    </row>
    <row r="293" spans="2:82" ht="30" customHeight="1" x14ac:dyDescent="0.3">
      <c r="B293" s="217"/>
      <c r="C293" s="227"/>
      <c r="D293" s="227"/>
      <c r="E293" s="219" t="str">
        <f t="shared" si="296"/>
        <v/>
      </c>
      <c r="F293" s="220"/>
      <c r="G293" s="274" t="str">
        <f>IFERROR(VLOOKUP(F293,'Data (hidden)'!N276:O421,2,FALSE),"")</f>
        <v/>
      </c>
      <c r="H293" s="266"/>
      <c r="I293" s="221"/>
      <c r="J293" s="254">
        <f t="shared" si="299"/>
        <v>0</v>
      </c>
      <c r="K293" s="254" t="e">
        <f t="shared" si="300"/>
        <v>#VALUE!</v>
      </c>
      <c r="L293" s="254">
        <f t="shared" si="297"/>
        <v>0</v>
      </c>
      <c r="M293" s="255" t="str">
        <f t="shared" si="298"/>
        <v/>
      </c>
      <c r="N293" s="237"/>
      <c r="O293" s="224"/>
      <c r="P293" s="224"/>
      <c r="Q293" s="224"/>
      <c r="R293" s="225"/>
      <c r="S293" s="225"/>
      <c r="T293" s="225"/>
      <c r="U293" s="226"/>
      <c r="V293" s="223"/>
      <c r="W293" s="224"/>
      <c r="X293" s="238"/>
      <c r="Y293" s="239"/>
      <c r="Z293" s="225"/>
      <c r="AA293" s="224"/>
      <c r="AB293" s="236"/>
      <c r="CC293" s="217"/>
      <c r="CD293" s="227"/>
    </row>
    <row r="294" spans="2:82" ht="30" customHeight="1" x14ac:dyDescent="0.3">
      <c r="B294" s="217"/>
      <c r="C294" s="227"/>
      <c r="D294" s="227"/>
      <c r="E294" s="219" t="str">
        <f t="shared" si="296"/>
        <v/>
      </c>
      <c r="F294" s="220"/>
      <c r="G294" s="274" t="str">
        <f>IFERROR(VLOOKUP(F294,'Data (hidden)'!N277:O422,2,FALSE),"")</f>
        <v/>
      </c>
      <c r="H294" s="266"/>
      <c r="I294" s="221"/>
      <c r="J294" s="254">
        <f t="shared" si="299"/>
        <v>0</v>
      </c>
      <c r="K294" s="254" t="e">
        <f t="shared" si="300"/>
        <v>#VALUE!</v>
      </c>
      <c r="L294" s="254">
        <f t="shared" si="297"/>
        <v>0</v>
      </c>
      <c r="M294" s="255" t="str">
        <f t="shared" si="298"/>
        <v/>
      </c>
      <c r="N294" s="237"/>
      <c r="O294" s="224"/>
      <c r="P294" s="224"/>
      <c r="Q294" s="224"/>
      <c r="R294" s="225"/>
      <c r="S294" s="225"/>
      <c r="T294" s="225"/>
      <c r="U294" s="226"/>
      <c r="V294" s="223"/>
      <c r="W294" s="224"/>
      <c r="X294" s="238"/>
      <c r="Y294" s="239"/>
      <c r="Z294" s="225"/>
      <c r="AA294" s="224"/>
      <c r="AB294" s="236"/>
      <c r="CC294" s="217"/>
      <c r="CD294" s="227"/>
    </row>
    <row r="295" spans="2:82" ht="30" customHeight="1" x14ac:dyDescent="0.3">
      <c r="B295" s="217"/>
      <c r="C295" s="227"/>
      <c r="D295" s="227"/>
      <c r="E295" s="219" t="str">
        <f t="shared" si="296"/>
        <v/>
      </c>
      <c r="F295" s="220"/>
      <c r="G295" s="274" t="str">
        <f>IFERROR(VLOOKUP(F295,'Data (hidden)'!N278:O423,2,FALSE),"")</f>
        <v/>
      </c>
      <c r="H295" s="266"/>
      <c r="I295" s="221"/>
      <c r="J295" s="254">
        <f t="shared" si="299"/>
        <v>0</v>
      </c>
      <c r="K295" s="254" t="e">
        <f t="shared" si="300"/>
        <v>#VALUE!</v>
      </c>
      <c r="L295" s="254">
        <f t="shared" si="297"/>
        <v>0</v>
      </c>
      <c r="M295" s="255" t="str">
        <f t="shared" si="298"/>
        <v/>
      </c>
      <c r="N295" s="237"/>
      <c r="O295" s="224"/>
      <c r="P295" s="224"/>
      <c r="Q295" s="224"/>
      <c r="R295" s="225"/>
      <c r="S295" s="225"/>
      <c r="T295" s="225"/>
      <c r="U295" s="226"/>
      <c r="V295" s="223"/>
      <c r="W295" s="224"/>
      <c r="X295" s="238"/>
      <c r="Y295" s="239"/>
      <c r="Z295" s="225"/>
      <c r="AA295" s="224"/>
      <c r="AB295" s="236"/>
      <c r="CC295" s="217"/>
      <c r="CD295" s="227"/>
    </row>
    <row r="296" spans="2:82" ht="30" customHeight="1" x14ac:dyDescent="0.3">
      <c r="B296" s="217"/>
      <c r="C296" s="227"/>
      <c r="D296" s="227"/>
      <c r="E296" s="219" t="str">
        <f t="shared" si="296"/>
        <v/>
      </c>
      <c r="F296" s="220"/>
      <c r="G296" s="274" t="str">
        <f>IFERROR(VLOOKUP(F296,'Data (hidden)'!N279:O424,2,FALSE),"")</f>
        <v/>
      </c>
      <c r="H296" s="266"/>
      <c r="I296" s="221"/>
      <c r="J296" s="254">
        <f t="shared" si="299"/>
        <v>0</v>
      </c>
      <c r="K296" s="254" t="e">
        <f t="shared" si="300"/>
        <v>#VALUE!</v>
      </c>
      <c r="L296" s="254">
        <f t="shared" si="297"/>
        <v>0</v>
      </c>
      <c r="M296" s="255" t="str">
        <f t="shared" si="298"/>
        <v/>
      </c>
      <c r="N296" s="237"/>
      <c r="O296" s="224"/>
      <c r="P296" s="224"/>
      <c r="Q296" s="224"/>
      <c r="R296" s="225"/>
      <c r="S296" s="225"/>
      <c r="T296" s="225"/>
      <c r="U296" s="226"/>
      <c r="V296" s="223"/>
      <c r="W296" s="224"/>
      <c r="X296" s="238"/>
      <c r="Y296" s="239"/>
      <c r="Z296" s="225"/>
      <c r="AA296" s="224"/>
      <c r="AB296" s="236"/>
      <c r="CC296" s="217"/>
      <c r="CD296" s="227"/>
    </row>
    <row r="297" spans="2:82" ht="30" customHeight="1" x14ac:dyDescent="0.3">
      <c r="B297" s="217"/>
      <c r="C297" s="227"/>
      <c r="D297" s="227"/>
      <c r="E297" s="219" t="str">
        <f t="shared" si="296"/>
        <v/>
      </c>
      <c r="F297" s="220"/>
      <c r="G297" s="274" t="str">
        <f>IFERROR(VLOOKUP(F297,'Data (hidden)'!N280:O425,2,FALSE),"")</f>
        <v/>
      </c>
      <c r="H297" s="266"/>
      <c r="I297" s="221"/>
      <c r="J297" s="254">
        <f t="shared" si="299"/>
        <v>0</v>
      </c>
      <c r="K297" s="254" t="e">
        <f t="shared" si="300"/>
        <v>#VALUE!</v>
      </c>
      <c r="L297" s="254">
        <f t="shared" si="297"/>
        <v>0</v>
      </c>
      <c r="M297" s="255" t="str">
        <f t="shared" si="298"/>
        <v/>
      </c>
      <c r="N297" s="237"/>
      <c r="O297" s="224"/>
      <c r="P297" s="224"/>
      <c r="Q297" s="224"/>
      <c r="R297" s="225"/>
      <c r="S297" s="225"/>
      <c r="T297" s="225"/>
      <c r="U297" s="226"/>
      <c r="V297" s="223"/>
      <c r="W297" s="224"/>
      <c r="X297" s="238"/>
      <c r="Y297" s="239"/>
      <c r="Z297" s="225"/>
      <c r="AA297" s="224"/>
      <c r="AB297" s="236"/>
      <c r="CC297" s="217"/>
      <c r="CD297" s="227"/>
    </row>
    <row r="298" spans="2:82" ht="30" customHeight="1" x14ac:dyDescent="0.3">
      <c r="B298" s="217"/>
      <c r="C298" s="227"/>
      <c r="D298" s="227"/>
      <c r="E298" s="219" t="str">
        <f t="shared" si="296"/>
        <v/>
      </c>
      <c r="F298" s="220"/>
      <c r="G298" s="274" t="str">
        <f>IFERROR(VLOOKUP(F298,'Data (hidden)'!N281:O426,2,FALSE),"")</f>
        <v/>
      </c>
      <c r="H298" s="266"/>
      <c r="I298" s="221"/>
      <c r="J298" s="254">
        <f t="shared" si="299"/>
        <v>0</v>
      </c>
      <c r="K298" s="254" t="e">
        <f t="shared" si="300"/>
        <v>#VALUE!</v>
      </c>
      <c r="L298" s="254">
        <f t="shared" si="297"/>
        <v>0</v>
      </c>
      <c r="M298" s="255" t="str">
        <f t="shared" si="298"/>
        <v/>
      </c>
      <c r="N298" s="237"/>
      <c r="O298" s="224"/>
      <c r="P298" s="224"/>
      <c r="Q298" s="224"/>
      <c r="R298" s="225"/>
      <c r="S298" s="225"/>
      <c r="T298" s="225"/>
      <c r="U298" s="226"/>
      <c r="V298" s="223"/>
      <c r="W298" s="224"/>
      <c r="X298" s="238"/>
      <c r="Y298" s="239"/>
      <c r="Z298" s="225"/>
      <c r="AA298" s="224"/>
      <c r="AB298" s="236"/>
      <c r="CC298" s="217"/>
      <c r="CD298" s="227"/>
    </row>
    <row r="299" spans="2:82" ht="30" customHeight="1" x14ac:dyDescent="0.3">
      <c r="B299" s="217"/>
      <c r="C299" s="227"/>
      <c r="D299" s="227"/>
      <c r="E299" s="219" t="str">
        <f t="shared" si="296"/>
        <v/>
      </c>
      <c r="F299" s="220"/>
      <c r="G299" s="274" t="str">
        <f>IFERROR(VLOOKUP(F299,'Data (hidden)'!N282:O427,2,FALSE),"")</f>
        <v/>
      </c>
      <c r="H299" s="266"/>
      <c r="I299" s="221"/>
      <c r="J299" s="254">
        <f t="shared" si="299"/>
        <v>0</v>
      </c>
      <c r="K299" s="254" t="e">
        <f t="shared" si="300"/>
        <v>#VALUE!</v>
      </c>
      <c r="L299" s="254">
        <f t="shared" si="297"/>
        <v>0</v>
      </c>
      <c r="M299" s="255" t="str">
        <f t="shared" si="298"/>
        <v/>
      </c>
      <c r="N299" s="237"/>
      <c r="O299" s="224"/>
      <c r="P299" s="224"/>
      <c r="Q299" s="224"/>
      <c r="R299" s="225"/>
      <c r="S299" s="225"/>
      <c r="T299" s="225"/>
      <c r="U299" s="226"/>
      <c r="V299" s="223"/>
      <c r="W299" s="224"/>
      <c r="X299" s="238"/>
      <c r="Y299" s="239"/>
      <c r="Z299" s="225"/>
      <c r="AA299" s="224"/>
      <c r="AB299" s="236"/>
      <c r="CC299" s="217"/>
      <c r="CD299" s="227"/>
    </row>
    <row r="300" spans="2:82" ht="30" customHeight="1" x14ac:dyDescent="0.3">
      <c r="B300" s="217"/>
      <c r="C300" s="227"/>
      <c r="D300" s="227"/>
      <c r="E300" s="219" t="str">
        <f t="shared" si="296"/>
        <v/>
      </c>
      <c r="F300" s="220"/>
      <c r="G300" s="274" t="str">
        <f>IFERROR(VLOOKUP(F300,'Data (hidden)'!N283:O428,2,FALSE),"")</f>
        <v/>
      </c>
      <c r="H300" s="266"/>
      <c r="I300" s="221"/>
      <c r="J300" s="254">
        <f t="shared" si="299"/>
        <v>0</v>
      </c>
      <c r="K300" s="254" t="e">
        <f t="shared" si="300"/>
        <v>#VALUE!</v>
      </c>
      <c r="L300" s="254">
        <f t="shared" si="297"/>
        <v>0</v>
      </c>
      <c r="M300" s="255" t="str">
        <f t="shared" si="298"/>
        <v/>
      </c>
      <c r="N300" s="237"/>
      <c r="O300" s="224"/>
      <c r="P300" s="224"/>
      <c r="Q300" s="224"/>
      <c r="R300" s="225"/>
      <c r="S300" s="225"/>
      <c r="T300" s="225"/>
      <c r="U300" s="226"/>
      <c r="V300" s="223"/>
      <c r="W300" s="224"/>
      <c r="X300" s="238"/>
      <c r="Y300" s="239"/>
      <c r="Z300" s="225"/>
      <c r="AA300" s="224"/>
      <c r="AB300" s="236"/>
      <c r="CC300" s="217"/>
      <c r="CD300" s="227"/>
    </row>
    <row r="301" spans="2:82" ht="30" customHeight="1" x14ac:dyDescent="0.3">
      <c r="B301" s="217"/>
      <c r="C301" s="227"/>
      <c r="D301" s="227"/>
      <c r="E301" s="219" t="str">
        <f t="shared" si="296"/>
        <v/>
      </c>
      <c r="F301" s="220"/>
      <c r="G301" s="274" t="str">
        <f>IFERROR(VLOOKUP(F301,'Data (hidden)'!N284:O429,2,FALSE),"")</f>
        <v/>
      </c>
      <c r="H301" s="266"/>
      <c r="I301" s="221"/>
      <c r="J301" s="254">
        <f t="shared" si="299"/>
        <v>0</v>
      </c>
      <c r="K301" s="254" t="e">
        <f t="shared" si="300"/>
        <v>#VALUE!</v>
      </c>
      <c r="L301" s="254">
        <f t="shared" si="297"/>
        <v>0</v>
      </c>
      <c r="M301" s="255" t="str">
        <f t="shared" si="298"/>
        <v/>
      </c>
      <c r="N301" s="237"/>
      <c r="O301" s="224"/>
      <c r="P301" s="224"/>
      <c r="Q301" s="224"/>
      <c r="R301" s="225"/>
      <c r="S301" s="225"/>
      <c r="T301" s="225"/>
      <c r="U301" s="226"/>
      <c r="V301" s="223"/>
      <c r="W301" s="224"/>
      <c r="X301" s="238"/>
      <c r="Y301" s="239"/>
      <c r="Z301" s="225"/>
      <c r="AA301" s="224"/>
      <c r="AB301" s="236"/>
      <c r="CC301" s="217"/>
      <c r="CD301" s="227"/>
    </row>
    <row r="302" spans="2:82" ht="30" customHeight="1" x14ac:dyDescent="0.3">
      <c r="B302" s="217"/>
      <c r="C302" s="227"/>
      <c r="D302" s="227"/>
      <c r="E302" s="219" t="str">
        <f t="shared" si="296"/>
        <v/>
      </c>
      <c r="F302" s="220"/>
      <c r="G302" s="274" t="str">
        <f>IFERROR(VLOOKUP(F302,'Data (hidden)'!N285:O430,2,FALSE),"")</f>
        <v/>
      </c>
      <c r="H302" s="266"/>
      <c r="I302" s="221"/>
      <c r="J302" s="254">
        <f t="shared" si="299"/>
        <v>0</v>
      </c>
      <c r="K302" s="254" t="e">
        <f t="shared" si="300"/>
        <v>#VALUE!</v>
      </c>
      <c r="L302" s="254">
        <f t="shared" si="297"/>
        <v>0</v>
      </c>
      <c r="M302" s="255" t="str">
        <f t="shared" si="298"/>
        <v/>
      </c>
      <c r="N302" s="237"/>
      <c r="O302" s="224"/>
      <c r="P302" s="224"/>
      <c r="Q302" s="224"/>
      <c r="R302" s="225"/>
      <c r="S302" s="225"/>
      <c r="T302" s="225"/>
      <c r="U302" s="226"/>
      <c r="V302" s="223"/>
      <c r="W302" s="224"/>
      <c r="X302" s="238"/>
      <c r="Y302" s="239"/>
      <c r="Z302" s="225"/>
      <c r="AA302" s="224"/>
      <c r="AB302" s="236"/>
      <c r="CC302" s="217"/>
      <c r="CD302" s="227"/>
    </row>
    <row r="303" spans="2:82" ht="30" customHeight="1" x14ac:dyDescent="0.3">
      <c r="B303" s="217"/>
      <c r="C303" s="227"/>
      <c r="D303" s="227"/>
      <c r="E303" s="219" t="str">
        <f t="shared" si="296"/>
        <v/>
      </c>
      <c r="F303" s="220"/>
      <c r="G303" s="274" t="str">
        <f>IFERROR(VLOOKUP(F303,'Data (hidden)'!N286:O431,2,FALSE),"")</f>
        <v/>
      </c>
      <c r="H303" s="266"/>
      <c r="I303" s="221"/>
      <c r="J303" s="254">
        <f t="shared" si="299"/>
        <v>0</v>
      </c>
      <c r="K303" s="254" t="e">
        <f t="shared" si="300"/>
        <v>#VALUE!</v>
      </c>
      <c r="L303" s="254">
        <f t="shared" si="297"/>
        <v>0</v>
      </c>
      <c r="M303" s="255" t="str">
        <f t="shared" si="298"/>
        <v/>
      </c>
      <c r="N303" s="237"/>
      <c r="O303" s="224"/>
      <c r="P303" s="224"/>
      <c r="Q303" s="224"/>
      <c r="R303" s="225"/>
      <c r="S303" s="225"/>
      <c r="T303" s="225"/>
      <c r="U303" s="226"/>
      <c r="V303" s="223"/>
      <c r="W303" s="224"/>
      <c r="X303" s="238"/>
      <c r="Y303" s="239"/>
      <c r="Z303" s="225"/>
      <c r="AA303" s="224"/>
      <c r="AB303" s="236"/>
      <c r="CC303" s="217"/>
      <c r="CD303" s="227"/>
    </row>
    <row r="304" spans="2:82" ht="30" customHeight="1" x14ac:dyDescent="0.3">
      <c r="B304" s="217"/>
      <c r="C304" s="227"/>
      <c r="D304" s="227"/>
      <c r="E304" s="219" t="str">
        <f t="shared" si="296"/>
        <v/>
      </c>
      <c r="F304" s="220"/>
      <c r="G304" s="274" t="str">
        <f>IFERROR(VLOOKUP(F304,'Data (hidden)'!N287:O432,2,FALSE),"")</f>
        <v/>
      </c>
      <c r="H304" s="266"/>
      <c r="I304" s="221"/>
      <c r="J304" s="254">
        <f t="shared" si="299"/>
        <v>0</v>
      </c>
      <c r="K304" s="254" t="e">
        <f t="shared" si="300"/>
        <v>#VALUE!</v>
      </c>
      <c r="L304" s="254">
        <f t="shared" si="297"/>
        <v>0</v>
      </c>
      <c r="M304" s="255" t="str">
        <f t="shared" si="298"/>
        <v/>
      </c>
      <c r="N304" s="237"/>
      <c r="O304" s="224"/>
      <c r="P304" s="224"/>
      <c r="Q304" s="224"/>
      <c r="R304" s="225"/>
      <c r="S304" s="225"/>
      <c r="T304" s="225"/>
      <c r="U304" s="226"/>
      <c r="V304" s="223"/>
      <c r="W304" s="224"/>
      <c r="X304" s="238"/>
      <c r="Y304" s="239"/>
      <c r="Z304" s="225"/>
      <c r="AA304" s="224"/>
      <c r="AB304" s="236"/>
      <c r="CC304" s="217"/>
      <c r="CD304" s="227"/>
    </row>
    <row r="305" spans="2:82" ht="30" customHeight="1" x14ac:dyDescent="0.3">
      <c r="B305" s="217"/>
      <c r="C305" s="227"/>
      <c r="D305" s="227"/>
      <c r="E305" s="219" t="str">
        <f t="shared" si="296"/>
        <v/>
      </c>
      <c r="F305" s="220"/>
      <c r="G305" s="274" t="str">
        <f>IFERROR(VLOOKUP(F305,'Data (hidden)'!N288:O433,2,FALSE),"")</f>
        <v/>
      </c>
      <c r="H305" s="266"/>
      <c r="I305" s="221"/>
      <c r="J305" s="254">
        <f t="shared" si="299"/>
        <v>0</v>
      </c>
      <c r="K305" s="254" t="e">
        <f t="shared" si="300"/>
        <v>#VALUE!</v>
      </c>
      <c r="L305" s="254">
        <f t="shared" si="297"/>
        <v>0</v>
      </c>
      <c r="M305" s="255" t="str">
        <f t="shared" si="298"/>
        <v/>
      </c>
      <c r="N305" s="237"/>
      <c r="O305" s="224"/>
      <c r="P305" s="224"/>
      <c r="Q305" s="224"/>
      <c r="R305" s="225"/>
      <c r="S305" s="225"/>
      <c r="T305" s="225"/>
      <c r="U305" s="226"/>
      <c r="V305" s="223"/>
      <c r="W305" s="224"/>
      <c r="X305" s="238"/>
      <c r="Y305" s="239"/>
      <c r="Z305" s="225"/>
      <c r="AA305" s="224"/>
      <c r="AB305" s="236"/>
      <c r="CC305" s="217"/>
      <c r="CD305" s="227"/>
    </row>
    <row r="306" spans="2:82" ht="30" customHeight="1" x14ac:dyDescent="0.3">
      <c r="B306" s="217"/>
      <c r="C306" s="227"/>
      <c r="D306" s="227"/>
      <c r="E306" s="219" t="str">
        <f t="shared" si="296"/>
        <v/>
      </c>
      <c r="F306" s="220"/>
      <c r="G306" s="274" t="str">
        <f>IFERROR(VLOOKUP(F306,'Data (hidden)'!N289:O434,2,FALSE),"")</f>
        <v/>
      </c>
      <c r="H306" s="266"/>
      <c r="I306" s="221"/>
      <c r="J306" s="254">
        <f t="shared" si="299"/>
        <v>0</v>
      </c>
      <c r="K306" s="254" t="e">
        <f t="shared" si="300"/>
        <v>#VALUE!</v>
      </c>
      <c r="L306" s="254">
        <f t="shared" si="297"/>
        <v>0</v>
      </c>
      <c r="M306" s="255" t="str">
        <f t="shared" si="298"/>
        <v/>
      </c>
      <c r="N306" s="237"/>
      <c r="O306" s="224"/>
      <c r="P306" s="224"/>
      <c r="Q306" s="224"/>
      <c r="R306" s="225"/>
      <c r="S306" s="225"/>
      <c r="T306" s="225"/>
      <c r="U306" s="226"/>
      <c r="V306" s="223"/>
      <c r="W306" s="224"/>
      <c r="X306" s="238"/>
      <c r="Y306" s="239"/>
      <c r="Z306" s="225"/>
      <c r="AA306" s="224"/>
      <c r="AB306" s="236"/>
      <c r="CC306" s="217"/>
      <c r="CD306" s="227"/>
    </row>
    <row r="307" spans="2:82" ht="30" customHeight="1" x14ac:dyDescent="0.3">
      <c r="B307" s="217"/>
      <c r="C307" s="227"/>
      <c r="D307" s="227"/>
      <c r="E307" s="219" t="str">
        <f t="shared" si="296"/>
        <v/>
      </c>
      <c r="F307" s="220"/>
      <c r="G307" s="274" t="str">
        <f>IFERROR(VLOOKUP(F307,'Data (hidden)'!N290:O435,2,FALSE),"")</f>
        <v/>
      </c>
      <c r="H307" s="266"/>
      <c r="I307" s="221"/>
      <c r="J307" s="254">
        <f t="shared" si="299"/>
        <v>0</v>
      </c>
      <c r="K307" s="254" t="e">
        <f t="shared" si="300"/>
        <v>#VALUE!</v>
      </c>
      <c r="L307" s="254">
        <f t="shared" si="297"/>
        <v>0</v>
      </c>
      <c r="M307" s="255" t="str">
        <f t="shared" si="298"/>
        <v/>
      </c>
      <c r="N307" s="237"/>
      <c r="O307" s="224"/>
      <c r="P307" s="224"/>
      <c r="Q307" s="224"/>
      <c r="R307" s="225"/>
      <c r="S307" s="225"/>
      <c r="T307" s="225"/>
      <c r="U307" s="226"/>
      <c r="V307" s="223"/>
      <c r="W307" s="224"/>
      <c r="X307" s="238"/>
      <c r="Y307" s="239"/>
      <c r="Z307" s="225"/>
      <c r="AA307" s="224"/>
      <c r="AB307" s="236"/>
      <c r="CC307" s="217"/>
      <c r="CD307" s="227"/>
    </row>
    <row r="308" spans="2:82" ht="30" customHeight="1" x14ac:dyDescent="0.3">
      <c r="B308" s="217"/>
      <c r="C308" s="227"/>
      <c r="D308" s="227"/>
      <c r="E308" s="219" t="str">
        <f t="shared" ref="E308:E371" si="301">IF(SUM(C308-(C308*L308))=0,"",SUM(C308-(C308*L308)))</f>
        <v/>
      </c>
      <c r="F308" s="220"/>
      <c r="G308" s="274" t="str">
        <f>IFERROR(VLOOKUP(F308,'Data (hidden)'!N291:O436,2,FALSE),"")</f>
        <v/>
      </c>
      <c r="H308" s="266"/>
      <c r="I308" s="221"/>
      <c r="J308" s="254">
        <f t="shared" si="299"/>
        <v>0</v>
      </c>
      <c r="K308" s="254" t="e">
        <f t="shared" si="300"/>
        <v>#VALUE!</v>
      </c>
      <c r="L308" s="254">
        <f t="shared" si="297"/>
        <v>0</v>
      </c>
      <c r="M308" s="255" t="str">
        <f t="shared" si="298"/>
        <v/>
      </c>
      <c r="N308" s="237"/>
      <c r="O308" s="224"/>
      <c r="P308" s="224"/>
      <c r="Q308" s="224"/>
      <c r="R308" s="225"/>
      <c r="S308" s="225"/>
      <c r="T308" s="225"/>
      <c r="U308" s="226"/>
      <c r="V308" s="223"/>
      <c r="W308" s="224"/>
      <c r="X308" s="238"/>
      <c r="Y308" s="239"/>
      <c r="Z308" s="225"/>
      <c r="AA308" s="224"/>
      <c r="AB308" s="236"/>
      <c r="CC308" s="217"/>
      <c r="CD308" s="227"/>
    </row>
    <row r="309" spans="2:82" ht="30" customHeight="1" x14ac:dyDescent="0.3">
      <c r="B309" s="217"/>
      <c r="C309" s="227"/>
      <c r="D309" s="227"/>
      <c r="E309" s="219" t="str">
        <f t="shared" si="301"/>
        <v/>
      </c>
      <c r="F309" s="220"/>
      <c r="G309" s="274" t="str">
        <f>IFERROR(VLOOKUP(F309,'Data (hidden)'!N292:O437,2,FALSE),"")</f>
        <v/>
      </c>
      <c r="H309" s="266"/>
      <c r="I309" s="221"/>
      <c r="J309" s="254">
        <f t="shared" si="299"/>
        <v>0</v>
      </c>
      <c r="K309" s="254" t="e">
        <f t="shared" si="300"/>
        <v>#VALUE!</v>
      </c>
      <c r="L309" s="254">
        <f t="shared" si="297"/>
        <v>0</v>
      </c>
      <c r="M309" s="255" t="str">
        <f t="shared" si="298"/>
        <v/>
      </c>
      <c r="N309" s="237"/>
      <c r="O309" s="224"/>
      <c r="P309" s="224"/>
      <c r="Q309" s="224"/>
      <c r="R309" s="225"/>
      <c r="S309" s="225"/>
      <c r="T309" s="225"/>
      <c r="U309" s="226"/>
      <c r="V309" s="223"/>
      <c r="W309" s="224"/>
      <c r="X309" s="238"/>
      <c r="Y309" s="239"/>
      <c r="Z309" s="225"/>
      <c r="AA309" s="224"/>
      <c r="AB309" s="236"/>
      <c r="CC309" s="217"/>
      <c r="CD309" s="227"/>
    </row>
    <row r="310" spans="2:82" ht="30" customHeight="1" x14ac:dyDescent="0.3">
      <c r="B310" s="217"/>
      <c r="C310" s="227"/>
      <c r="D310" s="227"/>
      <c r="E310" s="219" t="str">
        <f t="shared" si="301"/>
        <v/>
      </c>
      <c r="F310" s="220"/>
      <c r="G310" s="274" t="str">
        <f>IFERROR(VLOOKUP(F310,'Data (hidden)'!N293:O438,2,FALSE),"")</f>
        <v/>
      </c>
      <c r="H310" s="266"/>
      <c r="I310" s="221"/>
      <c r="J310" s="254">
        <f t="shared" si="299"/>
        <v>0</v>
      </c>
      <c r="K310" s="254" t="e">
        <f t="shared" si="300"/>
        <v>#VALUE!</v>
      </c>
      <c r="L310" s="254">
        <f t="shared" si="297"/>
        <v>0</v>
      </c>
      <c r="M310" s="255" t="str">
        <f t="shared" si="298"/>
        <v/>
      </c>
      <c r="N310" s="237"/>
      <c r="O310" s="224"/>
      <c r="P310" s="224"/>
      <c r="Q310" s="224"/>
      <c r="R310" s="225"/>
      <c r="S310" s="225"/>
      <c r="T310" s="225"/>
      <c r="U310" s="226"/>
      <c r="V310" s="223"/>
      <c r="W310" s="224"/>
      <c r="X310" s="238"/>
      <c r="Y310" s="239"/>
      <c r="Z310" s="225"/>
      <c r="AA310" s="224"/>
      <c r="AB310" s="236"/>
      <c r="CC310" s="217"/>
      <c r="CD310" s="227"/>
    </row>
    <row r="311" spans="2:82" ht="30" customHeight="1" x14ac:dyDescent="0.3">
      <c r="B311" s="217"/>
      <c r="C311" s="227"/>
      <c r="D311" s="227"/>
      <c r="E311" s="219" t="str">
        <f t="shared" si="301"/>
        <v/>
      </c>
      <c r="F311" s="220"/>
      <c r="G311" s="274" t="str">
        <f>IFERROR(VLOOKUP(F311,'Data (hidden)'!N294:O439,2,FALSE),"")</f>
        <v/>
      </c>
      <c r="H311" s="266"/>
      <c r="I311" s="221"/>
      <c r="J311" s="254">
        <f t="shared" si="299"/>
        <v>0</v>
      </c>
      <c r="K311" s="254" t="e">
        <f t="shared" si="300"/>
        <v>#VALUE!</v>
      </c>
      <c r="L311" s="254">
        <f t="shared" si="297"/>
        <v>0</v>
      </c>
      <c r="M311" s="255" t="str">
        <f t="shared" si="298"/>
        <v/>
      </c>
      <c r="N311" s="237"/>
      <c r="O311" s="224"/>
      <c r="P311" s="224"/>
      <c r="Q311" s="224"/>
      <c r="R311" s="225"/>
      <c r="S311" s="225"/>
      <c r="T311" s="225"/>
      <c r="U311" s="226"/>
      <c r="V311" s="223"/>
      <c r="W311" s="224"/>
      <c r="X311" s="238"/>
      <c r="Y311" s="239"/>
      <c r="Z311" s="225"/>
      <c r="AA311" s="224"/>
      <c r="AB311" s="236"/>
      <c r="CC311" s="217"/>
      <c r="CD311" s="227"/>
    </row>
    <row r="312" spans="2:82" ht="30" customHeight="1" x14ac:dyDescent="0.3">
      <c r="B312" s="217"/>
      <c r="C312" s="227"/>
      <c r="D312" s="227"/>
      <c r="E312" s="219" t="str">
        <f t="shared" si="301"/>
        <v/>
      </c>
      <c r="F312" s="220"/>
      <c r="G312" s="274" t="str">
        <f>IFERROR(VLOOKUP(F312,'Data (hidden)'!N295:O440,2,FALSE),"")</f>
        <v/>
      </c>
      <c r="H312" s="266"/>
      <c r="I312" s="221"/>
      <c r="J312" s="254">
        <f t="shared" si="299"/>
        <v>0</v>
      </c>
      <c r="K312" s="254" t="e">
        <f t="shared" si="300"/>
        <v>#VALUE!</v>
      </c>
      <c r="L312" s="254">
        <f t="shared" si="297"/>
        <v>0</v>
      </c>
      <c r="M312" s="255" t="str">
        <f t="shared" si="298"/>
        <v/>
      </c>
      <c r="N312" s="237"/>
      <c r="O312" s="224"/>
      <c r="P312" s="224"/>
      <c r="Q312" s="224"/>
      <c r="R312" s="225"/>
      <c r="S312" s="225"/>
      <c r="T312" s="225"/>
      <c r="U312" s="226"/>
      <c r="V312" s="223"/>
      <c r="W312" s="224"/>
      <c r="X312" s="238"/>
      <c r="Y312" s="239"/>
      <c r="Z312" s="225"/>
      <c r="AA312" s="224"/>
      <c r="AB312" s="236"/>
      <c r="CC312" s="217"/>
      <c r="CD312" s="227"/>
    </row>
    <row r="313" spans="2:82" ht="30" customHeight="1" x14ac:dyDescent="0.3">
      <c r="B313" s="217"/>
      <c r="C313" s="227"/>
      <c r="D313" s="227"/>
      <c r="E313" s="219" t="str">
        <f t="shared" si="301"/>
        <v/>
      </c>
      <c r="F313" s="220"/>
      <c r="G313" s="274" t="str">
        <f>IFERROR(VLOOKUP(F313,'Data (hidden)'!N296:O441,2,FALSE),"")</f>
        <v/>
      </c>
      <c r="H313" s="266"/>
      <c r="I313" s="221"/>
      <c r="J313" s="254">
        <f t="shared" si="299"/>
        <v>0</v>
      </c>
      <c r="K313" s="254" t="e">
        <f t="shared" si="300"/>
        <v>#VALUE!</v>
      </c>
      <c r="L313" s="254">
        <f t="shared" si="297"/>
        <v>0</v>
      </c>
      <c r="M313" s="255" t="str">
        <f t="shared" si="298"/>
        <v/>
      </c>
      <c r="N313" s="237"/>
      <c r="O313" s="224"/>
      <c r="P313" s="224"/>
      <c r="Q313" s="224"/>
      <c r="R313" s="225"/>
      <c r="S313" s="225"/>
      <c r="T313" s="225"/>
      <c r="U313" s="226"/>
      <c r="V313" s="223"/>
      <c r="W313" s="224"/>
      <c r="X313" s="238"/>
      <c r="Y313" s="239"/>
      <c r="Z313" s="225"/>
      <c r="AA313" s="224"/>
      <c r="AB313" s="236"/>
      <c r="CC313" s="217"/>
      <c r="CD313" s="227"/>
    </row>
    <row r="314" spans="2:82" ht="30" customHeight="1" x14ac:dyDescent="0.3">
      <c r="B314" s="217"/>
      <c r="C314" s="227"/>
      <c r="D314" s="227"/>
      <c r="E314" s="219" t="str">
        <f t="shared" si="301"/>
        <v/>
      </c>
      <c r="F314" s="220"/>
      <c r="G314" s="274" t="str">
        <f>IFERROR(VLOOKUP(F314,'Data (hidden)'!N297:O442,2,FALSE),"")</f>
        <v/>
      </c>
      <c r="H314" s="266"/>
      <c r="I314" s="221"/>
      <c r="J314" s="254">
        <f t="shared" si="299"/>
        <v>0</v>
      </c>
      <c r="K314" s="254" t="e">
        <f t="shared" si="300"/>
        <v>#VALUE!</v>
      </c>
      <c r="L314" s="254">
        <f t="shared" si="297"/>
        <v>0</v>
      </c>
      <c r="M314" s="255" t="str">
        <f t="shared" si="298"/>
        <v/>
      </c>
      <c r="N314" s="237"/>
      <c r="O314" s="224"/>
      <c r="P314" s="224"/>
      <c r="Q314" s="224"/>
      <c r="R314" s="225"/>
      <c r="S314" s="225"/>
      <c r="T314" s="225"/>
      <c r="U314" s="226"/>
      <c r="V314" s="223"/>
      <c r="W314" s="224"/>
      <c r="X314" s="238"/>
      <c r="Y314" s="239"/>
      <c r="Z314" s="225"/>
      <c r="AA314" s="224"/>
      <c r="AB314" s="236"/>
      <c r="CC314" s="217"/>
      <c r="CD314" s="227"/>
    </row>
    <row r="315" spans="2:82" ht="30" customHeight="1" x14ac:dyDescent="0.3">
      <c r="B315" s="217"/>
      <c r="C315" s="227"/>
      <c r="D315" s="227"/>
      <c r="E315" s="219" t="str">
        <f t="shared" si="301"/>
        <v/>
      </c>
      <c r="F315" s="220"/>
      <c r="G315" s="274" t="str">
        <f>IFERROR(VLOOKUP(F315,'Data (hidden)'!N298:O443,2,FALSE),"")</f>
        <v/>
      </c>
      <c r="H315" s="266"/>
      <c r="I315" s="221"/>
      <c r="J315" s="254">
        <f t="shared" si="299"/>
        <v>0</v>
      </c>
      <c r="K315" s="254" t="e">
        <f t="shared" si="300"/>
        <v>#VALUE!</v>
      </c>
      <c r="L315" s="254">
        <f t="shared" si="297"/>
        <v>0</v>
      </c>
      <c r="M315" s="255" t="str">
        <f t="shared" si="298"/>
        <v/>
      </c>
      <c r="N315" s="237"/>
      <c r="O315" s="224"/>
      <c r="P315" s="224"/>
      <c r="Q315" s="224"/>
      <c r="R315" s="225"/>
      <c r="S315" s="225"/>
      <c r="T315" s="225"/>
      <c r="U315" s="226"/>
      <c r="V315" s="223"/>
      <c r="W315" s="224"/>
      <c r="X315" s="238"/>
      <c r="Y315" s="239"/>
      <c r="Z315" s="225"/>
      <c r="AA315" s="224"/>
      <c r="AB315" s="236"/>
      <c r="CC315" s="217"/>
      <c r="CD315" s="227"/>
    </row>
    <row r="316" spans="2:82" ht="30" customHeight="1" x14ac:dyDescent="0.3">
      <c r="B316" s="217"/>
      <c r="C316" s="227"/>
      <c r="D316" s="227"/>
      <c r="E316" s="219" t="str">
        <f t="shared" si="301"/>
        <v/>
      </c>
      <c r="F316" s="220"/>
      <c r="G316" s="274" t="str">
        <f>IFERROR(VLOOKUP(F316,'Data (hidden)'!N299:O444,2,FALSE),"")</f>
        <v/>
      </c>
      <c r="H316" s="266"/>
      <c r="I316" s="221"/>
      <c r="J316" s="254">
        <f t="shared" si="299"/>
        <v>0</v>
      </c>
      <c r="K316" s="254" t="e">
        <f t="shared" si="300"/>
        <v>#VALUE!</v>
      </c>
      <c r="L316" s="254">
        <f t="shared" si="297"/>
        <v>0</v>
      </c>
      <c r="M316" s="255" t="str">
        <f t="shared" si="298"/>
        <v/>
      </c>
      <c r="N316" s="237"/>
      <c r="O316" s="224"/>
      <c r="P316" s="224"/>
      <c r="Q316" s="224"/>
      <c r="R316" s="225"/>
      <c r="S316" s="225"/>
      <c r="T316" s="225"/>
      <c r="U316" s="226"/>
      <c r="V316" s="223"/>
      <c r="W316" s="224"/>
      <c r="X316" s="238"/>
      <c r="Y316" s="239"/>
      <c r="Z316" s="225"/>
      <c r="AA316" s="224"/>
      <c r="AB316" s="236"/>
      <c r="CC316" s="217"/>
      <c r="CD316" s="227"/>
    </row>
    <row r="317" spans="2:82" ht="30" customHeight="1" x14ac:dyDescent="0.3">
      <c r="B317" s="217"/>
      <c r="C317" s="227"/>
      <c r="D317" s="227"/>
      <c r="E317" s="219" t="str">
        <f t="shared" si="301"/>
        <v/>
      </c>
      <c r="F317" s="220"/>
      <c r="G317" s="274" t="str">
        <f>IFERROR(VLOOKUP(F317,'Data (hidden)'!N300:O445,2,FALSE),"")</f>
        <v/>
      </c>
      <c r="H317" s="266"/>
      <c r="I317" s="221"/>
      <c r="J317" s="254">
        <f t="shared" si="299"/>
        <v>0</v>
      </c>
      <c r="K317" s="254" t="e">
        <f t="shared" si="300"/>
        <v>#VALUE!</v>
      </c>
      <c r="L317" s="254">
        <f t="shared" si="297"/>
        <v>0</v>
      </c>
      <c r="M317" s="255" t="str">
        <f t="shared" si="298"/>
        <v/>
      </c>
      <c r="N317" s="237"/>
      <c r="O317" s="224"/>
      <c r="P317" s="224"/>
      <c r="Q317" s="224"/>
      <c r="R317" s="225"/>
      <c r="S317" s="225"/>
      <c r="T317" s="225"/>
      <c r="U317" s="226"/>
      <c r="V317" s="223"/>
      <c r="W317" s="224"/>
      <c r="X317" s="238"/>
      <c r="Y317" s="239"/>
      <c r="Z317" s="225"/>
      <c r="AA317" s="224"/>
      <c r="AB317" s="236"/>
      <c r="CC317" s="217"/>
      <c r="CD317" s="227"/>
    </row>
    <row r="318" spans="2:82" ht="30" customHeight="1" x14ac:dyDescent="0.3">
      <c r="B318" s="217"/>
      <c r="C318" s="227"/>
      <c r="D318" s="227"/>
      <c r="E318" s="219" t="str">
        <f t="shared" si="301"/>
        <v/>
      </c>
      <c r="F318" s="220"/>
      <c r="G318" s="274" t="str">
        <f>IFERROR(VLOOKUP(F318,'Data (hidden)'!N301:O446,2,FALSE),"")</f>
        <v/>
      </c>
      <c r="H318" s="266"/>
      <c r="I318" s="221"/>
      <c r="J318" s="254">
        <f t="shared" si="299"/>
        <v>0</v>
      </c>
      <c r="K318" s="254" t="e">
        <f t="shared" si="300"/>
        <v>#VALUE!</v>
      </c>
      <c r="L318" s="254">
        <f t="shared" si="297"/>
        <v>0</v>
      </c>
      <c r="M318" s="255" t="str">
        <f t="shared" si="298"/>
        <v/>
      </c>
      <c r="N318" s="237"/>
      <c r="O318" s="224"/>
      <c r="P318" s="224"/>
      <c r="Q318" s="224"/>
      <c r="R318" s="225"/>
      <c r="S318" s="225"/>
      <c r="T318" s="225"/>
      <c r="U318" s="226"/>
      <c r="V318" s="223"/>
      <c r="W318" s="224"/>
      <c r="X318" s="238"/>
      <c r="Y318" s="239"/>
      <c r="Z318" s="225"/>
      <c r="AA318" s="224"/>
      <c r="AB318" s="236"/>
      <c r="CC318" s="217"/>
      <c r="CD318" s="227"/>
    </row>
    <row r="319" spans="2:82" ht="30" customHeight="1" x14ac:dyDescent="0.3">
      <c r="B319" s="217"/>
      <c r="C319" s="227"/>
      <c r="D319" s="227"/>
      <c r="E319" s="219" t="str">
        <f t="shared" si="301"/>
        <v/>
      </c>
      <c r="F319" s="220"/>
      <c r="G319" s="274" t="str">
        <f>IFERROR(VLOOKUP(F319,'Data (hidden)'!N302:O447,2,FALSE),"")</f>
        <v/>
      </c>
      <c r="H319" s="266"/>
      <c r="I319" s="221"/>
      <c r="J319" s="254">
        <f t="shared" si="299"/>
        <v>0</v>
      </c>
      <c r="K319" s="254" t="e">
        <f t="shared" si="300"/>
        <v>#VALUE!</v>
      </c>
      <c r="L319" s="254">
        <f t="shared" si="297"/>
        <v>0</v>
      </c>
      <c r="M319" s="255" t="str">
        <f t="shared" si="298"/>
        <v/>
      </c>
      <c r="N319" s="237"/>
      <c r="O319" s="224"/>
      <c r="P319" s="224"/>
      <c r="Q319" s="224"/>
      <c r="R319" s="225"/>
      <c r="S319" s="225"/>
      <c r="T319" s="225"/>
      <c r="U319" s="226"/>
      <c r="V319" s="223"/>
      <c r="W319" s="224"/>
      <c r="X319" s="238"/>
      <c r="Y319" s="239"/>
      <c r="Z319" s="225"/>
      <c r="AA319" s="224"/>
      <c r="AB319" s="236"/>
      <c r="CC319" s="217"/>
      <c r="CD319" s="227"/>
    </row>
    <row r="320" spans="2:82" ht="30" customHeight="1" x14ac:dyDescent="0.3">
      <c r="B320" s="217"/>
      <c r="C320" s="227"/>
      <c r="D320" s="227"/>
      <c r="E320" s="219" t="str">
        <f t="shared" si="301"/>
        <v/>
      </c>
      <c r="F320" s="220"/>
      <c r="G320" s="274" t="str">
        <f>IFERROR(VLOOKUP(F320,'Data (hidden)'!N303:O448,2,FALSE),"")</f>
        <v/>
      </c>
      <c r="H320" s="266"/>
      <c r="I320" s="221"/>
      <c r="J320" s="254">
        <f t="shared" si="299"/>
        <v>0</v>
      </c>
      <c r="K320" s="254" t="e">
        <f t="shared" si="300"/>
        <v>#VALUE!</v>
      </c>
      <c r="L320" s="254">
        <f t="shared" si="297"/>
        <v>0</v>
      </c>
      <c r="M320" s="255" t="str">
        <f t="shared" si="298"/>
        <v/>
      </c>
      <c r="N320" s="237"/>
      <c r="O320" s="224"/>
      <c r="P320" s="224"/>
      <c r="Q320" s="224"/>
      <c r="R320" s="225"/>
      <c r="S320" s="225"/>
      <c r="T320" s="225"/>
      <c r="U320" s="226"/>
      <c r="V320" s="223"/>
      <c r="W320" s="224"/>
      <c r="X320" s="238"/>
      <c r="Y320" s="239"/>
      <c r="Z320" s="225"/>
      <c r="AA320" s="224"/>
      <c r="AB320" s="236"/>
      <c r="CC320" s="217"/>
      <c r="CD320" s="227"/>
    </row>
    <row r="321" spans="2:82" ht="30" customHeight="1" x14ac:dyDescent="0.3">
      <c r="B321" s="217"/>
      <c r="C321" s="227"/>
      <c r="D321" s="227"/>
      <c r="E321" s="219" t="str">
        <f t="shared" si="301"/>
        <v/>
      </c>
      <c r="F321" s="220"/>
      <c r="G321" s="274" t="str">
        <f>IFERROR(VLOOKUP(F321,'Data (hidden)'!N304:O449,2,FALSE),"")</f>
        <v/>
      </c>
      <c r="H321" s="266"/>
      <c r="I321" s="221"/>
      <c r="J321" s="254">
        <f t="shared" si="299"/>
        <v>0</v>
      </c>
      <c r="K321" s="254" t="e">
        <f t="shared" si="300"/>
        <v>#VALUE!</v>
      </c>
      <c r="L321" s="254">
        <f t="shared" si="297"/>
        <v>0</v>
      </c>
      <c r="M321" s="255" t="str">
        <f t="shared" si="298"/>
        <v/>
      </c>
      <c r="N321" s="237"/>
      <c r="O321" s="224"/>
      <c r="P321" s="224"/>
      <c r="Q321" s="224"/>
      <c r="R321" s="225"/>
      <c r="S321" s="225"/>
      <c r="T321" s="225"/>
      <c r="U321" s="226"/>
      <c r="V321" s="223"/>
      <c r="W321" s="224"/>
      <c r="X321" s="238"/>
      <c r="Y321" s="239"/>
      <c r="Z321" s="225"/>
      <c r="AA321" s="224"/>
      <c r="AB321" s="236"/>
      <c r="CC321" s="217"/>
      <c r="CD321" s="227"/>
    </row>
    <row r="322" spans="2:82" ht="30" customHeight="1" x14ac:dyDescent="0.3">
      <c r="B322" s="217"/>
      <c r="C322" s="227"/>
      <c r="D322" s="227"/>
      <c r="E322" s="219" t="str">
        <f t="shared" si="301"/>
        <v/>
      </c>
      <c r="F322" s="220"/>
      <c r="G322" s="274" t="str">
        <f>IFERROR(VLOOKUP(F322,'Data (hidden)'!N305:O450,2,FALSE),"")</f>
        <v/>
      </c>
      <c r="H322" s="266"/>
      <c r="I322" s="221"/>
      <c r="J322" s="254">
        <f t="shared" si="299"/>
        <v>0</v>
      </c>
      <c r="K322" s="254" t="e">
        <f t="shared" si="300"/>
        <v>#VALUE!</v>
      </c>
      <c r="L322" s="254">
        <f t="shared" si="297"/>
        <v>0</v>
      </c>
      <c r="M322" s="255" t="str">
        <f t="shared" si="298"/>
        <v/>
      </c>
      <c r="N322" s="237"/>
      <c r="O322" s="224"/>
      <c r="P322" s="224"/>
      <c r="Q322" s="224"/>
      <c r="R322" s="225"/>
      <c r="S322" s="225"/>
      <c r="T322" s="225"/>
      <c r="U322" s="226"/>
      <c r="V322" s="223"/>
      <c r="W322" s="224"/>
      <c r="X322" s="238"/>
      <c r="Y322" s="239"/>
      <c r="Z322" s="225"/>
      <c r="AA322" s="224"/>
      <c r="AB322" s="236"/>
      <c r="CC322" s="217"/>
      <c r="CD322" s="227"/>
    </row>
    <row r="323" spans="2:82" ht="30" customHeight="1" x14ac:dyDescent="0.3">
      <c r="B323" s="217"/>
      <c r="C323" s="227"/>
      <c r="D323" s="227"/>
      <c r="E323" s="219" t="str">
        <f t="shared" si="301"/>
        <v/>
      </c>
      <c r="F323" s="220"/>
      <c r="G323" s="274" t="str">
        <f>IFERROR(VLOOKUP(F323,'Data (hidden)'!N306:O451,2,FALSE),"")</f>
        <v/>
      </c>
      <c r="H323" s="266"/>
      <c r="I323" s="221"/>
      <c r="J323" s="254">
        <f t="shared" si="299"/>
        <v>0</v>
      </c>
      <c r="K323" s="254" t="e">
        <f t="shared" si="300"/>
        <v>#VALUE!</v>
      </c>
      <c r="L323" s="254">
        <f t="shared" si="297"/>
        <v>0</v>
      </c>
      <c r="M323" s="255" t="str">
        <f t="shared" si="298"/>
        <v/>
      </c>
      <c r="N323" s="237"/>
      <c r="O323" s="224"/>
      <c r="P323" s="224"/>
      <c r="Q323" s="224"/>
      <c r="R323" s="225"/>
      <c r="S323" s="225"/>
      <c r="T323" s="225"/>
      <c r="U323" s="226"/>
      <c r="V323" s="223"/>
      <c r="W323" s="224"/>
      <c r="X323" s="238"/>
      <c r="Y323" s="239"/>
      <c r="Z323" s="225"/>
      <c r="AA323" s="224"/>
      <c r="AB323" s="236"/>
      <c r="CC323" s="217"/>
      <c r="CD323" s="227"/>
    </row>
    <row r="324" spans="2:82" ht="30" customHeight="1" x14ac:dyDescent="0.3">
      <c r="B324" s="217"/>
      <c r="C324" s="227"/>
      <c r="D324" s="227"/>
      <c r="E324" s="219" t="str">
        <f t="shared" si="301"/>
        <v/>
      </c>
      <c r="F324" s="220"/>
      <c r="G324" s="274" t="str">
        <f>IFERROR(VLOOKUP(F324,'Data (hidden)'!N307:O452,2,FALSE),"")</f>
        <v/>
      </c>
      <c r="H324" s="266"/>
      <c r="I324" s="221"/>
      <c r="J324" s="254">
        <f t="shared" si="299"/>
        <v>0</v>
      </c>
      <c r="K324" s="254" t="e">
        <f t="shared" si="300"/>
        <v>#VALUE!</v>
      </c>
      <c r="L324" s="254">
        <f t="shared" si="297"/>
        <v>0</v>
      </c>
      <c r="M324" s="255" t="str">
        <f t="shared" si="298"/>
        <v/>
      </c>
      <c r="N324" s="237"/>
      <c r="O324" s="224"/>
      <c r="P324" s="224"/>
      <c r="Q324" s="224"/>
      <c r="R324" s="225"/>
      <c r="S324" s="225"/>
      <c r="T324" s="225"/>
      <c r="U324" s="226"/>
      <c r="V324" s="223"/>
      <c r="W324" s="224"/>
      <c r="X324" s="238"/>
      <c r="Y324" s="239"/>
      <c r="Z324" s="225"/>
      <c r="AA324" s="224"/>
      <c r="AB324" s="236"/>
      <c r="CC324" s="217"/>
      <c r="CD324" s="227"/>
    </row>
    <row r="325" spans="2:82" ht="30" customHeight="1" x14ac:dyDescent="0.3">
      <c r="B325" s="217"/>
      <c r="C325" s="227"/>
      <c r="D325" s="227"/>
      <c r="E325" s="219" t="str">
        <f t="shared" si="301"/>
        <v/>
      </c>
      <c r="F325" s="220"/>
      <c r="G325" s="274" t="str">
        <f>IFERROR(VLOOKUP(F325,'Data (hidden)'!N308:O453,2,FALSE),"")</f>
        <v/>
      </c>
      <c r="H325" s="266"/>
      <c r="I325" s="221"/>
      <c r="J325" s="254">
        <f t="shared" si="299"/>
        <v>0</v>
      </c>
      <c r="K325" s="254" t="e">
        <f t="shared" si="300"/>
        <v>#VALUE!</v>
      </c>
      <c r="L325" s="254">
        <f t="shared" si="297"/>
        <v>0</v>
      </c>
      <c r="M325" s="255" t="str">
        <f t="shared" si="298"/>
        <v/>
      </c>
      <c r="N325" s="237"/>
      <c r="O325" s="224"/>
      <c r="P325" s="224"/>
      <c r="Q325" s="224"/>
      <c r="R325" s="225"/>
      <c r="S325" s="225"/>
      <c r="T325" s="225"/>
      <c r="U325" s="226"/>
      <c r="V325" s="223"/>
      <c r="W325" s="224"/>
      <c r="X325" s="238"/>
      <c r="Y325" s="239"/>
      <c r="Z325" s="225"/>
      <c r="AA325" s="224"/>
      <c r="AB325" s="236"/>
      <c r="CC325" s="217"/>
      <c r="CD325" s="227"/>
    </row>
    <row r="326" spans="2:82" ht="30" customHeight="1" x14ac:dyDescent="0.3">
      <c r="B326" s="217"/>
      <c r="C326" s="227"/>
      <c r="D326" s="227"/>
      <c r="E326" s="219" t="str">
        <f t="shared" si="301"/>
        <v/>
      </c>
      <c r="F326" s="220"/>
      <c r="G326" s="274" t="str">
        <f>IFERROR(VLOOKUP(F326,'Data (hidden)'!N309:O454,2,FALSE),"")</f>
        <v/>
      </c>
      <c r="H326" s="266"/>
      <c r="I326" s="221"/>
      <c r="J326" s="254">
        <f t="shared" si="299"/>
        <v>0</v>
      </c>
      <c r="K326" s="254" t="e">
        <f t="shared" si="300"/>
        <v>#VALUE!</v>
      </c>
      <c r="L326" s="254">
        <f t="shared" si="297"/>
        <v>0</v>
      </c>
      <c r="M326" s="255" t="str">
        <f t="shared" si="298"/>
        <v/>
      </c>
      <c r="N326" s="237"/>
      <c r="O326" s="224"/>
      <c r="P326" s="224"/>
      <c r="Q326" s="224"/>
      <c r="R326" s="225"/>
      <c r="S326" s="225"/>
      <c r="T326" s="225"/>
      <c r="U326" s="226"/>
      <c r="V326" s="223"/>
      <c r="W326" s="224"/>
      <c r="X326" s="238"/>
      <c r="Y326" s="239"/>
      <c r="Z326" s="225"/>
      <c r="AA326" s="224"/>
      <c r="AB326" s="236"/>
      <c r="CC326" s="217"/>
      <c r="CD326" s="227"/>
    </row>
    <row r="327" spans="2:82" ht="30" customHeight="1" x14ac:dyDescent="0.3">
      <c r="B327" s="217"/>
      <c r="C327" s="227"/>
      <c r="D327" s="227"/>
      <c r="E327" s="219" t="str">
        <f t="shared" si="301"/>
        <v/>
      </c>
      <c r="F327" s="220"/>
      <c r="G327" s="274" t="str">
        <f>IFERROR(VLOOKUP(F327,'Data (hidden)'!N310:O455,2,FALSE),"")</f>
        <v/>
      </c>
      <c r="H327" s="266"/>
      <c r="I327" s="221"/>
      <c r="J327" s="254">
        <f t="shared" si="299"/>
        <v>0</v>
      </c>
      <c r="K327" s="254" t="e">
        <f t="shared" si="300"/>
        <v>#VALUE!</v>
      </c>
      <c r="L327" s="254">
        <f t="shared" si="297"/>
        <v>0</v>
      </c>
      <c r="M327" s="255" t="str">
        <f t="shared" si="298"/>
        <v/>
      </c>
      <c r="N327" s="237"/>
      <c r="O327" s="224"/>
      <c r="P327" s="224"/>
      <c r="Q327" s="224"/>
      <c r="R327" s="225"/>
      <c r="S327" s="225"/>
      <c r="T327" s="225"/>
      <c r="U327" s="226"/>
      <c r="V327" s="223"/>
      <c r="W327" s="224"/>
      <c r="X327" s="238"/>
      <c r="Y327" s="239"/>
      <c r="Z327" s="225"/>
      <c r="AA327" s="224"/>
      <c r="AB327" s="236"/>
      <c r="CC327" s="217"/>
      <c r="CD327" s="227"/>
    </row>
    <row r="328" spans="2:82" ht="30" customHeight="1" x14ac:dyDescent="0.3">
      <c r="B328" s="217"/>
      <c r="C328" s="227"/>
      <c r="D328" s="227"/>
      <c r="E328" s="219" t="str">
        <f t="shared" si="301"/>
        <v/>
      </c>
      <c r="F328" s="220"/>
      <c r="G328" s="274" t="str">
        <f>IFERROR(VLOOKUP(F328,'Data (hidden)'!N311:O456,2,FALSE),"")</f>
        <v/>
      </c>
      <c r="H328" s="266"/>
      <c r="I328" s="221"/>
      <c r="J328" s="254">
        <f t="shared" si="299"/>
        <v>0</v>
      </c>
      <c r="K328" s="254" t="e">
        <f t="shared" si="300"/>
        <v>#VALUE!</v>
      </c>
      <c r="L328" s="254">
        <f t="shared" si="297"/>
        <v>0</v>
      </c>
      <c r="M328" s="255" t="str">
        <f t="shared" si="298"/>
        <v/>
      </c>
      <c r="N328" s="237"/>
      <c r="O328" s="224"/>
      <c r="P328" s="224"/>
      <c r="Q328" s="224"/>
      <c r="R328" s="225"/>
      <c r="S328" s="225"/>
      <c r="T328" s="225"/>
      <c r="U328" s="226"/>
      <c r="V328" s="223"/>
      <c r="W328" s="224"/>
      <c r="X328" s="238"/>
      <c r="Y328" s="239"/>
      <c r="Z328" s="225"/>
      <c r="AA328" s="224"/>
      <c r="AB328" s="236"/>
      <c r="CC328" s="217"/>
      <c r="CD328" s="227"/>
    </row>
    <row r="329" spans="2:82" ht="30" customHeight="1" x14ac:dyDescent="0.3">
      <c r="B329" s="217"/>
      <c r="C329" s="227"/>
      <c r="D329" s="227"/>
      <c r="E329" s="219" t="str">
        <f t="shared" si="301"/>
        <v/>
      </c>
      <c r="F329" s="220"/>
      <c r="G329" s="274" t="str">
        <f>IFERROR(VLOOKUP(F329,'Data (hidden)'!N312:O457,2,FALSE),"")</f>
        <v/>
      </c>
      <c r="H329" s="266"/>
      <c r="I329" s="221"/>
      <c r="J329" s="254">
        <f t="shared" si="299"/>
        <v>0</v>
      </c>
      <c r="K329" s="254" t="e">
        <f t="shared" si="300"/>
        <v>#VALUE!</v>
      </c>
      <c r="L329" s="254">
        <f t="shared" si="297"/>
        <v>0</v>
      </c>
      <c r="M329" s="255" t="str">
        <f t="shared" si="298"/>
        <v/>
      </c>
      <c r="N329" s="237"/>
      <c r="O329" s="224"/>
      <c r="P329" s="224"/>
      <c r="Q329" s="224"/>
      <c r="R329" s="225"/>
      <c r="S329" s="225"/>
      <c r="T329" s="225"/>
      <c r="U329" s="226"/>
      <c r="V329" s="223"/>
      <c r="W329" s="224"/>
      <c r="X329" s="238"/>
      <c r="Y329" s="239"/>
      <c r="Z329" s="225"/>
      <c r="AA329" s="224"/>
      <c r="AB329" s="236"/>
      <c r="CC329" s="217"/>
      <c r="CD329" s="227"/>
    </row>
    <row r="330" spans="2:82" ht="30" customHeight="1" x14ac:dyDescent="0.3">
      <c r="B330" s="217"/>
      <c r="C330" s="227"/>
      <c r="D330" s="227"/>
      <c r="E330" s="219" t="str">
        <f t="shared" si="301"/>
        <v/>
      </c>
      <c r="F330" s="220"/>
      <c r="G330" s="274" t="str">
        <f>IFERROR(VLOOKUP(F330,'Data (hidden)'!N313:O458,2,FALSE),"")</f>
        <v/>
      </c>
      <c r="H330" s="266"/>
      <c r="I330" s="221"/>
      <c r="J330" s="254">
        <f t="shared" si="299"/>
        <v>0</v>
      </c>
      <c r="K330" s="254" t="e">
        <f t="shared" si="300"/>
        <v>#VALUE!</v>
      </c>
      <c r="L330" s="254">
        <f t="shared" si="297"/>
        <v>0</v>
      </c>
      <c r="M330" s="255" t="str">
        <f t="shared" si="298"/>
        <v/>
      </c>
      <c r="N330" s="237"/>
      <c r="O330" s="224"/>
      <c r="P330" s="224"/>
      <c r="Q330" s="224"/>
      <c r="R330" s="225"/>
      <c r="S330" s="225"/>
      <c r="T330" s="225"/>
      <c r="U330" s="226"/>
      <c r="V330" s="223"/>
      <c r="W330" s="224"/>
      <c r="X330" s="238"/>
      <c r="Y330" s="239"/>
      <c r="Z330" s="225"/>
      <c r="AA330" s="224"/>
      <c r="AB330" s="236"/>
      <c r="CC330" s="217"/>
      <c r="CD330" s="227"/>
    </row>
    <row r="331" spans="2:82" ht="30" customHeight="1" x14ac:dyDescent="0.3">
      <c r="B331" s="217"/>
      <c r="C331" s="227"/>
      <c r="D331" s="227"/>
      <c r="E331" s="219" t="str">
        <f t="shared" si="301"/>
        <v/>
      </c>
      <c r="F331" s="220"/>
      <c r="G331" s="274" t="str">
        <f>IFERROR(VLOOKUP(F331,'Data (hidden)'!N314:O459,2,FALSE),"")</f>
        <v/>
      </c>
      <c r="H331" s="266"/>
      <c r="I331" s="221"/>
      <c r="J331" s="254">
        <f t="shared" si="299"/>
        <v>0</v>
      </c>
      <c r="K331" s="254" t="e">
        <f t="shared" si="300"/>
        <v>#VALUE!</v>
      </c>
      <c r="L331" s="254">
        <f t="shared" si="297"/>
        <v>0</v>
      </c>
      <c r="M331" s="255" t="str">
        <f t="shared" si="298"/>
        <v/>
      </c>
      <c r="N331" s="237"/>
      <c r="O331" s="224"/>
      <c r="P331" s="224"/>
      <c r="Q331" s="224"/>
      <c r="R331" s="225"/>
      <c r="S331" s="225"/>
      <c r="T331" s="225"/>
      <c r="U331" s="226"/>
      <c r="V331" s="223"/>
      <c r="W331" s="224"/>
      <c r="X331" s="238"/>
      <c r="Y331" s="239"/>
      <c r="Z331" s="225"/>
      <c r="AA331" s="224"/>
      <c r="AB331" s="236"/>
      <c r="CC331" s="217"/>
      <c r="CD331" s="227"/>
    </row>
    <row r="332" spans="2:82" ht="30" customHeight="1" x14ac:dyDescent="0.3">
      <c r="B332" s="217"/>
      <c r="C332" s="227"/>
      <c r="D332" s="227"/>
      <c r="E332" s="219" t="str">
        <f t="shared" si="301"/>
        <v/>
      </c>
      <c r="F332" s="220"/>
      <c r="G332" s="274" t="str">
        <f>IFERROR(VLOOKUP(F332,'Data (hidden)'!N315:O460,2,FALSE),"")</f>
        <v/>
      </c>
      <c r="H332" s="266"/>
      <c r="I332" s="221"/>
      <c r="J332" s="254">
        <f t="shared" si="299"/>
        <v>0</v>
      </c>
      <c r="K332" s="254" t="e">
        <f t="shared" si="300"/>
        <v>#VALUE!</v>
      </c>
      <c r="L332" s="254">
        <f t="shared" si="297"/>
        <v>0</v>
      </c>
      <c r="M332" s="255" t="str">
        <f t="shared" si="298"/>
        <v/>
      </c>
      <c r="N332" s="237"/>
      <c r="O332" s="224"/>
      <c r="P332" s="224"/>
      <c r="Q332" s="224"/>
      <c r="R332" s="225"/>
      <c r="S332" s="225"/>
      <c r="T332" s="225"/>
      <c r="U332" s="226"/>
      <c r="V332" s="223"/>
      <c r="W332" s="224"/>
      <c r="X332" s="238"/>
      <c r="Y332" s="239"/>
      <c r="Z332" s="225"/>
      <c r="AA332" s="224"/>
      <c r="AB332" s="236"/>
      <c r="CC332" s="217"/>
      <c r="CD332" s="227"/>
    </row>
    <row r="333" spans="2:82" ht="30" customHeight="1" x14ac:dyDescent="0.3">
      <c r="B333" s="217"/>
      <c r="C333" s="227"/>
      <c r="D333" s="227"/>
      <c r="E333" s="219" t="str">
        <f t="shared" si="301"/>
        <v/>
      </c>
      <c r="F333" s="220"/>
      <c r="G333" s="274" t="str">
        <f>IFERROR(VLOOKUP(F333,'Data (hidden)'!N316:O461,2,FALSE),"")</f>
        <v/>
      </c>
      <c r="H333" s="266"/>
      <c r="I333" s="221"/>
      <c r="J333" s="254">
        <f t="shared" si="299"/>
        <v>0</v>
      </c>
      <c r="K333" s="254" t="e">
        <f t="shared" si="300"/>
        <v>#VALUE!</v>
      </c>
      <c r="L333" s="254">
        <f t="shared" si="297"/>
        <v>0</v>
      </c>
      <c r="M333" s="255" t="str">
        <f t="shared" si="298"/>
        <v/>
      </c>
      <c r="N333" s="237"/>
      <c r="O333" s="224"/>
      <c r="P333" s="224"/>
      <c r="Q333" s="224"/>
      <c r="R333" s="225"/>
      <c r="S333" s="225"/>
      <c r="T333" s="225"/>
      <c r="U333" s="226"/>
      <c r="V333" s="223"/>
      <c r="W333" s="224"/>
      <c r="X333" s="238"/>
      <c r="Y333" s="239"/>
      <c r="Z333" s="225"/>
      <c r="AA333" s="224"/>
      <c r="AB333" s="236"/>
      <c r="CC333" s="217"/>
      <c r="CD333" s="227"/>
    </row>
    <row r="334" spans="2:82" ht="30" customHeight="1" x14ac:dyDescent="0.3">
      <c r="B334" s="217"/>
      <c r="C334" s="227"/>
      <c r="D334" s="227"/>
      <c r="E334" s="219" t="str">
        <f t="shared" si="301"/>
        <v/>
      </c>
      <c r="F334" s="220"/>
      <c r="G334" s="274" t="str">
        <f>IFERROR(VLOOKUP(F334,'Data (hidden)'!N317:O462,2,FALSE),"")</f>
        <v/>
      </c>
      <c r="H334" s="266"/>
      <c r="I334" s="221"/>
      <c r="J334" s="254">
        <f t="shared" si="299"/>
        <v>0</v>
      </c>
      <c r="K334" s="254" t="e">
        <f t="shared" si="300"/>
        <v>#VALUE!</v>
      </c>
      <c r="L334" s="254">
        <f t="shared" si="297"/>
        <v>0</v>
      </c>
      <c r="M334" s="255" t="str">
        <f t="shared" si="298"/>
        <v/>
      </c>
      <c r="N334" s="237"/>
      <c r="O334" s="224"/>
      <c r="P334" s="224"/>
      <c r="Q334" s="224"/>
      <c r="R334" s="225"/>
      <c r="S334" s="225"/>
      <c r="T334" s="225"/>
      <c r="U334" s="226"/>
      <c r="V334" s="223"/>
      <c r="W334" s="224"/>
      <c r="X334" s="238"/>
      <c r="Y334" s="239"/>
      <c r="Z334" s="225"/>
      <c r="AA334" s="224"/>
      <c r="AB334" s="236"/>
      <c r="CC334" s="217"/>
      <c r="CD334" s="227"/>
    </row>
    <row r="335" spans="2:82" ht="30" customHeight="1" x14ac:dyDescent="0.3">
      <c r="B335" s="217"/>
      <c r="C335" s="227"/>
      <c r="D335" s="227"/>
      <c r="E335" s="219" t="str">
        <f t="shared" si="301"/>
        <v/>
      </c>
      <c r="F335" s="220"/>
      <c r="G335" s="274" t="str">
        <f>IFERROR(VLOOKUP(F335,'Data (hidden)'!N318:O463,2,FALSE),"")</f>
        <v/>
      </c>
      <c r="H335" s="266"/>
      <c r="I335" s="221"/>
      <c r="J335" s="254">
        <f t="shared" si="299"/>
        <v>0</v>
      </c>
      <c r="K335" s="254" t="e">
        <f t="shared" si="300"/>
        <v>#VALUE!</v>
      </c>
      <c r="L335" s="254">
        <f t="shared" si="297"/>
        <v>0</v>
      </c>
      <c r="M335" s="255" t="str">
        <f t="shared" si="298"/>
        <v/>
      </c>
      <c r="N335" s="237"/>
      <c r="O335" s="224"/>
      <c r="P335" s="224"/>
      <c r="Q335" s="224"/>
      <c r="R335" s="225"/>
      <c r="S335" s="225"/>
      <c r="T335" s="225"/>
      <c r="U335" s="226"/>
      <c r="V335" s="223"/>
      <c r="W335" s="224"/>
      <c r="X335" s="238"/>
      <c r="Y335" s="239"/>
      <c r="Z335" s="225"/>
      <c r="AA335" s="224"/>
      <c r="AB335" s="236"/>
      <c r="CC335" s="217"/>
      <c r="CD335" s="227"/>
    </row>
    <row r="336" spans="2:82" ht="30" customHeight="1" x14ac:dyDescent="0.3">
      <c r="B336" s="217"/>
      <c r="C336" s="227"/>
      <c r="D336" s="227"/>
      <c r="E336" s="219" t="str">
        <f t="shared" si="301"/>
        <v/>
      </c>
      <c r="F336" s="220"/>
      <c r="G336" s="274" t="str">
        <f>IFERROR(VLOOKUP(F336,'Data (hidden)'!N319:O464,2,FALSE),"")</f>
        <v/>
      </c>
      <c r="H336" s="266"/>
      <c r="I336" s="221"/>
      <c r="J336" s="254">
        <f t="shared" si="299"/>
        <v>0</v>
      </c>
      <c r="K336" s="254" t="e">
        <f t="shared" si="300"/>
        <v>#VALUE!</v>
      </c>
      <c r="L336" s="254">
        <f t="shared" si="297"/>
        <v>0</v>
      </c>
      <c r="M336" s="255" t="str">
        <f t="shared" si="298"/>
        <v/>
      </c>
      <c r="N336" s="237"/>
      <c r="O336" s="224"/>
      <c r="P336" s="224"/>
      <c r="Q336" s="224"/>
      <c r="R336" s="225"/>
      <c r="S336" s="225"/>
      <c r="T336" s="225"/>
      <c r="U336" s="226"/>
      <c r="V336" s="223"/>
      <c r="W336" s="224"/>
      <c r="X336" s="238"/>
      <c r="Y336" s="239"/>
      <c r="Z336" s="225"/>
      <c r="AA336" s="224"/>
      <c r="AB336" s="236"/>
      <c r="CC336" s="217"/>
      <c r="CD336" s="227"/>
    </row>
    <row r="337" spans="2:82" ht="30" customHeight="1" x14ac:dyDescent="0.3">
      <c r="B337" s="217"/>
      <c r="C337" s="227"/>
      <c r="D337" s="227"/>
      <c r="E337" s="219" t="str">
        <f t="shared" si="301"/>
        <v/>
      </c>
      <c r="F337" s="220"/>
      <c r="G337" s="274" t="str">
        <f>IFERROR(VLOOKUP(F337,'Data (hidden)'!N320:O465,2,FALSE),"")</f>
        <v/>
      </c>
      <c r="H337" s="266"/>
      <c r="I337" s="221"/>
      <c r="J337" s="254">
        <f t="shared" si="299"/>
        <v>0</v>
      </c>
      <c r="K337" s="254" t="e">
        <f t="shared" si="300"/>
        <v>#VALUE!</v>
      </c>
      <c r="L337" s="254">
        <f t="shared" si="297"/>
        <v>0</v>
      </c>
      <c r="M337" s="255" t="str">
        <f t="shared" si="298"/>
        <v/>
      </c>
      <c r="N337" s="237"/>
      <c r="O337" s="224"/>
      <c r="P337" s="224"/>
      <c r="Q337" s="224"/>
      <c r="R337" s="225"/>
      <c r="S337" s="225"/>
      <c r="T337" s="225"/>
      <c r="U337" s="226"/>
      <c r="V337" s="223"/>
      <c r="W337" s="224"/>
      <c r="X337" s="238"/>
      <c r="Y337" s="239"/>
      <c r="Z337" s="225"/>
      <c r="AA337" s="224"/>
      <c r="AB337" s="236"/>
      <c r="CC337" s="217"/>
      <c r="CD337" s="227"/>
    </row>
    <row r="338" spans="2:82" ht="30" customHeight="1" x14ac:dyDescent="0.3">
      <c r="B338" s="217"/>
      <c r="C338" s="227"/>
      <c r="D338" s="227"/>
      <c r="E338" s="219" t="str">
        <f t="shared" si="301"/>
        <v/>
      </c>
      <c r="F338" s="220"/>
      <c r="G338" s="274" t="str">
        <f>IFERROR(VLOOKUP(F338,'Data (hidden)'!N321:O466,2,FALSE),"")</f>
        <v/>
      </c>
      <c r="H338" s="266"/>
      <c r="I338" s="221"/>
      <c r="J338" s="254">
        <f t="shared" si="299"/>
        <v>0</v>
      </c>
      <c r="K338" s="254" t="e">
        <f t="shared" si="300"/>
        <v>#VALUE!</v>
      </c>
      <c r="L338" s="254">
        <f t="shared" si="297"/>
        <v>0</v>
      </c>
      <c r="M338" s="255" t="str">
        <f t="shared" si="298"/>
        <v/>
      </c>
      <c r="N338" s="237"/>
      <c r="O338" s="224"/>
      <c r="P338" s="224"/>
      <c r="Q338" s="224"/>
      <c r="R338" s="225"/>
      <c r="S338" s="225"/>
      <c r="T338" s="225"/>
      <c r="U338" s="226"/>
      <c r="V338" s="223"/>
      <c r="W338" s="224"/>
      <c r="X338" s="238"/>
      <c r="Y338" s="239"/>
      <c r="Z338" s="225"/>
      <c r="AA338" s="224"/>
      <c r="AB338" s="236"/>
      <c r="CC338" s="217"/>
      <c r="CD338" s="227"/>
    </row>
    <row r="339" spans="2:82" ht="30" customHeight="1" x14ac:dyDescent="0.3">
      <c r="B339" s="217"/>
      <c r="C339" s="227"/>
      <c r="D339" s="227"/>
      <c r="E339" s="219" t="str">
        <f t="shared" si="301"/>
        <v/>
      </c>
      <c r="F339" s="220"/>
      <c r="G339" s="274" t="str">
        <f>IFERROR(VLOOKUP(F339,'Data (hidden)'!N322:O467,2,FALSE),"")</f>
        <v/>
      </c>
      <c r="H339" s="266"/>
      <c r="I339" s="221"/>
      <c r="J339" s="254">
        <f t="shared" si="299"/>
        <v>0</v>
      </c>
      <c r="K339" s="254" t="e">
        <f t="shared" si="300"/>
        <v>#VALUE!</v>
      </c>
      <c r="L339" s="254">
        <f t="shared" ref="L339:L402" si="302">D339*0.01</f>
        <v>0</v>
      </c>
      <c r="M339" s="255" t="str">
        <f t="shared" ref="M339:M402" si="303">IFERROR(K339*I339,"")</f>
        <v/>
      </c>
      <c r="N339" s="237"/>
      <c r="O339" s="224"/>
      <c r="P339" s="224"/>
      <c r="Q339" s="224"/>
      <c r="R339" s="225"/>
      <c r="S339" s="225"/>
      <c r="T339" s="225"/>
      <c r="U339" s="226"/>
      <c r="V339" s="223"/>
      <c r="W339" s="224"/>
      <c r="X339" s="238"/>
      <c r="Y339" s="239"/>
      <c r="Z339" s="225"/>
      <c r="AA339" s="224"/>
      <c r="AB339" s="236"/>
      <c r="CC339" s="217"/>
      <c r="CD339" s="227"/>
    </row>
    <row r="340" spans="2:82" ht="30" customHeight="1" x14ac:dyDescent="0.3">
      <c r="B340" s="217"/>
      <c r="C340" s="227"/>
      <c r="D340" s="227"/>
      <c r="E340" s="219" t="str">
        <f t="shared" si="301"/>
        <v/>
      </c>
      <c r="F340" s="220"/>
      <c r="G340" s="274" t="str">
        <f>IFERROR(VLOOKUP(F340,'Data (hidden)'!N323:O468,2,FALSE),"")</f>
        <v/>
      </c>
      <c r="H340" s="266"/>
      <c r="I340" s="221"/>
      <c r="J340" s="254">
        <f t="shared" ref="J340:J403" si="304">H340*0.01</f>
        <v>0</v>
      </c>
      <c r="K340" s="254" t="e">
        <f t="shared" ref="K340:K403" si="305">E340*J340</f>
        <v>#VALUE!</v>
      </c>
      <c r="L340" s="254">
        <f t="shared" si="302"/>
        <v>0</v>
      </c>
      <c r="M340" s="255" t="str">
        <f t="shared" si="303"/>
        <v/>
      </c>
      <c r="N340" s="237"/>
      <c r="O340" s="224"/>
      <c r="P340" s="224"/>
      <c r="Q340" s="224"/>
      <c r="R340" s="225"/>
      <c r="S340" s="225"/>
      <c r="T340" s="225"/>
      <c r="U340" s="226"/>
      <c r="V340" s="223"/>
      <c r="W340" s="224"/>
      <c r="X340" s="238"/>
      <c r="Y340" s="239"/>
      <c r="Z340" s="225"/>
      <c r="AA340" s="224"/>
      <c r="AB340" s="236"/>
      <c r="CC340" s="217"/>
      <c r="CD340" s="227"/>
    </row>
    <row r="341" spans="2:82" ht="30" customHeight="1" x14ac:dyDescent="0.3">
      <c r="B341" s="217"/>
      <c r="C341" s="227"/>
      <c r="D341" s="227"/>
      <c r="E341" s="219" t="str">
        <f t="shared" si="301"/>
        <v/>
      </c>
      <c r="F341" s="220"/>
      <c r="G341" s="274" t="str">
        <f>IFERROR(VLOOKUP(F341,'Data (hidden)'!N324:O469,2,FALSE),"")</f>
        <v/>
      </c>
      <c r="H341" s="266"/>
      <c r="I341" s="221"/>
      <c r="J341" s="254">
        <f t="shared" si="304"/>
        <v>0</v>
      </c>
      <c r="K341" s="254" t="e">
        <f t="shared" si="305"/>
        <v>#VALUE!</v>
      </c>
      <c r="L341" s="254">
        <f t="shared" si="302"/>
        <v>0</v>
      </c>
      <c r="M341" s="255" t="str">
        <f t="shared" si="303"/>
        <v/>
      </c>
      <c r="N341" s="237"/>
      <c r="O341" s="224"/>
      <c r="P341" s="224"/>
      <c r="Q341" s="224"/>
      <c r="R341" s="225"/>
      <c r="S341" s="225"/>
      <c r="T341" s="225"/>
      <c r="U341" s="226"/>
      <c r="V341" s="223"/>
      <c r="W341" s="224"/>
      <c r="X341" s="238"/>
      <c r="Y341" s="239"/>
      <c r="Z341" s="225"/>
      <c r="AA341" s="224"/>
      <c r="AB341" s="236"/>
      <c r="CC341" s="217"/>
      <c r="CD341" s="227"/>
    </row>
    <row r="342" spans="2:82" ht="30" customHeight="1" x14ac:dyDescent="0.3">
      <c r="B342" s="217"/>
      <c r="C342" s="227"/>
      <c r="D342" s="227"/>
      <c r="E342" s="219" t="str">
        <f t="shared" si="301"/>
        <v/>
      </c>
      <c r="F342" s="220"/>
      <c r="G342" s="274" t="str">
        <f>IFERROR(VLOOKUP(F342,'Data (hidden)'!N325:O470,2,FALSE),"")</f>
        <v/>
      </c>
      <c r="H342" s="266"/>
      <c r="I342" s="221"/>
      <c r="J342" s="254">
        <f t="shared" si="304"/>
        <v>0</v>
      </c>
      <c r="K342" s="254" t="e">
        <f t="shared" si="305"/>
        <v>#VALUE!</v>
      </c>
      <c r="L342" s="254">
        <f t="shared" si="302"/>
        <v>0</v>
      </c>
      <c r="M342" s="255" t="str">
        <f t="shared" si="303"/>
        <v/>
      </c>
      <c r="N342" s="237"/>
      <c r="O342" s="224"/>
      <c r="P342" s="224"/>
      <c r="Q342" s="224"/>
      <c r="R342" s="225"/>
      <c r="S342" s="225"/>
      <c r="T342" s="225"/>
      <c r="U342" s="226"/>
      <c r="V342" s="223"/>
      <c r="W342" s="224"/>
      <c r="X342" s="238"/>
      <c r="Y342" s="239"/>
      <c r="Z342" s="225"/>
      <c r="AA342" s="224"/>
      <c r="AB342" s="236"/>
      <c r="CC342" s="217"/>
      <c r="CD342" s="227"/>
    </row>
    <row r="343" spans="2:82" ht="30" customHeight="1" x14ac:dyDescent="0.3">
      <c r="B343" s="217"/>
      <c r="C343" s="227"/>
      <c r="D343" s="227"/>
      <c r="E343" s="219" t="str">
        <f t="shared" si="301"/>
        <v/>
      </c>
      <c r="F343" s="220"/>
      <c r="G343" s="274" t="str">
        <f>IFERROR(VLOOKUP(F343,'Data (hidden)'!N326:O471,2,FALSE),"")</f>
        <v/>
      </c>
      <c r="H343" s="266"/>
      <c r="I343" s="221"/>
      <c r="J343" s="254">
        <f t="shared" si="304"/>
        <v>0</v>
      </c>
      <c r="K343" s="254" t="e">
        <f t="shared" si="305"/>
        <v>#VALUE!</v>
      </c>
      <c r="L343" s="254">
        <f t="shared" si="302"/>
        <v>0</v>
      </c>
      <c r="M343" s="255" t="str">
        <f t="shared" si="303"/>
        <v/>
      </c>
      <c r="N343" s="237"/>
      <c r="O343" s="224"/>
      <c r="P343" s="224"/>
      <c r="Q343" s="224"/>
      <c r="R343" s="225"/>
      <c r="S343" s="225"/>
      <c r="T343" s="225"/>
      <c r="U343" s="226"/>
      <c r="V343" s="223"/>
      <c r="W343" s="224"/>
      <c r="X343" s="238"/>
      <c r="Y343" s="239"/>
      <c r="Z343" s="225"/>
      <c r="AA343" s="224"/>
      <c r="AB343" s="236"/>
      <c r="CC343" s="217"/>
      <c r="CD343" s="227"/>
    </row>
    <row r="344" spans="2:82" ht="30" customHeight="1" x14ac:dyDescent="0.3">
      <c r="B344" s="217"/>
      <c r="C344" s="227"/>
      <c r="D344" s="227"/>
      <c r="E344" s="219" t="str">
        <f t="shared" si="301"/>
        <v/>
      </c>
      <c r="F344" s="220"/>
      <c r="G344" s="274" t="str">
        <f>IFERROR(VLOOKUP(F344,'Data (hidden)'!N327:O472,2,FALSE),"")</f>
        <v/>
      </c>
      <c r="H344" s="266"/>
      <c r="I344" s="221"/>
      <c r="J344" s="254">
        <f t="shared" si="304"/>
        <v>0</v>
      </c>
      <c r="K344" s="254" t="e">
        <f t="shared" si="305"/>
        <v>#VALUE!</v>
      </c>
      <c r="L344" s="254">
        <f t="shared" si="302"/>
        <v>0</v>
      </c>
      <c r="M344" s="255" t="str">
        <f t="shared" si="303"/>
        <v/>
      </c>
      <c r="N344" s="237"/>
      <c r="O344" s="224"/>
      <c r="P344" s="224"/>
      <c r="Q344" s="224"/>
      <c r="R344" s="225"/>
      <c r="S344" s="225"/>
      <c r="T344" s="225"/>
      <c r="U344" s="226"/>
      <c r="V344" s="223"/>
      <c r="W344" s="224"/>
      <c r="X344" s="238"/>
      <c r="Y344" s="239"/>
      <c r="Z344" s="225"/>
      <c r="AA344" s="224"/>
      <c r="AB344" s="236"/>
      <c r="CC344" s="217"/>
      <c r="CD344" s="227"/>
    </row>
    <row r="345" spans="2:82" ht="30" customHeight="1" x14ac:dyDescent="0.3">
      <c r="B345" s="217"/>
      <c r="C345" s="227"/>
      <c r="D345" s="227"/>
      <c r="E345" s="219" t="str">
        <f t="shared" si="301"/>
        <v/>
      </c>
      <c r="F345" s="220"/>
      <c r="G345" s="274" t="str">
        <f>IFERROR(VLOOKUP(F345,'Data (hidden)'!N328:O473,2,FALSE),"")</f>
        <v/>
      </c>
      <c r="H345" s="266"/>
      <c r="I345" s="221"/>
      <c r="J345" s="254">
        <f t="shared" si="304"/>
        <v>0</v>
      </c>
      <c r="K345" s="254" t="e">
        <f t="shared" si="305"/>
        <v>#VALUE!</v>
      </c>
      <c r="L345" s="254">
        <f t="shared" si="302"/>
        <v>0</v>
      </c>
      <c r="M345" s="255" t="str">
        <f t="shared" si="303"/>
        <v/>
      </c>
      <c r="N345" s="237"/>
      <c r="O345" s="224"/>
      <c r="P345" s="224"/>
      <c r="Q345" s="224"/>
      <c r="R345" s="225"/>
      <c r="S345" s="225"/>
      <c r="T345" s="225"/>
      <c r="U345" s="226"/>
      <c r="V345" s="223"/>
      <c r="W345" s="224"/>
      <c r="X345" s="238"/>
      <c r="Y345" s="239"/>
      <c r="Z345" s="225"/>
      <c r="AA345" s="224"/>
      <c r="AB345" s="236"/>
      <c r="CC345" s="217"/>
      <c r="CD345" s="227"/>
    </row>
    <row r="346" spans="2:82" ht="30" customHeight="1" x14ac:dyDescent="0.3">
      <c r="B346" s="217"/>
      <c r="C346" s="227"/>
      <c r="D346" s="227"/>
      <c r="E346" s="219" t="str">
        <f t="shared" si="301"/>
        <v/>
      </c>
      <c r="F346" s="220"/>
      <c r="G346" s="274" t="str">
        <f>IFERROR(VLOOKUP(F346,'Data (hidden)'!N329:O474,2,FALSE),"")</f>
        <v/>
      </c>
      <c r="H346" s="266"/>
      <c r="I346" s="221"/>
      <c r="J346" s="254">
        <f t="shared" si="304"/>
        <v>0</v>
      </c>
      <c r="K346" s="254" t="e">
        <f t="shared" si="305"/>
        <v>#VALUE!</v>
      </c>
      <c r="L346" s="254">
        <f t="shared" si="302"/>
        <v>0</v>
      </c>
      <c r="M346" s="255" t="str">
        <f t="shared" si="303"/>
        <v/>
      </c>
      <c r="N346" s="237"/>
      <c r="O346" s="224"/>
      <c r="P346" s="224"/>
      <c r="Q346" s="224"/>
      <c r="R346" s="225"/>
      <c r="S346" s="225"/>
      <c r="T346" s="225"/>
      <c r="U346" s="226"/>
      <c r="V346" s="223"/>
      <c r="W346" s="224"/>
      <c r="X346" s="238"/>
      <c r="Y346" s="239"/>
      <c r="Z346" s="225"/>
      <c r="AA346" s="224"/>
      <c r="AB346" s="236"/>
      <c r="CC346" s="217"/>
      <c r="CD346" s="227"/>
    </row>
    <row r="347" spans="2:82" ht="30" customHeight="1" x14ac:dyDescent="0.3">
      <c r="B347" s="217"/>
      <c r="C347" s="227"/>
      <c r="D347" s="227"/>
      <c r="E347" s="219" t="str">
        <f t="shared" si="301"/>
        <v/>
      </c>
      <c r="F347" s="220"/>
      <c r="G347" s="274" t="str">
        <f>IFERROR(VLOOKUP(F347,'Data (hidden)'!N330:O475,2,FALSE),"")</f>
        <v/>
      </c>
      <c r="H347" s="266"/>
      <c r="I347" s="221"/>
      <c r="J347" s="254">
        <f t="shared" si="304"/>
        <v>0</v>
      </c>
      <c r="K347" s="254" t="e">
        <f t="shared" si="305"/>
        <v>#VALUE!</v>
      </c>
      <c r="L347" s="254">
        <f t="shared" si="302"/>
        <v>0</v>
      </c>
      <c r="M347" s="255" t="str">
        <f t="shared" si="303"/>
        <v/>
      </c>
      <c r="N347" s="237"/>
      <c r="O347" s="224"/>
      <c r="P347" s="224"/>
      <c r="Q347" s="224"/>
      <c r="R347" s="225"/>
      <c r="S347" s="225"/>
      <c r="T347" s="225"/>
      <c r="U347" s="226"/>
      <c r="V347" s="223"/>
      <c r="W347" s="224"/>
      <c r="X347" s="238"/>
      <c r="Y347" s="239"/>
      <c r="Z347" s="225"/>
      <c r="AA347" s="224"/>
      <c r="AB347" s="236"/>
      <c r="CC347" s="217"/>
      <c r="CD347" s="227"/>
    </row>
    <row r="348" spans="2:82" ht="30" customHeight="1" x14ac:dyDescent="0.3">
      <c r="B348" s="217"/>
      <c r="C348" s="227"/>
      <c r="D348" s="227"/>
      <c r="E348" s="219" t="str">
        <f t="shared" si="301"/>
        <v/>
      </c>
      <c r="F348" s="220"/>
      <c r="G348" s="274" t="str">
        <f>IFERROR(VLOOKUP(F348,'Data (hidden)'!N331:O476,2,FALSE),"")</f>
        <v/>
      </c>
      <c r="H348" s="266"/>
      <c r="I348" s="221"/>
      <c r="J348" s="254">
        <f t="shared" si="304"/>
        <v>0</v>
      </c>
      <c r="K348" s="254" t="e">
        <f t="shared" si="305"/>
        <v>#VALUE!</v>
      </c>
      <c r="L348" s="254">
        <f t="shared" si="302"/>
        <v>0</v>
      </c>
      <c r="M348" s="255" t="str">
        <f t="shared" si="303"/>
        <v/>
      </c>
      <c r="N348" s="237"/>
      <c r="O348" s="224"/>
      <c r="P348" s="224"/>
      <c r="Q348" s="224"/>
      <c r="R348" s="225"/>
      <c r="S348" s="225"/>
      <c r="T348" s="225"/>
      <c r="U348" s="226"/>
      <c r="V348" s="223"/>
      <c r="W348" s="224"/>
      <c r="X348" s="238"/>
      <c r="Y348" s="239"/>
      <c r="Z348" s="225"/>
      <c r="AA348" s="224"/>
      <c r="AB348" s="236"/>
      <c r="CC348" s="217"/>
      <c r="CD348" s="227"/>
    </row>
    <row r="349" spans="2:82" ht="30" customHeight="1" x14ac:dyDescent="0.3">
      <c r="B349" s="217"/>
      <c r="C349" s="227"/>
      <c r="D349" s="227"/>
      <c r="E349" s="219" t="str">
        <f t="shared" si="301"/>
        <v/>
      </c>
      <c r="F349" s="220"/>
      <c r="G349" s="274" t="str">
        <f>IFERROR(VLOOKUP(F349,'Data (hidden)'!N332:O477,2,FALSE),"")</f>
        <v/>
      </c>
      <c r="H349" s="266"/>
      <c r="I349" s="221"/>
      <c r="J349" s="254">
        <f t="shared" si="304"/>
        <v>0</v>
      </c>
      <c r="K349" s="254" t="e">
        <f t="shared" si="305"/>
        <v>#VALUE!</v>
      </c>
      <c r="L349" s="254">
        <f t="shared" si="302"/>
        <v>0</v>
      </c>
      <c r="M349" s="255" t="str">
        <f t="shared" si="303"/>
        <v/>
      </c>
      <c r="N349" s="237"/>
      <c r="O349" s="224"/>
      <c r="P349" s="224"/>
      <c r="Q349" s="224"/>
      <c r="R349" s="225"/>
      <c r="S349" s="225"/>
      <c r="T349" s="225"/>
      <c r="U349" s="226"/>
      <c r="V349" s="223"/>
      <c r="W349" s="224"/>
      <c r="X349" s="238"/>
      <c r="Y349" s="239"/>
      <c r="Z349" s="225"/>
      <c r="AA349" s="224"/>
      <c r="AB349" s="236"/>
      <c r="CC349" s="217"/>
      <c r="CD349" s="227"/>
    </row>
    <row r="350" spans="2:82" ht="30" customHeight="1" x14ac:dyDescent="0.3">
      <c r="B350" s="217"/>
      <c r="C350" s="227"/>
      <c r="D350" s="227"/>
      <c r="E350" s="219" t="str">
        <f t="shared" si="301"/>
        <v/>
      </c>
      <c r="F350" s="220"/>
      <c r="G350" s="274" t="str">
        <f>IFERROR(VLOOKUP(F350,'Data (hidden)'!N333:O478,2,FALSE),"")</f>
        <v/>
      </c>
      <c r="H350" s="266"/>
      <c r="I350" s="221"/>
      <c r="J350" s="254">
        <f t="shared" si="304"/>
        <v>0</v>
      </c>
      <c r="K350" s="254" t="e">
        <f t="shared" si="305"/>
        <v>#VALUE!</v>
      </c>
      <c r="L350" s="254">
        <f t="shared" si="302"/>
        <v>0</v>
      </c>
      <c r="M350" s="255" t="str">
        <f t="shared" si="303"/>
        <v/>
      </c>
      <c r="N350" s="237"/>
      <c r="O350" s="224"/>
      <c r="P350" s="224"/>
      <c r="Q350" s="224"/>
      <c r="R350" s="225"/>
      <c r="S350" s="225"/>
      <c r="T350" s="225"/>
      <c r="U350" s="226"/>
      <c r="V350" s="223"/>
      <c r="W350" s="224"/>
      <c r="X350" s="238"/>
      <c r="Y350" s="239"/>
      <c r="Z350" s="225"/>
      <c r="AA350" s="224"/>
      <c r="AB350" s="236"/>
      <c r="CC350" s="217"/>
      <c r="CD350" s="227"/>
    </row>
    <row r="351" spans="2:82" ht="30" customHeight="1" x14ac:dyDescent="0.3">
      <c r="B351" s="217"/>
      <c r="C351" s="227"/>
      <c r="D351" s="227"/>
      <c r="E351" s="219" t="str">
        <f t="shared" si="301"/>
        <v/>
      </c>
      <c r="F351" s="220"/>
      <c r="G351" s="274" t="str">
        <f>IFERROR(VLOOKUP(F351,'Data (hidden)'!N334:O479,2,FALSE),"")</f>
        <v/>
      </c>
      <c r="H351" s="266"/>
      <c r="I351" s="221"/>
      <c r="J351" s="254">
        <f t="shared" si="304"/>
        <v>0</v>
      </c>
      <c r="K351" s="254" t="e">
        <f t="shared" si="305"/>
        <v>#VALUE!</v>
      </c>
      <c r="L351" s="254">
        <f t="shared" si="302"/>
        <v>0</v>
      </c>
      <c r="M351" s="255" t="str">
        <f t="shared" si="303"/>
        <v/>
      </c>
      <c r="N351" s="237"/>
      <c r="O351" s="224"/>
      <c r="P351" s="224"/>
      <c r="Q351" s="224"/>
      <c r="R351" s="225"/>
      <c r="S351" s="225"/>
      <c r="T351" s="225"/>
      <c r="U351" s="226"/>
      <c r="V351" s="223"/>
      <c r="W351" s="224"/>
      <c r="X351" s="238"/>
      <c r="Y351" s="239"/>
      <c r="Z351" s="225"/>
      <c r="AA351" s="224"/>
      <c r="AB351" s="236"/>
      <c r="CC351" s="217"/>
      <c r="CD351" s="227"/>
    </row>
    <row r="352" spans="2:82" ht="30" customHeight="1" x14ac:dyDescent="0.3">
      <c r="B352" s="217"/>
      <c r="C352" s="227"/>
      <c r="D352" s="227"/>
      <c r="E352" s="219" t="str">
        <f t="shared" si="301"/>
        <v/>
      </c>
      <c r="F352" s="220"/>
      <c r="G352" s="274" t="str">
        <f>IFERROR(VLOOKUP(F352,'Data (hidden)'!N335:O480,2,FALSE),"")</f>
        <v/>
      </c>
      <c r="H352" s="266"/>
      <c r="I352" s="221"/>
      <c r="J352" s="254">
        <f t="shared" si="304"/>
        <v>0</v>
      </c>
      <c r="K352" s="254" t="e">
        <f t="shared" si="305"/>
        <v>#VALUE!</v>
      </c>
      <c r="L352" s="254">
        <f t="shared" si="302"/>
        <v>0</v>
      </c>
      <c r="M352" s="255" t="str">
        <f t="shared" si="303"/>
        <v/>
      </c>
      <c r="N352" s="237"/>
      <c r="O352" s="224"/>
      <c r="P352" s="224"/>
      <c r="Q352" s="224"/>
      <c r="R352" s="225"/>
      <c r="S352" s="225"/>
      <c r="T352" s="225"/>
      <c r="U352" s="226"/>
      <c r="V352" s="223"/>
      <c r="W352" s="224"/>
      <c r="X352" s="238"/>
      <c r="Y352" s="239"/>
      <c r="Z352" s="225"/>
      <c r="AA352" s="224"/>
      <c r="AB352" s="236"/>
      <c r="CC352" s="217"/>
      <c r="CD352" s="227"/>
    </row>
    <row r="353" spans="2:82" ht="30" customHeight="1" x14ac:dyDescent="0.3">
      <c r="B353" s="217"/>
      <c r="C353" s="227"/>
      <c r="D353" s="227"/>
      <c r="E353" s="219" t="str">
        <f t="shared" si="301"/>
        <v/>
      </c>
      <c r="F353" s="220"/>
      <c r="G353" s="274" t="str">
        <f>IFERROR(VLOOKUP(F353,'Data (hidden)'!N336:O481,2,FALSE),"")</f>
        <v/>
      </c>
      <c r="H353" s="266"/>
      <c r="I353" s="221"/>
      <c r="J353" s="254">
        <f t="shared" si="304"/>
        <v>0</v>
      </c>
      <c r="K353" s="254" t="e">
        <f t="shared" si="305"/>
        <v>#VALUE!</v>
      </c>
      <c r="L353" s="254">
        <f t="shared" si="302"/>
        <v>0</v>
      </c>
      <c r="M353" s="255" t="str">
        <f t="shared" si="303"/>
        <v/>
      </c>
      <c r="N353" s="237"/>
      <c r="O353" s="224"/>
      <c r="P353" s="224"/>
      <c r="Q353" s="224"/>
      <c r="R353" s="225"/>
      <c r="S353" s="225"/>
      <c r="T353" s="225"/>
      <c r="U353" s="226"/>
      <c r="V353" s="223"/>
      <c r="W353" s="224"/>
      <c r="X353" s="238"/>
      <c r="Y353" s="239"/>
      <c r="Z353" s="225"/>
      <c r="AA353" s="224"/>
      <c r="AB353" s="236"/>
      <c r="CC353" s="217"/>
      <c r="CD353" s="227"/>
    </row>
    <row r="354" spans="2:82" ht="30" customHeight="1" x14ac:dyDescent="0.3">
      <c r="B354" s="217"/>
      <c r="C354" s="227"/>
      <c r="D354" s="227"/>
      <c r="E354" s="219" t="str">
        <f t="shared" si="301"/>
        <v/>
      </c>
      <c r="F354" s="220"/>
      <c r="G354" s="274" t="str">
        <f>IFERROR(VLOOKUP(F354,'Data (hidden)'!N337:O482,2,FALSE),"")</f>
        <v/>
      </c>
      <c r="H354" s="266"/>
      <c r="I354" s="221"/>
      <c r="J354" s="254">
        <f t="shared" si="304"/>
        <v>0</v>
      </c>
      <c r="K354" s="254" t="e">
        <f t="shared" si="305"/>
        <v>#VALUE!</v>
      </c>
      <c r="L354" s="254">
        <f t="shared" si="302"/>
        <v>0</v>
      </c>
      <c r="M354" s="255" t="str">
        <f t="shared" si="303"/>
        <v/>
      </c>
      <c r="N354" s="237"/>
      <c r="O354" s="224"/>
      <c r="P354" s="224"/>
      <c r="Q354" s="224"/>
      <c r="R354" s="225"/>
      <c r="S354" s="225"/>
      <c r="T354" s="225"/>
      <c r="U354" s="226"/>
      <c r="V354" s="223"/>
      <c r="W354" s="224"/>
      <c r="X354" s="238"/>
      <c r="Y354" s="239"/>
      <c r="Z354" s="225"/>
      <c r="AA354" s="224"/>
      <c r="AB354" s="236"/>
      <c r="CC354" s="217"/>
      <c r="CD354" s="227"/>
    </row>
    <row r="355" spans="2:82" ht="30" customHeight="1" x14ac:dyDescent="0.3">
      <c r="B355" s="217"/>
      <c r="C355" s="227"/>
      <c r="D355" s="227"/>
      <c r="E355" s="219" t="str">
        <f t="shared" si="301"/>
        <v/>
      </c>
      <c r="F355" s="220"/>
      <c r="G355" s="274" t="str">
        <f>IFERROR(VLOOKUP(F355,'Data (hidden)'!N338:O483,2,FALSE),"")</f>
        <v/>
      </c>
      <c r="H355" s="266"/>
      <c r="I355" s="221"/>
      <c r="J355" s="254">
        <f t="shared" si="304"/>
        <v>0</v>
      </c>
      <c r="K355" s="254" t="e">
        <f t="shared" si="305"/>
        <v>#VALUE!</v>
      </c>
      <c r="L355" s="254">
        <f t="shared" si="302"/>
        <v>0</v>
      </c>
      <c r="M355" s="255" t="str">
        <f t="shared" si="303"/>
        <v/>
      </c>
      <c r="N355" s="237"/>
      <c r="O355" s="224"/>
      <c r="P355" s="224"/>
      <c r="Q355" s="224"/>
      <c r="R355" s="225"/>
      <c r="S355" s="225"/>
      <c r="T355" s="225"/>
      <c r="U355" s="226"/>
      <c r="V355" s="223"/>
      <c r="W355" s="224"/>
      <c r="X355" s="238"/>
      <c r="Y355" s="239"/>
      <c r="Z355" s="225"/>
      <c r="AA355" s="224"/>
      <c r="AB355" s="236"/>
      <c r="CC355" s="217"/>
      <c r="CD355" s="227"/>
    </row>
    <row r="356" spans="2:82" ht="30" customHeight="1" x14ac:dyDescent="0.3">
      <c r="B356" s="217"/>
      <c r="C356" s="227"/>
      <c r="D356" s="227"/>
      <c r="E356" s="219" t="str">
        <f t="shared" si="301"/>
        <v/>
      </c>
      <c r="F356" s="220"/>
      <c r="G356" s="274" t="str">
        <f>IFERROR(VLOOKUP(F356,'Data (hidden)'!N339:O484,2,FALSE),"")</f>
        <v/>
      </c>
      <c r="H356" s="266"/>
      <c r="I356" s="221"/>
      <c r="J356" s="254">
        <f t="shared" si="304"/>
        <v>0</v>
      </c>
      <c r="K356" s="254" t="e">
        <f t="shared" si="305"/>
        <v>#VALUE!</v>
      </c>
      <c r="L356" s="254">
        <f t="shared" si="302"/>
        <v>0</v>
      </c>
      <c r="M356" s="255" t="str">
        <f t="shared" si="303"/>
        <v/>
      </c>
      <c r="N356" s="237"/>
      <c r="O356" s="224"/>
      <c r="P356" s="224"/>
      <c r="Q356" s="224"/>
      <c r="R356" s="225"/>
      <c r="S356" s="225"/>
      <c r="T356" s="225"/>
      <c r="U356" s="226"/>
      <c r="V356" s="223"/>
      <c r="W356" s="224"/>
      <c r="X356" s="238"/>
      <c r="Y356" s="239"/>
      <c r="Z356" s="225"/>
      <c r="AA356" s="224"/>
      <c r="AB356" s="236"/>
      <c r="CC356" s="217"/>
      <c r="CD356" s="227"/>
    </row>
    <row r="357" spans="2:82" ht="30" customHeight="1" x14ac:dyDescent="0.3">
      <c r="B357" s="217"/>
      <c r="C357" s="227"/>
      <c r="D357" s="227"/>
      <c r="E357" s="219" t="str">
        <f t="shared" si="301"/>
        <v/>
      </c>
      <c r="F357" s="220"/>
      <c r="G357" s="274" t="str">
        <f>IFERROR(VLOOKUP(F357,'Data (hidden)'!N340:O485,2,FALSE),"")</f>
        <v/>
      </c>
      <c r="H357" s="266"/>
      <c r="I357" s="221"/>
      <c r="J357" s="254">
        <f t="shared" si="304"/>
        <v>0</v>
      </c>
      <c r="K357" s="254" t="e">
        <f t="shared" si="305"/>
        <v>#VALUE!</v>
      </c>
      <c r="L357" s="254">
        <f t="shared" si="302"/>
        <v>0</v>
      </c>
      <c r="M357" s="255" t="str">
        <f t="shared" si="303"/>
        <v/>
      </c>
      <c r="N357" s="237"/>
      <c r="O357" s="224"/>
      <c r="P357" s="224"/>
      <c r="Q357" s="224"/>
      <c r="R357" s="225"/>
      <c r="S357" s="225"/>
      <c r="T357" s="225"/>
      <c r="U357" s="226"/>
      <c r="V357" s="223"/>
      <c r="W357" s="224"/>
      <c r="X357" s="238"/>
      <c r="Y357" s="239"/>
      <c r="Z357" s="225"/>
      <c r="AA357" s="224"/>
      <c r="AB357" s="236"/>
      <c r="CC357" s="217"/>
      <c r="CD357" s="227"/>
    </row>
    <row r="358" spans="2:82" ht="30" customHeight="1" x14ac:dyDescent="0.3">
      <c r="B358" s="217"/>
      <c r="C358" s="227"/>
      <c r="D358" s="227"/>
      <c r="E358" s="219" t="str">
        <f t="shared" si="301"/>
        <v/>
      </c>
      <c r="F358" s="220"/>
      <c r="G358" s="274" t="str">
        <f>IFERROR(VLOOKUP(F358,'Data (hidden)'!N341:O486,2,FALSE),"")</f>
        <v/>
      </c>
      <c r="H358" s="266"/>
      <c r="I358" s="221"/>
      <c r="J358" s="254">
        <f t="shared" si="304"/>
        <v>0</v>
      </c>
      <c r="K358" s="254" t="e">
        <f t="shared" si="305"/>
        <v>#VALUE!</v>
      </c>
      <c r="L358" s="254">
        <f t="shared" si="302"/>
        <v>0</v>
      </c>
      <c r="M358" s="255" t="str">
        <f t="shared" si="303"/>
        <v/>
      </c>
      <c r="N358" s="237"/>
      <c r="O358" s="224"/>
      <c r="P358" s="224"/>
      <c r="Q358" s="224"/>
      <c r="R358" s="225"/>
      <c r="S358" s="225"/>
      <c r="T358" s="225"/>
      <c r="U358" s="226"/>
      <c r="V358" s="223"/>
      <c r="W358" s="224"/>
      <c r="X358" s="238"/>
      <c r="Y358" s="239"/>
      <c r="Z358" s="225"/>
      <c r="AA358" s="224"/>
      <c r="AB358" s="236"/>
      <c r="CC358" s="217"/>
      <c r="CD358" s="227"/>
    </row>
    <row r="359" spans="2:82" ht="30" customHeight="1" x14ac:dyDescent="0.3">
      <c r="B359" s="217"/>
      <c r="C359" s="227"/>
      <c r="D359" s="227"/>
      <c r="E359" s="219" t="str">
        <f t="shared" si="301"/>
        <v/>
      </c>
      <c r="F359" s="220"/>
      <c r="G359" s="274" t="str">
        <f>IFERROR(VLOOKUP(F359,'Data (hidden)'!N342:O487,2,FALSE),"")</f>
        <v/>
      </c>
      <c r="H359" s="266"/>
      <c r="I359" s="221"/>
      <c r="J359" s="254">
        <f t="shared" si="304"/>
        <v>0</v>
      </c>
      <c r="K359" s="254" t="e">
        <f t="shared" si="305"/>
        <v>#VALUE!</v>
      </c>
      <c r="L359" s="254">
        <f t="shared" si="302"/>
        <v>0</v>
      </c>
      <c r="M359" s="255" t="str">
        <f t="shared" si="303"/>
        <v/>
      </c>
      <c r="N359" s="237"/>
      <c r="O359" s="224"/>
      <c r="P359" s="224"/>
      <c r="Q359" s="224"/>
      <c r="R359" s="225"/>
      <c r="S359" s="225"/>
      <c r="T359" s="225"/>
      <c r="U359" s="226"/>
      <c r="V359" s="223"/>
      <c r="W359" s="224"/>
      <c r="X359" s="238"/>
      <c r="Y359" s="239"/>
      <c r="Z359" s="225"/>
      <c r="AA359" s="224"/>
      <c r="AB359" s="236"/>
      <c r="CC359" s="217"/>
      <c r="CD359" s="227"/>
    </row>
    <row r="360" spans="2:82" ht="30" customHeight="1" x14ac:dyDescent="0.3">
      <c r="B360" s="217"/>
      <c r="C360" s="227"/>
      <c r="D360" s="227"/>
      <c r="E360" s="219" t="str">
        <f t="shared" si="301"/>
        <v/>
      </c>
      <c r="F360" s="220"/>
      <c r="G360" s="274" t="str">
        <f>IFERROR(VLOOKUP(F360,'Data (hidden)'!N343:O488,2,FALSE),"")</f>
        <v/>
      </c>
      <c r="H360" s="266"/>
      <c r="I360" s="221"/>
      <c r="J360" s="254">
        <f t="shared" si="304"/>
        <v>0</v>
      </c>
      <c r="K360" s="254" t="e">
        <f t="shared" si="305"/>
        <v>#VALUE!</v>
      </c>
      <c r="L360" s="254">
        <f t="shared" si="302"/>
        <v>0</v>
      </c>
      <c r="M360" s="255" t="str">
        <f t="shared" si="303"/>
        <v/>
      </c>
      <c r="N360" s="237"/>
      <c r="O360" s="224"/>
      <c r="P360" s="224"/>
      <c r="Q360" s="224"/>
      <c r="R360" s="225"/>
      <c r="S360" s="225"/>
      <c r="T360" s="225"/>
      <c r="U360" s="226"/>
      <c r="V360" s="223"/>
      <c r="W360" s="224"/>
      <c r="X360" s="238"/>
      <c r="Y360" s="239"/>
      <c r="Z360" s="225"/>
      <c r="AA360" s="224"/>
      <c r="AB360" s="236"/>
      <c r="CC360" s="217"/>
      <c r="CD360" s="227"/>
    </row>
    <row r="361" spans="2:82" ht="30" customHeight="1" x14ac:dyDescent="0.3">
      <c r="B361" s="217"/>
      <c r="C361" s="227"/>
      <c r="D361" s="227"/>
      <c r="E361" s="219" t="str">
        <f t="shared" si="301"/>
        <v/>
      </c>
      <c r="F361" s="220"/>
      <c r="G361" s="274" t="str">
        <f>IFERROR(VLOOKUP(F361,'Data (hidden)'!N344:O489,2,FALSE),"")</f>
        <v/>
      </c>
      <c r="H361" s="266"/>
      <c r="I361" s="221"/>
      <c r="J361" s="254">
        <f t="shared" si="304"/>
        <v>0</v>
      </c>
      <c r="K361" s="254" t="e">
        <f t="shared" si="305"/>
        <v>#VALUE!</v>
      </c>
      <c r="L361" s="254">
        <f t="shared" si="302"/>
        <v>0</v>
      </c>
      <c r="M361" s="255" t="str">
        <f t="shared" si="303"/>
        <v/>
      </c>
      <c r="N361" s="237"/>
      <c r="O361" s="224"/>
      <c r="P361" s="224"/>
      <c r="Q361" s="224"/>
      <c r="R361" s="225"/>
      <c r="S361" s="225"/>
      <c r="T361" s="225"/>
      <c r="U361" s="226"/>
      <c r="V361" s="223"/>
      <c r="W361" s="224"/>
      <c r="X361" s="238"/>
      <c r="Y361" s="239"/>
      <c r="Z361" s="225"/>
      <c r="AA361" s="224"/>
      <c r="AB361" s="236"/>
      <c r="CC361" s="217"/>
      <c r="CD361" s="227"/>
    </row>
    <row r="362" spans="2:82" ht="30" customHeight="1" x14ac:dyDescent="0.3">
      <c r="B362" s="217"/>
      <c r="C362" s="227"/>
      <c r="D362" s="227"/>
      <c r="E362" s="219" t="str">
        <f t="shared" si="301"/>
        <v/>
      </c>
      <c r="F362" s="220"/>
      <c r="G362" s="274" t="str">
        <f>IFERROR(VLOOKUP(F362,'Data (hidden)'!N345:O490,2,FALSE),"")</f>
        <v/>
      </c>
      <c r="H362" s="266"/>
      <c r="I362" s="221"/>
      <c r="J362" s="254">
        <f t="shared" si="304"/>
        <v>0</v>
      </c>
      <c r="K362" s="254" t="e">
        <f t="shared" si="305"/>
        <v>#VALUE!</v>
      </c>
      <c r="L362" s="254">
        <f t="shared" si="302"/>
        <v>0</v>
      </c>
      <c r="M362" s="255" t="str">
        <f t="shared" si="303"/>
        <v/>
      </c>
      <c r="N362" s="237"/>
      <c r="O362" s="224"/>
      <c r="P362" s="224"/>
      <c r="Q362" s="224"/>
      <c r="R362" s="225"/>
      <c r="S362" s="225"/>
      <c r="T362" s="225"/>
      <c r="U362" s="226"/>
      <c r="V362" s="223"/>
      <c r="W362" s="224"/>
      <c r="X362" s="238"/>
      <c r="Y362" s="239"/>
      <c r="Z362" s="225"/>
      <c r="AA362" s="224"/>
      <c r="AB362" s="236"/>
      <c r="CC362" s="217"/>
      <c r="CD362" s="227"/>
    </row>
    <row r="363" spans="2:82" ht="30" customHeight="1" x14ac:dyDescent="0.3">
      <c r="B363" s="217"/>
      <c r="C363" s="227"/>
      <c r="D363" s="227"/>
      <c r="E363" s="219" t="str">
        <f t="shared" si="301"/>
        <v/>
      </c>
      <c r="F363" s="220"/>
      <c r="G363" s="274" t="str">
        <f>IFERROR(VLOOKUP(F363,'Data (hidden)'!N346:O491,2,FALSE),"")</f>
        <v/>
      </c>
      <c r="H363" s="266"/>
      <c r="I363" s="221"/>
      <c r="J363" s="254">
        <f t="shared" si="304"/>
        <v>0</v>
      </c>
      <c r="K363" s="254" t="e">
        <f t="shared" si="305"/>
        <v>#VALUE!</v>
      </c>
      <c r="L363" s="254">
        <f t="shared" si="302"/>
        <v>0</v>
      </c>
      <c r="M363" s="255" t="str">
        <f t="shared" si="303"/>
        <v/>
      </c>
      <c r="N363" s="237"/>
      <c r="O363" s="224"/>
      <c r="P363" s="224"/>
      <c r="Q363" s="224"/>
      <c r="R363" s="225"/>
      <c r="S363" s="225"/>
      <c r="T363" s="225"/>
      <c r="U363" s="226"/>
      <c r="V363" s="223"/>
      <c r="W363" s="224"/>
      <c r="X363" s="238"/>
      <c r="Y363" s="239"/>
      <c r="Z363" s="225"/>
      <c r="AA363" s="224"/>
      <c r="AB363" s="236"/>
      <c r="CC363" s="217"/>
      <c r="CD363" s="227"/>
    </row>
    <row r="364" spans="2:82" ht="30" customHeight="1" x14ac:dyDescent="0.3">
      <c r="B364" s="217"/>
      <c r="C364" s="227"/>
      <c r="D364" s="227"/>
      <c r="E364" s="219" t="str">
        <f t="shared" si="301"/>
        <v/>
      </c>
      <c r="F364" s="220"/>
      <c r="G364" s="274" t="str">
        <f>IFERROR(VLOOKUP(F364,'Data (hidden)'!N347:O492,2,FALSE),"")</f>
        <v/>
      </c>
      <c r="H364" s="266"/>
      <c r="I364" s="221"/>
      <c r="J364" s="254">
        <f t="shared" si="304"/>
        <v>0</v>
      </c>
      <c r="K364" s="254" t="e">
        <f t="shared" si="305"/>
        <v>#VALUE!</v>
      </c>
      <c r="L364" s="254">
        <f t="shared" si="302"/>
        <v>0</v>
      </c>
      <c r="M364" s="255" t="str">
        <f t="shared" si="303"/>
        <v/>
      </c>
      <c r="N364" s="237"/>
      <c r="O364" s="224"/>
      <c r="P364" s="224"/>
      <c r="Q364" s="224"/>
      <c r="R364" s="225"/>
      <c r="S364" s="225"/>
      <c r="T364" s="225"/>
      <c r="U364" s="226"/>
      <c r="V364" s="223"/>
      <c r="W364" s="224"/>
      <c r="X364" s="238"/>
      <c r="Y364" s="239"/>
      <c r="Z364" s="225"/>
      <c r="AA364" s="224"/>
      <c r="AB364" s="236"/>
      <c r="CC364" s="217"/>
      <c r="CD364" s="227"/>
    </row>
    <row r="365" spans="2:82" ht="30" customHeight="1" x14ac:dyDescent="0.3">
      <c r="B365" s="217"/>
      <c r="C365" s="227"/>
      <c r="D365" s="227"/>
      <c r="E365" s="219" t="str">
        <f t="shared" si="301"/>
        <v/>
      </c>
      <c r="F365" s="220"/>
      <c r="G365" s="274" t="str">
        <f>IFERROR(VLOOKUP(F365,'Data (hidden)'!N348:O493,2,FALSE),"")</f>
        <v/>
      </c>
      <c r="H365" s="266"/>
      <c r="I365" s="221"/>
      <c r="J365" s="254">
        <f t="shared" si="304"/>
        <v>0</v>
      </c>
      <c r="K365" s="254" t="e">
        <f t="shared" si="305"/>
        <v>#VALUE!</v>
      </c>
      <c r="L365" s="254">
        <f t="shared" si="302"/>
        <v>0</v>
      </c>
      <c r="M365" s="255" t="str">
        <f t="shared" si="303"/>
        <v/>
      </c>
      <c r="N365" s="237"/>
      <c r="O365" s="224"/>
      <c r="P365" s="224"/>
      <c r="Q365" s="224"/>
      <c r="R365" s="225"/>
      <c r="S365" s="225"/>
      <c r="T365" s="225"/>
      <c r="U365" s="226"/>
      <c r="V365" s="223"/>
      <c r="W365" s="224"/>
      <c r="X365" s="238"/>
      <c r="Y365" s="239"/>
      <c r="Z365" s="225"/>
      <c r="AA365" s="224"/>
      <c r="AB365" s="236"/>
      <c r="CC365" s="217"/>
      <c r="CD365" s="227"/>
    </row>
    <row r="366" spans="2:82" ht="30" customHeight="1" x14ac:dyDescent="0.3">
      <c r="B366" s="217"/>
      <c r="C366" s="227"/>
      <c r="D366" s="227"/>
      <c r="E366" s="219" t="str">
        <f t="shared" si="301"/>
        <v/>
      </c>
      <c r="F366" s="220"/>
      <c r="G366" s="274" t="str">
        <f>IFERROR(VLOOKUP(F366,'Data (hidden)'!N349:O494,2,FALSE),"")</f>
        <v/>
      </c>
      <c r="H366" s="266"/>
      <c r="I366" s="221"/>
      <c r="J366" s="254">
        <f t="shared" si="304"/>
        <v>0</v>
      </c>
      <c r="K366" s="254" t="e">
        <f t="shared" si="305"/>
        <v>#VALUE!</v>
      </c>
      <c r="L366" s="254">
        <f t="shared" si="302"/>
        <v>0</v>
      </c>
      <c r="M366" s="255" t="str">
        <f t="shared" si="303"/>
        <v/>
      </c>
      <c r="N366" s="237"/>
      <c r="O366" s="224"/>
      <c r="P366" s="224"/>
      <c r="Q366" s="224"/>
      <c r="R366" s="225"/>
      <c r="S366" s="225"/>
      <c r="T366" s="225"/>
      <c r="U366" s="226"/>
      <c r="V366" s="223"/>
      <c r="W366" s="224"/>
      <c r="X366" s="238"/>
      <c r="Y366" s="239"/>
      <c r="Z366" s="225"/>
      <c r="AA366" s="224"/>
      <c r="AB366" s="236"/>
      <c r="CC366" s="217"/>
      <c r="CD366" s="227"/>
    </row>
    <row r="367" spans="2:82" ht="30" customHeight="1" x14ac:dyDescent="0.3">
      <c r="B367" s="217"/>
      <c r="C367" s="227"/>
      <c r="D367" s="227"/>
      <c r="E367" s="219" t="str">
        <f t="shared" si="301"/>
        <v/>
      </c>
      <c r="F367" s="220"/>
      <c r="G367" s="274" t="str">
        <f>IFERROR(VLOOKUP(F367,'Data (hidden)'!N350:O495,2,FALSE),"")</f>
        <v/>
      </c>
      <c r="H367" s="266"/>
      <c r="I367" s="221"/>
      <c r="J367" s="254">
        <f t="shared" si="304"/>
        <v>0</v>
      </c>
      <c r="K367" s="254" t="e">
        <f t="shared" si="305"/>
        <v>#VALUE!</v>
      </c>
      <c r="L367" s="254">
        <f t="shared" si="302"/>
        <v>0</v>
      </c>
      <c r="M367" s="255" t="str">
        <f t="shared" si="303"/>
        <v/>
      </c>
      <c r="N367" s="237"/>
      <c r="O367" s="224"/>
      <c r="P367" s="224"/>
      <c r="Q367" s="224"/>
      <c r="R367" s="225"/>
      <c r="S367" s="225"/>
      <c r="T367" s="225"/>
      <c r="U367" s="226"/>
      <c r="V367" s="223"/>
      <c r="W367" s="224"/>
      <c r="X367" s="238"/>
      <c r="Y367" s="239"/>
      <c r="Z367" s="225"/>
      <c r="AA367" s="224"/>
      <c r="AB367" s="236"/>
      <c r="CC367" s="217"/>
      <c r="CD367" s="227"/>
    </row>
    <row r="368" spans="2:82" ht="30" customHeight="1" x14ac:dyDescent="0.3">
      <c r="B368" s="217"/>
      <c r="C368" s="227"/>
      <c r="D368" s="227"/>
      <c r="E368" s="219" t="str">
        <f t="shared" si="301"/>
        <v/>
      </c>
      <c r="F368" s="220"/>
      <c r="G368" s="274" t="str">
        <f>IFERROR(VLOOKUP(F368,'Data (hidden)'!N351:O496,2,FALSE),"")</f>
        <v/>
      </c>
      <c r="H368" s="266"/>
      <c r="I368" s="221"/>
      <c r="J368" s="254">
        <f t="shared" si="304"/>
        <v>0</v>
      </c>
      <c r="K368" s="254" t="e">
        <f t="shared" si="305"/>
        <v>#VALUE!</v>
      </c>
      <c r="L368" s="254">
        <f t="shared" si="302"/>
        <v>0</v>
      </c>
      <c r="M368" s="255" t="str">
        <f t="shared" si="303"/>
        <v/>
      </c>
      <c r="N368" s="237"/>
      <c r="O368" s="224"/>
      <c r="P368" s="224"/>
      <c r="Q368" s="224"/>
      <c r="R368" s="225"/>
      <c r="S368" s="225"/>
      <c r="T368" s="225"/>
      <c r="U368" s="226"/>
      <c r="V368" s="223"/>
      <c r="W368" s="224"/>
      <c r="X368" s="238"/>
      <c r="Y368" s="239"/>
      <c r="Z368" s="225"/>
      <c r="AA368" s="224"/>
      <c r="AB368" s="236"/>
      <c r="CC368" s="217"/>
      <c r="CD368" s="227"/>
    </row>
    <row r="369" spans="2:82" ht="30" customHeight="1" x14ac:dyDescent="0.3">
      <c r="B369" s="217"/>
      <c r="C369" s="227"/>
      <c r="D369" s="227"/>
      <c r="E369" s="219" t="str">
        <f t="shared" si="301"/>
        <v/>
      </c>
      <c r="F369" s="220"/>
      <c r="G369" s="274" t="str">
        <f>IFERROR(VLOOKUP(F369,'Data (hidden)'!N352:O497,2,FALSE),"")</f>
        <v/>
      </c>
      <c r="H369" s="266"/>
      <c r="I369" s="221"/>
      <c r="J369" s="254">
        <f t="shared" si="304"/>
        <v>0</v>
      </c>
      <c r="K369" s="254" t="e">
        <f t="shared" si="305"/>
        <v>#VALUE!</v>
      </c>
      <c r="L369" s="254">
        <f t="shared" si="302"/>
        <v>0</v>
      </c>
      <c r="M369" s="255" t="str">
        <f t="shared" si="303"/>
        <v/>
      </c>
      <c r="N369" s="237"/>
      <c r="O369" s="224"/>
      <c r="P369" s="224"/>
      <c r="Q369" s="224"/>
      <c r="R369" s="225"/>
      <c r="S369" s="225"/>
      <c r="T369" s="225"/>
      <c r="U369" s="226"/>
      <c r="V369" s="223"/>
      <c r="W369" s="224"/>
      <c r="X369" s="238"/>
      <c r="Y369" s="239"/>
      <c r="Z369" s="225"/>
      <c r="AA369" s="224"/>
      <c r="AB369" s="236"/>
      <c r="CC369" s="217"/>
      <c r="CD369" s="227"/>
    </row>
    <row r="370" spans="2:82" ht="30" customHeight="1" x14ac:dyDescent="0.3">
      <c r="B370" s="217"/>
      <c r="C370" s="227"/>
      <c r="D370" s="227"/>
      <c r="E370" s="219" t="str">
        <f t="shared" si="301"/>
        <v/>
      </c>
      <c r="F370" s="220"/>
      <c r="G370" s="274" t="str">
        <f>IFERROR(VLOOKUP(F370,'Data (hidden)'!N353:O498,2,FALSE),"")</f>
        <v/>
      </c>
      <c r="H370" s="266"/>
      <c r="I370" s="221"/>
      <c r="J370" s="254">
        <f t="shared" si="304"/>
        <v>0</v>
      </c>
      <c r="K370" s="254" t="e">
        <f t="shared" si="305"/>
        <v>#VALUE!</v>
      </c>
      <c r="L370" s="254">
        <f t="shared" si="302"/>
        <v>0</v>
      </c>
      <c r="M370" s="255" t="str">
        <f t="shared" si="303"/>
        <v/>
      </c>
      <c r="N370" s="237"/>
      <c r="O370" s="224"/>
      <c r="P370" s="224"/>
      <c r="Q370" s="224"/>
      <c r="R370" s="225"/>
      <c r="S370" s="225"/>
      <c r="T370" s="225"/>
      <c r="U370" s="226"/>
      <c r="V370" s="223"/>
      <c r="W370" s="224"/>
      <c r="X370" s="238"/>
      <c r="Y370" s="239"/>
      <c r="Z370" s="225"/>
      <c r="AA370" s="224"/>
      <c r="AB370" s="236"/>
      <c r="CC370" s="217"/>
      <c r="CD370" s="227"/>
    </row>
    <row r="371" spans="2:82" ht="30" customHeight="1" x14ac:dyDescent="0.3">
      <c r="B371" s="217"/>
      <c r="C371" s="227"/>
      <c r="D371" s="227"/>
      <c r="E371" s="219" t="str">
        <f t="shared" si="301"/>
        <v/>
      </c>
      <c r="F371" s="220"/>
      <c r="G371" s="274" t="str">
        <f>IFERROR(VLOOKUP(F371,'Data (hidden)'!N354:O499,2,FALSE),"")</f>
        <v/>
      </c>
      <c r="H371" s="266"/>
      <c r="I371" s="221"/>
      <c r="J371" s="254">
        <f t="shared" si="304"/>
        <v>0</v>
      </c>
      <c r="K371" s="254" t="e">
        <f t="shared" si="305"/>
        <v>#VALUE!</v>
      </c>
      <c r="L371" s="254">
        <f t="shared" si="302"/>
        <v>0</v>
      </c>
      <c r="M371" s="255" t="str">
        <f t="shared" si="303"/>
        <v/>
      </c>
      <c r="N371" s="237"/>
      <c r="O371" s="224"/>
      <c r="P371" s="224"/>
      <c r="Q371" s="224"/>
      <c r="R371" s="225"/>
      <c r="S371" s="225"/>
      <c r="T371" s="225"/>
      <c r="U371" s="226"/>
      <c r="V371" s="223"/>
      <c r="W371" s="224"/>
      <c r="X371" s="238"/>
      <c r="Y371" s="239"/>
      <c r="Z371" s="225"/>
      <c r="AA371" s="224"/>
      <c r="AB371" s="236"/>
      <c r="CC371" s="217"/>
      <c r="CD371" s="227"/>
    </row>
    <row r="372" spans="2:82" ht="30" customHeight="1" x14ac:dyDescent="0.3">
      <c r="B372" s="217"/>
      <c r="C372" s="227"/>
      <c r="D372" s="227"/>
      <c r="E372" s="219" t="str">
        <f t="shared" ref="E372:E435" si="306">IF(SUM(C372-(C372*L372))=0,"",SUM(C372-(C372*L372)))</f>
        <v/>
      </c>
      <c r="F372" s="220"/>
      <c r="G372" s="274" t="str">
        <f>IFERROR(VLOOKUP(F372,'Data (hidden)'!N355:O500,2,FALSE),"")</f>
        <v/>
      </c>
      <c r="H372" s="266"/>
      <c r="I372" s="221"/>
      <c r="J372" s="254">
        <f t="shared" si="304"/>
        <v>0</v>
      </c>
      <c r="K372" s="254" t="e">
        <f t="shared" si="305"/>
        <v>#VALUE!</v>
      </c>
      <c r="L372" s="254">
        <f t="shared" si="302"/>
        <v>0</v>
      </c>
      <c r="M372" s="255" t="str">
        <f t="shared" si="303"/>
        <v/>
      </c>
      <c r="N372" s="237"/>
      <c r="O372" s="224"/>
      <c r="P372" s="224"/>
      <c r="Q372" s="224"/>
      <c r="R372" s="225"/>
      <c r="S372" s="225"/>
      <c r="T372" s="225"/>
      <c r="U372" s="226"/>
      <c r="V372" s="223"/>
      <c r="W372" s="224"/>
      <c r="X372" s="238"/>
      <c r="Y372" s="239"/>
      <c r="Z372" s="225"/>
      <c r="AA372" s="224"/>
      <c r="AB372" s="236"/>
      <c r="CC372" s="217"/>
      <c r="CD372" s="227"/>
    </row>
    <row r="373" spans="2:82" ht="30" customHeight="1" x14ac:dyDescent="0.3">
      <c r="B373" s="217"/>
      <c r="C373" s="227"/>
      <c r="D373" s="227"/>
      <c r="E373" s="219" t="str">
        <f t="shared" si="306"/>
        <v/>
      </c>
      <c r="F373" s="220"/>
      <c r="G373" s="274" t="str">
        <f>IFERROR(VLOOKUP(F373,'Data (hidden)'!N356:O501,2,FALSE),"")</f>
        <v/>
      </c>
      <c r="H373" s="266"/>
      <c r="I373" s="221"/>
      <c r="J373" s="254">
        <f t="shared" si="304"/>
        <v>0</v>
      </c>
      <c r="K373" s="254" t="e">
        <f t="shared" si="305"/>
        <v>#VALUE!</v>
      </c>
      <c r="L373" s="254">
        <f t="shared" si="302"/>
        <v>0</v>
      </c>
      <c r="M373" s="255" t="str">
        <f t="shared" si="303"/>
        <v/>
      </c>
      <c r="N373" s="237"/>
      <c r="O373" s="224"/>
      <c r="P373" s="224"/>
      <c r="Q373" s="224"/>
      <c r="R373" s="225"/>
      <c r="S373" s="225"/>
      <c r="T373" s="225"/>
      <c r="U373" s="226"/>
      <c r="V373" s="223"/>
      <c r="W373" s="224"/>
      <c r="X373" s="238"/>
      <c r="Y373" s="239"/>
      <c r="Z373" s="225"/>
      <c r="AA373" s="224"/>
      <c r="AB373" s="236"/>
      <c r="CC373" s="217"/>
      <c r="CD373" s="227"/>
    </row>
    <row r="374" spans="2:82" ht="30" customHeight="1" x14ac:dyDescent="0.3">
      <c r="B374" s="217"/>
      <c r="C374" s="227"/>
      <c r="D374" s="227"/>
      <c r="E374" s="219" t="str">
        <f t="shared" si="306"/>
        <v/>
      </c>
      <c r="F374" s="220"/>
      <c r="G374" s="274" t="str">
        <f>IFERROR(VLOOKUP(F374,'Data (hidden)'!N357:O502,2,FALSE),"")</f>
        <v/>
      </c>
      <c r="H374" s="266"/>
      <c r="I374" s="221"/>
      <c r="J374" s="254">
        <f t="shared" si="304"/>
        <v>0</v>
      </c>
      <c r="K374" s="254" t="e">
        <f t="shared" si="305"/>
        <v>#VALUE!</v>
      </c>
      <c r="L374" s="254">
        <f t="shared" si="302"/>
        <v>0</v>
      </c>
      <c r="M374" s="255" t="str">
        <f t="shared" si="303"/>
        <v/>
      </c>
      <c r="N374" s="237"/>
      <c r="O374" s="224"/>
      <c r="P374" s="224"/>
      <c r="Q374" s="224"/>
      <c r="R374" s="225"/>
      <c r="S374" s="225"/>
      <c r="T374" s="225"/>
      <c r="U374" s="226"/>
      <c r="V374" s="223"/>
      <c r="W374" s="224"/>
      <c r="X374" s="238"/>
      <c r="Y374" s="239"/>
      <c r="Z374" s="225"/>
      <c r="AA374" s="224"/>
      <c r="AB374" s="236"/>
      <c r="CC374" s="217"/>
      <c r="CD374" s="227"/>
    </row>
    <row r="375" spans="2:82" ht="30" customHeight="1" x14ac:dyDescent="0.3">
      <c r="B375" s="217"/>
      <c r="C375" s="227"/>
      <c r="D375" s="227"/>
      <c r="E375" s="219" t="str">
        <f t="shared" si="306"/>
        <v/>
      </c>
      <c r="F375" s="220"/>
      <c r="G375" s="274" t="str">
        <f>IFERROR(VLOOKUP(F375,'Data (hidden)'!N358:O503,2,FALSE),"")</f>
        <v/>
      </c>
      <c r="H375" s="266"/>
      <c r="I375" s="221"/>
      <c r="J375" s="254">
        <f t="shared" si="304"/>
        <v>0</v>
      </c>
      <c r="K375" s="254" t="e">
        <f t="shared" si="305"/>
        <v>#VALUE!</v>
      </c>
      <c r="L375" s="254">
        <f t="shared" si="302"/>
        <v>0</v>
      </c>
      <c r="M375" s="255" t="str">
        <f t="shared" si="303"/>
        <v/>
      </c>
      <c r="N375" s="237"/>
      <c r="O375" s="224"/>
      <c r="P375" s="224"/>
      <c r="Q375" s="224"/>
      <c r="R375" s="225"/>
      <c r="S375" s="225"/>
      <c r="T375" s="225"/>
      <c r="U375" s="226"/>
      <c r="V375" s="223"/>
      <c r="W375" s="224"/>
      <c r="X375" s="238"/>
      <c r="Y375" s="239"/>
      <c r="Z375" s="225"/>
      <c r="AA375" s="224"/>
      <c r="AB375" s="236"/>
      <c r="CC375" s="217"/>
      <c r="CD375" s="227"/>
    </row>
    <row r="376" spans="2:82" ht="30" customHeight="1" x14ac:dyDescent="0.3">
      <c r="B376" s="217"/>
      <c r="C376" s="227"/>
      <c r="D376" s="227"/>
      <c r="E376" s="219" t="str">
        <f t="shared" si="306"/>
        <v/>
      </c>
      <c r="F376" s="220"/>
      <c r="G376" s="274" t="str">
        <f>IFERROR(VLOOKUP(F376,'Data (hidden)'!N359:O504,2,FALSE),"")</f>
        <v/>
      </c>
      <c r="H376" s="266"/>
      <c r="I376" s="221"/>
      <c r="J376" s="254">
        <f t="shared" si="304"/>
        <v>0</v>
      </c>
      <c r="K376" s="254" t="e">
        <f t="shared" si="305"/>
        <v>#VALUE!</v>
      </c>
      <c r="L376" s="254">
        <f t="shared" si="302"/>
        <v>0</v>
      </c>
      <c r="M376" s="255" t="str">
        <f t="shared" si="303"/>
        <v/>
      </c>
      <c r="N376" s="237"/>
      <c r="O376" s="224"/>
      <c r="P376" s="224"/>
      <c r="Q376" s="224"/>
      <c r="R376" s="225"/>
      <c r="S376" s="225"/>
      <c r="T376" s="225"/>
      <c r="U376" s="226"/>
      <c r="V376" s="223"/>
      <c r="W376" s="224"/>
      <c r="X376" s="238"/>
      <c r="Y376" s="239"/>
      <c r="Z376" s="225"/>
      <c r="AA376" s="224"/>
      <c r="AB376" s="236"/>
      <c r="CC376" s="217"/>
      <c r="CD376" s="227"/>
    </row>
    <row r="377" spans="2:82" ht="30" customHeight="1" x14ac:dyDescent="0.3">
      <c r="B377" s="217"/>
      <c r="C377" s="227"/>
      <c r="D377" s="227"/>
      <c r="E377" s="219" t="str">
        <f t="shared" si="306"/>
        <v/>
      </c>
      <c r="F377" s="220"/>
      <c r="G377" s="274" t="str">
        <f>IFERROR(VLOOKUP(F377,'Data (hidden)'!N360:O505,2,FALSE),"")</f>
        <v/>
      </c>
      <c r="H377" s="266"/>
      <c r="I377" s="221"/>
      <c r="J377" s="254">
        <f t="shared" si="304"/>
        <v>0</v>
      </c>
      <c r="K377" s="254" t="e">
        <f t="shared" si="305"/>
        <v>#VALUE!</v>
      </c>
      <c r="L377" s="254">
        <f t="shared" si="302"/>
        <v>0</v>
      </c>
      <c r="M377" s="255" t="str">
        <f t="shared" si="303"/>
        <v/>
      </c>
      <c r="N377" s="237"/>
      <c r="O377" s="224"/>
      <c r="P377" s="224"/>
      <c r="Q377" s="224"/>
      <c r="R377" s="225"/>
      <c r="S377" s="225"/>
      <c r="T377" s="225"/>
      <c r="U377" s="226"/>
      <c r="V377" s="223"/>
      <c r="W377" s="224"/>
      <c r="X377" s="238"/>
      <c r="Y377" s="239"/>
      <c r="Z377" s="225"/>
      <c r="AA377" s="224"/>
      <c r="AB377" s="236"/>
      <c r="CC377" s="217"/>
      <c r="CD377" s="227"/>
    </row>
    <row r="378" spans="2:82" ht="30" customHeight="1" x14ac:dyDescent="0.3">
      <c r="B378" s="217"/>
      <c r="C378" s="227"/>
      <c r="D378" s="227"/>
      <c r="E378" s="219" t="str">
        <f t="shared" si="306"/>
        <v/>
      </c>
      <c r="F378" s="220"/>
      <c r="G378" s="274" t="str">
        <f>IFERROR(VLOOKUP(F378,'Data (hidden)'!N361:O506,2,FALSE),"")</f>
        <v/>
      </c>
      <c r="H378" s="266"/>
      <c r="I378" s="221"/>
      <c r="J378" s="254">
        <f t="shared" si="304"/>
        <v>0</v>
      </c>
      <c r="K378" s="254" t="e">
        <f t="shared" si="305"/>
        <v>#VALUE!</v>
      </c>
      <c r="L378" s="254">
        <f t="shared" si="302"/>
        <v>0</v>
      </c>
      <c r="M378" s="255" t="str">
        <f t="shared" si="303"/>
        <v/>
      </c>
      <c r="N378" s="237"/>
      <c r="O378" s="224"/>
      <c r="P378" s="224"/>
      <c r="Q378" s="224"/>
      <c r="R378" s="225"/>
      <c r="S378" s="225"/>
      <c r="T378" s="225"/>
      <c r="U378" s="226"/>
      <c r="V378" s="223"/>
      <c r="W378" s="224"/>
      <c r="X378" s="238"/>
      <c r="Y378" s="239"/>
      <c r="Z378" s="225"/>
      <c r="AA378" s="224"/>
      <c r="AB378" s="236"/>
      <c r="CC378" s="217"/>
      <c r="CD378" s="227"/>
    </row>
    <row r="379" spans="2:82" ht="30" customHeight="1" x14ac:dyDescent="0.3">
      <c r="B379" s="217"/>
      <c r="C379" s="227"/>
      <c r="D379" s="227"/>
      <c r="E379" s="219" t="str">
        <f t="shared" si="306"/>
        <v/>
      </c>
      <c r="F379" s="220"/>
      <c r="G379" s="274" t="str">
        <f>IFERROR(VLOOKUP(F379,'Data (hidden)'!N362:O507,2,FALSE),"")</f>
        <v/>
      </c>
      <c r="H379" s="266"/>
      <c r="I379" s="221"/>
      <c r="J379" s="254">
        <f t="shared" si="304"/>
        <v>0</v>
      </c>
      <c r="K379" s="254" t="e">
        <f t="shared" si="305"/>
        <v>#VALUE!</v>
      </c>
      <c r="L379" s="254">
        <f t="shared" si="302"/>
        <v>0</v>
      </c>
      <c r="M379" s="255" t="str">
        <f t="shared" si="303"/>
        <v/>
      </c>
      <c r="N379" s="237"/>
      <c r="O379" s="224"/>
      <c r="P379" s="224"/>
      <c r="Q379" s="224"/>
      <c r="R379" s="225"/>
      <c r="S379" s="225"/>
      <c r="T379" s="225"/>
      <c r="U379" s="226"/>
      <c r="V379" s="223"/>
      <c r="W379" s="224"/>
      <c r="X379" s="238"/>
      <c r="Y379" s="239"/>
      <c r="Z379" s="225"/>
      <c r="AA379" s="224"/>
      <c r="AB379" s="236"/>
      <c r="CC379" s="217"/>
      <c r="CD379" s="227"/>
    </row>
    <row r="380" spans="2:82" ht="30" customHeight="1" x14ac:dyDescent="0.3">
      <c r="B380" s="217"/>
      <c r="C380" s="227"/>
      <c r="D380" s="227"/>
      <c r="E380" s="219" t="str">
        <f t="shared" si="306"/>
        <v/>
      </c>
      <c r="F380" s="220"/>
      <c r="G380" s="274" t="str">
        <f>IFERROR(VLOOKUP(F380,'Data (hidden)'!N363:O508,2,FALSE),"")</f>
        <v/>
      </c>
      <c r="H380" s="266"/>
      <c r="I380" s="221"/>
      <c r="J380" s="254">
        <f t="shared" si="304"/>
        <v>0</v>
      </c>
      <c r="K380" s="254" t="e">
        <f t="shared" si="305"/>
        <v>#VALUE!</v>
      </c>
      <c r="L380" s="254">
        <f t="shared" si="302"/>
        <v>0</v>
      </c>
      <c r="M380" s="255" t="str">
        <f t="shared" si="303"/>
        <v/>
      </c>
      <c r="N380" s="237"/>
      <c r="O380" s="224"/>
      <c r="P380" s="224"/>
      <c r="Q380" s="224"/>
      <c r="R380" s="225"/>
      <c r="S380" s="225"/>
      <c r="T380" s="225"/>
      <c r="U380" s="226"/>
      <c r="V380" s="223"/>
      <c r="W380" s="224"/>
      <c r="X380" s="238"/>
      <c r="Y380" s="239"/>
      <c r="Z380" s="225"/>
      <c r="AA380" s="224"/>
      <c r="AB380" s="236"/>
      <c r="CC380" s="217"/>
      <c r="CD380" s="227"/>
    </row>
    <row r="381" spans="2:82" ht="30" customHeight="1" x14ac:dyDescent="0.3">
      <c r="B381" s="217"/>
      <c r="C381" s="227"/>
      <c r="D381" s="227"/>
      <c r="E381" s="219" t="str">
        <f t="shared" si="306"/>
        <v/>
      </c>
      <c r="F381" s="220"/>
      <c r="G381" s="274" t="str">
        <f>IFERROR(VLOOKUP(F381,'Data (hidden)'!N364:O509,2,FALSE),"")</f>
        <v/>
      </c>
      <c r="H381" s="266"/>
      <c r="I381" s="221"/>
      <c r="J381" s="254">
        <f t="shared" si="304"/>
        <v>0</v>
      </c>
      <c r="K381" s="254" t="e">
        <f t="shared" si="305"/>
        <v>#VALUE!</v>
      </c>
      <c r="L381" s="254">
        <f t="shared" si="302"/>
        <v>0</v>
      </c>
      <c r="M381" s="255" t="str">
        <f t="shared" si="303"/>
        <v/>
      </c>
      <c r="N381" s="237"/>
      <c r="O381" s="224"/>
      <c r="P381" s="224"/>
      <c r="Q381" s="224"/>
      <c r="R381" s="225"/>
      <c r="S381" s="225"/>
      <c r="T381" s="225"/>
      <c r="U381" s="226"/>
      <c r="V381" s="223"/>
      <c r="W381" s="224"/>
      <c r="X381" s="238"/>
      <c r="Y381" s="239"/>
      <c r="Z381" s="225"/>
      <c r="AA381" s="224"/>
      <c r="AB381" s="236"/>
      <c r="CC381" s="217"/>
      <c r="CD381" s="227"/>
    </row>
    <row r="382" spans="2:82" ht="30" customHeight="1" x14ac:dyDescent="0.3">
      <c r="B382" s="217"/>
      <c r="C382" s="227"/>
      <c r="D382" s="227"/>
      <c r="E382" s="219" t="str">
        <f t="shared" si="306"/>
        <v/>
      </c>
      <c r="F382" s="220"/>
      <c r="G382" s="274" t="str">
        <f>IFERROR(VLOOKUP(F382,'Data (hidden)'!N365:O510,2,FALSE),"")</f>
        <v/>
      </c>
      <c r="H382" s="266"/>
      <c r="I382" s="221"/>
      <c r="J382" s="254">
        <f t="shared" si="304"/>
        <v>0</v>
      </c>
      <c r="K382" s="254" t="e">
        <f t="shared" si="305"/>
        <v>#VALUE!</v>
      </c>
      <c r="L382" s="254">
        <f t="shared" si="302"/>
        <v>0</v>
      </c>
      <c r="M382" s="255" t="str">
        <f t="shared" si="303"/>
        <v/>
      </c>
      <c r="N382" s="237"/>
      <c r="O382" s="224"/>
      <c r="P382" s="224"/>
      <c r="Q382" s="224"/>
      <c r="R382" s="225"/>
      <c r="S382" s="225"/>
      <c r="T382" s="225"/>
      <c r="U382" s="226"/>
      <c r="V382" s="223"/>
      <c r="W382" s="224"/>
      <c r="X382" s="238"/>
      <c r="Y382" s="239"/>
      <c r="Z382" s="225"/>
      <c r="AA382" s="224"/>
      <c r="AB382" s="236"/>
      <c r="CC382" s="217"/>
      <c r="CD382" s="227"/>
    </row>
    <row r="383" spans="2:82" ht="30" customHeight="1" x14ac:dyDescent="0.3">
      <c r="B383" s="217"/>
      <c r="C383" s="227"/>
      <c r="D383" s="227"/>
      <c r="E383" s="219" t="str">
        <f t="shared" si="306"/>
        <v/>
      </c>
      <c r="F383" s="220"/>
      <c r="G383" s="274" t="str">
        <f>IFERROR(VLOOKUP(F383,'Data (hidden)'!N366:O511,2,FALSE),"")</f>
        <v/>
      </c>
      <c r="H383" s="266"/>
      <c r="I383" s="221"/>
      <c r="J383" s="254">
        <f t="shared" si="304"/>
        <v>0</v>
      </c>
      <c r="K383" s="254" t="e">
        <f t="shared" si="305"/>
        <v>#VALUE!</v>
      </c>
      <c r="L383" s="254">
        <f t="shared" si="302"/>
        <v>0</v>
      </c>
      <c r="M383" s="255" t="str">
        <f t="shared" si="303"/>
        <v/>
      </c>
      <c r="N383" s="237"/>
      <c r="O383" s="224"/>
      <c r="P383" s="224"/>
      <c r="Q383" s="224"/>
      <c r="R383" s="225"/>
      <c r="S383" s="225"/>
      <c r="T383" s="225"/>
      <c r="U383" s="226"/>
      <c r="V383" s="223"/>
      <c r="W383" s="224"/>
      <c r="X383" s="238"/>
      <c r="Y383" s="239"/>
      <c r="Z383" s="225"/>
      <c r="AA383" s="224"/>
      <c r="AB383" s="236"/>
      <c r="CC383" s="217"/>
      <c r="CD383" s="227"/>
    </row>
    <row r="384" spans="2:82" ht="30" customHeight="1" x14ac:dyDescent="0.3">
      <c r="B384" s="217"/>
      <c r="C384" s="227"/>
      <c r="D384" s="227"/>
      <c r="E384" s="219" t="str">
        <f t="shared" si="306"/>
        <v/>
      </c>
      <c r="F384" s="220"/>
      <c r="G384" s="274" t="str">
        <f>IFERROR(VLOOKUP(F384,'Data (hidden)'!N367:O512,2,FALSE),"")</f>
        <v/>
      </c>
      <c r="H384" s="266"/>
      <c r="I384" s="221"/>
      <c r="J384" s="254">
        <f t="shared" si="304"/>
        <v>0</v>
      </c>
      <c r="K384" s="254" t="e">
        <f t="shared" si="305"/>
        <v>#VALUE!</v>
      </c>
      <c r="L384" s="254">
        <f t="shared" si="302"/>
        <v>0</v>
      </c>
      <c r="M384" s="255" t="str">
        <f t="shared" si="303"/>
        <v/>
      </c>
      <c r="N384" s="237"/>
      <c r="O384" s="224"/>
      <c r="P384" s="224"/>
      <c r="Q384" s="224"/>
      <c r="R384" s="225"/>
      <c r="S384" s="225"/>
      <c r="T384" s="225"/>
      <c r="U384" s="226"/>
      <c r="V384" s="223"/>
      <c r="W384" s="224"/>
      <c r="X384" s="238"/>
      <c r="Y384" s="239"/>
      <c r="Z384" s="225"/>
      <c r="AA384" s="224"/>
      <c r="AB384" s="236"/>
      <c r="CC384" s="217"/>
      <c r="CD384" s="227"/>
    </row>
    <row r="385" spans="2:82" ht="30" customHeight="1" x14ac:dyDescent="0.3">
      <c r="B385" s="217"/>
      <c r="C385" s="227"/>
      <c r="D385" s="227"/>
      <c r="E385" s="219" t="str">
        <f t="shared" si="306"/>
        <v/>
      </c>
      <c r="F385" s="220"/>
      <c r="G385" s="274" t="str">
        <f>IFERROR(VLOOKUP(F385,'Data (hidden)'!N368:O513,2,FALSE),"")</f>
        <v/>
      </c>
      <c r="H385" s="266"/>
      <c r="I385" s="221"/>
      <c r="J385" s="254">
        <f t="shared" si="304"/>
        <v>0</v>
      </c>
      <c r="K385" s="254" t="e">
        <f t="shared" si="305"/>
        <v>#VALUE!</v>
      </c>
      <c r="L385" s="254">
        <f t="shared" si="302"/>
        <v>0</v>
      </c>
      <c r="M385" s="255" t="str">
        <f t="shared" si="303"/>
        <v/>
      </c>
      <c r="N385" s="237"/>
      <c r="O385" s="224"/>
      <c r="P385" s="224"/>
      <c r="Q385" s="224"/>
      <c r="R385" s="225"/>
      <c r="S385" s="225"/>
      <c r="T385" s="225"/>
      <c r="U385" s="226"/>
      <c r="V385" s="223"/>
      <c r="W385" s="224"/>
      <c r="X385" s="238"/>
      <c r="Y385" s="239"/>
      <c r="Z385" s="225"/>
      <c r="AA385" s="224"/>
      <c r="AB385" s="236"/>
      <c r="CC385" s="217"/>
      <c r="CD385" s="227"/>
    </row>
    <row r="386" spans="2:82" ht="30" customHeight="1" x14ac:dyDescent="0.3">
      <c r="B386" s="217"/>
      <c r="C386" s="227"/>
      <c r="D386" s="227"/>
      <c r="E386" s="219" t="str">
        <f t="shared" si="306"/>
        <v/>
      </c>
      <c r="F386" s="220"/>
      <c r="G386" s="274" t="str">
        <f>IFERROR(VLOOKUP(F386,'Data (hidden)'!N369:O514,2,FALSE),"")</f>
        <v/>
      </c>
      <c r="H386" s="266"/>
      <c r="I386" s="221"/>
      <c r="J386" s="254">
        <f t="shared" si="304"/>
        <v>0</v>
      </c>
      <c r="K386" s="254" t="e">
        <f t="shared" si="305"/>
        <v>#VALUE!</v>
      </c>
      <c r="L386" s="254">
        <f t="shared" si="302"/>
        <v>0</v>
      </c>
      <c r="M386" s="255" t="str">
        <f t="shared" si="303"/>
        <v/>
      </c>
      <c r="N386" s="237"/>
      <c r="O386" s="224"/>
      <c r="P386" s="224"/>
      <c r="Q386" s="224"/>
      <c r="R386" s="225"/>
      <c r="S386" s="225"/>
      <c r="T386" s="225"/>
      <c r="U386" s="226"/>
      <c r="V386" s="223"/>
      <c r="W386" s="224"/>
      <c r="X386" s="238"/>
      <c r="Y386" s="239"/>
      <c r="Z386" s="225"/>
      <c r="AA386" s="224"/>
      <c r="AB386" s="236"/>
      <c r="CC386" s="217"/>
      <c r="CD386" s="227"/>
    </row>
    <row r="387" spans="2:82" ht="30" customHeight="1" x14ac:dyDescent="0.3">
      <c r="B387" s="217"/>
      <c r="C387" s="227"/>
      <c r="D387" s="227"/>
      <c r="E387" s="219" t="str">
        <f t="shared" si="306"/>
        <v/>
      </c>
      <c r="F387" s="220"/>
      <c r="G387" s="274" t="str">
        <f>IFERROR(VLOOKUP(F387,'Data (hidden)'!N370:O515,2,FALSE),"")</f>
        <v/>
      </c>
      <c r="H387" s="266"/>
      <c r="I387" s="221"/>
      <c r="J387" s="254">
        <f t="shared" si="304"/>
        <v>0</v>
      </c>
      <c r="K387" s="254" t="e">
        <f t="shared" si="305"/>
        <v>#VALUE!</v>
      </c>
      <c r="L387" s="254">
        <f t="shared" si="302"/>
        <v>0</v>
      </c>
      <c r="M387" s="255" t="str">
        <f t="shared" si="303"/>
        <v/>
      </c>
      <c r="N387" s="237"/>
      <c r="O387" s="224"/>
      <c r="P387" s="224"/>
      <c r="Q387" s="224"/>
      <c r="R387" s="225"/>
      <c r="S387" s="225"/>
      <c r="T387" s="225"/>
      <c r="U387" s="226"/>
      <c r="V387" s="223"/>
      <c r="W387" s="224"/>
      <c r="X387" s="238"/>
      <c r="Y387" s="239"/>
      <c r="Z387" s="225"/>
      <c r="AA387" s="224"/>
      <c r="AB387" s="236"/>
      <c r="CC387" s="217"/>
      <c r="CD387" s="227"/>
    </row>
    <row r="388" spans="2:82" ht="30" customHeight="1" x14ac:dyDescent="0.3">
      <c r="B388" s="217"/>
      <c r="C388" s="227"/>
      <c r="D388" s="227"/>
      <c r="E388" s="219" t="str">
        <f t="shared" si="306"/>
        <v/>
      </c>
      <c r="F388" s="220"/>
      <c r="G388" s="274" t="str">
        <f>IFERROR(VLOOKUP(F388,'Data (hidden)'!N371:O516,2,FALSE),"")</f>
        <v/>
      </c>
      <c r="H388" s="266"/>
      <c r="I388" s="221"/>
      <c r="J388" s="254">
        <f t="shared" si="304"/>
        <v>0</v>
      </c>
      <c r="K388" s="254" t="e">
        <f t="shared" si="305"/>
        <v>#VALUE!</v>
      </c>
      <c r="L388" s="254">
        <f t="shared" si="302"/>
        <v>0</v>
      </c>
      <c r="M388" s="255" t="str">
        <f t="shared" si="303"/>
        <v/>
      </c>
      <c r="N388" s="237"/>
      <c r="O388" s="224"/>
      <c r="P388" s="224"/>
      <c r="Q388" s="224"/>
      <c r="R388" s="225"/>
      <c r="S388" s="225"/>
      <c r="T388" s="225"/>
      <c r="U388" s="226"/>
      <c r="V388" s="223"/>
      <c r="W388" s="224"/>
      <c r="X388" s="238"/>
      <c r="Y388" s="239"/>
      <c r="Z388" s="225"/>
      <c r="AA388" s="224"/>
      <c r="AB388" s="236"/>
      <c r="CC388" s="217"/>
      <c r="CD388" s="227"/>
    </row>
    <row r="389" spans="2:82" ht="30" customHeight="1" x14ac:dyDescent="0.3">
      <c r="B389" s="217"/>
      <c r="C389" s="227"/>
      <c r="D389" s="227"/>
      <c r="E389" s="219" t="str">
        <f t="shared" si="306"/>
        <v/>
      </c>
      <c r="F389" s="220"/>
      <c r="G389" s="274" t="str">
        <f>IFERROR(VLOOKUP(F389,'Data (hidden)'!N372:O517,2,FALSE),"")</f>
        <v/>
      </c>
      <c r="H389" s="266"/>
      <c r="I389" s="221"/>
      <c r="J389" s="254">
        <f t="shared" si="304"/>
        <v>0</v>
      </c>
      <c r="K389" s="254" t="e">
        <f t="shared" si="305"/>
        <v>#VALUE!</v>
      </c>
      <c r="L389" s="254">
        <f t="shared" si="302"/>
        <v>0</v>
      </c>
      <c r="M389" s="255" t="str">
        <f t="shared" si="303"/>
        <v/>
      </c>
      <c r="N389" s="237"/>
      <c r="O389" s="224"/>
      <c r="P389" s="224"/>
      <c r="Q389" s="224"/>
      <c r="R389" s="225"/>
      <c r="S389" s="225"/>
      <c r="T389" s="225"/>
      <c r="U389" s="226"/>
      <c r="V389" s="223"/>
      <c r="W389" s="224"/>
      <c r="X389" s="238"/>
      <c r="Y389" s="239"/>
      <c r="Z389" s="225"/>
      <c r="AA389" s="224"/>
      <c r="AB389" s="236"/>
      <c r="CC389" s="217"/>
      <c r="CD389" s="227"/>
    </row>
    <row r="390" spans="2:82" ht="30" customHeight="1" x14ac:dyDescent="0.3">
      <c r="B390" s="217"/>
      <c r="C390" s="227"/>
      <c r="D390" s="227"/>
      <c r="E390" s="219" t="str">
        <f t="shared" si="306"/>
        <v/>
      </c>
      <c r="F390" s="220"/>
      <c r="G390" s="274" t="str">
        <f>IFERROR(VLOOKUP(F390,'Data (hidden)'!N373:O518,2,FALSE),"")</f>
        <v/>
      </c>
      <c r="H390" s="266"/>
      <c r="I390" s="221"/>
      <c r="J390" s="254">
        <f t="shared" si="304"/>
        <v>0</v>
      </c>
      <c r="K390" s="254" t="e">
        <f t="shared" si="305"/>
        <v>#VALUE!</v>
      </c>
      <c r="L390" s="254">
        <f t="shared" si="302"/>
        <v>0</v>
      </c>
      <c r="M390" s="255" t="str">
        <f t="shared" si="303"/>
        <v/>
      </c>
      <c r="N390" s="237"/>
      <c r="O390" s="224"/>
      <c r="P390" s="224"/>
      <c r="Q390" s="224"/>
      <c r="R390" s="225"/>
      <c r="S390" s="225"/>
      <c r="T390" s="225"/>
      <c r="U390" s="226"/>
      <c r="V390" s="223"/>
      <c r="W390" s="224"/>
      <c r="X390" s="238"/>
      <c r="Y390" s="239"/>
      <c r="Z390" s="225"/>
      <c r="AA390" s="224"/>
      <c r="AB390" s="236"/>
      <c r="CC390" s="217"/>
      <c r="CD390" s="227"/>
    </row>
    <row r="391" spans="2:82" ht="30" customHeight="1" x14ac:dyDescent="0.3">
      <c r="B391" s="217"/>
      <c r="C391" s="227"/>
      <c r="D391" s="227"/>
      <c r="E391" s="219" t="str">
        <f t="shared" si="306"/>
        <v/>
      </c>
      <c r="F391" s="220"/>
      <c r="G391" s="274" t="str">
        <f>IFERROR(VLOOKUP(F391,'Data (hidden)'!N374:O519,2,FALSE),"")</f>
        <v/>
      </c>
      <c r="H391" s="266"/>
      <c r="I391" s="221"/>
      <c r="J391" s="254">
        <f t="shared" si="304"/>
        <v>0</v>
      </c>
      <c r="K391" s="254" t="e">
        <f t="shared" si="305"/>
        <v>#VALUE!</v>
      </c>
      <c r="L391" s="254">
        <f t="shared" si="302"/>
        <v>0</v>
      </c>
      <c r="M391" s="255" t="str">
        <f t="shared" si="303"/>
        <v/>
      </c>
      <c r="N391" s="237"/>
      <c r="O391" s="224"/>
      <c r="P391" s="224"/>
      <c r="Q391" s="224"/>
      <c r="R391" s="225"/>
      <c r="S391" s="225"/>
      <c r="T391" s="225"/>
      <c r="U391" s="226"/>
      <c r="V391" s="223"/>
      <c r="W391" s="224"/>
      <c r="X391" s="238"/>
      <c r="Y391" s="239"/>
      <c r="Z391" s="225"/>
      <c r="AA391" s="224"/>
      <c r="AB391" s="236"/>
      <c r="CC391" s="217"/>
      <c r="CD391" s="227"/>
    </row>
    <row r="392" spans="2:82" ht="30" customHeight="1" x14ac:dyDescent="0.3">
      <c r="B392" s="217"/>
      <c r="C392" s="227"/>
      <c r="D392" s="227"/>
      <c r="E392" s="219" t="str">
        <f t="shared" si="306"/>
        <v/>
      </c>
      <c r="F392" s="220"/>
      <c r="G392" s="274" t="str">
        <f>IFERROR(VLOOKUP(F392,'Data (hidden)'!N375:O520,2,FALSE),"")</f>
        <v/>
      </c>
      <c r="H392" s="266"/>
      <c r="I392" s="221"/>
      <c r="J392" s="254">
        <f t="shared" si="304"/>
        <v>0</v>
      </c>
      <c r="K392" s="254" t="e">
        <f t="shared" si="305"/>
        <v>#VALUE!</v>
      </c>
      <c r="L392" s="254">
        <f t="shared" si="302"/>
        <v>0</v>
      </c>
      <c r="M392" s="255" t="str">
        <f t="shared" si="303"/>
        <v/>
      </c>
      <c r="N392" s="237"/>
      <c r="O392" s="224"/>
      <c r="P392" s="224"/>
      <c r="Q392" s="224"/>
      <c r="R392" s="225"/>
      <c r="S392" s="225"/>
      <c r="T392" s="225"/>
      <c r="U392" s="226"/>
      <c r="V392" s="223"/>
      <c r="W392" s="224"/>
      <c r="X392" s="238"/>
      <c r="Y392" s="239"/>
      <c r="Z392" s="225"/>
      <c r="AA392" s="224"/>
      <c r="AB392" s="236"/>
      <c r="CC392" s="217"/>
      <c r="CD392" s="227"/>
    </row>
    <row r="393" spans="2:82" ht="30" customHeight="1" x14ac:dyDescent="0.3">
      <c r="B393" s="217"/>
      <c r="C393" s="227"/>
      <c r="D393" s="227"/>
      <c r="E393" s="219" t="str">
        <f t="shared" si="306"/>
        <v/>
      </c>
      <c r="F393" s="220"/>
      <c r="G393" s="274" t="str">
        <f>IFERROR(VLOOKUP(F393,'Data (hidden)'!N376:O521,2,FALSE),"")</f>
        <v/>
      </c>
      <c r="H393" s="266"/>
      <c r="I393" s="221"/>
      <c r="J393" s="254">
        <f t="shared" si="304"/>
        <v>0</v>
      </c>
      <c r="K393" s="254" t="e">
        <f t="shared" si="305"/>
        <v>#VALUE!</v>
      </c>
      <c r="L393" s="254">
        <f t="shared" si="302"/>
        <v>0</v>
      </c>
      <c r="M393" s="255" t="str">
        <f t="shared" si="303"/>
        <v/>
      </c>
      <c r="N393" s="237"/>
      <c r="O393" s="224"/>
      <c r="P393" s="224"/>
      <c r="Q393" s="224"/>
      <c r="R393" s="225"/>
      <c r="S393" s="225"/>
      <c r="T393" s="225"/>
      <c r="U393" s="226"/>
      <c r="V393" s="223"/>
      <c r="W393" s="224"/>
      <c r="X393" s="238"/>
      <c r="Y393" s="239"/>
      <c r="Z393" s="225"/>
      <c r="AA393" s="224"/>
      <c r="AB393" s="236"/>
      <c r="CC393" s="217"/>
      <c r="CD393" s="227"/>
    </row>
    <row r="394" spans="2:82" ht="30" customHeight="1" x14ac:dyDescent="0.3">
      <c r="B394" s="217"/>
      <c r="C394" s="227"/>
      <c r="D394" s="227"/>
      <c r="E394" s="219" t="str">
        <f t="shared" si="306"/>
        <v/>
      </c>
      <c r="F394" s="220"/>
      <c r="G394" s="274" t="str">
        <f>IFERROR(VLOOKUP(F394,'Data (hidden)'!N377:O522,2,FALSE),"")</f>
        <v/>
      </c>
      <c r="H394" s="266"/>
      <c r="I394" s="221"/>
      <c r="J394" s="254">
        <f t="shared" si="304"/>
        <v>0</v>
      </c>
      <c r="K394" s="254" t="e">
        <f t="shared" si="305"/>
        <v>#VALUE!</v>
      </c>
      <c r="L394" s="254">
        <f t="shared" si="302"/>
        <v>0</v>
      </c>
      <c r="M394" s="255" t="str">
        <f t="shared" si="303"/>
        <v/>
      </c>
      <c r="N394" s="237"/>
      <c r="O394" s="224"/>
      <c r="P394" s="224"/>
      <c r="Q394" s="224"/>
      <c r="R394" s="225"/>
      <c r="S394" s="225"/>
      <c r="T394" s="225"/>
      <c r="U394" s="226"/>
      <c r="V394" s="223"/>
      <c r="W394" s="224"/>
      <c r="X394" s="238"/>
      <c r="Y394" s="239"/>
      <c r="Z394" s="225"/>
      <c r="AA394" s="224"/>
      <c r="AB394" s="236"/>
      <c r="CC394" s="217"/>
      <c r="CD394" s="227"/>
    </row>
    <row r="395" spans="2:82" ht="30" customHeight="1" x14ac:dyDescent="0.3">
      <c r="B395" s="217"/>
      <c r="C395" s="227"/>
      <c r="D395" s="227"/>
      <c r="E395" s="219" t="str">
        <f t="shared" si="306"/>
        <v/>
      </c>
      <c r="F395" s="220"/>
      <c r="G395" s="274" t="str">
        <f>IFERROR(VLOOKUP(F395,'Data (hidden)'!N378:O523,2,FALSE),"")</f>
        <v/>
      </c>
      <c r="H395" s="266"/>
      <c r="I395" s="221"/>
      <c r="J395" s="254">
        <f t="shared" si="304"/>
        <v>0</v>
      </c>
      <c r="K395" s="254" t="e">
        <f t="shared" si="305"/>
        <v>#VALUE!</v>
      </c>
      <c r="L395" s="254">
        <f t="shared" si="302"/>
        <v>0</v>
      </c>
      <c r="M395" s="255" t="str">
        <f t="shared" si="303"/>
        <v/>
      </c>
      <c r="N395" s="237"/>
      <c r="O395" s="224"/>
      <c r="P395" s="224"/>
      <c r="Q395" s="224"/>
      <c r="R395" s="225"/>
      <c r="S395" s="225"/>
      <c r="T395" s="225"/>
      <c r="U395" s="226"/>
      <c r="V395" s="223"/>
      <c r="W395" s="224"/>
      <c r="X395" s="238"/>
      <c r="Y395" s="239"/>
      <c r="Z395" s="225"/>
      <c r="AA395" s="224"/>
      <c r="AB395" s="236"/>
      <c r="CC395" s="217"/>
      <c r="CD395" s="227"/>
    </row>
    <row r="396" spans="2:82" ht="30" customHeight="1" x14ac:dyDescent="0.3">
      <c r="B396" s="217"/>
      <c r="C396" s="227"/>
      <c r="D396" s="227"/>
      <c r="E396" s="219" t="str">
        <f t="shared" si="306"/>
        <v/>
      </c>
      <c r="F396" s="220"/>
      <c r="G396" s="274" t="str">
        <f>IFERROR(VLOOKUP(F396,'Data (hidden)'!N379:O524,2,FALSE),"")</f>
        <v/>
      </c>
      <c r="H396" s="266"/>
      <c r="I396" s="221"/>
      <c r="J396" s="254">
        <f t="shared" si="304"/>
        <v>0</v>
      </c>
      <c r="K396" s="254" t="e">
        <f t="shared" si="305"/>
        <v>#VALUE!</v>
      </c>
      <c r="L396" s="254">
        <f t="shared" si="302"/>
        <v>0</v>
      </c>
      <c r="M396" s="255" t="str">
        <f t="shared" si="303"/>
        <v/>
      </c>
      <c r="N396" s="237"/>
      <c r="O396" s="224"/>
      <c r="P396" s="224"/>
      <c r="Q396" s="224"/>
      <c r="R396" s="225"/>
      <c r="S396" s="225"/>
      <c r="T396" s="225"/>
      <c r="U396" s="226"/>
      <c r="V396" s="223"/>
      <c r="W396" s="224"/>
      <c r="X396" s="238"/>
      <c r="Y396" s="239"/>
      <c r="Z396" s="225"/>
      <c r="AA396" s="224"/>
      <c r="AB396" s="236"/>
      <c r="CC396" s="217"/>
      <c r="CD396" s="227"/>
    </row>
    <row r="397" spans="2:82" ht="30" customHeight="1" x14ac:dyDescent="0.3">
      <c r="B397" s="217"/>
      <c r="C397" s="227"/>
      <c r="D397" s="227"/>
      <c r="E397" s="219" t="str">
        <f t="shared" si="306"/>
        <v/>
      </c>
      <c r="F397" s="220"/>
      <c r="G397" s="274" t="str">
        <f>IFERROR(VLOOKUP(F397,'Data (hidden)'!N380:O525,2,FALSE),"")</f>
        <v/>
      </c>
      <c r="H397" s="266"/>
      <c r="I397" s="221"/>
      <c r="J397" s="254">
        <f t="shared" si="304"/>
        <v>0</v>
      </c>
      <c r="K397" s="254" t="e">
        <f t="shared" si="305"/>
        <v>#VALUE!</v>
      </c>
      <c r="L397" s="254">
        <f t="shared" si="302"/>
        <v>0</v>
      </c>
      <c r="M397" s="255" t="str">
        <f t="shared" si="303"/>
        <v/>
      </c>
      <c r="N397" s="237"/>
      <c r="O397" s="224"/>
      <c r="P397" s="224"/>
      <c r="Q397" s="224"/>
      <c r="R397" s="225"/>
      <c r="S397" s="225"/>
      <c r="T397" s="225"/>
      <c r="U397" s="226"/>
      <c r="V397" s="223"/>
      <c r="W397" s="224"/>
      <c r="X397" s="238"/>
      <c r="Y397" s="239"/>
      <c r="Z397" s="225"/>
      <c r="AA397" s="224"/>
      <c r="AB397" s="236"/>
      <c r="CC397" s="217"/>
      <c r="CD397" s="227"/>
    </row>
    <row r="398" spans="2:82" ht="30" customHeight="1" x14ac:dyDescent="0.3">
      <c r="B398" s="217"/>
      <c r="C398" s="227"/>
      <c r="D398" s="227"/>
      <c r="E398" s="219" t="str">
        <f t="shared" si="306"/>
        <v/>
      </c>
      <c r="F398" s="220"/>
      <c r="G398" s="274" t="str">
        <f>IFERROR(VLOOKUP(F398,'Data (hidden)'!N381:O526,2,FALSE),"")</f>
        <v/>
      </c>
      <c r="H398" s="266"/>
      <c r="I398" s="221"/>
      <c r="J398" s="254">
        <f t="shared" si="304"/>
        <v>0</v>
      </c>
      <c r="K398" s="254" t="e">
        <f t="shared" si="305"/>
        <v>#VALUE!</v>
      </c>
      <c r="L398" s="254">
        <f t="shared" si="302"/>
        <v>0</v>
      </c>
      <c r="M398" s="255" t="str">
        <f t="shared" si="303"/>
        <v/>
      </c>
      <c r="N398" s="237"/>
      <c r="O398" s="224"/>
      <c r="P398" s="224"/>
      <c r="Q398" s="224"/>
      <c r="R398" s="225"/>
      <c r="S398" s="225"/>
      <c r="T398" s="225"/>
      <c r="U398" s="226"/>
      <c r="V398" s="223"/>
      <c r="W398" s="224"/>
      <c r="X398" s="238"/>
      <c r="Y398" s="239"/>
      <c r="Z398" s="225"/>
      <c r="AA398" s="224"/>
      <c r="AB398" s="236"/>
      <c r="CC398" s="217"/>
      <c r="CD398" s="227"/>
    </row>
    <row r="399" spans="2:82" ht="30" customHeight="1" x14ac:dyDescent="0.3">
      <c r="B399" s="217"/>
      <c r="C399" s="227"/>
      <c r="D399" s="227"/>
      <c r="E399" s="219" t="str">
        <f t="shared" si="306"/>
        <v/>
      </c>
      <c r="F399" s="220"/>
      <c r="G399" s="274" t="str">
        <f>IFERROR(VLOOKUP(F399,'Data (hidden)'!N382:O527,2,FALSE),"")</f>
        <v/>
      </c>
      <c r="H399" s="266"/>
      <c r="I399" s="221"/>
      <c r="J399" s="254">
        <f t="shared" si="304"/>
        <v>0</v>
      </c>
      <c r="K399" s="254" t="e">
        <f t="shared" si="305"/>
        <v>#VALUE!</v>
      </c>
      <c r="L399" s="254">
        <f t="shared" si="302"/>
        <v>0</v>
      </c>
      <c r="M399" s="255" t="str">
        <f t="shared" si="303"/>
        <v/>
      </c>
      <c r="N399" s="237"/>
      <c r="O399" s="224"/>
      <c r="P399" s="224"/>
      <c r="Q399" s="224"/>
      <c r="R399" s="225"/>
      <c r="S399" s="225"/>
      <c r="T399" s="225"/>
      <c r="U399" s="226"/>
      <c r="V399" s="223"/>
      <c r="W399" s="224"/>
      <c r="X399" s="238"/>
      <c r="Y399" s="239"/>
      <c r="Z399" s="225"/>
      <c r="AA399" s="224"/>
      <c r="AB399" s="236"/>
      <c r="CC399" s="217"/>
      <c r="CD399" s="227"/>
    </row>
    <row r="400" spans="2:82" ht="30" customHeight="1" x14ac:dyDescent="0.3">
      <c r="B400" s="217"/>
      <c r="C400" s="227"/>
      <c r="D400" s="227"/>
      <c r="E400" s="219" t="str">
        <f t="shared" si="306"/>
        <v/>
      </c>
      <c r="F400" s="220"/>
      <c r="G400" s="274" t="str">
        <f>IFERROR(VLOOKUP(F400,'Data (hidden)'!N383:O528,2,FALSE),"")</f>
        <v/>
      </c>
      <c r="H400" s="266"/>
      <c r="I400" s="221"/>
      <c r="J400" s="254">
        <f t="shared" si="304"/>
        <v>0</v>
      </c>
      <c r="K400" s="254" t="e">
        <f t="shared" si="305"/>
        <v>#VALUE!</v>
      </c>
      <c r="L400" s="254">
        <f t="shared" si="302"/>
        <v>0</v>
      </c>
      <c r="M400" s="255" t="str">
        <f t="shared" si="303"/>
        <v/>
      </c>
      <c r="N400" s="237"/>
      <c r="O400" s="224"/>
      <c r="P400" s="224"/>
      <c r="Q400" s="224"/>
      <c r="R400" s="225"/>
      <c r="S400" s="225"/>
      <c r="T400" s="225"/>
      <c r="U400" s="226"/>
      <c r="V400" s="223"/>
      <c r="W400" s="224"/>
      <c r="X400" s="238"/>
      <c r="Y400" s="239"/>
      <c r="Z400" s="225"/>
      <c r="AA400" s="224"/>
      <c r="AB400" s="236"/>
      <c r="CC400" s="217"/>
      <c r="CD400" s="227"/>
    </row>
    <row r="401" spans="2:82" ht="30" customHeight="1" x14ac:dyDescent="0.3">
      <c r="B401" s="217"/>
      <c r="C401" s="227"/>
      <c r="D401" s="227"/>
      <c r="E401" s="219" t="str">
        <f t="shared" si="306"/>
        <v/>
      </c>
      <c r="F401" s="220"/>
      <c r="G401" s="274" t="str">
        <f>IFERROR(VLOOKUP(F401,'Data (hidden)'!N384:O529,2,FALSE),"")</f>
        <v/>
      </c>
      <c r="H401" s="266"/>
      <c r="I401" s="221"/>
      <c r="J401" s="254">
        <f t="shared" si="304"/>
        <v>0</v>
      </c>
      <c r="K401" s="254" t="e">
        <f t="shared" si="305"/>
        <v>#VALUE!</v>
      </c>
      <c r="L401" s="254">
        <f t="shared" si="302"/>
        <v>0</v>
      </c>
      <c r="M401" s="255" t="str">
        <f t="shared" si="303"/>
        <v/>
      </c>
      <c r="N401" s="237"/>
      <c r="O401" s="224"/>
      <c r="P401" s="224"/>
      <c r="Q401" s="224"/>
      <c r="R401" s="225"/>
      <c r="S401" s="225"/>
      <c r="T401" s="225"/>
      <c r="U401" s="226"/>
      <c r="V401" s="223"/>
      <c r="W401" s="224"/>
      <c r="X401" s="238"/>
      <c r="Y401" s="239"/>
      <c r="Z401" s="225"/>
      <c r="AA401" s="224"/>
      <c r="AB401" s="236"/>
      <c r="CC401" s="217"/>
      <c r="CD401" s="227"/>
    </row>
    <row r="402" spans="2:82" ht="30" customHeight="1" x14ac:dyDescent="0.3">
      <c r="B402" s="217"/>
      <c r="C402" s="227"/>
      <c r="D402" s="227"/>
      <c r="E402" s="219" t="str">
        <f t="shared" si="306"/>
        <v/>
      </c>
      <c r="F402" s="220"/>
      <c r="G402" s="274" t="str">
        <f>IFERROR(VLOOKUP(F402,'Data (hidden)'!N385:O530,2,FALSE),"")</f>
        <v/>
      </c>
      <c r="H402" s="266"/>
      <c r="I402" s="221"/>
      <c r="J402" s="254">
        <f t="shared" si="304"/>
        <v>0</v>
      </c>
      <c r="K402" s="254" t="e">
        <f t="shared" si="305"/>
        <v>#VALUE!</v>
      </c>
      <c r="L402" s="254">
        <f t="shared" si="302"/>
        <v>0</v>
      </c>
      <c r="M402" s="255" t="str">
        <f t="shared" si="303"/>
        <v/>
      </c>
      <c r="N402" s="237"/>
      <c r="O402" s="224"/>
      <c r="P402" s="224"/>
      <c r="Q402" s="224"/>
      <c r="R402" s="225"/>
      <c r="S402" s="225"/>
      <c r="T402" s="225"/>
      <c r="U402" s="226"/>
      <c r="V402" s="223"/>
      <c r="W402" s="224"/>
      <c r="X402" s="238"/>
      <c r="Y402" s="239"/>
      <c r="Z402" s="225"/>
      <c r="AA402" s="224"/>
      <c r="AB402" s="236"/>
      <c r="CC402" s="217"/>
      <c r="CD402" s="227"/>
    </row>
    <row r="403" spans="2:82" ht="30" customHeight="1" x14ac:dyDescent="0.3">
      <c r="B403" s="217"/>
      <c r="C403" s="227"/>
      <c r="D403" s="227"/>
      <c r="E403" s="219" t="str">
        <f t="shared" si="306"/>
        <v/>
      </c>
      <c r="F403" s="220"/>
      <c r="G403" s="274" t="str">
        <f>IFERROR(VLOOKUP(F403,'Data (hidden)'!N386:O531,2,FALSE),"")</f>
        <v/>
      </c>
      <c r="H403" s="266"/>
      <c r="I403" s="221"/>
      <c r="J403" s="254">
        <f t="shared" si="304"/>
        <v>0</v>
      </c>
      <c r="K403" s="254" t="e">
        <f t="shared" si="305"/>
        <v>#VALUE!</v>
      </c>
      <c r="L403" s="254">
        <f t="shared" ref="L403:L466" si="307">D403*0.01</f>
        <v>0</v>
      </c>
      <c r="M403" s="255" t="str">
        <f t="shared" ref="M403:M466" si="308">IFERROR(K403*I403,"")</f>
        <v/>
      </c>
      <c r="N403" s="237"/>
      <c r="O403" s="224"/>
      <c r="P403" s="224"/>
      <c r="Q403" s="224"/>
      <c r="R403" s="225"/>
      <c r="S403" s="225"/>
      <c r="T403" s="225"/>
      <c r="U403" s="226"/>
      <c r="V403" s="223"/>
      <c r="W403" s="224"/>
      <c r="X403" s="238"/>
      <c r="Y403" s="239"/>
      <c r="Z403" s="225"/>
      <c r="AA403" s="224"/>
      <c r="AB403" s="236"/>
      <c r="CC403" s="217"/>
      <c r="CD403" s="227"/>
    </row>
    <row r="404" spans="2:82" ht="30" customHeight="1" x14ac:dyDescent="0.3">
      <c r="B404" s="217"/>
      <c r="C404" s="227"/>
      <c r="D404" s="227"/>
      <c r="E404" s="219" t="str">
        <f t="shared" si="306"/>
        <v/>
      </c>
      <c r="F404" s="220"/>
      <c r="G404" s="274" t="str">
        <f>IFERROR(VLOOKUP(F404,'Data (hidden)'!N387:O532,2,FALSE),"")</f>
        <v/>
      </c>
      <c r="H404" s="266"/>
      <c r="I404" s="221"/>
      <c r="J404" s="254">
        <f t="shared" ref="J404:J467" si="309">H404*0.01</f>
        <v>0</v>
      </c>
      <c r="K404" s="254" t="e">
        <f t="shared" ref="K404:K467" si="310">E404*J404</f>
        <v>#VALUE!</v>
      </c>
      <c r="L404" s="254">
        <f t="shared" si="307"/>
        <v>0</v>
      </c>
      <c r="M404" s="255" t="str">
        <f t="shared" si="308"/>
        <v/>
      </c>
      <c r="N404" s="237"/>
      <c r="O404" s="224"/>
      <c r="P404" s="224"/>
      <c r="Q404" s="224"/>
      <c r="R404" s="225"/>
      <c r="S404" s="225"/>
      <c r="T404" s="225"/>
      <c r="U404" s="226"/>
      <c r="V404" s="223"/>
      <c r="W404" s="224"/>
      <c r="X404" s="238"/>
      <c r="Y404" s="239"/>
      <c r="Z404" s="225"/>
      <c r="AA404" s="224"/>
      <c r="AB404" s="236"/>
      <c r="CC404" s="217"/>
      <c r="CD404" s="227"/>
    </row>
    <row r="405" spans="2:82" ht="30" customHeight="1" x14ac:dyDescent="0.3">
      <c r="B405" s="217"/>
      <c r="C405" s="227"/>
      <c r="D405" s="227"/>
      <c r="E405" s="219" t="str">
        <f t="shared" si="306"/>
        <v/>
      </c>
      <c r="F405" s="220"/>
      <c r="G405" s="274" t="str">
        <f>IFERROR(VLOOKUP(F405,'Data (hidden)'!N388:O533,2,FALSE),"")</f>
        <v/>
      </c>
      <c r="H405" s="266"/>
      <c r="I405" s="221"/>
      <c r="J405" s="254">
        <f t="shared" si="309"/>
        <v>0</v>
      </c>
      <c r="K405" s="254" t="e">
        <f t="shared" si="310"/>
        <v>#VALUE!</v>
      </c>
      <c r="L405" s="254">
        <f t="shared" si="307"/>
        <v>0</v>
      </c>
      <c r="M405" s="255" t="str">
        <f t="shared" si="308"/>
        <v/>
      </c>
      <c r="N405" s="237"/>
      <c r="O405" s="224"/>
      <c r="P405" s="224"/>
      <c r="Q405" s="224"/>
      <c r="R405" s="225"/>
      <c r="S405" s="225"/>
      <c r="T405" s="225"/>
      <c r="U405" s="226"/>
      <c r="V405" s="223"/>
      <c r="W405" s="224"/>
      <c r="X405" s="238"/>
      <c r="Y405" s="239"/>
      <c r="Z405" s="225"/>
      <c r="AA405" s="224"/>
      <c r="AB405" s="236"/>
      <c r="CC405" s="217"/>
      <c r="CD405" s="227"/>
    </row>
    <row r="406" spans="2:82" ht="30" customHeight="1" x14ac:dyDescent="0.3">
      <c r="B406" s="217"/>
      <c r="C406" s="227"/>
      <c r="D406" s="227"/>
      <c r="E406" s="219" t="str">
        <f t="shared" si="306"/>
        <v/>
      </c>
      <c r="F406" s="220"/>
      <c r="G406" s="274" t="str">
        <f>IFERROR(VLOOKUP(F406,'Data (hidden)'!N389:O534,2,FALSE),"")</f>
        <v/>
      </c>
      <c r="H406" s="266"/>
      <c r="I406" s="221"/>
      <c r="J406" s="254">
        <f t="shared" si="309"/>
        <v>0</v>
      </c>
      <c r="K406" s="254" t="e">
        <f t="shared" si="310"/>
        <v>#VALUE!</v>
      </c>
      <c r="L406" s="254">
        <f t="shared" si="307"/>
        <v>0</v>
      </c>
      <c r="M406" s="255" t="str">
        <f t="shared" si="308"/>
        <v/>
      </c>
      <c r="N406" s="237"/>
      <c r="O406" s="224"/>
      <c r="P406" s="224"/>
      <c r="Q406" s="224"/>
      <c r="R406" s="225"/>
      <c r="S406" s="225"/>
      <c r="T406" s="225"/>
      <c r="U406" s="226"/>
      <c r="V406" s="223"/>
      <c r="W406" s="224"/>
      <c r="X406" s="238"/>
      <c r="Y406" s="239"/>
      <c r="Z406" s="225"/>
      <c r="AA406" s="224"/>
      <c r="AB406" s="236"/>
      <c r="CC406" s="217"/>
      <c r="CD406" s="227"/>
    </row>
    <row r="407" spans="2:82" ht="30" customHeight="1" x14ac:dyDescent="0.3">
      <c r="B407" s="217"/>
      <c r="C407" s="227"/>
      <c r="D407" s="227"/>
      <c r="E407" s="219" t="str">
        <f t="shared" si="306"/>
        <v/>
      </c>
      <c r="F407" s="220"/>
      <c r="G407" s="274" t="str">
        <f>IFERROR(VLOOKUP(F407,'Data (hidden)'!N390:O535,2,FALSE),"")</f>
        <v/>
      </c>
      <c r="H407" s="266"/>
      <c r="I407" s="221"/>
      <c r="J407" s="254">
        <f t="shared" si="309"/>
        <v>0</v>
      </c>
      <c r="K407" s="254" t="e">
        <f t="shared" si="310"/>
        <v>#VALUE!</v>
      </c>
      <c r="L407" s="254">
        <f t="shared" si="307"/>
        <v>0</v>
      </c>
      <c r="M407" s="255" t="str">
        <f t="shared" si="308"/>
        <v/>
      </c>
      <c r="N407" s="237"/>
      <c r="O407" s="224"/>
      <c r="P407" s="224"/>
      <c r="Q407" s="224"/>
      <c r="R407" s="225"/>
      <c r="S407" s="225"/>
      <c r="T407" s="225"/>
      <c r="U407" s="226"/>
      <c r="V407" s="223"/>
      <c r="W407" s="224"/>
      <c r="X407" s="238"/>
      <c r="Y407" s="239"/>
      <c r="Z407" s="225"/>
      <c r="AA407" s="224"/>
      <c r="AB407" s="236"/>
      <c r="CC407" s="217"/>
      <c r="CD407" s="227"/>
    </row>
    <row r="408" spans="2:82" ht="30" customHeight="1" x14ac:dyDescent="0.3">
      <c r="B408" s="217"/>
      <c r="C408" s="227"/>
      <c r="D408" s="227"/>
      <c r="E408" s="219" t="str">
        <f t="shared" si="306"/>
        <v/>
      </c>
      <c r="F408" s="220"/>
      <c r="G408" s="274" t="str">
        <f>IFERROR(VLOOKUP(F408,'Data (hidden)'!N391:O536,2,FALSE),"")</f>
        <v/>
      </c>
      <c r="H408" s="266"/>
      <c r="I408" s="221"/>
      <c r="J408" s="254">
        <f t="shared" si="309"/>
        <v>0</v>
      </c>
      <c r="K408" s="254" t="e">
        <f t="shared" si="310"/>
        <v>#VALUE!</v>
      </c>
      <c r="L408" s="254">
        <f t="shared" si="307"/>
        <v>0</v>
      </c>
      <c r="M408" s="255" t="str">
        <f t="shared" si="308"/>
        <v/>
      </c>
      <c r="N408" s="237"/>
      <c r="O408" s="224"/>
      <c r="P408" s="224"/>
      <c r="Q408" s="224"/>
      <c r="R408" s="225"/>
      <c r="S408" s="225"/>
      <c r="T408" s="225"/>
      <c r="U408" s="226"/>
      <c r="V408" s="223"/>
      <c r="W408" s="224"/>
      <c r="X408" s="238"/>
      <c r="Y408" s="239"/>
      <c r="Z408" s="225"/>
      <c r="AA408" s="224"/>
      <c r="AB408" s="236"/>
      <c r="CC408" s="217"/>
      <c r="CD408" s="227"/>
    </row>
    <row r="409" spans="2:82" ht="30" customHeight="1" x14ac:dyDescent="0.3">
      <c r="B409" s="217"/>
      <c r="C409" s="227"/>
      <c r="D409" s="227"/>
      <c r="E409" s="219" t="str">
        <f t="shared" si="306"/>
        <v/>
      </c>
      <c r="F409" s="220"/>
      <c r="G409" s="274" t="str">
        <f>IFERROR(VLOOKUP(F409,'Data (hidden)'!N392:O537,2,FALSE),"")</f>
        <v/>
      </c>
      <c r="H409" s="266"/>
      <c r="I409" s="221"/>
      <c r="J409" s="254">
        <f t="shared" si="309"/>
        <v>0</v>
      </c>
      <c r="K409" s="254" t="e">
        <f t="shared" si="310"/>
        <v>#VALUE!</v>
      </c>
      <c r="L409" s="254">
        <f t="shared" si="307"/>
        <v>0</v>
      </c>
      <c r="M409" s="255" t="str">
        <f t="shared" si="308"/>
        <v/>
      </c>
      <c r="N409" s="237"/>
      <c r="O409" s="224"/>
      <c r="P409" s="224"/>
      <c r="Q409" s="224"/>
      <c r="R409" s="225"/>
      <c r="S409" s="225"/>
      <c r="T409" s="225"/>
      <c r="U409" s="226"/>
      <c r="V409" s="223"/>
      <c r="W409" s="224"/>
      <c r="X409" s="238"/>
      <c r="Y409" s="239"/>
      <c r="Z409" s="225"/>
      <c r="AA409" s="224"/>
      <c r="AB409" s="236"/>
      <c r="CC409" s="217"/>
      <c r="CD409" s="227"/>
    </row>
    <row r="410" spans="2:82" ht="30" customHeight="1" x14ac:dyDescent="0.3">
      <c r="B410" s="217"/>
      <c r="C410" s="227"/>
      <c r="D410" s="227"/>
      <c r="E410" s="219" t="str">
        <f t="shared" si="306"/>
        <v/>
      </c>
      <c r="F410" s="220"/>
      <c r="G410" s="274" t="str">
        <f>IFERROR(VLOOKUP(F410,'Data (hidden)'!N393:O538,2,FALSE),"")</f>
        <v/>
      </c>
      <c r="H410" s="266"/>
      <c r="I410" s="221"/>
      <c r="J410" s="254">
        <f t="shared" si="309"/>
        <v>0</v>
      </c>
      <c r="K410" s="254" t="e">
        <f t="shared" si="310"/>
        <v>#VALUE!</v>
      </c>
      <c r="L410" s="254">
        <f t="shared" si="307"/>
        <v>0</v>
      </c>
      <c r="M410" s="255" t="str">
        <f t="shared" si="308"/>
        <v/>
      </c>
      <c r="N410" s="237"/>
      <c r="O410" s="224"/>
      <c r="P410" s="224"/>
      <c r="Q410" s="224"/>
      <c r="R410" s="225"/>
      <c r="S410" s="225"/>
      <c r="T410" s="225"/>
      <c r="U410" s="226"/>
      <c r="V410" s="223"/>
      <c r="W410" s="224"/>
      <c r="X410" s="238"/>
      <c r="Y410" s="239"/>
      <c r="Z410" s="225"/>
      <c r="AA410" s="224"/>
      <c r="AB410" s="236"/>
      <c r="CC410" s="217"/>
      <c r="CD410" s="227"/>
    </row>
    <row r="411" spans="2:82" ht="30" customHeight="1" x14ac:dyDescent="0.3">
      <c r="B411" s="217"/>
      <c r="C411" s="227"/>
      <c r="D411" s="227"/>
      <c r="E411" s="219" t="str">
        <f t="shared" si="306"/>
        <v/>
      </c>
      <c r="F411" s="220"/>
      <c r="G411" s="274" t="str">
        <f>IFERROR(VLOOKUP(F411,'Data (hidden)'!N394:O539,2,FALSE),"")</f>
        <v/>
      </c>
      <c r="H411" s="266"/>
      <c r="I411" s="221"/>
      <c r="J411" s="254">
        <f t="shared" si="309"/>
        <v>0</v>
      </c>
      <c r="K411" s="254" t="e">
        <f t="shared" si="310"/>
        <v>#VALUE!</v>
      </c>
      <c r="L411" s="254">
        <f t="shared" si="307"/>
        <v>0</v>
      </c>
      <c r="M411" s="255" t="str">
        <f t="shared" si="308"/>
        <v/>
      </c>
      <c r="N411" s="237"/>
      <c r="O411" s="224"/>
      <c r="P411" s="224"/>
      <c r="Q411" s="224"/>
      <c r="R411" s="225"/>
      <c r="S411" s="225"/>
      <c r="T411" s="225"/>
      <c r="U411" s="226"/>
      <c r="V411" s="223"/>
      <c r="W411" s="224"/>
      <c r="X411" s="238"/>
      <c r="Y411" s="239"/>
      <c r="Z411" s="225"/>
      <c r="AA411" s="224"/>
      <c r="AB411" s="236"/>
      <c r="CC411" s="217"/>
      <c r="CD411" s="227"/>
    </row>
    <row r="412" spans="2:82" ht="30" customHeight="1" x14ac:dyDescent="0.3">
      <c r="B412" s="217"/>
      <c r="C412" s="227"/>
      <c r="D412" s="227"/>
      <c r="E412" s="219" t="str">
        <f t="shared" si="306"/>
        <v/>
      </c>
      <c r="F412" s="220"/>
      <c r="G412" s="274" t="str">
        <f>IFERROR(VLOOKUP(F412,'Data (hidden)'!N395:O540,2,FALSE),"")</f>
        <v/>
      </c>
      <c r="H412" s="266"/>
      <c r="I412" s="221"/>
      <c r="J412" s="254">
        <f t="shared" si="309"/>
        <v>0</v>
      </c>
      <c r="K412" s="254" t="e">
        <f t="shared" si="310"/>
        <v>#VALUE!</v>
      </c>
      <c r="L412" s="254">
        <f t="shared" si="307"/>
        <v>0</v>
      </c>
      <c r="M412" s="255" t="str">
        <f t="shared" si="308"/>
        <v/>
      </c>
      <c r="N412" s="237"/>
      <c r="O412" s="224"/>
      <c r="P412" s="224"/>
      <c r="Q412" s="224"/>
      <c r="R412" s="225"/>
      <c r="S412" s="225"/>
      <c r="T412" s="225"/>
      <c r="U412" s="226"/>
      <c r="V412" s="223"/>
      <c r="W412" s="224"/>
      <c r="X412" s="238"/>
      <c r="Y412" s="239"/>
      <c r="Z412" s="225"/>
      <c r="AA412" s="224"/>
      <c r="AB412" s="236"/>
      <c r="CC412" s="217"/>
      <c r="CD412" s="227"/>
    </row>
    <row r="413" spans="2:82" ht="30" customHeight="1" x14ac:dyDescent="0.3">
      <c r="B413" s="217"/>
      <c r="C413" s="227"/>
      <c r="D413" s="227"/>
      <c r="E413" s="219" t="str">
        <f t="shared" si="306"/>
        <v/>
      </c>
      <c r="F413" s="220"/>
      <c r="G413" s="274" t="str">
        <f>IFERROR(VLOOKUP(F413,'Data (hidden)'!N396:O541,2,FALSE),"")</f>
        <v/>
      </c>
      <c r="H413" s="266"/>
      <c r="I413" s="221"/>
      <c r="J413" s="254">
        <f t="shared" si="309"/>
        <v>0</v>
      </c>
      <c r="K413" s="254" t="e">
        <f t="shared" si="310"/>
        <v>#VALUE!</v>
      </c>
      <c r="L413" s="254">
        <f t="shared" si="307"/>
        <v>0</v>
      </c>
      <c r="M413" s="255" t="str">
        <f t="shared" si="308"/>
        <v/>
      </c>
      <c r="N413" s="237"/>
      <c r="O413" s="224"/>
      <c r="P413" s="224"/>
      <c r="Q413" s="224"/>
      <c r="R413" s="225"/>
      <c r="S413" s="225"/>
      <c r="T413" s="225"/>
      <c r="U413" s="226"/>
      <c r="V413" s="223"/>
      <c r="W413" s="224"/>
      <c r="X413" s="238"/>
      <c r="Y413" s="239"/>
      <c r="Z413" s="225"/>
      <c r="AA413" s="224"/>
      <c r="AB413" s="236"/>
      <c r="CC413" s="217"/>
      <c r="CD413" s="227"/>
    </row>
    <row r="414" spans="2:82" ht="30" customHeight="1" x14ac:dyDescent="0.3">
      <c r="B414" s="217"/>
      <c r="C414" s="227"/>
      <c r="D414" s="227"/>
      <c r="E414" s="219" t="str">
        <f t="shared" si="306"/>
        <v/>
      </c>
      <c r="F414" s="220"/>
      <c r="G414" s="274" t="str">
        <f>IFERROR(VLOOKUP(F414,'Data (hidden)'!N397:O542,2,FALSE),"")</f>
        <v/>
      </c>
      <c r="H414" s="266"/>
      <c r="I414" s="221"/>
      <c r="J414" s="254">
        <f t="shared" si="309"/>
        <v>0</v>
      </c>
      <c r="K414" s="254" t="e">
        <f t="shared" si="310"/>
        <v>#VALUE!</v>
      </c>
      <c r="L414" s="254">
        <f t="shared" si="307"/>
        <v>0</v>
      </c>
      <c r="M414" s="255" t="str">
        <f t="shared" si="308"/>
        <v/>
      </c>
      <c r="N414" s="237"/>
      <c r="O414" s="224"/>
      <c r="P414" s="224"/>
      <c r="Q414" s="224"/>
      <c r="R414" s="225"/>
      <c r="S414" s="225"/>
      <c r="T414" s="225"/>
      <c r="U414" s="226"/>
      <c r="V414" s="223"/>
      <c r="W414" s="224"/>
      <c r="X414" s="238"/>
      <c r="Y414" s="239"/>
      <c r="Z414" s="225"/>
      <c r="AA414" s="224"/>
      <c r="AB414" s="236"/>
      <c r="CC414" s="217"/>
      <c r="CD414" s="227"/>
    </row>
    <row r="415" spans="2:82" ht="30" customHeight="1" x14ac:dyDescent="0.3">
      <c r="B415" s="217"/>
      <c r="C415" s="227"/>
      <c r="D415" s="227"/>
      <c r="E415" s="219" t="str">
        <f t="shared" si="306"/>
        <v/>
      </c>
      <c r="F415" s="220"/>
      <c r="G415" s="274" t="str">
        <f>IFERROR(VLOOKUP(F415,'Data (hidden)'!N398:O543,2,FALSE),"")</f>
        <v/>
      </c>
      <c r="H415" s="266"/>
      <c r="I415" s="221"/>
      <c r="J415" s="254">
        <f t="shared" si="309"/>
        <v>0</v>
      </c>
      <c r="K415" s="254" t="e">
        <f t="shared" si="310"/>
        <v>#VALUE!</v>
      </c>
      <c r="L415" s="254">
        <f t="shared" si="307"/>
        <v>0</v>
      </c>
      <c r="M415" s="255" t="str">
        <f t="shared" si="308"/>
        <v/>
      </c>
      <c r="N415" s="237"/>
      <c r="O415" s="224"/>
      <c r="P415" s="224"/>
      <c r="Q415" s="224"/>
      <c r="R415" s="225"/>
      <c r="S415" s="225"/>
      <c r="T415" s="225"/>
      <c r="U415" s="226"/>
      <c r="V415" s="223"/>
      <c r="W415" s="224"/>
      <c r="X415" s="238"/>
      <c r="Y415" s="239"/>
      <c r="Z415" s="225"/>
      <c r="AA415" s="224"/>
      <c r="AB415" s="236"/>
      <c r="CC415" s="217"/>
      <c r="CD415" s="227"/>
    </row>
    <row r="416" spans="2:82" ht="30" customHeight="1" x14ac:dyDescent="0.3">
      <c r="B416" s="217"/>
      <c r="C416" s="227"/>
      <c r="D416" s="227"/>
      <c r="E416" s="219" t="str">
        <f t="shared" si="306"/>
        <v/>
      </c>
      <c r="F416" s="220"/>
      <c r="G416" s="274" t="str">
        <f>IFERROR(VLOOKUP(F416,'Data (hidden)'!N399:O544,2,FALSE),"")</f>
        <v/>
      </c>
      <c r="H416" s="266"/>
      <c r="I416" s="221"/>
      <c r="J416" s="254">
        <f t="shared" si="309"/>
        <v>0</v>
      </c>
      <c r="K416" s="254" t="e">
        <f t="shared" si="310"/>
        <v>#VALUE!</v>
      </c>
      <c r="L416" s="254">
        <f t="shared" si="307"/>
        <v>0</v>
      </c>
      <c r="M416" s="255" t="str">
        <f t="shared" si="308"/>
        <v/>
      </c>
      <c r="N416" s="237"/>
      <c r="O416" s="224"/>
      <c r="P416" s="224"/>
      <c r="Q416" s="224"/>
      <c r="R416" s="225"/>
      <c r="S416" s="225"/>
      <c r="T416" s="225"/>
      <c r="U416" s="226"/>
      <c r="V416" s="223"/>
      <c r="W416" s="224"/>
      <c r="X416" s="238"/>
      <c r="Y416" s="239"/>
      <c r="Z416" s="225"/>
      <c r="AA416" s="224"/>
      <c r="AB416" s="236"/>
      <c r="CC416" s="217"/>
      <c r="CD416" s="227"/>
    </row>
    <row r="417" spans="2:82" ht="30" customHeight="1" x14ac:dyDescent="0.3">
      <c r="B417" s="217"/>
      <c r="C417" s="227"/>
      <c r="D417" s="227"/>
      <c r="E417" s="219" t="str">
        <f t="shared" si="306"/>
        <v/>
      </c>
      <c r="F417" s="220"/>
      <c r="G417" s="274" t="str">
        <f>IFERROR(VLOOKUP(F417,'Data (hidden)'!N400:O545,2,FALSE),"")</f>
        <v/>
      </c>
      <c r="H417" s="266"/>
      <c r="I417" s="221"/>
      <c r="J417" s="254">
        <f t="shared" si="309"/>
        <v>0</v>
      </c>
      <c r="K417" s="254" t="e">
        <f t="shared" si="310"/>
        <v>#VALUE!</v>
      </c>
      <c r="L417" s="254">
        <f t="shared" si="307"/>
        <v>0</v>
      </c>
      <c r="M417" s="255" t="str">
        <f t="shared" si="308"/>
        <v/>
      </c>
      <c r="N417" s="237"/>
      <c r="O417" s="224"/>
      <c r="P417" s="224"/>
      <c r="Q417" s="224"/>
      <c r="R417" s="225"/>
      <c r="S417" s="225"/>
      <c r="T417" s="225"/>
      <c r="U417" s="226"/>
      <c r="V417" s="223"/>
      <c r="W417" s="224"/>
      <c r="X417" s="238"/>
      <c r="Y417" s="239"/>
      <c r="Z417" s="225"/>
      <c r="AA417" s="224"/>
      <c r="AB417" s="236"/>
      <c r="CC417" s="217"/>
      <c r="CD417" s="227"/>
    </row>
    <row r="418" spans="2:82" ht="30" customHeight="1" x14ac:dyDescent="0.3">
      <c r="B418" s="217"/>
      <c r="C418" s="227"/>
      <c r="D418" s="227"/>
      <c r="E418" s="219" t="str">
        <f t="shared" si="306"/>
        <v/>
      </c>
      <c r="F418" s="220"/>
      <c r="G418" s="274" t="str">
        <f>IFERROR(VLOOKUP(F418,'Data (hidden)'!N401:O546,2,FALSE),"")</f>
        <v/>
      </c>
      <c r="H418" s="266"/>
      <c r="I418" s="221"/>
      <c r="J418" s="254">
        <f t="shared" si="309"/>
        <v>0</v>
      </c>
      <c r="K418" s="254" t="e">
        <f t="shared" si="310"/>
        <v>#VALUE!</v>
      </c>
      <c r="L418" s="254">
        <f t="shared" si="307"/>
        <v>0</v>
      </c>
      <c r="M418" s="255" t="str">
        <f t="shared" si="308"/>
        <v/>
      </c>
      <c r="N418" s="237"/>
      <c r="O418" s="224"/>
      <c r="P418" s="224"/>
      <c r="Q418" s="224"/>
      <c r="R418" s="225"/>
      <c r="S418" s="225"/>
      <c r="T418" s="225"/>
      <c r="U418" s="226"/>
      <c r="V418" s="223"/>
      <c r="W418" s="224"/>
      <c r="X418" s="238"/>
      <c r="Y418" s="239"/>
      <c r="Z418" s="225"/>
      <c r="AA418" s="224"/>
      <c r="AB418" s="236"/>
      <c r="CC418" s="217"/>
      <c r="CD418" s="227"/>
    </row>
    <row r="419" spans="2:82" ht="30" customHeight="1" x14ac:dyDescent="0.3">
      <c r="B419" s="217"/>
      <c r="C419" s="227"/>
      <c r="D419" s="227"/>
      <c r="E419" s="219" t="str">
        <f t="shared" si="306"/>
        <v/>
      </c>
      <c r="F419" s="220"/>
      <c r="G419" s="274" t="str">
        <f>IFERROR(VLOOKUP(F419,'Data (hidden)'!N402:O547,2,FALSE),"")</f>
        <v/>
      </c>
      <c r="H419" s="266"/>
      <c r="I419" s="221"/>
      <c r="J419" s="254">
        <f t="shared" si="309"/>
        <v>0</v>
      </c>
      <c r="K419" s="254" t="e">
        <f t="shared" si="310"/>
        <v>#VALUE!</v>
      </c>
      <c r="L419" s="254">
        <f t="shared" si="307"/>
        <v>0</v>
      </c>
      <c r="M419" s="255" t="str">
        <f t="shared" si="308"/>
        <v/>
      </c>
      <c r="N419" s="237"/>
      <c r="O419" s="224"/>
      <c r="P419" s="224"/>
      <c r="Q419" s="224"/>
      <c r="R419" s="225"/>
      <c r="S419" s="225"/>
      <c r="T419" s="225"/>
      <c r="U419" s="226"/>
      <c r="V419" s="223"/>
      <c r="W419" s="224"/>
      <c r="X419" s="238"/>
      <c r="Y419" s="239"/>
      <c r="Z419" s="225"/>
      <c r="AA419" s="224"/>
      <c r="AB419" s="236"/>
      <c r="CC419" s="217"/>
      <c r="CD419" s="227"/>
    </row>
    <row r="420" spans="2:82" ht="30" customHeight="1" x14ac:dyDescent="0.3">
      <c r="B420" s="217"/>
      <c r="C420" s="227"/>
      <c r="D420" s="227"/>
      <c r="E420" s="219" t="str">
        <f t="shared" si="306"/>
        <v/>
      </c>
      <c r="F420" s="220"/>
      <c r="G420" s="274" t="str">
        <f>IFERROR(VLOOKUP(F420,'Data (hidden)'!N403:O548,2,FALSE),"")</f>
        <v/>
      </c>
      <c r="H420" s="266"/>
      <c r="I420" s="221"/>
      <c r="J420" s="254">
        <f t="shared" si="309"/>
        <v>0</v>
      </c>
      <c r="K420" s="254" t="e">
        <f t="shared" si="310"/>
        <v>#VALUE!</v>
      </c>
      <c r="L420" s="254">
        <f t="shared" si="307"/>
        <v>0</v>
      </c>
      <c r="M420" s="255" t="str">
        <f t="shared" si="308"/>
        <v/>
      </c>
      <c r="N420" s="237"/>
      <c r="O420" s="224"/>
      <c r="P420" s="224"/>
      <c r="Q420" s="224"/>
      <c r="R420" s="225"/>
      <c r="S420" s="225"/>
      <c r="T420" s="225"/>
      <c r="U420" s="226"/>
      <c r="V420" s="223"/>
      <c r="W420" s="224"/>
      <c r="X420" s="238"/>
      <c r="Y420" s="239"/>
      <c r="Z420" s="225"/>
      <c r="AA420" s="224"/>
      <c r="AB420" s="236"/>
      <c r="CC420" s="217"/>
      <c r="CD420" s="227"/>
    </row>
    <row r="421" spans="2:82" ht="30" customHeight="1" x14ac:dyDescent="0.3">
      <c r="B421" s="217"/>
      <c r="C421" s="227"/>
      <c r="D421" s="227"/>
      <c r="E421" s="219" t="str">
        <f t="shared" si="306"/>
        <v/>
      </c>
      <c r="F421" s="220"/>
      <c r="G421" s="274" t="str">
        <f>IFERROR(VLOOKUP(F421,'Data (hidden)'!N404:O549,2,FALSE),"")</f>
        <v/>
      </c>
      <c r="H421" s="266"/>
      <c r="I421" s="221"/>
      <c r="J421" s="254">
        <f t="shared" si="309"/>
        <v>0</v>
      </c>
      <c r="K421" s="254" t="e">
        <f t="shared" si="310"/>
        <v>#VALUE!</v>
      </c>
      <c r="L421" s="254">
        <f t="shared" si="307"/>
        <v>0</v>
      </c>
      <c r="M421" s="255" t="str">
        <f t="shared" si="308"/>
        <v/>
      </c>
      <c r="N421" s="237"/>
      <c r="O421" s="224"/>
      <c r="P421" s="224"/>
      <c r="Q421" s="224"/>
      <c r="R421" s="225"/>
      <c r="S421" s="225"/>
      <c r="T421" s="225"/>
      <c r="U421" s="226"/>
      <c r="V421" s="223"/>
      <c r="W421" s="224"/>
      <c r="X421" s="238"/>
      <c r="Y421" s="239"/>
      <c r="Z421" s="225"/>
      <c r="AA421" s="224"/>
      <c r="AB421" s="236"/>
      <c r="CC421" s="217"/>
      <c r="CD421" s="227"/>
    </row>
    <row r="422" spans="2:82" ht="30" customHeight="1" x14ac:dyDescent="0.3">
      <c r="B422" s="217"/>
      <c r="C422" s="227"/>
      <c r="D422" s="227"/>
      <c r="E422" s="219" t="str">
        <f t="shared" si="306"/>
        <v/>
      </c>
      <c r="F422" s="220"/>
      <c r="G422" s="274" t="str">
        <f>IFERROR(VLOOKUP(F422,'Data (hidden)'!N405:O550,2,FALSE),"")</f>
        <v/>
      </c>
      <c r="H422" s="266"/>
      <c r="I422" s="221"/>
      <c r="J422" s="254">
        <f t="shared" si="309"/>
        <v>0</v>
      </c>
      <c r="K422" s="254" t="e">
        <f t="shared" si="310"/>
        <v>#VALUE!</v>
      </c>
      <c r="L422" s="254">
        <f t="shared" si="307"/>
        <v>0</v>
      </c>
      <c r="M422" s="255" t="str">
        <f t="shared" si="308"/>
        <v/>
      </c>
      <c r="N422" s="237"/>
      <c r="O422" s="224"/>
      <c r="P422" s="224"/>
      <c r="Q422" s="224"/>
      <c r="R422" s="225"/>
      <c r="S422" s="225"/>
      <c r="T422" s="225"/>
      <c r="U422" s="226"/>
      <c r="V422" s="223"/>
      <c r="W422" s="224"/>
      <c r="X422" s="238"/>
      <c r="Y422" s="239"/>
      <c r="Z422" s="225"/>
      <c r="AA422" s="224"/>
      <c r="AB422" s="236"/>
      <c r="CC422" s="217"/>
      <c r="CD422" s="227"/>
    </row>
    <row r="423" spans="2:82" ht="30" customHeight="1" x14ac:dyDescent="0.3">
      <c r="B423" s="217"/>
      <c r="C423" s="227"/>
      <c r="D423" s="227"/>
      <c r="E423" s="219" t="str">
        <f t="shared" si="306"/>
        <v/>
      </c>
      <c r="F423" s="220"/>
      <c r="G423" s="274" t="str">
        <f>IFERROR(VLOOKUP(F423,'Data (hidden)'!N406:O551,2,FALSE),"")</f>
        <v/>
      </c>
      <c r="H423" s="266"/>
      <c r="I423" s="221"/>
      <c r="J423" s="254">
        <f t="shared" si="309"/>
        <v>0</v>
      </c>
      <c r="K423" s="254" t="e">
        <f t="shared" si="310"/>
        <v>#VALUE!</v>
      </c>
      <c r="L423" s="254">
        <f t="shared" si="307"/>
        <v>0</v>
      </c>
      <c r="M423" s="255" t="str">
        <f t="shared" si="308"/>
        <v/>
      </c>
      <c r="N423" s="237"/>
      <c r="O423" s="224"/>
      <c r="P423" s="224"/>
      <c r="Q423" s="224"/>
      <c r="R423" s="225"/>
      <c r="S423" s="225"/>
      <c r="T423" s="225"/>
      <c r="U423" s="226"/>
      <c r="V423" s="223"/>
      <c r="W423" s="224"/>
      <c r="X423" s="238"/>
      <c r="Y423" s="239"/>
      <c r="Z423" s="225"/>
      <c r="AA423" s="224"/>
      <c r="AB423" s="236"/>
      <c r="CC423" s="217"/>
      <c r="CD423" s="227"/>
    </row>
    <row r="424" spans="2:82" ht="30" customHeight="1" x14ac:dyDescent="0.3">
      <c r="B424" s="217"/>
      <c r="C424" s="227"/>
      <c r="D424" s="227"/>
      <c r="E424" s="219" t="str">
        <f t="shared" si="306"/>
        <v/>
      </c>
      <c r="F424" s="220"/>
      <c r="G424" s="274" t="str">
        <f>IFERROR(VLOOKUP(F424,'Data (hidden)'!N407:O552,2,FALSE),"")</f>
        <v/>
      </c>
      <c r="H424" s="266"/>
      <c r="I424" s="221"/>
      <c r="J424" s="254">
        <f t="shared" si="309"/>
        <v>0</v>
      </c>
      <c r="K424" s="254" t="e">
        <f t="shared" si="310"/>
        <v>#VALUE!</v>
      </c>
      <c r="L424" s="254">
        <f t="shared" si="307"/>
        <v>0</v>
      </c>
      <c r="M424" s="255" t="str">
        <f t="shared" si="308"/>
        <v/>
      </c>
      <c r="N424" s="237"/>
      <c r="O424" s="224"/>
      <c r="P424" s="224"/>
      <c r="Q424" s="224"/>
      <c r="R424" s="225"/>
      <c r="S424" s="225"/>
      <c r="T424" s="225"/>
      <c r="U424" s="226"/>
      <c r="V424" s="223"/>
      <c r="W424" s="224"/>
      <c r="X424" s="238"/>
      <c r="Y424" s="239"/>
      <c r="Z424" s="225"/>
      <c r="AA424" s="224"/>
      <c r="AB424" s="236"/>
      <c r="CC424" s="217"/>
      <c r="CD424" s="227"/>
    </row>
    <row r="425" spans="2:82" ht="30" customHeight="1" x14ac:dyDescent="0.3">
      <c r="B425" s="217"/>
      <c r="C425" s="227"/>
      <c r="D425" s="227"/>
      <c r="E425" s="219" t="str">
        <f t="shared" si="306"/>
        <v/>
      </c>
      <c r="F425" s="220"/>
      <c r="G425" s="274" t="str">
        <f>IFERROR(VLOOKUP(F425,'Data (hidden)'!N408:O553,2,FALSE),"")</f>
        <v/>
      </c>
      <c r="H425" s="266"/>
      <c r="I425" s="221"/>
      <c r="J425" s="254">
        <f t="shared" si="309"/>
        <v>0</v>
      </c>
      <c r="K425" s="254" t="e">
        <f t="shared" si="310"/>
        <v>#VALUE!</v>
      </c>
      <c r="L425" s="254">
        <f t="shared" si="307"/>
        <v>0</v>
      </c>
      <c r="M425" s="255" t="str">
        <f t="shared" si="308"/>
        <v/>
      </c>
      <c r="N425" s="237"/>
      <c r="O425" s="224"/>
      <c r="P425" s="224"/>
      <c r="Q425" s="224"/>
      <c r="R425" s="225"/>
      <c r="S425" s="225"/>
      <c r="T425" s="225"/>
      <c r="U425" s="226"/>
      <c r="V425" s="223"/>
      <c r="W425" s="224"/>
      <c r="X425" s="238"/>
      <c r="Y425" s="239"/>
      <c r="Z425" s="225"/>
      <c r="AA425" s="224"/>
      <c r="AB425" s="236"/>
      <c r="CC425" s="217"/>
      <c r="CD425" s="227"/>
    </row>
    <row r="426" spans="2:82" ht="30" customHeight="1" x14ac:dyDescent="0.3">
      <c r="B426" s="217"/>
      <c r="C426" s="227"/>
      <c r="D426" s="227"/>
      <c r="E426" s="219" t="str">
        <f t="shared" si="306"/>
        <v/>
      </c>
      <c r="F426" s="220"/>
      <c r="G426" s="274" t="str">
        <f>IFERROR(VLOOKUP(F426,'Data (hidden)'!N409:O554,2,FALSE),"")</f>
        <v/>
      </c>
      <c r="H426" s="266"/>
      <c r="I426" s="221"/>
      <c r="J426" s="254">
        <f t="shared" si="309"/>
        <v>0</v>
      </c>
      <c r="K426" s="254" t="e">
        <f t="shared" si="310"/>
        <v>#VALUE!</v>
      </c>
      <c r="L426" s="254">
        <f t="shared" si="307"/>
        <v>0</v>
      </c>
      <c r="M426" s="255" t="str">
        <f t="shared" si="308"/>
        <v/>
      </c>
      <c r="N426" s="237"/>
      <c r="O426" s="224"/>
      <c r="P426" s="224"/>
      <c r="Q426" s="224"/>
      <c r="R426" s="225"/>
      <c r="S426" s="225"/>
      <c r="T426" s="225"/>
      <c r="U426" s="226"/>
      <c r="V426" s="223"/>
      <c r="W426" s="224"/>
      <c r="X426" s="238"/>
      <c r="Y426" s="239"/>
      <c r="Z426" s="225"/>
      <c r="AA426" s="224"/>
      <c r="AB426" s="236"/>
      <c r="CC426" s="217"/>
      <c r="CD426" s="227"/>
    </row>
    <row r="427" spans="2:82" ht="30" customHeight="1" x14ac:dyDescent="0.3">
      <c r="B427" s="217"/>
      <c r="C427" s="227"/>
      <c r="D427" s="227"/>
      <c r="E427" s="219" t="str">
        <f t="shared" si="306"/>
        <v/>
      </c>
      <c r="F427" s="220"/>
      <c r="G427" s="274" t="str">
        <f>IFERROR(VLOOKUP(F427,'Data (hidden)'!N410:O555,2,FALSE),"")</f>
        <v/>
      </c>
      <c r="H427" s="266"/>
      <c r="I427" s="221"/>
      <c r="J427" s="254">
        <f t="shared" si="309"/>
        <v>0</v>
      </c>
      <c r="K427" s="254" t="e">
        <f t="shared" si="310"/>
        <v>#VALUE!</v>
      </c>
      <c r="L427" s="254">
        <f t="shared" si="307"/>
        <v>0</v>
      </c>
      <c r="M427" s="255" t="str">
        <f t="shared" si="308"/>
        <v/>
      </c>
      <c r="N427" s="237"/>
      <c r="O427" s="224"/>
      <c r="P427" s="224"/>
      <c r="Q427" s="224"/>
      <c r="R427" s="225"/>
      <c r="S427" s="225"/>
      <c r="T427" s="225"/>
      <c r="U427" s="226"/>
      <c r="V427" s="223"/>
      <c r="W427" s="224"/>
      <c r="X427" s="238"/>
      <c r="Y427" s="239"/>
      <c r="Z427" s="225"/>
      <c r="AA427" s="224"/>
      <c r="AB427" s="236"/>
      <c r="CC427" s="217"/>
      <c r="CD427" s="227"/>
    </row>
    <row r="428" spans="2:82" ht="30" customHeight="1" x14ac:dyDescent="0.3">
      <c r="B428" s="217"/>
      <c r="C428" s="227"/>
      <c r="D428" s="227"/>
      <c r="E428" s="219" t="str">
        <f t="shared" si="306"/>
        <v/>
      </c>
      <c r="F428" s="220"/>
      <c r="G428" s="274" t="str">
        <f>IFERROR(VLOOKUP(F428,'Data (hidden)'!N411:O556,2,FALSE),"")</f>
        <v/>
      </c>
      <c r="H428" s="266"/>
      <c r="I428" s="221"/>
      <c r="J428" s="254">
        <f t="shared" si="309"/>
        <v>0</v>
      </c>
      <c r="K428" s="254" t="e">
        <f t="shared" si="310"/>
        <v>#VALUE!</v>
      </c>
      <c r="L428" s="254">
        <f t="shared" si="307"/>
        <v>0</v>
      </c>
      <c r="M428" s="255" t="str">
        <f t="shared" si="308"/>
        <v/>
      </c>
      <c r="N428" s="237"/>
      <c r="O428" s="224"/>
      <c r="P428" s="224"/>
      <c r="Q428" s="224"/>
      <c r="R428" s="225"/>
      <c r="S428" s="225"/>
      <c r="T428" s="225"/>
      <c r="U428" s="226"/>
      <c r="V428" s="223"/>
      <c r="W428" s="224"/>
      <c r="X428" s="238"/>
      <c r="Y428" s="239"/>
      <c r="Z428" s="225"/>
      <c r="AA428" s="224"/>
      <c r="AB428" s="236"/>
      <c r="CC428" s="217"/>
      <c r="CD428" s="227"/>
    </row>
    <row r="429" spans="2:82" ht="30" customHeight="1" x14ac:dyDescent="0.3">
      <c r="B429" s="217"/>
      <c r="C429" s="227"/>
      <c r="D429" s="227"/>
      <c r="E429" s="219" t="str">
        <f t="shared" si="306"/>
        <v/>
      </c>
      <c r="F429" s="220"/>
      <c r="G429" s="274" t="str">
        <f>IFERROR(VLOOKUP(F429,'Data (hidden)'!N412:O557,2,FALSE),"")</f>
        <v/>
      </c>
      <c r="H429" s="266"/>
      <c r="I429" s="221"/>
      <c r="J429" s="254">
        <f t="shared" si="309"/>
        <v>0</v>
      </c>
      <c r="K429" s="254" t="e">
        <f t="shared" si="310"/>
        <v>#VALUE!</v>
      </c>
      <c r="L429" s="254">
        <f t="shared" si="307"/>
        <v>0</v>
      </c>
      <c r="M429" s="255" t="str">
        <f t="shared" si="308"/>
        <v/>
      </c>
      <c r="N429" s="237"/>
      <c r="O429" s="224"/>
      <c r="P429" s="224"/>
      <c r="Q429" s="224"/>
      <c r="R429" s="225"/>
      <c r="S429" s="225"/>
      <c r="T429" s="225"/>
      <c r="U429" s="226"/>
      <c r="V429" s="223"/>
      <c r="W429" s="224"/>
      <c r="X429" s="238"/>
      <c r="Y429" s="239"/>
      <c r="Z429" s="225"/>
      <c r="AA429" s="224"/>
      <c r="AB429" s="236"/>
      <c r="CC429" s="217"/>
      <c r="CD429" s="227"/>
    </row>
    <row r="430" spans="2:82" ht="30" customHeight="1" x14ac:dyDescent="0.3">
      <c r="B430" s="217"/>
      <c r="C430" s="227"/>
      <c r="D430" s="227"/>
      <c r="E430" s="219" t="str">
        <f t="shared" si="306"/>
        <v/>
      </c>
      <c r="F430" s="220"/>
      <c r="G430" s="274" t="str">
        <f>IFERROR(VLOOKUP(F430,'Data (hidden)'!N413:O558,2,FALSE),"")</f>
        <v/>
      </c>
      <c r="H430" s="266"/>
      <c r="I430" s="221"/>
      <c r="J430" s="254">
        <f t="shared" si="309"/>
        <v>0</v>
      </c>
      <c r="K430" s="254" t="e">
        <f t="shared" si="310"/>
        <v>#VALUE!</v>
      </c>
      <c r="L430" s="254">
        <f t="shared" si="307"/>
        <v>0</v>
      </c>
      <c r="M430" s="255" t="str">
        <f t="shared" si="308"/>
        <v/>
      </c>
      <c r="N430" s="237"/>
      <c r="O430" s="224"/>
      <c r="P430" s="224"/>
      <c r="Q430" s="224"/>
      <c r="R430" s="225"/>
      <c r="S430" s="225"/>
      <c r="T430" s="225"/>
      <c r="U430" s="226"/>
      <c r="V430" s="223"/>
      <c r="W430" s="224"/>
      <c r="X430" s="238"/>
      <c r="Y430" s="239"/>
      <c r="Z430" s="225"/>
      <c r="AA430" s="224"/>
      <c r="AB430" s="236"/>
      <c r="CC430" s="217"/>
      <c r="CD430" s="227"/>
    </row>
    <row r="431" spans="2:82" ht="30" customHeight="1" x14ac:dyDescent="0.3">
      <c r="B431" s="217"/>
      <c r="C431" s="227"/>
      <c r="D431" s="227"/>
      <c r="E431" s="219" t="str">
        <f t="shared" si="306"/>
        <v/>
      </c>
      <c r="F431" s="220"/>
      <c r="G431" s="274" t="str">
        <f>IFERROR(VLOOKUP(F431,'Data (hidden)'!N414:O559,2,FALSE),"")</f>
        <v/>
      </c>
      <c r="H431" s="266"/>
      <c r="I431" s="221"/>
      <c r="J431" s="254">
        <f t="shared" si="309"/>
        <v>0</v>
      </c>
      <c r="K431" s="254" t="e">
        <f t="shared" si="310"/>
        <v>#VALUE!</v>
      </c>
      <c r="L431" s="254">
        <f t="shared" si="307"/>
        <v>0</v>
      </c>
      <c r="M431" s="255" t="str">
        <f t="shared" si="308"/>
        <v/>
      </c>
      <c r="N431" s="237"/>
      <c r="O431" s="224"/>
      <c r="P431" s="224"/>
      <c r="Q431" s="224"/>
      <c r="R431" s="225"/>
      <c r="S431" s="225"/>
      <c r="T431" s="225"/>
      <c r="U431" s="226"/>
      <c r="V431" s="223"/>
      <c r="W431" s="224"/>
      <c r="X431" s="238"/>
      <c r="Y431" s="239"/>
      <c r="Z431" s="225"/>
      <c r="AA431" s="224"/>
      <c r="AB431" s="236"/>
      <c r="CC431" s="217"/>
      <c r="CD431" s="227"/>
    </row>
    <row r="432" spans="2:82" ht="30" customHeight="1" x14ac:dyDescent="0.3">
      <c r="B432" s="217"/>
      <c r="C432" s="227"/>
      <c r="D432" s="227"/>
      <c r="E432" s="219" t="str">
        <f t="shared" si="306"/>
        <v/>
      </c>
      <c r="F432" s="220"/>
      <c r="G432" s="274" t="str">
        <f>IFERROR(VLOOKUP(F432,'Data (hidden)'!N415:O560,2,FALSE),"")</f>
        <v/>
      </c>
      <c r="H432" s="266"/>
      <c r="I432" s="221"/>
      <c r="J432" s="254">
        <f t="shared" si="309"/>
        <v>0</v>
      </c>
      <c r="K432" s="254" t="e">
        <f t="shared" si="310"/>
        <v>#VALUE!</v>
      </c>
      <c r="L432" s="254">
        <f t="shared" si="307"/>
        <v>0</v>
      </c>
      <c r="M432" s="255" t="str">
        <f t="shared" si="308"/>
        <v/>
      </c>
      <c r="N432" s="237"/>
      <c r="O432" s="224"/>
      <c r="P432" s="224"/>
      <c r="Q432" s="224"/>
      <c r="R432" s="225"/>
      <c r="S432" s="225"/>
      <c r="T432" s="225"/>
      <c r="U432" s="226"/>
      <c r="V432" s="223"/>
      <c r="W432" s="224"/>
      <c r="X432" s="238"/>
      <c r="Y432" s="239"/>
      <c r="Z432" s="225"/>
      <c r="AA432" s="224"/>
      <c r="AB432" s="236"/>
      <c r="CC432" s="217"/>
      <c r="CD432" s="227"/>
    </row>
    <row r="433" spans="2:82" ht="30" customHeight="1" x14ac:dyDescent="0.3">
      <c r="B433" s="217"/>
      <c r="C433" s="227"/>
      <c r="D433" s="227"/>
      <c r="E433" s="219" t="str">
        <f t="shared" si="306"/>
        <v/>
      </c>
      <c r="F433" s="220"/>
      <c r="G433" s="274" t="str">
        <f>IFERROR(VLOOKUP(F433,'Data (hidden)'!N416:O561,2,FALSE),"")</f>
        <v/>
      </c>
      <c r="H433" s="266"/>
      <c r="I433" s="221"/>
      <c r="J433" s="254">
        <f t="shared" si="309"/>
        <v>0</v>
      </c>
      <c r="K433" s="254" t="e">
        <f t="shared" si="310"/>
        <v>#VALUE!</v>
      </c>
      <c r="L433" s="254">
        <f t="shared" si="307"/>
        <v>0</v>
      </c>
      <c r="M433" s="255" t="str">
        <f t="shared" si="308"/>
        <v/>
      </c>
      <c r="N433" s="237"/>
      <c r="O433" s="224"/>
      <c r="P433" s="224"/>
      <c r="Q433" s="224"/>
      <c r="R433" s="225"/>
      <c r="S433" s="225"/>
      <c r="T433" s="225"/>
      <c r="U433" s="226"/>
      <c r="V433" s="223"/>
      <c r="W433" s="224"/>
      <c r="X433" s="238"/>
      <c r="Y433" s="239"/>
      <c r="Z433" s="225"/>
      <c r="AA433" s="224"/>
      <c r="AB433" s="236"/>
      <c r="CC433" s="217"/>
      <c r="CD433" s="227"/>
    </row>
    <row r="434" spans="2:82" ht="30" customHeight="1" x14ac:dyDescent="0.3">
      <c r="B434" s="217"/>
      <c r="C434" s="227"/>
      <c r="D434" s="227"/>
      <c r="E434" s="219" t="str">
        <f t="shared" si="306"/>
        <v/>
      </c>
      <c r="F434" s="220"/>
      <c r="G434" s="274" t="str">
        <f>IFERROR(VLOOKUP(F434,'Data (hidden)'!N417:O562,2,FALSE),"")</f>
        <v/>
      </c>
      <c r="H434" s="266"/>
      <c r="I434" s="221"/>
      <c r="J434" s="254">
        <f t="shared" si="309"/>
        <v>0</v>
      </c>
      <c r="K434" s="254" t="e">
        <f t="shared" si="310"/>
        <v>#VALUE!</v>
      </c>
      <c r="L434" s="254">
        <f t="shared" si="307"/>
        <v>0</v>
      </c>
      <c r="M434" s="255" t="str">
        <f t="shared" si="308"/>
        <v/>
      </c>
      <c r="N434" s="237"/>
      <c r="O434" s="224"/>
      <c r="P434" s="224"/>
      <c r="Q434" s="224"/>
      <c r="R434" s="225"/>
      <c r="S434" s="225"/>
      <c r="T434" s="225"/>
      <c r="U434" s="226"/>
      <c r="V434" s="223"/>
      <c r="W434" s="224"/>
      <c r="X434" s="238"/>
      <c r="Y434" s="239"/>
      <c r="Z434" s="225"/>
      <c r="AA434" s="224"/>
      <c r="AB434" s="236"/>
      <c r="CC434" s="217"/>
      <c r="CD434" s="227"/>
    </row>
    <row r="435" spans="2:82" ht="30" customHeight="1" x14ac:dyDescent="0.3">
      <c r="B435" s="217"/>
      <c r="C435" s="227"/>
      <c r="D435" s="227"/>
      <c r="E435" s="219" t="str">
        <f t="shared" si="306"/>
        <v/>
      </c>
      <c r="F435" s="220"/>
      <c r="G435" s="274" t="str">
        <f>IFERROR(VLOOKUP(F435,'Data (hidden)'!N418:O563,2,FALSE),"")</f>
        <v/>
      </c>
      <c r="H435" s="266"/>
      <c r="I435" s="221"/>
      <c r="J435" s="254">
        <f t="shared" si="309"/>
        <v>0</v>
      </c>
      <c r="K435" s="254" t="e">
        <f t="shared" si="310"/>
        <v>#VALUE!</v>
      </c>
      <c r="L435" s="254">
        <f t="shared" si="307"/>
        <v>0</v>
      </c>
      <c r="M435" s="255" t="str">
        <f t="shared" si="308"/>
        <v/>
      </c>
      <c r="N435" s="237"/>
      <c r="O435" s="224"/>
      <c r="P435" s="224"/>
      <c r="Q435" s="224"/>
      <c r="R435" s="225"/>
      <c r="S435" s="225"/>
      <c r="T435" s="225"/>
      <c r="U435" s="226"/>
      <c r="V435" s="223"/>
      <c r="W435" s="224"/>
      <c r="X435" s="238"/>
      <c r="Y435" s="239"/>
      <c r="Z435" s="225"/>
      <c r="AA435" s="224"/>
      <c r="AB435" s="236"/>
      <c r="CC435" s="217"/>
      <c r="CD435" s="227"/>
    </row>
    <row r="436" spans="2:82" ht="30" customHeight="1" x14ac:dyDescent="0.3">
      <c r="B436" s="217"/>
      <c r="C436" s="227"/>
      <c r="D436" s="227"/>
      <c r="E436" s="219" t="str">
        <f t="shared" ref="E436:E499" si="311">IF(SUM(C436-(C436*L436))=0,"",SUM(C436-(C436*L436)))</f>
        <v/>
      </c>
      <c r="F436" s="220"/>
      <c r="G436" s="274" t="str">
        <f>IFERROR(VLOOKUP(F436,'Data (hidden)'!N419:O564,2,FALSE),"")</f>
        <v/>
      </c>
      <c r="H436" s="266"/>
      <c r="I436" s="221"/>
      <c r="J436" s="254">
        <f t="shared" si="309"/>
        <v>0</v>
      </c>
      <c r="K436" s="254" t="e">
        <f t="shared" si="310"/>
        <v>#VALUE!</v>
      </c>
      <c r="L436" s="254">
        <f t="shared" si="307"/>
        <v>0</v>
      </c>
      <c r="M436" s="255" t="str">
        <f t="shared" si="308"/>
        <v/>
      </c>
      <c r="N436" s="237"/>
      <c r="O436" s="224"/>
      <c r="P436" s="224"/>
      <c r="Q436" s="224"/>
      <c r="R436" s="225"/>
      <c r="S436" s="225"/>
      <c r="T436" s="225"/>
      <c r="U436" s="226"/>
      <c r="V436" s="223"/>
      <c r="W436" s="224"/>
      <c r="X436" s="238"/>
      <c r="Y436" s="239"/>
      <c r="Z436" s="225"/>
      <c r="AA436" s="224"/>
      <c r="AB436" s="236"/>
      <c r="CC436" s="217"/>
      <c r="CD436" s="227"/>
    </row>
    <row r="437" spans="2:82" ht="30" customHeight="1" x14ac:dyDescent="0.3">
      <c r="B437" s="217"/>
      <c r="C437" s="227"/>
      <c r="D437" s="227"/>
      <c r="E437" s="219" t="str">
        <f t="shared" si="311"/>
        <v/>
      </c>
      <c r="F437" s="220"/>
      <c r="G437" s="274" t="str">
        <f>IFERROR(VLOOKUP(F437,'Data (hidden)'!N420:O565,2,FALSE),"")</f>
        <v/>
      </c>
      <c r="H437" s="266"/>
      <c r="I437" s="221"/>
      <c r="J437" s="254">
        <f t="shared" si="309"/>
        <v>0</v>
      </c>
      <c r="K437" s="254" t="e">
        <f t="shared" si="310"/>
        <v>#VALUE!</v>
      </c>
      <c r="L437" s="254">
        <f t="shared" si="307"/>
        <v>0</v>
      </c>
      <c r="M437" s="255" t="str">
        <f t="shared" si="308"/>
        <v/>
      </c>
      <c r="N437" s="237"/>
      <c r="O437" s="224"/>
      <c r="P437" s="224"/>
      <c r="Q437" s="224"/>
      <c r="R437" s="225"/>
      <c r="S437" s="225"/>
      <c r="T437" s="225"/>
      <c r="U437" s="226"/>
      <c r="V437" s="223"/>
      <c r="W437" s="224"/>
      <c r="X437" s="238"/>
      <c r="Y437" s="239"/>
      <c r="Z437" s="225"/>
      <c r="AA437" s="224"/>
      <c r="AB437" s="236"/>
      <c r="CC437" s="217"/>
      <c r="CD437" s="227"/>
    </row>
    <row r="438" spans="2:82" ht="30" customHeight="1" x14ac:dyDescent="0.3">
      <c r="B438" s="217"/>
      <c r="C438" s="227"/>
      <c r="D438" s="227"/>
      <c r="E438" s="219" t="str">
        <f t="shared" si="311"/>
        <v/>
      </c>
      <c r="F438" s="220"/>
      <c r="G438" s="274" t="str">
        <f>IFERROR(VLOOKUP(F438,'Data (hidden)'!N421:O566,2,FALSE),"")</f>
        <v/>
      </c>
      <c r="H438" s="266"/>
      <c r="I438" s="221"/>
      <c r="J438" s="254">
        <f t="shared" si="309"/>
        <v>0</v>
      </c>
      <c r="K438" s="254" t="e">
        <f t="shared" si="310"/>
        <v>#VALUE!</v>
      </c>
      <c r="L438" s="254">
        <f t="shared" si="307"/>
        <v>0</v>
      </c>
      <c r="M438" s="255" t="str">
        <f t="shared" si="308"/>
        <v/>
      </c>
      <c r="N438" s="237"/>
      <c r="O438" s="224"/>
      <c r="P438" s="224"/>
      <c r="Q438" s="224"/>
      <c r="R438" s="225"/>
      <c r="S438" s="225"/>
      <c r="T438" s="225"/>
      <c r="U438" s="226"/>
      <c r="V438" s="223"/>
      <c r="W438" s="224"/>
      <c r="X438" s="238"/>
      <c r="Y438" s="239"/>
      <c r="Z438" s="225"/>
      <c r="AA438" s="224"/>
      <c r="AB438" s="236"/>
      <c r="CC438" s="217"/>
      <c r="CD438" s="227"/>
    </row>
    <row r="439" spans="2:82" ht="30" customHeight="1" x14ac:dyDescent="0.3">
      <c r="B439" s="217"/>
      <c r="C439" s="227"/>
      <c r="D439" s="227"/>
      <c r="E439" s="219" t="str">
        <f t="shared" si="311"/>
        <v/>
      </c>
      <c r="F439" s="220"/>
      <c r="G439" s="274" t="str">
        <f>IFERROR(VLOOKUP(F439,'Data (hidden)'!N422:O567,2,FALSE),"")</f>
        <v/>
      </c>
      <c r="H439" s="266"/>
      <c r="I439" s="221"/>
      <c r="J439" s="254">
        <f t="shared" si="309"/>
        <v>0</v>
      </c>
      <c r="K439" s="254" t="e">
        <f t="shared" si="310"/>
        <v>#VALUE!</v>
      </c>
      <c r="L439" s="254">
        <f t="shared" si="307"/>
        <v>0</v>
      </c>
      <c r="M439" s="255" t="str">
        <f t="shared" si="308"/>
        <v/>
      </c>
      <c r="N439" s="237"/>
      <c r="O439" s="224"/>
      <c r="P439" s="224"/>
      <c r="Q439" s="224"/>
      <c r="R439" s="225"/>
      <c r="S439" s="225"/>
      <c r="T439" s="225"/>
      <c r="U439" s="226"/>
      <c r="V439" s="223"/>
      <c r="W439" s="224"/>
      <c r="X439" s="238"/>
      <c r="Y439" s="239"/>
      <c r="Z439" s="225"/>
      <c r="AA439" s="224"/>
      <c r="AB439" s="236"/>
      <c r="CC439" s="217"/>
      <c r="CD439" s="227"/>
    </row>
    <row r="440" spans="2:82" ht="30" customHeight="1" x14ac:dyDescent="0.3">
      <c r="B440" s="217"/>
      <c r="C440" s="227"/>
      <c r="D440" s="227"/>
      <c r="E440" s="219" t="str">
        <f t="shared" si="311"/>
        <v/>
      </c>
      <c r="F440" s="220"/>
      <c r="G440" s="274" t="str">
        <f>IFERROR(VLOOKUP(F440,'Data (hidden)'!N423:O568,2,FALSE),"")</f>
        <v/>
      </c>
      <c r="H440" s="266"/>
      <c r="I440" s="221"/>
      <c r="J440" s="254">
        <f t="shared" si="309"/>
        <v>0</v>
      </c>
      <c r="K440" s="254" t="e">
        <f t="shared" si="310"/>
        <v>#VALUE!</v>
      </c>
      <c r="L440" s="254">
        <f t="shared" si="307"/>
        <v>0</v>
      </c>
      <c r="M440" s="255" t="str">
        <f t="shared" si="308"/>
        <v/>
      </c>
      <c r="N440" s="237"/>
      <c r="O440" s="224"/>
      <c r="P440" s="224"/>
      <c r="Q440" s="224"/>
      <c r="R440" s="225"/>
      <c r="S440" s="225"/>
      <c r="T440" s="225"/>
      <c r="U440" s="226"/>
      <c r="V440" s="223"/>
      <c r="W440" s="224"/>
      <c r="X440" s="238"/>
      <c r="Y440" s="239"/>
      <c r="Z440" s="225"/>
      <c r="AA440" s="224"/>
      <c r="AB440" s="236"/>
      <c r="CC440" s="217"/>
      <c r="CD440" s="227"/>
    </row>
    <row r="441" spans="2:82" ht="30" customHeight="1" x14ac:dyDescent="0.3">
      <c r="B441" s="217"/>
      <c r="C441" s="227"/>
      <c r="D441" s="227"/>
      <c r="E441" s="219" t="str">
        <f t="shared" si="311"/>
        <v/>
      </c>
      <c r="F441" s="220"/>
      <c r="G441" s="274" t="str">
        <f>IFERROR(VLOOKUP(F441,'Data (hidden)'!N424:O569,2,FALSE),"")</f>
        <v/>
      </c>
      <c r="H441" s="266"/>
      <c r="I441" s="221"/>
      <c r="J441" s="254">
        <f t="shared" si="309"/>
        <v>0</v>
      </c>
      <c r="K441" s="254" t="e">
        <f t="shared" si="310"/>
        <v>#VALUE!</v>
      </c>
      <c r="L441" s="254">
        <f t="shared" si="307"/>
        <v>0</v>
      </c>
      <c r="M441" s="255" t="str">
        <f t="shared" si="308"/>
        <v/>
      </c>
      <c r="N441" s="237"/>
      <c r="O441" s="224"/>
      <c r="P441" s="224"/>
      <c r="Q441" s="224"/>
      <c r="R441" s="225"/>
      <c r="S441" s="225"/>
      <c r="T441" s="225"/>
      <c r="U441" s="226"/>
      <c r="V441" s="223"/>
      <c r="W441" s="224"/>
      <c r="X441" s="238"/>
      <c r="Y441" s="239"/>
      <c r="Z441" s="225"/>
      <c r="AA441" s="224"/>
      <c r="AB441" s="236"/>
      <c r="CC441" s="217"/>
      <c r="CD441" s="227"/>
    </row>
    <row r="442" spans="2:82" ht="30" customHeight="1" x14ac:dyDescent="0.3">
      <c r="B442" s="217"/>
      <c r="C442" s="227"/>
      <c r="D442" s="227"/>
      <c r="E442" s="219" t="str">
        <f t="shared" si="311"/>
        <v/>
      </c>
      <c r="F442" s="220"/>
      <c r="G442" s="274" t="str">
        <f>IFERROR(VLOOKUP(F442,'Data (hidden)'!N425:O570,2,FALSE),"")</f>
        <v/>
      </c>
      <c r="H442" s="266"/>
      <c r="I442" s="221"/>
      <c r="J442" s="254">
        <f t="shared" si="309"/>
        <v>0</v>
      </c>
      <c r="K442" s="254" t="e">
        <f t="shared" si="310"/>
        <v>#VALUE!</v>
      </c>
      <c r="L442" s="254">
        <f t="shared" si="307"/>
        <v>0</v>
      </c>
      <c r="M442" s="255" t="str">
        <f t="shared" si="308"/>
        <v/>
      </c>
      <c r="N442" s="237"/>
      <c r="O442" s="224"/>
      <c r="P442" s="224"/>
      <c r="Q442" s="224"/>
      <c r="R442" s="225"/>
      <c r="S442" s="225"/>
      <c r="T442" s="225"/>
      <c r="U442" s="226"/>
      <c r="V442" s="223"/>
      <c r="W442" s="224"/>
      <c r="X442" s="238"/>
      <c r="Y442" s="239"/>
      <c r="Z442" s="225"/>
      <c r="AA442" s="224"/>
      <c r="AB442" s="236"/>
      <c r="CC442" s="217"/>
      <c r="CD442" s="227"/>
    </row>
    <row r="443" spans="2:82" ht="30" customHeight="1" x14ac:dyDescent="0.3">
      <c r="B443" s="217"/>
      <c r="C443" s="227"/>
      <c r="D443" s="227"/>
      <c r="E443" s="219" t="str">
        <f t="shared" si="311"/>
        <v/>
      </c>
      <c r="F443" s="220"/>
      <c r="G443" s="274" t="str">
        <f>IFERROR(VLOOKUP(F443,'Data (hidden)'!N426:O571,2,FALSE),"")</f>
        <v/>
      </c>
      <c r="H443" s="266"/>
      <c r="I443" s="221"/>
      <c r="J443" s="254">
        <f t="shared" si="309"/>
        <v>0</v>
      </c>
      <c r="K443" s="254" t="e">
        <f t="shared" si="310"/>
        <v>#VALUE!</v>
      </c>
      <c r="L443" s="254">
        <f t="shared" si="307"/>
        <v>0</v>
      </c>
      <c r="M443" s="255" t="str">
        <f t="shared" si="308"/>
        <v/>
      </c>
      <c r="N443" s="237"/>
      <c r="O443" s="224"/>
      <c r="P443" s="224"/>
      <c r="Q443" s="224"/>
      <c r="R443" s="225"/>
      <c r="S443" s="225"/>
      <c r="T443" s="225"/>
      <c r="U443" s="226"/>
      <c r="V443" s="223"/>
      <c r="W443" s="224"/>
      <c r="X443" s="238"/>
      <c r="Y443" s="239"/>
      <c r="Z443" s="225"/>
      <c r="AA443" s="224"/>
      <c r="AB443" s="236"/>
      <c r="CC443" s="217"/>
      <c r="CD443" s="227"/>
    </row>
    <row r="444" spans="2:82" ht="30" customHeight="1" x14ac:dyDescent="0.3">
      <c r="B444" s="217"/>
      <c r="C444" s="227"/>
      <c r="D444" s="227"/>
      <c r="E444" s="219" t="str">
        <f t="shared" si="311"/>
        <v/>
      </c>
      <c r="F444" s="220"/>
      <c r="G444" s="274" t="str">
        <f>IFERROR(VLOOKUP(F444,'Data (hidden)'!N427:O572,2,FALSE),"")</f>
        <v/>
      </c>
      <c r="H444" s="266"/>
      <c r="I444" s="221"/>
      <c r="J444" s="254">
        <f t="shared" si="309"/>
        <v>0</v>
      </c>
      <c r="K444" s="254" t="e">
        <f t="shared" si="310"/>
        <v>#VALUE!</v>
      </c>
      <c r="L444" s="254">
        <f t="shared" si="307"/>
        <v>0</v>
      </c>
      <c r="M444" s="255" t="str">
        <f t="shared" si="308"/>
        <v/>
      </c>
      <c r="N444" s="237"/>
      <c r="O444" s="224"/>
      <c r="P444" s="224"/>
      <c r="Q444" s="224"/>
      <c r="R444" s="225"/>
      <c r="S444" s="225"/>
      <c r="T444" s="225"/>
      <c r="U444" s="226"/>
      <c r="V444" s="223"/>
      <c r="W444" s="224"/>
      <c r="X444" s="238"/>
      <c r="Y444" s="239"/>
      <c r="Z444" s="225"/>
      <c r="AA444" s="224"/>
      <c r="AB444" s="236"/>
      <c r="CC444" s="217"/>
      <c r="CD444" s="227"/>
    </row>
    <row r="445" spans="2:82" ht="30" customHeight="1" x14ac:dyDescent="0.3">
      <c r="B445" s="217"/>
      <c r="C445" s="227"/>
      <c r="D445" s="227"/>
      <c r="E445" s="219" t="str">
        <f t="shared" si="311"/>
        <v/>
      </c>
      <c r="F445" s="220"/>
      <c r="G445" s="274" t="str">
        <f>IFERROR(VLOOKUP(F445,'Data (hidden)'!N428:O573,2,FALSE),"")</f>
        <v/>
      </c>
      <c r="H445" s="266"/>
      <c r="I445" s="221"/>
      <c r="J445" s="254">
        <f t="shared" si="309"/>
        <v>0</v>
      </c>
      <c r="K445" s="254" t="e">
        <f t="shared" si="310"/>
        <v>#VALUE!</v>
      </c>
      <c r="L445" s="254">
        <f t="shared" si="307"/>
        <v>0</v>
      </c>
      <c r="M445" s="255" t="str">
        <f t="shared" si="308"/>
        <v/>
      </c>
      <c r="N445" s="237"/>
      <c r="O445" s="224"/>
      <c r="P445" s="224"/>
      <c r="Q445" s="224"/>
      <c r="R445" s="225"/>
      <c r="S445" s="225"/>
      <c r="T445" s="225"/>
      <c r="U445" s="226"/>
      <c r="V445" s="223"/>
      <c r="W445" s="224"/>
      <c r="X445" s="238"/>
      <c r="Y445" s="239"/>
      <c r="Z445" s="225"/>
      <c r="AA445" s="224"/>
      <c r="AB445" s="236"/>
      <c r="CC445" s="217"/>
      <c r="CD445" s="227"/>
    </row>
    <row r="446" spans="2:82" ht="30" customHeight="1" x14ac:dyDescent="0.3">
      <c r="B446" s="217"/>
      <c r="C446" s="227"/>
      <c r="D446" s="227"/>
      <c r="E446" s="219" t="str">
        <f t="shared" si="311"/>
        <v/>
      </c>
      <c r="F446" s="220"/>
      <c r="G446" s="274" t="str">
        <f>IFERROR(VLOOKUP(F446,'Data (hidden)'!N429:O574,2,FALSE),"")</f>
        <v/>
      </c>
      <c r="H446" s="266"/>
      <c r="I446" s="221"/>
      <c r="J446" s="254">
        <f t="shared" si="309"/>
        <v>0</v>
      </c>
      <c r="K446" s="254" t="e">
        <f t="shared" si="310"/>
        <v>#VALUE!</v>
      </c>
      <c r="L446" s="254">
        <f t="shared" si="307"/>
        <v>0</v>
      </c>
      <c r="M446" s="255" t="str">
        <f t="shared" si="308"/>
        <v/>
      </c>
      <c r="N446" s="237"/>
      <c r="O446" s="224"/>
      <c r="P446" s="224"/>
      <c r="Q446" s="224"/>
      <c r="R446" s="225"/>
      <c r="S446" s="225"/>
      <c r="T446" s="225"/>
      <c r="U446" s="226"/>
      <c r="V446" s="223"/>
      <c r="W446" s="224"/>
      <c r="X446" s="238"/>
      <c r="Y446" s="239"/>
      <c r="Z446" s="225"/>
      <c r="AA446" s="224"/>
      <c r="AB446" s="236"/>
      <c r="CC446" s="217"/>
      <c r="CD446" s="227"/>
    </row>
    <row r="447" spans="2:82" ht="30" customHeight="1" x14ac:dyDescent="0.3">
      <c r="B447" s="217"/>
      <c r="C447" s="227"/>
      <c r="D447" s="227"/>
      <c r="E447" s="219" t="str">
        <f t="shared" si="311"/>
        <v/>
      </c>
      <c r="F447" s="220"/>
      <c r="G447" s="274" t="str">
        <f>IFERROR(VLOOKUP(F447,'Data (hidden)'!N430:O575,2,FALSE),"")</f>
        <v/>
      </c>
      <c r="H447" s="266"/>
      <c r="I447" s="221"/>
      <c r="J447" s="254">
        <f t="shared" si="309"/>
        <v>0</v>
      </c>
      <c r="K447" s="254" t="e">
        <f t="shared" si="310"/>
        <v>#VALUE!</v>
      </c>
      <c r="L447" s="254">
        <f t="shared" si="307"/>
        <v>0</v>
      </c>
      <c r="M447" s="255" t="str">
        <f t="shared" si="308"/>
        <v/>
      </c>
      <c r="N447" s="237"/>
      <c r="O447" s="224"/>
      <c r="P447" s="224"/>
      <c r="Q447" s="224"/>
      <c r="R447" s="225"/>
      <c r="S447" s="225"/>
      <c r="T447" s="225"/>
      <c r="U447" s="226"/>
      <c r="V447" s="223"/>
      <c r="W447" s="224"/>
      <c r="X447" s="238"/>
      <c r="Y447" s="239"/>
      <c r="Z447" s="225"/>
      <c r="AA447" s="224"/>
      <c r="AB447" s="236"/>
      <c r="CC447" s="217"/>
      <c r="CD447" s="227"/>
    </row>
    <row r="448" spans="2:82" ht="30" customHeight="1" x14ac:dyDescent="0.3">
      <c r="B448" s="217"/>
      <c r="C448" s="227"/>
      <c r="D448" s="227"/>
      <c r="E448" s="219" t="str">
        <f t="shared" si="311"/>
        <v/>
      </c>
      <c r="F448" s="220"/>
      <c r="G448" s="274" t="str">
        <f>IFERROR(VLOOKUP(F448,'Data (hidden)'!N431:O576,2,FALSE),"")</f>
        <v/>
      </c>
      <c r="H448" s="266"/>
      <c r="I448" s="221"/>
      <c r="J448" s="254">
        <f t="shared" si="309"/>
        <v>0</v>
      </c>
      <c r="K448" s="254" t="e">
        <f t="shared" si="310"/>
        <v>#VALUE!</v>
      </c>
      <c r="L448" s="254">
        <f t="shared" si="307"/>
        <v>0</v>
      </c>
      <c r="M448" s="255" t="str">
        <f t="shared" si="308"/>
        <v/>
      </c>
      <c r="N448" s="237"/>
      <c r="O448" s="224"/>
      <c r="P448" s="224"/>
      <c r="Q448" s="224"/>
      <c r="R448" s="225"/>
      <c r="S448" s="225"/>
      <c r="T448" s="225"/>
      <c r="U448" s="226"/>
      <c r="V448" s="223"/>
      <c r="W448" s="224"/>
      <c r="X448" s="238"/>
      <c r="Y448" s="239"/>
      <c r="Z448" s="225"/>
      <c r="AA448" s="224"/>
      <c r="AB448" s="236"/>
      <c r="CC448" s="217"/>
      <c r="CD448" s="227"/>
    </row>
    <row r="449" spans="2:82" ht="30" customHeight="1" x14ac:dyDescent="0.3">
      <c r="B449" s="217"/>
      <c r="C449" s="227"/>
      <c r="D449" s="227"/>
      <c r="E449" s="219" t="str">
        <f t="shared" si="311"/>
        <v/>
      </c>
      <c r="F449" s="220"/>
      <c r="G449" s="274" t="str">
        <f>IFERROR(VLOOKUP(F449,'Data (hidden)'!N432:O577,2,FALSE),"")</f>
        <v/>
      </c>
      <c r="H449" s="266"/>
      <c r="I449" s="221"/>
      <c r="J449" s="254">
        <f t="shared" si="309"/>
        <v>0</v>
      </c>
      <c r="K449" s="254" t="e">
        <f t="shared" si="310"/>
        <v>#VALUE!</v>
      </c>
      <c r="L449" s="254">
        <f t="shared" si="307"/>
        <v>0</v>
      </c>
      <c r="M449" s="255" t="str">
        <f t="shared" si="308"/>
        <v/>
      </c>
      <c r="N449" s="237"/>
      <c r="O449" s="224"/>
      <c r="P449" s="224"/>
      <c r="Q449" s="224"/>
      <c r="R449" s="225"/>
      <c r="S449" s="225"/>
      <c r="T449" s="225"/>
      <c r="U449" s="226"/>
      <c r="V449" s="223"/>
      <c r="W449" s="224"/>
      <c r="X449" s="238"/>
      <c r="Y449" s="239"/>
      <c r="Z449" s="225"/>
      <c r="AA449" s="224"/>
      <c r="AB449" s="236"/>
      <c r="CC449" s="217"/>
      <c r="CD449" s="227"/>
    </row>
    <row r="450" spans="2:82" ht="30" customHeight="1" x14ac:dyDescent="0.3">
      <c r="B450" s="217"/>
      <c r="C450" s="227"/>
      <c r="D450" s="227"/>
      <c r="E450" s="219" t="str">
        <f t="shared" si="311"/>
        <v/>
      </c>
      <c r="F450" s="220"/>
      <c r="G450" s="274" t="str">
        <f>IFERROR(VLOOKUP(F450,'Data (hidden)'!N433:O578,2,FALSE),"")</f>
        <v/>
      </c>
      <c r="H450" s="266"/>
      <c r="I450" s="221"/>
      <c r="J450" s="254">
        <f t="shared" si="309"/>
        <v>0</v>
      </c>
      <c r="K450" s="254" t="e">
        <f t="shared" si="310"/>
        <v>#VALUE!</v>
      </c>
      <c r="L450" s="254">
        <f t="shared" si="307"/>
        <v>0</v>
      </c>
      <c r="M450" s="255" t="str">
        <f t="shared" si="308"/>
        <v/>
      </c>
      <c r="N450" s="237"/>
      <c r="O450" s="224"/>
      <c r="P450" s="224"/>
      <c r="Q450" s="224"/>
      <c r="R450" s="225"/>
      <c r="S450" s="225"/>
      <c r="T450" s="225"/>
      <c r="U450" s="226"/>
      <c r="V450" s="223"/>
      <c r="W450" s="224"/>
      <c r="X450" s="238"/>
      <c r="Y450" s="239"/>
      <c r="Z450" s="225"/>
      <c r="AA450" s="224"/>
      <c r="AB450" s="236"/>
      <c r="CC450" s="217"/>
      <c r="CD450" s="227"/>
    </row>
    <row r="451" spans="2:82" ht="30" customHeight="1" x14ac:dyDescent="0.3">
      <c r="B451" s="217"/>
      <c r="C451" s="227"/>
      <c r="D451" s="227"/>
      <c r="E451" s="219" t="str">
        <f t="shared" si="311"/>
        <v/>
      </c>
      <c r="F451" s="220"/>
      <c r="G451" s="274" t="str">
        <f>IFERROR(VLOOKUP(F451,'Data (hidden)'!N434:O579,2,FALSE),"")</f>
        <v/>
      </c>
      <c r="H451" s="266"/>
      <c r="I451" s="221"/>
      <c r="J451" s="254">
        <f t="shared" si="309"/>
        <v>0</v>
      </c>
      <c r="K451" s="254" t="e">
        <f t="shared" si="310"/>
        <v>#VALUE!</v>
      </c>
      <c r="L451" s="254">
        <f t="shared" si="307"/>
        <v>0</v>
      </c>
      <c r="M451" s="255" t="str">
        <f t="shared" si="308"/>
        <v/>
      </c>
      <c r="N451" s="237"/>
      <c r="O451" s="224"/>
      <c r="P451" s="224"/>
      <c r="Q451" s="224"/>
      <c r="R451" s="225"/>
      <c r="S451" s="225"/>
      <c r="T451" s="225"/>
      <c r="U451" s="226"/>
      <c r="V451" s="223"/>
      <c r="W451" s="224"/>
      <c r="X451" s="238"/>
      <c r="Y451" s="239"/>
      <c r="Z451" s="225"/>
      <c r="AA451" s="224"/>
      <c r="AB451" s="236"/>
      <c r="CC451" s="217"/>
      <c r="CD451" s="227"/>
    </row>
    <row r="452" spans="2:82" ht="30" customHeight="1" x14ac:dyDescent="0.3">
      <c r="B452" s="217"/>
      <c r="C452" s="227"/>
      <c r="D452" s="227"/>
      <c r="E452" s="219" t="str">
        <f t="shared" si="311"/>
        <v/>
      </c>
      <c r="F452" s="220"/>
      <c r="G452" s="274" t="str">
        <f>IFERROR(VLOOKUP(F452,'Data (hidden)'!N435:O580,2,FALSE),"")</f>
        <v/>
      </c>
      <c r="H452" s="266"/>
      <c r="I452" s="221"/>
      <c r="J452" s="254">
        <f t="shared" si="309"/>
        <v>0</v>
      </c>
      <c r="K452" s="254" t="e">
        <f t="shared" si="310"/>
        <v>#VALUE!</v>
      </c>
      <c r="L452" s="254">
        <f t="shared" si="307"/>
        <v>0</v>
      </c>
      <c r="M452" s="255" t="str">
        <f t="shared" si="308"/>
        <v/>
      </c>
      <c r="N452" s="237"/>
      <c r="O452" s="224"/>
      <c r="P452" s="224"/>
      <c r="Q452" s="224"/>
      <c r="R452" s="225"/>
      <c r="S452" s="225"/>
      <c r="T452" s="225"/>
      <c r="U452" s="226"/>
      <c r="V452" s="223"/>
      <c r="W452" s="224"/>
      <c r="X452" s="238"/>
      <c r="Y452" s="239"/>
      <c r="Z452" s="225"/>
      <c r="AA452" s="224"/>
      <c r="AB452" s="236"/>
      <c r="CC452" s="217"/>
      <c r="CD452" s="227"/>
    </row>
    <row r="453" spans="2:82" ht="30" customHeight="1" x14ac:dyDescent="0.3">
      <c r="B453" s="217"/>
      <c r="C453" s="227"/>
      <c r="D453" s="227"/>
      <c r="E453" s="219" t="str">
        <f t="shared" si="311"/>
        <v/>
      </c>
      <c r="F453" s="220"/>
      <c r="G453" s="274" t="str">
        <f>IFERROR(VLOOKUP(F453,'Data (hidden)'!N436:O581,2,FALSE),"")</f>
        <v/>
      </c>
      <c r="H453" s="266"/>
      <c r="I453" s="221"/>
      <c r="J453" s="254">
        <f t="shared" si="309"/>
        <v>0</v>
      </c>
      <c r="K453" s="254" t="e">
        <f t="shared" si="310"/>
        <v>#VALUE!</v>
      </c>
      <c r="L453" s="254">
        <f t="shared" si="307"/>
        <v>0</v>
      </c>
      <c r="M453" s="255" t="str">
        <f t="shared" si="308"/>
        <v/>
      </c>
      <c r="N453" s="237"/>
      <c r="O453" s="224"/>
      <c r="P453" s="224"/>
      <c r="Q453" s="224"/>
      <c r="R453" s="225"/>
      <c r="S453" s="225"/>
      <c r="T453" s="225"/>
      <c r="U453" s="226"/>
      <c r="V453" s="223"/>
      <c r="W453" s="224"/>
      <c r="X453" s="238"/>
      <c r="Y453" s="239"/>
      <c r="Z453" s="225"/>
      <c r="AA453" s="224"/>
      <c r="AB453" s="236"/>
      <c r="CC453" s="217"/>
      <c r="CD453" s="227"/>
    </row>
    <row r="454" spans="2:82" ht="30" customHeight="1" x14ac:dyDescent="0.3">
      <c r="B454" s="217"/>
      <c r="C454" s="227"/>
      <c r="D454" s="227"/>
      <c r="E454" s="219" t="str">
        <f t="shared" si="311"/>
        <v/>
      </c>
      <c r="F454" s="220"/>
      <c r="G454" s="274" t="str">
        <f>IFERROR(VLOOKUP(F454,'Data (hidden)'!N437:O582,2,FALSE),"")</f>
        <v/>
      </c>
      <c r="H454" s="266"/>
      <c r="I454" s="221"/>
      <c r="J454" s="254">
        <f t="shared" si="309"/>
        <v>0</v>
      </c>
      <c r="K454" s="254" t="e">
        <f t="shared" si="310"/>
        <v>#VALUE!</v>
      </c>
      <c r="L454" s="254">
        <f t="shared" si="307"/>
        <v>0</v>
      </c>
      <c r="M454" s="255" t="str">
        <f t="shared" si="308"/>
        <v/>
      </c>
      <c r="N454" s="237"/>
      <c r="O454" s="224"/>
      <c r="P454" s="224"/>
      <c r="Q454" s="224"/>
      <c r="R454" s="225"/>
      <c r="S454" s="225"/>
      <c r="T454" s="225"/>
      <c r="U454" s="226"/>
      <c r="V454" s="223"/>
      <c r="W454" s="224"/>
      <c r="X454" s="238"/>
      <c r="Y454" s="239"/>
      <c r="Z454" s="225"/>
      <c r="AA454" s="224"/>
      <c r="AB454" s="236"/>
      <c r="CC454" s="217"/>
      <c r="CD454" s="227"/>
    </row>
    <row r="455" spans="2:82" ht="30" customHeight="1" x14ac:dyDescent="0.3">
      <c r="B455" s="217"/>
      <c r="C455" s="227"/>
      <c r="D455" s="227"/>
      <c r="E455" s="219" t="str">
        <f t="shared" si="311"/>
        <v/>
      </c>
      <c r="F455" s="220"/>
      <c r="G455" s="274" t="str">
        <f>IFERROR(VLOOKUP(F455,'Data (hidden)'!N438:O583,2,FALSE),"")</f>
        <v/>
      </c>
      <c r="H455" s="266"/>
      <c r="I455" s="221"/>
      <c r="J455" s="254">
        <f t="shared" si="309"/>
        <v>0</v>
      </c>
      <c r="K455" s="254" t="e">
        <f t="shared" si="310"/>
        <v>#VALUE!</v>
      </c>
      <c r="L455" s="254">
        <f t="shared" si="307"/>
        <v>0</v>
      </c>
      <c r="M455" s="255" t="str">
        <f t="shared" si="308"/>
        <v/>
      </c>
      <c r="N455" s="237"/>
      <c r="O455" s="224"/>
      <c r="P455" s="224"/>
      <c r="Q455" s="224"/>
      <c r="R455" s="225"/>
      <c r="S455" s="225"/>
      <c r="T455" s="225"/>
      <c r="U455" s="226"/>
      <c r="V455" s="223"/>
      <c r="W455" s="224"/>
      <c r="X455" s="238"/>
      <c r="Y455" s="239"/>
      <c r="Z455" s="225"/>
      <c r="AA455" s="224"/>
      <c r="AB455" s="236"/>
      <c r="CC455" s="217"/>
      <c r="CD455" s="227"/>
    </row>
    <row r="456" spans="2:82" ht="30" customHeight="1" x14ac:dyDescent="0.3">
      <c r="B456" s="217"/>
      <c r="C456" s="227"/>
      <c r="D456" s="227"/>
      <c r="E456" s="219" t="str">
        <f t="shared" si="311"/>
        <v/>
      </c>
      <c r="F456" s="220"/>
      <c r="G456" s="274" t="str">
        <f>IFERROR(VLOOKUP(F456,'Data (hidden)'!N439:O584,2,FALSE),"")</f>
        <v/>
      </c>
      <c r="H456" s="266"/>
      <c r="I456" s="221"/>
      <c r="J456" s="254">
        <f t="shared" si="309"/>
        <v>0</v>
      </c>
      <c r="K456" s="254" t="e">
        <f t="shared" si="310"/>
        <v>#VALUE!</v>
      </c>
      <c r="L456" s="254">
        <f t="shared" si="307"/>
        <v>0</v>
      </c>
      <c r="M456" s="255" t="str">
        <f t="shared" si="308"/>
        <v/>
      </c>
      <c r="N456" s="237"/>
      <c r="O456" s="224"/>
      <c r="P456" s="224"/>
      <c r="Q456" s="224"/>
      <c r="R456" s="225"/>
      <c r="S456" s="225"/>
      <c r="T456" s="225"/>
      <c r="U456" s="226"/>
      <c r="V456" s="223"/>
      <c r="W456" s="224"/>
      <c r="X456" s="238"/>
      <c r="Y456" s="239"/>
      <c r="Z456" s="225"/>
      <c r="AA456" s="224"/>
      <c r="AB456" s="236"/>
      <c r="CC456" s="217"/>
      <c r="CD456" s="227"/>
    </row>
    <row r="457" spans="2:82" ht="30" customHeight="1" x14ac:dyDescent="0.3">
      <c r="B457" s="217"/>
      <c r="C457" s="227"/>
      <c r="D457" s="227"/>
      <c r="E457" s="219" t="str">
        <f t="shared" si="311"/>
        <v/>
      </c>
      <c r="F457" s="220"/>
      <c r="G457" s="274" t="str">
        <f>IFERROR(VLOOKUP(F457,'Data (hidden)'!N440:O585,2,FALSE),"")</f>
        <v/>
      </c>
      <c r="H457" s="266"/>
      <c r="I457" s="221"/>
      <c r="J457" s="254">
        <f t="shared" si="309"/>
        <v>0</v>
      </c>
      <c r="K457" s="254" t="e">
        <f t="shared" si="310"/>
        <v>#VALUE!</v>
      </c>
      <c r="L457" s="254">
        <f t="shared" si="307"/>
        <v>0</v>
      </c>
      <c r="M457" s="255" t="str">
        <f t="shared" si="308"/>
        <v/>
      </c>
      <c r="N457" s="237"/>
      <c r="O457" s="224"/>
      <c r="P457" s="224"/>
      <c r="Q457" s="224"/>
      <c r="R457" s="225"/>
      <c r="S457" s="225"/>
      <c r="T457" s="225"/>
      <c r="U457" s="226"/>
      <c r="V457" s="223"/>
      <c r="W457" s="224"/>
      <c r="X457" s="238"/>
      <c r="Y457" s="239"/>
      <c r="Z457" s="225"/>
      <c r="AA457" s="224"/>
      <c r="AB457" s="236"/>
      <c r="CC457" s="217"/>
      <c r="CD457" s="227"/>
    </row>
    <row r="458" spans="2:82" ht="30" customHeight="1" x14ac:dyDescent="0.3">
      <c r="B458" s="217"/>
      <c r="C458" s="227"/>
      <c r="D458" s="227"/>
      <c r="E458" s="219" t="str">
        <f t="shared" si="311"/>
        <v/>
      </c>
      <c r="F458" s="220"/>
      <c r="G458" s="274" t="str">
        <f>IFERROR(VLOOKUP(F458,'Data (hidden)'!N441:O586,2,FALSE),"")</f>
        <v/>
      </c>
      <c r="H458" s="266"/>
      <c r="I458" s="221"/>
      <c r="J458" s="254">
        <f t="shared" si="309"/>
        <v>0</v>
      </c>
      <c r="K458" s="254" t="e">
        <f t="shared" si="310"/>
        <v>#VALUE!</v>
      </c>
      <c r="L458" s="254">
        <f t="shared" si="307"/>
        <v>0</v>
      </c>
      <c r="M458" s="255" t="str">
        <f t="shared" si="308"/>
        <v/>
      </c>
      <c r="N458" s="237"/>
      <c r="O458" s="224"/>
      <c r="P458" s="224"/>
      <c r="Q458" s="224"/>
      <c r="R458" s="225"/>
      <c r="S458" s="225"/>
      <c r="T458" s="225"/>
      <c r="U458" s="226"/>
      <c r="V458" s="223"/>
      <c r="W458" s="224"/>
      <c r="X458" s="238"/>
      <c r="Y458" s="239"/>
      <c r="Z458" s="225"/>
      <c r="AA458" s="224"/>
      <c r="AB458" s="236"/>
      <c r="CC458" s="217"/>
      <c r="CD458" s="227"/>
    </row>
    <row r="459" spans="2:82" ht="30" customHeight="1" x14ac:dyDescent="0.3">
      <c r="B459" s="217"/>
      <c r="C459" s="227"/>
      <c r="D459" s="227"/>
      <c r="E459" s="219" t="str">
        <f t="shared" si="311"/>
        <v/>
      </c>
      <c r="F459" s="220"/>
      <c r="G459" s="274" t="str">
        <f>IFERROR(VLOOKUP(F459,'Data (hidden)'!N442:O587,2,FALSE),"")</f>
        <v/>
      </c>
      <c r="H459" s="266"/>
      <c r="I459" s="221"/>
      <c r="J459" s="254">
        <f t="shared" si="309"/>
        <v>0</v>
      </c>
      <c r="K459" s="254" t="e">
        <f t="shared" si="310"/>
        <v>#VALUE!</v>
      </c>
      <c r="L459" s="254">
        <f t="shared" si="307"/>
        <v>0</v>
      </c>
      <c r="M459" s="255" t="str">
        <f t="shared" si="308"/>
        <v/>
      </c>
      <c r="N459" s="237"/>
      <c r="O459" s="224"/>
      <c r="P459" s="224"/>
      <c r="Q459" s="224"/>
      <c r="R459" s="225"/>
      <c r="S459" s="225"/>
      <c r="T459" s="225"/>
      <c r="U459" s="226"/>
      <c r="V459" s="223"/>
      <c r="W459" s="224"/>
      <c r="X459" s="238"/>
      <c r="Y459" s="239"/>
      <c r="Z459" s="225"/>
      <c r="AA459" s="224"/>
      <c r="AB459" s="236"/>
      <c r="CC459" s="217"/>
      <c r="CD459" s="227"/>
    </row>
    <row r="460" spans="2:82" ht="30" customHeight="1" x14ac:dyDescent="0.3">
      <c r="B460" s="217"/>
      <c r="C460" s="227"/>
      <c r="D460" s="227"/>
      <c r="E460" s="219" t="str">
        <f t="shared" si="311"/>
        <v/>
      </c>
      <c r="F460" s="220"/>
      <c r="G460" s="274" t="str">
        <f>IFERROR(VLOOKUP(F460,'Data (hidden)'!N443:O588,2,FALSE),"")</f>
        <v/>
      </c>
      <c r="H460" s="266"/>
      <c r="I460" s="221"/>
      <c r="J460" s="254">
        <f t="shared" si="309"/>
        <v>0</v>
      </c>
      <c r="K460" s="254" t="e">
        <f t="shared" si="310"/>
        <v>#VALUE!</v>
      </c>
      <c r="L460" s="254">
        <f t="shared" si="307"/>
        <v>0</v>
      </c>
      <c r="M460" s="255" t="str">
        <f t="shared" si="308"/>
        <v/>
      </c>
      <c r="N460" s="237"/>
      <c r="O460" s="224"/>
      <c r="P460" s="224"/>
      <c r="Q460" s="224"/>
      <c r="R460" s="225"/>
      <c r="S460" s="225"/>
      <c r="T460" s="225"/>
      <c r="U460" s="226"/>
      <c r="V460" s="223"/>
      <c r="W460" s="224"/>
      <c r="X460" s="238"/>
      <c r="Y460" s="239"/>
      <c r="Z460" s="225"/>
      <c r="AA460" s="224"/>
      <c r="AB460" s="236"/>
      <c r="CC460" s="217"/>
      <c r="CD460" s="227"/>
    </row>
    <row r="461" spans="2:82" ht="30" customHeight="1" x14ac:dyDescent="0.3">
      <c r="B461" s="217"/>
      <c r="C461" s="227"/>
      <c r="D461" s="227"/>
      <c r="E461" s="219" t="str">
        <f t="shared" si="311"/>
        <v/>
      </c>
      <c r="F461" s="220"/>
      <c r="G461" s="274" t="str">
        <f>IFERROR(VLOOKUP(F461,'Data (hidden)'!N444:O589,2,FALSE),"")</f>
        <v/>
      </c>
      <c r="H461" s="266"/>
      <c r="I461" s="221"/>
      <c r="J461" s="254">
        <f t="shared" si="309"/>
        <v>0</v>
      </c>
      <c r="K461" s="254" t="e">
        <f t="shared" si="310"/>
        <v>#VALUE!</v>
      </c>
      <c r="L461" s="254">
        <f t="shared" si="307"/>
        <v>0</v>
      </c>
      <c r="M461" s="255" t="str">
        <f t="shared" si="308"/>
        <v/>
      </c>
      <c r="N461" s="237"/>
      <c r="O461" s="224"/>
      <c r="P461" s="224"/>
      <c r="Q461" s="224"/>
      <c r="R461" s="225"/>
      <c r="S461" s="225"/>
      <c r="T461" s="225"/>
      <c r="U461" s="226"/>
      <c r="V461" s="223"/>
      <c r="W461" s="224"/>
      <c r="X461" s="238"/>
      <c r="Y461" s="239"/>
      <c r="Z461" s="225"/>
      <c r="AA461" s="224"/>
      <c r="AB461" s="236"/>
      <c r="CC461" s="217"/>
      <c r="CD461" s="227"/>
    </row>
    <row r="462" spans="2:82" ht="30" customHeight="1" x14ac:dyDescent="0.3">
      <c r="B462" s="217"/>
      <c r="C462" s="227"/>
      <c r="D462" s="227"/>
      <c r="E462" s="219" t="str">
        <f t="shared" si="311"/>
        <v/>
      </c>
      <c r="F462" s="220"/>
      <c r="G462" s="274" t="str">
        <f>IFERROR(VLOOKUP(F462,'Data (hidden)'!N445:O590,2,FALSE),"")</f>
        <v/>
      </c>
      <c r="H462" s="266"/>
      <c r="I462" s="221"/>
      <c r="J462" s="254">
        <f t="shared" si="309"/>
        <v>0</v>
      </c>
      <c r="K462" s="254" t="e">
        <f t="shared" si="310"/>
        <v>#VALUE!</v>
      </c>
      <c r="L462" s="254">
        <f t="shared" si="307"/>
        <v>0</v>
      </c>
      <c r="M462" s="255" t="str">
        <f t="shared" si="308"/>
        <v/>
      </c>
      <c r="N462" s="237"/>
      <c r="O462" s="224"/>
      <c r="P462" s="224"/>
      <c r="Q462" s="224"/>
      <c r="R462" s="225"/>
      <c r="S462" s="225"/>
      <c r="T462" s="225"/>
      <c r="U462" s="226"/>
      <c r="V462" s="223"/>
      <c r="W462" s="224"/>
      <c r="X462" s="238"/>
      <c r="Y462" s="239"/>
      <c r="Z462" s="225"/>
      <c r="AA462" s="224"/>
      <c r="AB462" s="236"/>
      <c r="CC462" s="217"/>
      <c r="CD462" s="227"/>
    </row>
    <row r="463" spans="2:82" ht="30" customHeight="1" x14ac:dyDescent="0.3">
      <c r="B463" s="217"/>
      <c r="C463" s="227"/>
      <c r="D463" s="227"/>
      <c r="E463" s="219" t="str">
        <f t="shared" si="311"/>
        <v/>
      </c>
      <c r="F463" s="220"/>
      <c r="G463" s="274" t="str">
        <f>IFERROR(VLOOKUP(F463,'Data (hidden)'!N446:O591,2,FALSE),"")</f>
        <v/>
      </c>
      <c r="H463" s="266"/>
      <c r="I463" s="221"/>
      <c r="J463" s="254">
        <f t="shared" si="309"/>
        <v>0</v>
      </c>
      <c r="K463" s="254" t="e">
        <f t="shared" si="310"/>
        <v>#VALUE!</v>
      </c>
      <c r="L463" s="254">
        <f t="shared" si="307"/>
        <v>0</v>
      </c>
      <c r="M463" s="255" t="str">
        <f t="shared" si="308"/>
        <v/>
      </c>
      <c r="N463" s="237"/>
      <c r="O463" s="224"/>
      <c r="P463" s="224"/>
      <c r="Q463" s="224"/>
      <c r="R463" s="225"/>
      <c r="S463" s="225"/>
      <c r="T463" s="225"/>
      <c r="U463" s="226"/>
      <c r="V463" s="223"/>
      <c r="W463" s="224"/>
      <c r="X463" s="238"/>
      <c r="Y463" s="239"/>
      <c r="Z463" s="225"/>
      <c r="AA463" s="224"/>
      <c r="AB463" s="236"/>
      <c r="CC463" s="217"/>
      <c r="CD463" s="227"/>
    </row>
    <row r="464" spans="2:82" ht="30" customHeight="1" x14ac:dyDescent="0.3">
      <c r="B464" s="217"/>
      <c r="C464" s="227"/>
      <c r="D464" s="227"/>
      <c r="E464" s="219" t="str">
        <f t="shared" si="311"/>
        <v/>
      </c>
      <c r="F464" s="220"/>
      <c r="G464" s="274" t="str">
        <f>IFERROR(VLOOKUP(F464,'Data (hidden)'!N447:O592,2,FALSE),"")</f>
        <v/>
      </c>
      <c r="H464" s="266"/>
      <c r="I464" s="221"/>
      <c r="J464" s="254">
        <f t="shared" si="309"/>
        <v>0</v>
      </c>
      <c r="K464" s="254" t="e">
        <f t="shared" si="310"/>
        <v>#VALUE!</v>
      </c>
      <c r="L464" s="254">
        <f t="shared" si="307"/>
        <v>0</v>
      </c>
      <c r="M464" s="255" t="str">
        <f t="shared" si="308"/>
        <v/>
      </c>
      <c r="N464" s="237"/>
      <c r="O464" s="224"/>
      <c r="P464" s="224"/>
      <c r="Q464" s="224"/>
      <c r="R464" s="225"/>
      <c r="S464" s="225"/>
      <c r="T464" s="225"/>
      <c r="U464" s="226"/>
      <c r="V464" s="223"/>
      <c r="W464" s="224"/>
      <c r="X464" s="238"/>
      <c r="Y464" s="239"/>
      <c r="Z464" s="225"/>
      <c r="AA464" s="224"/>
      <c r="AB464" s="236"/>
      <c r="CC464" s="217"/>
      <c r="CD464" s="227"/>
    </row>
    <row r="465" spans="2:82" ht="30" customHeight="1" x14ac:dyDescent="0.3">
      <c r="B465" s="217"/>
      <c r="C465" s="227"/>
      <c r="D465" s="227"/>
      <c r="E465" s="219" t="str">
        <f t="shared" si="311"/>
        <v/>
      </c>
      <c r="F465" s="220"/>
      <c r="G465" s="274" t="str">
        <f>IFERROR(VLOOKUP(F465,'Data (hidden)'!N448:O593,2,FALSE),"")</f>
        <v/>
      </c>
      <c r="H465" s="266"/>
      <c r="I465" s="221"/>
      <c r="J465" s="254">
        <f t="shared" si="309"/>
        <v>0</v>
      </c>
      <c r="K465" s="254" t="e">
        <f t="shared" si="310"/>
        <v>#VALUE!</v>
      </c>
      <c r="L465" s="254">
        <f t="shared" si="307"/>
        <v>0</v>
      </c>
      <c r="M465" s="255" t="str">
        <f t="shared" si="308"/>
        <v/>
      </c>
      <c r="N465" s="237"/>
      <c r="O465" s="224"/>
      <c r="P465" s="224"/>
      <c r="Q465" s="224"/>
      <c r="R465" s="225"/>
      <c r="S465" s="225"/>
      <c r="T465" s="225"/>
      <c r="U465" s="226"/>
      <c r="V465" s="223"/>
      <c r="W465" s="224"/>
      <c r="X465" s="238"/>
      <c r="Y465" s="239"/>
      <c r="Z465" s="225"/>
      <c r="AA465" s="224"/>
      <c r="AB465" s="236"/>
      <c r="CC465" s="217"/>
      <c r="CD465" s="227"/>
    </row>
    <row r="466" spans="2:82" ht="30" customHeight="1" x14ac:dyDescent="0.3">
      <c r="B466" s="217"/>
      <c r="C466" s="227"/>
      <c r="D466" s="227"/>
      <c r="E466" s="219" t="str">
        <f t="shared" si="311"/>
        <v/>
      </c>
      <c r="F466" s="220"/>
      <c r="G466" s="274" t="str">
        <f>IFERROR(VLOOKUP(F466,'Data (hidden)'!N449:O594,2,FALSE),"")</f>
        <v/>
      </c>
      <c r="H466" s="266"/>
      <c r="I466" s="221"/>
      <c r="J466" s="254">
        <f t="shared" si="309"/>
        <v>0</v>
      </c>
      <c r="K466" s="254" t="e">
        <f t="shared" si="310"/>
        <v>#VALUE!</v>
      </c>
      <c r="L466" s="254">
        <f t="shared" si="307"/>
        <v>0</v>
      </c>
      <c r="M466" s="255" t="str">
        <f t="shared" si="308"/>
        <v/>
      </c>
      <c r="N466" s="237"/>
      <c r="O466" s="224"/>
      <c r="P466" s="224"/>
      <c r="Q466" s="224"/>
      <c r="R466" s="225"/>
      <c r="S466" s="225"/>
      <c r="T466" s="225"/>
      <c r="U466" s="226"/>
      <c r="V466" s="223"/>
      <c r="W466" s="224"/>
      <c r="X466" s="238"/>
      <c r="Y466" s="239"/>
      <c r="Z466" s="225"/>
      <c r="AA466" s="224"/>
      <c r="AB466" s="236"/>
      <c r="CC466" s="217"/>
      <c r="CD466" s="227"/>
    </row>
    <row r="467" spans="2:82" ht="30" customHeight="1" x14ac:dyDescent="0.3">
      <c r="B467" s="217"/>
      <c r="C467" s="227"/>
      <c r="D467" s="227"/>
      <c r="E467" s="219" t="str">
        <f t="shared" si="311"/>
        <v/>
      </c>
      <c r="F467" s="220"/>
      <c r="G467" s="274" t="str">
        <f>IFERROR(VLOOKUP(F467,'Data (hidden)'!N450:O595,2,FALSE),"")</f>
        <v/>
      </c>
      <c r="H467" s="266"/>
      <c r="I467" s="221"/>
      <c r="J467" s="254">
        <f t="shared" si="309"/>
        <v>0</v>
      </c>
      <c r="K467" s="254" t="e">
        <f t="shared" si="310"/>
        <v>#VALUE!</v>
      </c>
      <c r="L467" s="254">
        <f t="shared" ref="L467:L530" si="312">D467*0.01</f>
        <v>0</v>
      </c>
      <c r="M467" s="255" t="str">
        <f t="shared" ref="M467:M530" si="313">IFERROR(K467*I467,"")</f>
        <v/>
      </c>
      <c r="N467" s="237"/>
      <c r="O467" s="224"/>
      <c r="P467" s="224"/>
      <c r="Q467" s="224"/>
      <c r="R467" s="225"/>
      <c r="S467" s="225"/>
      <c r="T467" s="225"/>
      <c r="U467" s="226"/>
      <c r="V467" s="223"/>
      <c r="W467" s="224"/>
      <c r="X467" s="238"/>
      <c r="Y467" s="239"/>
      <c r="Z467" s="225"/>
      <c r="AA467" s="224"/>
      <c r="AB467" s="236"/>
      <c r="CC467" s="217"/>
      <c r="CD467" s="227"/>
    </row>
    <row r="468" spans="2:82" ht="30" customHeight="1" x14ac:dyDescent="0.3">
      <c r="B468" s="217"/>
      <c r="C468" s="227"/>
      <c r="D468" s="227"/>
      <c r="E468" s="219" t="str">
        <f t="shared" si="311"/>
        <v/>
      </c>
      <c r="F468" s="220"/>
      <c r="G468" s="274" t="str">
        <f>IFERROR(VLOOKUP(F468,'Data (hidden)'!N451:O596,2,FALSE),"")</f>
        <v/>
      </c>
      <c r="H468" s="266"/>
      <c r="I468" s="221"/>
      <c r="J468" s="254">
        <f t="shared" ref="J468:J531" si="314">H468*0.01</f>
        <v>0</v>
      </c>
      <c r="K468" s="254" t="e">
        <f t="shared" ref="K468:K531" si="315">E468*J468</f>
        <v>#VALUE!</v>
      </c>
      <c r="L468" s="254">
        <f t="shared" si="312"/>
        <v>0</v>
      </c>
      <c r="M468" s="255" t="str">
        <f t="shared" si="313"/>
        <v/>
      </c>
      <c r="N468" s="237"/>
      <c r="O468" s="224"/>
      <c r="P468" s="224"/>
      <c r="Q468" s="224"/>
      <c r="R468" s="225"/>
      <c r="S468" s="225"/>
      <c r="T468" s="225"/>
      <c r="U468" s="226"/>
      <c r="V468" s="223"/>
      <c r="W468" s="224"/>
      <c r="X468" s="238"/>
      <c r="Y468" s="239"/>
      <c r="Z468" s="225"/>
      <c r="AA468" s="224"/>
      <c r="AB468" s="236"/>
      <c r="CC468" s="217"/>
      <c r="CD468" s="227"/>
    </row>
    <row r="469" spans="2:82" ht="30" customHeight="1" x14ac:dyDescent="0.3">
      <c r="B469" s="217"/>
      <c r="C469" s="227"/>
      <c r="D469" s="227"/>
      <c r="E469" s="219" t="str">
        <f t="shared" si="311"/>
        <v/>
      </c>
      <c r="F469" s="220"/>
      <c r="G469" s="274" t="str">
        <f>IFERROR(VLOOKUP(F469,'Data (hidden)'!N452:O597,2,FALSE),"")</f>
        <v/>
      </c>
      <c r="H469" s="266"/>
      <c r="I469" s="221"/>
      <c r="J469" s="254">
        <f t="shared" si="314"/>
        <v>0</v>
      </c>
      <c r="K469" s="254" t="e">
        <f t="shared" si="315"/>
        <v>#VALUE!</v>
      </c>
      <c r="L469" s="254">
        <f t="shared" si="312"/>
        <v>0</v>
      </c>
      <c r="M469" s="255" t="str">
        <f t="shared" si="313"/>
        <v/>
      </c>
      <c r="N469" s="237"/>
      <c r="O469" s="224"/>
      <c r="P469" s="224"/>
      <c r="Q469" s="224"/>
      <c r="R469" s="225"/>
      <c r="S469" s="225"/>
      <c r="T469" s="225"/>
      <c r="U469" s="226"/>
      <c r="V469" s="223"/>
      <c r="W469" s="224"/>
      <c r="X469" s="238"/>
      <c r="Y469" s="239"/>
      <c r="Z469" s="225"/>
      <c r="AA469" s="224"/>
      <c r="AB469" s="236"/>
      <c r="CC469" s="217"/>
      <c r="CD469" s="227"/>
    </row>
    <row r="470" spans="2:82" ht="30" customHeight="1" x14ac:dyDescent="0.3">
      <c r="B470" s="217"/>
      <c r="C470" s="227"/>
      <c r="D470" s="227"/>
      <c r="E470" s="219" t="str">
        <f t="shared" si="311"/>
        <v/>
      </c>
      <c r="F470" s="220"/>
      <c r="G470" s="274" t="str">
        <f>IFERROR(VLOOKUP(F470,'Data (hidden)'!N453:O598,2,FALSE),"")</f>
        <v/>
      </c>
      <c r="H470" s="266"/>
      <c r="I470" s="221"/>
      <c r="J470" s="254">
        <f t="shared" si="314"/>
        <v>0</v>
      </c>
      <c r="K470" s="254" t="e">
        <f t="shared" si="315"/>
        <v>#VALUE!</v>
      </c>
      <c r="L470" s="254">
        <f t="shared" si="312"/>
        <v>0</v>
      </c>
      <c r="M470" s="255" t="str">
        <f t="shared" si="313"/>
        <v/>
      </c>
      <c r="N470" s="237"/>
      <c r="O470" s="224"/>
      <c r="P470" s="224"/>
      <c r="Q470" s="224"/>
      <c r="R470" s="225"/>
      <c r="S470" s="225"/>
      <c r="T470" s="225"/>
      <c r="U470" s="226"/>
      <c r="V470" s="223"/>
      <c r="W470" s="224"/>
      <c r="X470" s="238"/>
      <c r="Y470" s="239"/>
      <c r="Z470" s="225"/>
      <c r="AA470" s="224"/>
      <c r="AB470" s="236"/>
      <c r="CC470" s="217"/>
      <c r="CD470" s="227"/>
    </row>
    <row r="471" spans="2:82" ht="30" customHeight="1" x14ac:dyDescent="0.3">
      <c r="B471" s="217"/>
      <c r="C471" s="227"/>
      <c r="D471" s="227"/>
      <c r="E471" s="219" t="str">
        <f t="shared" si="311"/>
        <v/>
      </c>
      <c r="F471" s="220"/>
      <c r="G471" s="274" t="str">
        <f>IFERROR(VLOOKUP(F471,'Data (hidden)'!N454:O599,2,FALSE),"")</f>
        <v/>
      </c>
      <c r="H471" s="266"/>
      <c r="I471" s="221"/>
      <c r="J471" s="254">
        <f t="shared" si="314"/>
        <v>0</v>
      </c>
      <c r="K471" s="254" t="e">
        <f t="shared" si="315"/>
        <v>#VALUE!</v>
      </c>
      <c r="L471" s="254">
        <f t="shared" si="312"/>
        <v>0</v>
      </c>
      <c r="M471" s="255" t="str">
        <f t="shared" si="313"/>
        <v/>
      </c>
      <c r="N471" s="237"/>
      <c r="O471" s="224"/>
      <c r="P471" s="224"/>
      <c r="Q471" s="224"/>
      <c r="R471" s="225"/>
      <c r="S471" s="225"/>
      <c r="T471" s="225"/>
      <c r="U471" s="226"/>
      <c r="V471" s="223"/>
      <c r="W471" s="224"/>
      <c r="X471" s="238"/>
      <c r="Y471" s="239"/>
      <c r="Z471" s="225"/>
      <c r="AA471" s="224"/>
      <c r="AB471" s="236"/>
      <c r="CC471" s="217"/>
      <c r="CD471" s="227"/>
    </row>
    <row r="472" spans="2:82" ht="30" customHeight="1" x14ac:dyDescent="0.3">
      <c r="B472" s="217"/>
      <c r="C472" s="227"/>
      <c r="D472" s="227"/>
      <c r="E472" s="219" t="str">
        <f t="shared" si="311"/>
        <v/>
      </c>
      <c r="F472" s="220"/>
      <c r="G472" s="274" t="str">
        <f>IFERROR(VLOOKUP(F472,'Data (hidden)'!N455:O600,2,FALSE),"")</f>
        <v/>
      </c>
      <c r="H472" s="266"/>
      <c r="I472" s="221"/>
      <c r="J472" s="254">
        <f t="shared" si="314"/>
        <v>0</v>
      </c>
      <c r="K472" s="254" t="e">
        <f t="shared" si="315"/>
        <v>#VALUE!</v>
      </c>
      <c r="L472" s="254">
        <f t="shared" si="312"/>
        <v>0</v>
      </c>
      <c r="M472" s="255" t="str">
        <f t="shared" si="313"/>
        <v/>
      </c>
      <c r="N472" s="237"/>
      <c r="O472" s="224"/>
      <c r="P472" s="224"/>
      <c r="Q472" s="224"/>
      <c r="R472" s="225"/>
      <c r="S472" s="225"/>
      <c r="T472" s="225"/>
      <c r="U472" s="226"/>
      <c r="V472" s="223"/>
      <c r="W472" s="224"/>
      <c r="X472" s="238"/>
      <c r="Y472" s="239"/>
      <c r="Z472" s="225"/>
      <c r="AA472" s="224"/>
      <c r="AB472" s="236"/>
      <c r="CC472" s="217"/>
      <c r="CD472" s="227"/>
    </row>
    <row r="473" spans="2:82" ht="30" customHeight="1" x14ac:dyDescent="0.3">
      <c r="B473" s="217"/>
      <c r="C473" s="227"/>
      <c r="D473" s="227"/>
      <c r="E473" s="219" t="str">
        <f t="shared" si="311"/>
        <v/>
      </c>
      <c r="F473" s="220"/>
      <c r="G473" s="274" t="str">
        <f>IFERROR(VLOOKUP(F473,'Data (hidden)'!N456:O601,2,FALSE),"")</f>
        <v/>
      </c>
      <c r="H473" s="266"/>
      <c r="I473" s="221"/>
      <c r="J473" s="254">
        <f t="shared" si="314"/>
        <v>0</v>
      </c>
      <c r="K473" s="254" t="e">
        <f t="shared" si="315"/>
        <v>#VALUE!</v>
      </c>
      <c r="L473" s="254">
        <f t="shared" si="312"/>
        <v>0</v>
      </c>
      <c r="M473" s="255" t="str">
        <f t="shared" si="313"/>
        <v/>
      </c>
      <c r="N473" s="237"/>
      <c r="O473" s="224"/>
      <c r="P473" s="224"/>
      <c r="Q473" s="224"/>
      <c r="R473" s="225"/>
      <c r="S473" s="225"/>
      <c r="T473" s="225"/>
      <c r="U473" s="226"/>
      <c r="V473" s="223"/>
      <c r="W473" s="224"/>
      <c r="X473" s="238"/>
      <c r="Y473" s="239"/>
      <c r="Z473" s="225"/>
      <c r="AA473" s="224"/>
      <c r="AB473" s="236"/>
      <c r="CC473" s="217"/>
      <c r="CD473" s="227"/>
    </row>
    <row r="474" spans="2:82" ht="30" customHeight="1" x14ac:dyDescent="0.3">
      <c r="B474" s="217"/>
      <c r="C474" s="227"/>
      <c r="D474" s="227"/>
      <c r="E474" s="219" t="str">
        <f t="shared" si="311"/>
        <v/>
      </c>
      <c r="F474" s="220"/>
      <c r="G474" s="274" t="str">
        <f>IFERROR(VLOOKUP(F474,'Data (hidden)'!N457:O602,2,FALSE),"")</f>
        <v/>
      </c>
      <c r="H474" s="266"/>
      <c r="I474" s="221"/>
      <c r="J474" s="254">
        <f t="shared" si="314"/>
        <v>0</v>
      </c>
      <c r="K474" s="254" t="e">
        <f t="shared" si="315"/>
        <v>#VALUE!</v>
      </c>
      <c r="L474" s="254">
        <f t="shared" si="312"/>
        <v>0</v>
      </c>
      <c r="M474" s="255" t="str">
        <f t="shared" si="313"/>
        <v/>
      </c>
      <c r="N474" s="237"/>
      <c r="O474" s="224"/>
      <c r="P474" s="224"/>
      <c r="Q474" s="224"/>
      <c r="R474" s="225"/>
      <c r="S474" s="225"/>
      <c r="T474" s="225"/>
      <c r="U474" s="226"/>
      <c r="V474" s="223"/>
      <c r="W474" s="224"/>
      <c r="X474" s="238"/>
      <c r="Y474" s="239"/>
      <c r="Z474" s="225"/>
      <c r="AA474" s="224"/>
      <c r="AB474" s="236"/>
      <c r="CC474" s="217"/>
      <c r="CD474" s="227"/>
    </row>
    <row r="475" spans="2:82" ht="30" customHeight="1" x14ac:dyDescent="0.3">
      <c r="B475" s="217"/>
      <c r="C475" s="227"/>
      <c r="D475" s="227"/>
      <c r="E475" s="219" t="str">
        <f t="shared" si="311"/>
        <v/>
      </c>
      <c r="F475" s="220"/>
      <c r="G475" s="274" t="str">
        <f>IFERROR(VLOOKUP(F475,'Data (hidden)'!N458:O603,2,FALSE),"")</f>
        <v/>
      </c>
      <c r="H475" s="266"/>
      <c r="I475" s="221"/>
      <c r="J475" s="254">
        <f t="shared" si="314"/>
        <v>0</v>
      </c>
      <c r="K475" s="254" t="e">
        <f t="shared" si="315"/>
        <v>#VALUE!</v>
      </c>
      <c r="L475" s="254">
        <f t="shared" si="312"/>
        <v>0</v>
      </c>
      <c r="M475" s="255" t="str">
        <f t="shared" si="313"/>
        <v/>
      </c>
      <c r="N475" s="237"/>
      <c r="O475" s="224"/>
      <c r="P475" s="224"/>
      <c r="Q475" s="224"/>
      <c r="R475" s="225"/>
      <c r="S475" s="225"/>
      <c r="T475" s="225"/>
      <c r="U475" s="226"/>
      <c r="V475" s="223"/>
      <c r="W475" s="224"/>
      <c r="X475" s="238"/>
      <c r="Y475" s="239"/>
      <c r="Z475" s="225"/>
      <c r="AA475" s="224"/>
      <c r="AB475" s="236"/>
      <c r="CC475" s="217"/>
      <c r="CD475" s="227"/>
    </row>
    <row r="476" spans="2:82" ht="30" customHeight="1" x14ac:dyDescent="0.3">
      <c r="B476" s="217"/>
      <c r="C476" s="227"/>
      <c r="D476" s="227"/>
      <c r="E476" s="219" t="str">
        <f t="shared" si="311"/>
        <v/>
      </c>
      <c r="F476" s="220"/>
      <c r="G476" s="274" t="str">
        <f>IFERROR(VLOOKUP(F476,'Data (hidden)'!N459:O604,2,FALSE),"")</f>
        <v/>
      </c>
      <c r="H476" s="266"/>
      <c r="I476" s="221"/>
      <c r="J476" s="254">
        <f t="shared" si="314"/>
        <v>0</v>
      </c>
      <c r="K476" s="254" t="e">
        <f t="shared" si="315"/>
        <v>#VALUE!</v>
      </c>
      <c r="L476" s="254">
        <f t="shared" si="312"/>
        <v>0</v>
      </c>
      <c r="M476" s="255" t="str">
        <f t="shared" si="313"/>
        <v/>
      </c>
      <c r="N476" s="237"/>
      <c r="O476" s="224"/>
      <c r="P476" s="224"/>
      <c r="Q476" s="224"/>
      <c r="R476" s="225"/>
      <c r="S476" s="225"/>
      <c r="T476" s="225"/>
      <c r="U476" s="226"/>
      <c r="V476" s="223"/>
      <c r="W476" s="224"/>
      <c r="X476" s="238"/>
      <c r="Y476" s="239"/>
      <c r="Z476" s="225"/>
      <c r="AA476" s="224"/>
      <c r="AB476" s="236"/>
      <c r="CC476" s="217"/>
      <c r="CD476" s="227"/>
    </row>
    <row r="477" spans="2:82" ht="30" customHeight="1" x14ac:dyDescent="0.3">
      <c r="B477" s="217"/>
      <c r="C477" s="227"/>
      <c r="D477" s="227"/>
      <c r="E477" s="219" t="str">
        <f t="shared" si="311"/>
        <v/>
      </c>
      <c r="F477" s="220"/>
      <c r="G477" s="274" t="str">
        <f>IFERROR(VLOOKUP(F477,'Data (hidden)'!N460:O605,2,FALSE),"")</f>
        <v/>
      </c>
      <c r="H477" s="266"/>
      <c r="I477" s="221"/>
      <c r="J477" s="254">
        <f t="shared" si="314"/>
        <v>0</v>
      </c>
      <c r="K477" s="254" t="e">
        <f t="shared" si="315"/>
        <v>#VALUE!</v>
      </c>
      <c r="L477" s="254">
        <f t="shared" si="312"/>
        <v>0</v>
      </c>
      <c r="M477" s="255" t="str">
        <f t="shared" si="313"/>
        <v/>
      </c>
      <c r="N477" s="237"/>
      <c r="O477" s="224"/>
      <c r="P477" s="224"/>
      <c r="Q477" s="224"/>
      <c r="R477" s="225"/>
      <c r="S477" s="225"/>
      <c r="T477" s="225"/>
      <c r="U477" s="226"/>
      <c r="V477" s="223"/>
      <c r="W477" s="224"/>
      <c r="X477" s="238"/>
      <c r="Y477" s="239"/>
      <c r="Z477" s="225"/>
      <c r="AA477" s="224"/>
      <c r="AB477" s="236"/>
      <c r="CC477" s="217"/>
      <c r="CD477" s="227"/>
    </row>
    <row r="478" spans="2:82" ht="30" customHeight="1" x14ac:dyDescent="0.3">
      <c r="B478" s="217"/>
      <c r="C478" s="227"/>
      <c r="D478" s="227"/>
      <c r="E478" s="219" t="str">
        <f t="shared" si="311"/>
        <v/>
      </c>
      <c r="F478" s="220"/>
      <c r="G478" s="274" t="str">
        <f>IFERROR(VLOOKUP(F478,'Data (hidden)'!N461:O606,2,FALSE),"")</f>
        <v/>
      </c>
      <c r="H478" s="266"/>
      <c r="I478" s="221"/>
      <c r="J478" s="254">
        <f t="shared" si="314"/>
        <v>0</v>
      </c>
      <c r="K478" s="254" t="e">
        <f t="shared" si="315"/>
        <v>#VALUE!</v>
      </c>
      <c r="L478" s="254">
        <f t="shared" si="312"/>
        <v>0</v>
      </c>
      <c r="M478" s="255" t="str">
        <f t="shared" si="313"/>
        <v/>
      </c>
      <c r="N478" s="237"/>
      <c r="O478" s="224"/>
      <c r="P478" s="224"/>
      <c r="Q478" s="224"/>
      <c r="R478" s="225"/>
      <c r="S478" s="225"/>
      <c r="T478" s="225"/>
      <c r="U478" s="226"/>
      <c r="V478" s="223"/>
      <c r="W478" s="224"/>
      <c r="X478" s="238"/>
      <c r="Y478" s="239"/>
      <c r="Z478" s="225"/>
      <c r="AA478" s="224"/>
      <c r="AB478" s="236"/>
      <c r="CC478" s="217"/>
      <c r="CD478" s="227"/>
    </row>
    <row r="479" spans="2:82" ht="30" customHeight="1" x14ac:dyDescent="0.3">
      <c r="B479" s="217"/>
      <c r="C479" s="227"/>
      <c r="D479" s="227"/>
      <c r="E479" s="219" t="str">
        <f t="shared" si="311"/>
        <v/>
      </c>
      <c r="F479" s="220"/>
      <c r="G479" s="274" t="str">
        <f>IFERROR(VLOOKUP(F479,'Data (hidden)'!N462:O607,2,FALSE),"")</f>
        <v/>
      </c>
      <c r="H479" s="266"/>
      <c r="I479" s="221"/>
      <c r="J479" s="254">
        <f t="shared" si="314"/>
        <v>0</v>
      </c>
      <c r="K479" s="254" t="e">
        <f t="shared" si="315"/>
        <v>#VALUE!</v>
      </c>
      <c r="L479" s="254">
        <f t="shared" si="312"/>
        <v>0</v>
      </c>
      <c r="M479" s="255" t="str">
        <f t="shared" si="313"/>
        <v/>
      </c>
      <c r="N479" s="237"/>
      <c r="O479" s="224"/>
      <c r="P479" s="224"/>
      <c r="Q479" s="224"/>
      <c r="R479" s="225"/>
      <c r="S479" s="225"/>
      <c r="T479" s="225"/>
      <c r="U479" s="226"/>
      <c r="V479" s="223"/>
      <c r="W479" s="224"/>
      <c r="X479" s="238"/>
      <c r="Y479" s="239"/>
      <c r="Z479" s="225"/>
      <c r="AA479" s="224"/>
      <c r="AB479" s="236"/>
      <c r="CC479" s="217"/>
      <c r="CD479" s="227"/>
    </row>
    <row r="480" spans="2:82" ht="30" customHeight="1" x14ac:dyDescent="0.3">
      <c r="B480" s="217"/>
      <c r="C480" s="227"/>
      <c r="D480" s="227"/>
      <c r="E480" s="219" t="str">
        <f t="shared" si="311"/>
        <v/>
      </c>
      <c r="F480" s="220"/>
      <c r="G480" s="274" t="str">
        <f>IFERROR(VLOOKUP(F480,'Data (hidden)'!N463:O608,2,FALSE),"")</f>
        <v/>
      </c>
      <c r="H480" s="266"/>
      <c r="I480" s="221"/>
      <c r="J480" s="254">
        <f t="shared" si="314"/>
        <v>0</v>
      </c>
      <c r="K480" s="254" t="e">
        <f t="shared" si="315"/>
        <v>#VALUE!</v>
      </c>
      <c r="L480" s="254">
        <f t="shared" si="312"/>
        <v>0</v>
      </c>
      <c r="M480" s="255" t="str">
        <f t="shared" si="313"/>
        <v/>
      </c>
      <c r="N480" s="237"/>
      <c r="O480" s="224"/>
      <c r="P480" s="224"/>
      <c r="Q480" s="224"/>
      <c r="R480" s="225"/>
      <c r="S480" s="225"/>
      <c r="T480" s="225"/>
      <c r="U480" s="226"/>
      <c r="V480" s="223"/>
      <c r="W480" s="224"/>
      <c r="X480" s="238"/>
      <c r="Y480" s="239"/>
      <c r="Z480" s="225"/>
      <c r="AA480" s="224"/>
      <c r="AB480" s="236"/>
      <c r="CC480" s="217"/>
      <c r="CD480" s="227"/>
    </row>
    <row r="481" spans="2:82" ht="30" customHeight="1" x14ac:dyDescent="0.3">
      <c r="B481" s="217"/>
      <c r="C481" s="227"/>
      <c r="D481" s="227"/>
      <c r="E481" s="219" t="str">
        <f t="shared" si="311"/>
        <v/>
      </c>
      <c r="F481" s="220"/>
      <c r="G481" s="274" t="str">
        <f>IFERROR(VLOOKUP(F481,'Data (hidden)'!N464:O609,2,FALSE),"")</f>
        <v/>
      </c>
      <c r="H481" s="266"/>
      <c r="I481" s="221"/>
      <c r="J481" s="254">
        <f t="shared" si="314"/>
        <v>0</v>
      </c>
      <c r="K481" s="254" t="e">
        <f t="shared" si="315"/>
        <v>#VALUE!</v>
      </c>
      <c r="L481" s="254">
        <f t="shared" si="312"/>
        <v>0</v>
      </c>
      <c r="M481" s="255" t="str">
        <f t="shared" si="313"/>
        <v/>
      </c>
      <c r="N481" s="237"/>
      <c r="O481" s="224"/>
      <c r="P481" s="224"/>
      <c r="Q481" s="224"/>
      <c r="R481" s="225"/>
      <c r="S481" s="225"/>
      <c r="T481" s="225"/>
      <c r="U481" s="226"/>
      <c r="V481" s="223"/>
      <c r="W481" s="224"/>
      <c r="X481" s="238"/>
      <c r="Y481" s="239"/>
      <c r="Z481" s="225"/>
      <c r="AA481" s="224"/>
      <c r="AB481" s="236"/>
      <c r="CC481" s="217"/>
      <c r="CD481" s="227"/>
    </row>
    <row r="482" spans="2:82" ht="30" customHeight="1" x14ac:dyDescent="0.3">
      <c r="B482" s="217"/>
      <c r="C482" s="227"/>
      <c r="D482" s="227"/>
      <c r="E482" s="219" t="str">
        <f t="shared" si="311"/>
        <v/>
      </c>
      <c r="F482" s="220"/>
      <c r="G482" s="274" t="str">
        <f>IFERROR(VLOOKUP(F482,'Data (hidden)'!N465:O610,2,FALSE),"")</f>
        <v/>
      </c>
      <c r="H482" s="266"/>
      <c r="I482" s="221"/>
      <c r="J482" s="254">
        <f t="shared" si="314"/>
        <v>0</v>
      </c>
      <c r="K482" s="254" t="e">
        <f t="shared" si="315"/>
        <v>#VALUE!</v>
      </c>
      <c r="L482" s="254">
        <f t="shared" si="312"/>
        <v>0</v>
      </c>
      <c r="M482" s="255" t="str">
        <f t="shared" si="313"/>
        <v/>
      </c>
      <c r="N482" s="237"/>
      <c r="O482" s="224"/>
      <c r="P482" s="224"/>
      <c r="Q482" s="224"/>
      <c r="R482" s="225"/>
      <c r="S482" s="225"/>
      <c r="T482" s="225"/>
      <c r="U482" s="226"/>
      <c r="V482" s="223"/>
      <c r="W482" s="224"/>
      <c r="X482" s="238"/>
      <c r="Y482" s="239"/>
      <c r="Z482" s="225"/>
      <c r="AA482" s="224"/>
      <c r="AB482" s="236"/>
      <c r="CC482" s="217"/>
      <c r="CD482" s="227"/>
    </row>
    <row r="483" spans="2:82" ht="30" customHeight="1" x14ac:dyDescent="0.3">
      <c r="B483" s="217"/>
      <c r="C483" s="227"/>
      <c r="D483" s="227"/>
      <c r="E483" s="219" t="str">
        <f t="shared" si="311"/>
        <v/>
      </c>
      <c r="F483" s="220"/>
      <c r="G483" s="274" t="str">
        <f>IFERROR(VLOOKUP(F483,'Data (hidden)'!N466:O611,2,FALSE),"")</f>
        <v/>
      </c>
      <c r="H483" s="266"/>
      <c r="I483" s="221"/>
      <c r="J483" s="254">
        <f t="shared" si="314"/>
        <v>0</v>
      </c>
      <c r="K483" s="254" t="e">
        <f t="shared" si="315"/>
        <v>#VALUE!</v>
      </c>
      <c r="L483" s="254">
        <f t="shared" si="312"/>
        <v>0</v>
      </c>
      <c r="M483" s="255" t="str">
        <f t="shared" si="313"/>
        <v/>
      </c>
      <c r="N483" s="237"/>
      <c r="O483" s="224"/>
      <c r="P483" s="224"/>
      <c r="Q483" s="224"/>
      <c r="R483" s="225"/>
      <c r="S483" s="225"/>
      <c r="T483" s="225"/>
      <c r="U483" s="226"/>
      <c r="V483" s="223"/>
      <c r="W483" s="224"/>
      <c r="X483" s="238"/>
      <c r="Y483" s="239"/>
      <c r="Z483" s="225"/>
      <c r="AA483" s="224"/>
      <c r="AB483" s="236"/>
      <c r="CC483" s="217"/>
      <c r="CD483" s="227"/>
    </row>
    <row r="484" spans="2:82" ht="30" customHeight="1" x14ac:dyDescent="0.3">
      <c r="B484" s="217"/>
      <c r="C484" s="227"/>
      <c r="D484" s="227"/>
      <c r="E484" s="219" t="str">
        <f t="shared" si="311"/>
        <v/>
      </c>
      <c r="F484" s="220"/>
      <c r="G484" s="274" t="str">
        <f>IFERROR(VLOOKUP(F484,'Data (hidden)'!N467:O612,2,FALSE),"")</f>
        <v/>
      </c>
      <c r="H484" s="266"/>
      <c r="I484" s="221"/>
      <c r="J484" s="254">
        <f t="shared" si="314"/>
        <v>0</v>
      </c>
      <c r="K484" s="254" t="e">
        <f t="shared" si="315"/>
        <v>#VALUE!</v>
      </c>
      <c r="L484" s="254">
        <f t="shared" si="312"/>
        <v>0</v>
      </c>
      <c r="M484" s="255" t="str">
        <f t="shared" si="313"/>
        <v/>
      </c>
      <c r="N484" s="237"/>
      <c r="O484" s="224"/>
      <c r="P484" s="224"/>
      <c r="Q484" s="224"/>
      <c r="R484" s="225"/>
      <c r="S484" s="225"/>
      <c r="T484" s="225"/>
      <c r="U484" s="226"/>
      <c r="V484" s="223"/>
      <c r="W484" s="224"/>
      <c r="X484" s="238"/>
      <c r="Y484" s="239"/>
      <c r="Z484" s="225"/>
      <c r="AA484" s="224"/>
      <c r="AB484" s="236"/>
      <c r="CC484" s="217"/>
      <c r="CD484" s="227"/>
    </row>
    <row r="485" spans="2:82" ht="30" customHeight="1" x14ac:dyDescent="0.3">
      <c r="B485" s="217"/>
      <c r="C485" s="227"/>
      <c r="D485" s="227"/>
      <c r="E485" s="219" t="str">
        <f t="shared" si="311"/>
        <v/>
      </c>
      <c r="F485" s="220"/>
      <c r="G485" s="274" t="str">
        <f>IFERROR(VLOOKUP(F485,'Data (hidden)'!N468:O613,2,FALSE),"")</f>
        <v/>
      </c>
      <c r="H485" s="266"/>
      <c r="I485" s="221"/>
      <c r="J485" s="254">
        <f t="shared" si="314"/>
        <v>0</v>
      </c>
      <c r="K485" s="254" t="e">
        <f t="shared" si="315"/>
        <v>#VALUE!</v>
      </c>
      <c r="L485" s="254">
        <f t="shared" si="312"/>
        <v>0</v>
      </c>
      <c r="M485" s="255" t="str">
        <f t="shared" si="313"/>
        <v/>
      </c>
      <c r="N485" s="237"/>
      <c r="O485" s="224"/>
      <c r="P485" s="224"/>
      <c r="Q485" s="224"/>
      <c r="R485" s="225"/>
      <c r="S485" s="225"/>
      <c r="T485" s="225"/>
      <c r="U485" s="226"/>
      <c r="V485" s="223"/>
      <c r="W485" s="224"/>
      <c r="X485" s="238"/>
      <c r="Y485" s="239"/>
      <c r="Z485" s="225"/>
      <c r="AA485" s="224"/>
      <c r="AB485" s="236"/>
      <c r="CC485" s="217"/>
      <c r="CD485" s="227"/>
    </row>
    <row r="486" spans="2:82" ht="30" customHeight="1" x14ac:dyDescent="0.3">
      <c r="B486" s="217"/>
      <c r="C486" s="227"/>
      <c r="D486" s="227"/>
      <c r="E486" s="219" t="str">
        <f t="shared" si="311"/>
        <v/>
      </c>
      <c r="F486" s="220"/>
      <c r="G486" s="274" t="str">
        <f>IFERROR(VLOOKUP(F486,'Data (hidden)'!N469:O614,2,FALSE),"")</f>
        <v/>
      </c>
      <c r="H486" s="266"/>
      <c r="I486" s="221"/>
      <c r="J486" s="254">
        <f t="shared" si="314"/>
        <v>0</v>
      </c>
      <c r="K486" s="254" t="e">
        <f t="shared" si="315"/>
        <v>#VALUE!</v>
      </c>
      <c r="L486" s="254">
        <f t="shared" si="312"/>
        <v>0</v>
      </c>
      <c r="M486" s="255" t="str">
        <f t="shared" si="313"/>
        <v/>
      </c>
      <c r="N486" s="237"/>
      <c r="O486" s="224"/>
      <c r="P486" s="224"/>
      <c r="Q486" s="224"/>
      <c r="R486" s="225"/>
      <c r="S486" s="225"/>
      <c r="T486" s="225"/>
      <c r="U486" s="226"/>
      <c r="V486" s="223"/>
      <c r="W486" s="224"/>
      <c r="X486" s="238"/>
      <c r="Y486" s="239"/>
      <c r="Z486" s="225"/>
      <c r="AA486" s="224"/>
      <c r="AB486" s="236"/>
      <c r="CC486" s="217"/>
      <c r="CD486" s="227"/>
    </row>
    <row r="487" spans="2:82" ht="30" customHeight="1" x14ac:dyDescent="0.3">
      <c r="B487" s="217"/>
      <c r="C487" s="227"/>
      <c r="D487" s="227"/>
      <c r="E487" s="219" t="str">
        <f t="shared" si="311"/>
        <v/>
      </c>
      <c r="F487" s="220"/>
      <c r="G487" s="274" t="str">
        <f>IFERROR(VLOOKUP(F487,'Data (hidden)'!N470:O615,2,FALSE),"")</f>
        <v/>
      </c>
      <c r="H487" s="266"/>
      <c r="I487" s="221"/>
      <c r="J487" s="254">
        <f t="shared" si="314"/>
        <v>0</v>
      </c>
      <c r="K487" s="254" t="e">
        <f t="shared" si="315"/>
        <v>#VALUE!</v>
      </c>
      <c r="L487" s="254">
        <f t="shared" si="312"/>
        <v>0</v>
      </c>
      <c r="M487" s="255" t="str">
        <f t="shared" si="313"/>
        <v/>
      </c>
      <c r="N487" s="237"/>
      <c r="O487" s="224"/>
      <c r="P487" s="224"/>
      <c r="Q487" s="224"/>
      <c r="R487" s="225"/>
      <c r="S487" s="225"/>
      <c r="T487" s="225"/>
      <c r="U487" s="226"/>
      <c r="V487" s="223"/>
      <c r="W487" s="224"/>
      <c r="X487" s="238"/>
      <c r="Y487" s="239"/>
      <c r="Z487" s="225"/>
      <c r="AA487" s="224"/>
      <c r="AB487" s="236"/>
      <c r="CC487" s="217"/>
      <c r="CD487" s="227"/>
    </row>
    <row r="488" spans="2:82" ht="30" customHeight="1" x14ac:dyDescent="0.3">
      <c r="B488" s="217"/>
      <c r="C488" s="227"/>
      <c r="D488" s="227"/>
      <c r="E488" s="219" t="str">
        <f t="shared" si="311"/>
        <v/>
      </c>
      <c r="F488" s="220"/>
      <c r="G488" s="274" t="str">
        <f>IFERROR(VLOOKUP(F488,'Data (hidden)'!N471:O616,2,FALSE),"")</f>
        <v/>
      </c>
      <c r="H488" s="266"/>
      <c r="I488" s="221"/>
      <c r="J488" s="254">
        <f t="shared" si="314"/>
        <v>0</v>
      </c>
      <c r="K488" s="254" t="e">
        <f t="shared" si="315"/>
        <v>#VALUE!</v>
      </c>
      <c r="L488" s="254">
        <f t="shared" si="312"/>
        <v>0</v>
      </c>
      <c r="M488" s="255" t="str">
        <f t="shared" si="313"/>
        <v/>
      </c>
      <c r="N488" s="237"/>
      <c r="O488" s="224"/>
      <c r="P488" s="224"/>
      <c r="Q488" s="224"/>
      <c r="R488" s="225"/>
      <c r="S488" s="225"/>
      <c r="T488" s="225"/>
      <c r="U488" s="226"/>
      <c r="V488" s="223"/>
      <c r="W488" s="224"/>
      <c r="X488" s="238"/>
      <c r="Y488" s="239"/>
      <c r="Z488" s="225"/>
      <c r="AA488" s="224"/>
      <c r="AB488" s="236"/>
      <c r="CC488" s="217"/>
      <c r="CD488" s="227"/>
    </row>
    <row r="489" spans="2:82" ht="30" customHeight="1" x14ac:dyDescent="0.3">
      <c r="B489" s="217"/>
      <c r="C489" s="227"/>
      <c r="D489" s="227"/>
      <c r="E489" s="219" t="str">
        <f t="shared" si="311"/>
        <v/>
      </c>
      <c r="F489" s="220"/>
      <c r="G489" s="274" t="str">
        <f>IFERROR(VLOOKUP(F489,'Data (hidden)'!N472:O617,2,FALSE),"")</f>
        <v/>
      </c>
      <c r="H489" s="266"/>
      <c r="I489" s="221"/>
      <c r="J489" s="254">
        <f t="shared" si="314"/>
        <v>0</v>
      </c>
      <c r="K489" s="254" t="e">
        <f t="shared" si="315"/>
        <v>#VALUE!</v>
      </c>
      <c r="L489" s="254">
        <f t="shared" si="312"/>
        <v>0</v>
      </c>
      <c r="M489" s="255" t="str">
        <f t="shared" si="313"/>
        <v/>
      </c>
      <c r="N489" s="237"/>
      <c r="O489" s="224"/>
      <c r="P489" s="224"/>
      <c r="Q489" s="224"/>
      <c r="R489" s="225"/>
      <c r="S489" s="225"/>
      <c r="T489" s="225"/>
      <c r="U489" s="226"/>
      <c r="V489" s="223"/>
      <c r="W489" s="224"/>
      <c r="X489" s="238"/>
      <c r="Y489" s="239"/>
      <c r="Z489" s="225"/>
      <c r="AA489" s="224"/>
      <c r="AB489" s="236"/>
      <c r="CC489" s="217"/>
      <c r="CD489" s="227"/>
    </row>
    <row r="490" spans="2:82" ht="30" customHeight="1" x14ac:dyDescent="0.3">
      <c r="B490" s="217"/>
      <c r="C490" s="227"/>
      <c r="D490" s="227"/>
      <c r="E490" s="219" t="str">
        <f t="shared" si="311"/>
        <v/>
      </c>
      <c r="F490" s="220"/>
      <c r="G490" s="274" t="str">
        <f>IFERROR(VLOOKUP(F490,'Data (hidden)'!N473:O618,2,FALSE),"")</f>
        <v/>
      </c>
      <c r="H490" s="266"/>
      <c r="I490" s="221"/>
      <c r="J490" s="254">
        <f t="shared" si="314"/>
        <v>0</v>
      </c>
      <c r="K490" s="254" t="e">
        <f t="shared" si="315"/>
        <v>#VALUE!</v>
      </c>
      <c r="L490" s="254">
        <f t="shared" si="312"/>
        <v>0</v>
      </c>
      <c r="M490" s="255" t="str">
        <f t="shared" si="313"/>
        <v/>
      </c>
      <c r="N490" s="237"/>
      <c r="O490" s="224"/>
      <c r="P490" s="224"/>
      <c r="Q490" s="224"/>
      <c r="R490" s="225"/>
      <c r="S490" s="225"/>
      <c r="T490" s="225"/>
      <c r="U490" s="226"/>
      <c r="V490" s="223"/>
      <c r="W490" s="224"/>
      <c r="X490" s="238"/>
      <c r="Y490" s="239"/>
      <c r="Z490" s="225"/>
      <c r="AA490" s="224"/>
      <c r="AB490" s="236"/>
      <c r="CC490" s="217"/>
      <c r="CD490" s="227"/>
    </row>
    <row r="491" spans="2:82" ht="30" customHeight="1" x14ac:dyDescent="0.3">
      <c r="B491" s="217"/>
      <c r="C491" s="227"/>
      <c r="D491" s="227"/>
      <c r="E491" s="219" t="str">
        <f t="shared" si="311"/>
        <v/>
      </c>
      <c r="F491" s="220"/>
      <c r="G491" s="274" t="str">
        <f>IFERROR(VLOOKUP(F491,'Data (hidden)'!N474:O619,2,FALSE),"")</f>
        <v/>
      </c>
      <c r="H491" s="266"/>
      <c r="I491" s="221"/>
      <c r="J491" s="254">
        <f t="shared" si="314"/>
        <v>0</v>
      </c>
      <c r="K491" s="254" t="e">
        <f t="shared" si="315"/>
        <v>#VALUE!</v>
      </c>
      <c r="L491" s="254">
        <f t="shared" si="312"/>
        <v>0</v>
      </c>
      <c r="M491" s="255" t="str">
        <f t="shared" si="313"/>
        <v/>
      </c>
      <c r="N491" s="237"/>
      <c r="O491" s="224"/>
      <c r="P491" s="224"/>
      <c r="Q491" s="224"/>
      <c r="R491" s="225"/>
      <c r="S491" s="225"/>
      <c r="T491" s="225"/>
      <c r="U491" s="226"/>
      <c r="V491" s="223"/>
      <c r="W491" s="224"/>
      <c r="X491" s="238"/>
      <c r="Y491" s="239"/>
      <c r="Z491" s="225"/>
      <c r="AA491" s="224"/>
      <c r="AB491" s="236"/>
      <c r="CC491" s="217"/>
      <c r="CD491" s="227"/>
    </row>
    <row r="492" spans="2:82" ht="30" customHeight="1" x14ac:dyDescent="0.3">
      <c r="B492" s="217"/>
      <c r="C492" s="227"/>
      <c r="D492" s="227"/>
      <c r="E492" s="219" t="str">
        <f t="shared" si="311"/>
        <v/>
      </c>
      <c r="F492" s="220"/>
      <c r="G492" s="274" t="str">
        <f>IFERROR(VLOOKUP(F492,'Data (hidden)'!N475:O620,2,FALSE),"")</f>
        <v/>
      </c>
      <c r="H492" s="266"/>
      <c r="I492" s="221"/>
      <c r="J492" s="254">
        <f t="shared" si="314"/>
        <v>0</v>
      </c>
      <c r="K492" s="254" t="e">
        <f t="shared" si="315"/>
        <v>#VALUE!</v>
      </c>
      <c r="L492" s="254">
        <f t="shared" si="312"/>
        <v>0</v>
      </c>
      <c r="M492" s="255" t="str">
        <f t="shared" si="313"/>
        <v/>
      </c>
      <c r="N492" s="237"/>
      <c r="O492" s="224"/>
      <c r="P492" s="224"/>
      <c r="Q492" s="224"/>
      <c r="R492" s="225"/>
      <c r="S492" s="225"/>
      <c r="T492" s="225"/>
      <c r="U492" s="226"/>
      <c r="V492" s="223"/>
      <c r="W492" s="224"/>
      <c r="X492" s="238"/>
      <c r="Y492" s="239"/>
      <c r="Z492" s="225"/>
      <c r="AA492" s="224"/>
      <c r="AB492" s="236"/>
      <c r="CC492" s="217"/>
      <c r="CD492" s="227"/>
    </row>
    <row r="493" spans="2:82" ht="30" customHeight="1" x14ac:dyDescent="0.3">
      <c r="B493" s="217"/>
      <c r="C493" s="227"/>
      <c r="D493" s="227"/>
      <c r="E493" s="219" t="str">
        <f t="shared" si="311"/>
        <v/>
      </c>
      <c r="F493" s="220"/>
      <c r="G493" s="274" t="str">
        <f>IFERROR(VLOOKUP(F493,'Data (hidden)'!N476:O621,2,FALSE),"")</f>
        <v/>
      </c>
      <c r="H493" s="266"/>
      <c r="I493" s="221"/>
      <c r="J493" s="254">
        <f t="shared" si="314"/>
        <v>0</v>
      </c>
      <c r="K493" s="254" t="e">
        <f t="shared" si="315"/>
        <v>#VALUE!</v>
      </c>
      <c r="L493" s="254">
        <f t="shared" si="312"/>
        <v>0</v>
      </c>
      <c r="M493" s="255" t="str">
        <f t="shared" si="313"/>
        <v/>
      </c>
      <c r="N493" s="237"/>
      <c r="O493" s="224"/>
      <c r="P493" s="224"/>
      <c r="Q493" s="224"/>
      <c r="R493" s="225"/>
      <c r="S493" s="225"/>
      <c r="T493" s="225"/>
      <c r="U493" s="226"/>
      <c r="V493" s="223"/>
      <c r="W493" s="224"/>
      <c r="X493" s="238"/>
      <c r="Y493" s="239"/>
      <c r="Z493" s="225"/>
      <c r="AA493" s="224"/>
      <c r="AB493" s="236"/>
      <c r="CC493" s="217"/>
      <c r="CD493" s="227"/>
    </row>
    <row r="494" spans="2:82" ht="30" customHeight="1" x14ac:dyDescent="0.3">
      <c r="B494" s="217"/>
      <c r="C494" s="227"/>
      <c r="D494" s="227"/>
      <c r="E494" s="219" t="str">
        <f t="shared" si="311"/>
        <v/>
      </c>
      <c r="F494" s="220"/>
      <c r="G494" s="274" t="str">
        <f>IFERROR(VLOOKUP(F494,'Data (hidden)'!N477:O622,2,FALSE),"")</f>
        <v/>
      </c>
      <c r="H494" s="266"/>
      <c r="I494" s="221"/>
      <c r="J494" s="254">
        <f t="shared" si="314"/>
        <v>0</v>
      </c>
      <c r="K494" s="254" t="e">
        <f t="shared" si="315"/>
        <v>#VALUE!</v>
      </c>
      <c r="L494" s="254">
        <f t="shared" si="312"/>
        <v>0</v>
      </c>
      <c r="M494" s="255" t="str">
        <f t="shared" si="313"/>
        <v/>
      </c>
      <c r="N494" s="237"/>
      <c r="O494" s="224"/>
      <c r="P494" s="224"/>
      <c r="Q494" s="224"/>
      <c r="R494" s="225"/>
      <c r="S494" s="225"/>
      <c r="T494" s="225"/>
      <c r="U494" s="226"/>
      <c r="V494" s="223"/>
      <c r="W494" s="224"/>
      <c r="X494" s="238"/>
      <c r="Y494" s="239"/>
      <c r="Z494" s="225"/>
      <c r="AA494" s="224"/>
      <c r="AB494" s="236"/>
      <c r="CC494" s="217"/>
      <c r="CD494" s="227"/>
    </row>
    <row r="495" spans="2:82" ht="30" customHeight="1" x14ac:dyDescent="0.3">
      <c r="B495" s="217"/>
      <c r="C495" s="227"/>
      <c r="D495" s="227"/>
      <c r="E495" s="219" t="str">
        <f t="shared" si="311"/>
        <v/>
      </c>
      <c r="F495" s="220"/>
      <c r="G495" s="274" t="str">
        <f>IFERROR(VLOOKUP(F495,'Data (hidden)'!N478:O623,2,FALSE),"")</f>
        <v/>
      </c>
      <c r="H495" s="266"/>
      <c r="I495" s="221"/>
      <c r="J495" s="254">
        <f t="shared" si="314"/>
        <v>0</v>
      </c>
      <c r="K495" s="254" t="e">
        <f t="shared" si="315"/>
        <v>#VALUE!</v>
      </c>
      <c r="L495" s="254">
        <f t="shared" si="312"/>
        <v>0</v>
      </c>
      <c r="M495" s="255" t="str">
        <f t="shared" si="313"/>
        <v/>
      </c>
      <c r="N495" s="237"/>
      <c r="O495" s="224"/>
      <c r="P495" s="224"/>
      <c r="Q495" s="224"/>
      <c r="R495" s="225"/>
      <c r="S495" s="225"/>
      <c r="T495" s="225"/>
      <c r="U495" s="226"/>
      <c r="V495" s="223"/>
      <c r="W495" s="224"/>
      <c r="X495" s="238"/>
      <c r="Y495" s="239"/>
      <c r="Z495" s="225"/>
      <c r="AA495" s="224"/>
      <c r="AB495" s="236"/>
      <c r="CC495" s="217"/>
      <c r="CD495" s="227"/>
    </row>
    <row r="496" spans="2:82" ht="30" customHeight="1" x14ac:dyDescent="0.3">
      <c r="B496" s="217"/>
      <c r="C496" s="227"/>
      <c r="D496" s="227"/>
      <c r="E496" s="219" t="str">
        <f t="shared" si="311"/>
        <v/>
      </c>
      <c r="F496" s="220"/>
      <c r="G496" s="274" t="str">
        <f>IFERROR(VLOOKUP(F496,'Data (hidden)'!N479:O624,2,FALSE),"")</f>
        <v/>
      </c>
      <c r="H496" s="266"/>
      <c r="I496" s="221"/>
      <c r="J496" s="254">
        <f t="shared" si="314"/>
        <v>0</v>
      </c>
      <c r="K496" s="254" t="e">
        <f t="shared" si="315"/>
        <v>#VALUE!</v>
      </c>
      <c r="L496" s="254">
        <f t="shared" si="312"/>
        <v>0</v>
      </c>
      <c r="M496" s="255" t="str">
        <f t="shared" si="313"/>
        <v/>
      </c>
      <c r="N496" s="237"/>
      <c r="O496" s="224"/>
      <c r="P496" s="224"/>
      <c r="Q496" s="224"/>
      <c r="R496" s="225"/>
      <c r="S496" s="225"/>
      <c r="T496" s="225"/>
      <c r="U496" s="226"/>
      <c r="V496" s="223"/>
      <c r="W496" s="224"/>
      <c r="X496" s="238"/>
      <c r="Y496" s="239"/>
      <c r="Z496" s="225"/>
      <c r="AA496" s="224"/>
      <c r="AB496" s="236"/>
      <c r="CC496" s="217"/>
      <c r="CD496" s="227"/>
    </row>
    <row r="497" spans="2:82" ht="30" customHeight="1" x14ac:dyDescent="0.3">
      <c r="B497" s="217"/>
      <c r="C497" s="227"/>
      <c r="D497" s="227"/>
      <c r="E497" s="219" t="str">
        <f t="shared" si="311"/>
        <v/>
      </c>
      <c r="F497" s="220"/>
      <c r="G497" s="274" t="str">
        <f>IFERROR(VLOOKUP(F497,'Data (hidden)'!N480:O625,2,FALSE),"")</f>
        <v/>
      </c>
      <c r="H497" s="266"/>
      <c r="I497" s="221"/>
      <c r="J497" s="254">
        <f t="shared" si="314"/>
        <v>0</v>
      </c>
      <c r="K497" s="254" t="e">
        <f t="shared" si="315"/>
        <v>#VALUE!</v>
      </c>
      <c r="L497" s="254">
        <f t="shared" si="312"/>
        <v>0</v>
      </c>
      <c r="M497" s="255" t="str">
        <f t="shared" si="313"/>
        <v/>
      </c>
      <c r="N497" s="237"/>
      <c r="O497" s="224"/>
      <c r="P497" s="224"/>
      <c r="Q497" s="224"/>
      <c r="R497" s="225"/>
      <c r="S497" s="225"/>
      <c r="T497" s="225"/>
      <c r="U497" s="226"/>
      <c r="V497" s="223"/>
      <c r="W497" s="224"/>
      <c r="X497" s="238"/>
      <c r="Y497" s="239"/>
      <c r="Z497" s="225"/>
      <c r="AA497" s="224"/>
      <c r="AB497" s="236"/>
      <c r="CC497" s="217"/>
      <c r="CD497" s="227"/>
    </row>
    <row r="498" spans="2:82" ht="30" customHeight="1" x14ac:dyDescent="0.3">
      <c r="B498" s="217"/>
      <c r="C498" s="227"/>
      <c r="D498" s="227"/>
      <c r="E498" s="219" t="str">
        <f t="shared" si="311"/>
        <v/>
      </c>
      <c r="F498" s="220"/>
      <c r="G498" s="274" t="str">
        <f>IFERROR(VLOOKUP(F498,'Data (hidden)'!N481:O626,2,FALSE),"")</f>
        <v/>
      </c>
      <c r="H498" s="266"/>
      <c r="I498" s="221"/>
      <c r="J498" s="254">
        <f t="shared" si="314"/>
        <v>0</v>
      </c>
      <c r="K498" s="254" t="e">
        <f t="shared" si="315"/>
        <v>#VALUE!</v>
      </c>
      <c r="L498" s="254">
        <f t="shared" si="312"/>
        <v>0</v>
      </c>
      <c r="M498" s="255" t="str">
        <f t="shared" si="313"/>
        <v/>
      </c>
      <c r="N498" s="237"/>
      <c r="O498" s="224"/>
      <c r="P498" s="224"/>
      <c r="Q498" s="224"/>
      <c r="R498" s="225"/>
      <c r="S498" s="225"/>
      <c r="T498" s="225"/>
      <c r="U498" s="226"/>
      <c r="V498" s="223"/>
      <c r="W498" s="224"/>
      <c r="X498" s="238"/>
      <c r="Y498" s="239"/>
      <c r="Z498" s="225"/>
      <c r="AA498" s="224"/>
      <c r="AB498" s="236"/>
      <c r="CC498" s="217"/>
      <c r="CD498" s="227"/>
    </row>
    <row r="499" spans="2:82" ht="30" customHeight="1" x14ac:dyDescent="0.3">
      <c r="B499" s="217"/>
      <c r="C499" s="227"/>
      <c r="D499" s="227"/>
      <c r="E499" s="219" t="str">
        <f t="shared" si="311"/>
        <v/>
      </c>
      <c r="F499" s="220"/>
      <c r="G499" s="274" t="str">
        <f>IFERROR(VLOOKUP(F499,'Data (hidden)'!N482:O627,2,FALSE),"")</f>
        <v/>
      </c>
      <c r="H499" s="266"/>
      <c r="I499" s="221"/>
      <c r="J499" s="254">
        <f t="shared" si="314"/>
        <v>0</v>
      </c>
      <c r="K499" s="254" t="e">
        <f t="shared" si="315"/>
        <v>#VALUE!</v>
      </c>
      <c r="L499" s="254">
        <f t="shared" si="312"/>
        <v>0</v>
      </c>
      <c r="M499" s="255" t="str">
        <f t="shared" si="313"/>
        <v/>
      </c>
      <c r="N499" s="237"/>
      <c r="O499" s="224"/>
      <c r="P499" s="224"/>
      <c r="Q499" s="224"/>
      <c r="R499" s="225"/>
      <c r="S499" s="225"/>
      <c r="T499" s="225"/>
      <c r="U499" s="226"/>
      <c r="V499" s="223"/>
      <c r="W499" s="224"/>
      <c r="X499" s="238"/>
      <c r="Y499" s="239"/>
      <c r="Z499" s="225"/>
      <c r="AA499" s="224"/>
      <c r="AB499" s="236"/>
      <c r="CC499" s="217"/>
      <c r="CD499" s="227"/>
    </row>
    <row r="500" spans="2:82" ht="30" customHeight="1" x14ac:dyDescent="0.3">
      <c r="B500" s="217"/>
      <c r="C500" s="227"/>
      <c r="D500" s="227"/>
      <c r="E500" s="219" t="str">
        <f t="shared" ref="E500:E563" si="316">IF(SUM(C500-(C500*L500))=0,"",SUM(C500-(C500*L500)))</f>
        <v/>
      </c>
      <c r="F500" s="220"/>
      <c r="G500" s="274" t="str">
        <f>IFERROR(VLOOKUP(F500,'Data (hidden)'!N483:O628,2,FALSE),"")</f>
        <v/>
      </c>
      <c r="H500" s="266"/>
      <c r="I500" s="221"/>
      <c r="J500" s="254">
        <f t="shared" si="314"/>
        <v>0</v>
      </c>
      <c r="K500" s="254" t="e">
        <f t="shared" si="315"/>
        <v>#VALUE!</v>
      </c>
      <c r="L500" s="254">
        <f t="shared" si="312"/>
        <v>0</v>
      </c>
      <c r="M500" s="255" t="str">
        <f t="shared" si="313"/>
        <v/>
      </c>
      <c r="N500" s="237"/>
      <c r="O500" s="224"/>
      <c r="P500" s="224"/>
      <c r="Q500" s="224"/>
      <c r="R500" s="225"/>
      <c r="S500" s="225"/>
      <c r="T500" s="225"/>
      <c r="U500" s="226"/>
      <c r="V500" s="223"/>
      <c r="W500" s="224"/>
      <c r="X500" s="238"/>
      <c r="Y500" s="239"/>
      <c r="Z500" s="225"/>
      <c r="AA500" s="224"/>
      <c r="AB500" s="236"/>
      <c r="CC500" s="217"/>
      <c r="CD500" s="227"/>
    </row>
    <row r="501" spans="2:82" ht="30" customHeight="1" x14ac:dyDescent="0.3">
      <c r="B501" s="217"/>
      <c r="C501" s="227"/>
      <c r="D501" s="227"/>
      <c r="E501" s="219" t="str">
        <f t="shared" si="316"/>
        <v/>
      </c>
      <c r="F501" s="220"/>
      <c r="G501" s="274" t="str">
        <f>IFERROR(VLOOKUP(F501,'Data (hidden)'!N484:O629,2,FALSE),"")</f>
        <v/>
      </c>
      <c r="H501" s="266"/>
      <c r="I501" s="221"/>
      <c r="J501" s="254">
        <f t="shared" si="314"/>
        <v>0</v>
      </c>
      <c r="K501" s="254" t="e">
        <f t="shared" si="315"/>
        <v>#VALUE!</v>
      </c>
      <c r="L501" s="254">
        <f t="shared" si="312"/>
        <v>0</v>
      </c>
      <c r="M501" s="255" t="str">
        <f t="shared" si="313"/>
        <v/>
      </c>
      <c r="N501" s="237"/>
      <c r="O501" s="224"/>
      <c r="P501" s="224"/>
      <c r="Q501" s="224"/>
      <c r="R501" s="225"/>
      <c r="S501" s="225"/>
      <c r="T501" s="225"/>
      <c r="U501" s="226"/>
      <c r="V501" s="223"/>
      <c r="W501" s="224"/>
      <c r="X501" s="238"/>
      <c r="Y501" s="239"/>
      <c r="Z501" s="225"/>
      <c r="AA501" s="224"/>
      <c r="AB501" s="236"/>
      <c r="CC501" s="217"/>
      <c r="CD501" s="227"/>
    </row>
    <row r="502" spans="2:82" ht="30" customHeight="1" x14ac:dyDescent="0.3">
      <c r="B502" s="217"/>
      <c r="C502" s="227"/>
      <c r="D502" s="227"/>
      <c r="E502" s="219" t="str">
        <f t="shared" si="316"/>
        <v/>
      </c>
      <c r="F502" s="220"/>
      <c r="G502" s="274" t="str">
        <f>IFERROR(VLOOKUP(F502,'Data (hidden)'!N485:O630,2,FALSE),"")</f>
        <v/>
      </c>
      <c r="H502" s="266"/>
      <c r="I502" s="221"/>
      <c r="J502" s="254">
        <f t="shared" si="314"/>
        <v>0</v>
      </c>
      <c r="K502" s="254" t="e">
        <f t="shared" si="315"/>
        <v>#VALUE!</v>
      </c>
      <c r="L502" s="254">
        <f t="shared" si="312"/>
        <v>0</v>
      </c>
      <c r="M502" s="255" t="str">
        <f t="shared" si="313"/>
        <v/>
      </c>
      <c r="N502" s="237"/>
      <c r="O502" s="224"/>
      <c r="P502" s="224"/>
      <c r="Q502" s="224"/>
      <c r="R502" s="225"/>
      <c r="S502" s="225"/>
      <c r="T502" s="225"/>
      <c r="U502" s="226"/>
      <c r="V502" s="223"/>
      <c r="W502" s="224"/>
      <c r="X502" s="238"/>
      <c r="Y502" s="239"/>
      <c r="Z502" s="225"/>
      <c r="AA502" s="224"/>
      <c r="AB502" s="236"/>
      <c r="CC502" s="217"/>
      <c r="CD502" s="227"/>
    </row>
    <row r="503" spans="2:82" ht="30" customHeight="1" x14ac:dyDescent="0.3">
      <c r="B503" s="217"/>
      <c r="C503" s="227"/>
      <c r="D503" s="227"/>
      <c r="E503" s="219" t="str">
        <f t="shared" si="316"/>
        <v/>
      </c>
      <c r="F503" s="220"/>
      <c r="G503" s="274" t="str">
        <f>IFERROR(VLOOKUP(F503,'Data (hidden)'!N486:O631,2,FALSE),"")</f>
        <v/>
      </c>
      <c r="H503" s="266"/>
      <c r="I503" s="221"/>
      <c r="J503" s="254">
        <f t="shared" si="314"/>
        <v>0</v>
      </c>
      <c r="K503" s="254" t="e">
        <f t="shared" si="315"/>
        <v>#VALUE!</v>
      </c>
      <c r="L503" s="254">
        <f t="shared" si="312"/>
        <v>0</v>
      </c>
      <c r="M503" s="255" t="str">
        <f t="shared" si="313"/>
        <v/>
      </c>
      <c r="N503" s="237"/>
      <c r="O503" s="224"/>
      <c r="P503" s="224"/>
      <c r="Q503" s="224"/>
      <c r="R503" s="225"/>
      <c r="S503" s="225"/>
      <c r="T503" s="225"/>
      <c r="U503" s="226"/>
      <c r="V503" s="223"/>
      <c r="W503" s="224"/>
      <c r="X503" s="238"/>
      <c r="Y503" s="239"/>
      <c r="Z503" s="225"/>
      <c r="AA503" s="224"/>
      <c r="AB503" s="236"/>
      <c r="CC503" s="217"/>
      <c r="CD503" s="227"/>
    </row>
    <row r="504" spans="2:82" ht="30" customHeight="1" x14ac:dyDescent="0.3">
      <c r="B504" s="217"/>
      <c r="C504" s="227"/>
      <c r="D504" s="227"/>
      <c r="E504" s="219" t="str">
        <f t="shared" si="316"/>
        <v/>
      </c>
      <c r="F504" s="220"/>
      <c r="G504" s="274" t="str">
        <f>IFERROR(VLOOKUP(F504,'Data (hidden)'!N487:O632,2,FALSE),"")</f>
        <v/>
      </c>
      <c r="H504" s="266"/>
      <c r="I504" s="221"/>
      <c r="J504" s="254">
        <f t="shared" si="314"/>
        <v>0</v>
      </c>
      <c r="K504" s="254" t="e">
        <f t="shared" si="315"/>
        <v>#VALUE!</v>
      </c>
      <c r="L504" s="254">
        <f t="shared" si="312"/>
        <v>0</v>
      </c>
      <c r="M504" s="255" t="str">
        <f t="shared" si="313"/>
        <v/>
      </c>
      <c r="N504" s="237"/>
      <c r="O504" s="224"/>
      <c r="P504" s="224"/>
      <c r="Q504" s="224"/>
      <c r="R504" s="225"/>
      <c r="S504" s="225"/>
      <c r="T504" s="225"/>
      <c r="U504" s="226"/>
      <c r="V504" s="223"/>
      <c r="W504" s="224"/>
      <c r="X504" s="238"/>
      <c r="Y504" s="239"/>
      <c r="Z504" s="225"/>
      <c r="AA504" s="224"/>
      <c r="AB504" s="236"/>
      <c r="CC504" s="217"/>
      <c r="CD504" s="227"/>
    </row>
    <row r="505" spans="2:82" ht="30" customHeight="1" x14ac:dyDescent="0.3">
      <c r="B505" s="217"/>
      <c r="C505" s="227"/>
      <c r="D505" s="227"/>
      <c r="E505" s="219" t="str">
        <f t="shared" si="316"/>
        <v/>
      </c>
      <c r="F505" s="220"/>
      <c r="G505" s="274" t="str">
        <f>IFERROR(VLOOKUP(F505,'Data (hidden)'!N488:O633,2,FALSE),"")</f>
        <v/>
      </c>
      <c r="H505" s="266"/>
      <c r="I505" s="221"/>
      <c r="J505" s="254">
        <f t="shared" si="314"/>
        <v>0</v>
      </c>
      <c r="K505" s="254" t="e">
        <f t="shared" si="315"/>
        <v>#VALUE!</v>
      </c>
      <c r="L505" s="254">
        <f t="shared" si="312"/>
        <v>0</v>
      </c>
      <c r="M505" s="255" t="str">
        <f t="shared" si="313"/>
        <v/>
      </c>
      <c r="N505" s="237"/>
      <c r="O505" s="224"/>
      <c r="P505" s="224"/>
      <c r="Q505" s="224"/>
      <c r="R505" s="225"/>
      <c r="S505" s="225"/>
      <c r="T505" s="225"/>
      <c r="U505" s="226"/>
      <c r="V505" s="223"/>
      <c r="W505" s="224"/>
      <c r="X505" s="238"/>
      <c r="Y505" s="239"/>
      <c r="Z505" s="225"/>
      <c r="AA505" s="224"/>
      <c r="AB505" s="236"/>
      <c r="CC505" s="217"/>
      <c r="CD505" s="227"/>
    </row>
    <row r="506" spans="2:82" ht="30" customHeight="1" x14ac:dyDescent="0.3">
      <c r="B506" s="217"/>
      <c r="C506" s="227"/>
      <c r="D506" s="227"/>
      <c r="E506" s="219" t="str">
        <f t="shared" si="316"/>
        <v/>
      </c>
      <c r="F506" s="220"/>
      <c r="G506" s="274" t="str">
        <f>IFERROR(VLOOKUP(F506,'Data (hidden)'!N489:O634,2,FALSE),"")</f>
        <v/>
      </c>
      <c r="H506" s="266"/>
      <c r="I506" s="221"/>
      <c r="J506" s="254">
        <f t="shared" si="314"/>
        <v>0</v>
      </c>
      <c r="K506" s="254" t="e">
        <f t="shared" si="315"/>
        <v>#VALUE!</v>
      </c>
      <c r="L506" s="254">
        <f t="shared" si="312"/>
        <v>0</v>
      </c>
      <c r="M506" s="255" t="str">
        <f t="shared" si="313"/>
        <v/>
      </c>
      <c r="N506" s="237"/>
      <c r="O506" s="224"/>
      <c r="P506" s="224"/>
      <c r="Q506" s="224"/>
      <c r="R506" s="225"/>
      <c r="S506" s="225"/>
      <c r="T506" s="225"/>
      <c r="U506" s="226"/>
      <c r="V506" s="223"/>
      <c r="W506" s="224"/>
      <c r="X506" s="238"/>
      <c r="Y506" s="239"/>
      <c r="Z506" s="225"/>
      <c r="AA506" s="224"/>
      <c r="AB506" s="236"/>
      <c r="CC506" s="217"/>
      <c r="CD506" s="227"/>
    </row>
    <row r="507" spans="2:82" ht="30" customHeight="1" x14ac:dyDescent="0.3">
      <c r="B507" s="217"/>
      <c r="C507" s="227"/>
      <c r="D507" s="227"/>
      <c r="E507" s="219" t="str">
        <f t="shared" si="316"/>
        <v/>
      </c>
      <c r="F507" s="220"/>
      <c r="G507" s="274" t="str">
        <f>IFERROR(VLOOKUP(F507,'Data (hidden)'!N490:O635,2,FALSE),"")</f>
        <v/>
      </c>
      <c r="H507" s="266"/>
      <c r="I507" s="221"/>
      <c r="J507" s="254">
        <f t="shared" si="314"/>
        <v>0</v>
      </c>
      <c r="K507" s="254" t="e">
        <f t="shared" si="315"/>
        <v>#VALUE!</v>
      </c>
      <c r="L507" s="254">
        <f t="shared" si="312"/>
        <v>0</v>
      </c>
      <c r="M507" s="255" t="str">
        <f t="shared" si="313"/>
        <v/>
      </c>
      <c r="N507" s="237"/>
      <c r="O507" s="224"/>
      <c r="P507" s="224"/>
      <c r="Q507" s="224"/>
      <c r="R507" s="225"/>
      <c r="S507" s="225"/>
      <c r="T507" s="225"/>
      <c r="U507" s="226"/>
      <c r="V507" s="223"/>
      <c r="W507" s="224"/>
      <c r="X507" s="238"/>
      <c r="Y507" s="239"/>
      <c r="Z507" s="225"/>
      <c r="AA507" s="224"/>
      <c r="AB507" s="236"/>
      <c r="CC507" s="217"/>
      <c r="CD507" s="227"/>
    </row>
    <row r="508" spans="2:82" ht="30" customHeight="1" x14ac:dyDescent="0.3">
      <c r="B508" s="217"/>
      <c r="C508" s="227"/>
      <c r="D508" s="227"/>
      <c r="E508" s="219" t="str">
        <f t="shared" si="316"/>
        <v/>
      </c>
      <c r="F508" s="220"/>
      <c r="G508" s="274" t="str">
        <f>IFERROR(VLOOKUP(F508,'Data (hidden)'!N491:O636,2,FALSE),"")</f>
        <v/>
      </c>
      <c r="H508" s="266"/>
      <c r="I508" s="221"/>
      <c r="J508" s="254">
        <f t="shared" si="314"/>
        <v>0</v>
      </c>
      <c r="K508" s="254" t="e">
        <f t="shared" si="315"/>
        <v>#VALUE!</v>
      </c>
      <c r="L508" s="254">
        <f t="shared" si="312"/>
        <v>0</v>
      </c>
      <c r="M508" s="255" t="str">
        <f t="shared" si="313"/>
        <v/>
      </c>
      <c r="N508" s="237"/>
      <c r="O508" s="224"/>
      <c r="P508" s="224"/>
      <c r="Q508" s="224"/>
      <c r="R508" s="225"/>
      <c r="S508" s="225"/>
      <c r="T508" s="225"/>
      <c r="U508" s="226"/>
      <c r="V508" s="223"/>
      <c r="W508" s="224"/>
      <c r="X508" s="238"/>
      <c r="Y508" s="239"/>
      <c r="Z508" s="225"/>
      <c r="AA508" s="224"/>
      <c r="AB508" s="236"/>
      <c r="CC508" s="217"/>
      <c r="CD508" s="227"/>
    </row>
    <row r="509" spans="2:82" ht="30" customHeight="1" x14ac:dyDescent="0.3">
      <c r="B509" s="217"/>
      <c r="C509" s="227"/>
      <c r="D509" s="227"/>
      <c r="E509" s="219" t="str">
        <f t="shared" si="316"/>
        <v/>
      </c>
      <c r="F509" s="220"/>
      <c r="G509" s="274" t="str">
        <f>IFERROR(VLOOKUP(F509,'Data (hidden)'!N492:O637,2,FALSE),"")</f>
        <v/>
      </c>
      <c r="H509" s="266"/>
      <c r="I509" s="221"/>
      <c r="J509" s="254">
        <f t="shared" si="314"/>
        <v>0</v>
      </c>
      <c r="K509" s="254" t="e">
        <f t="shared" si="315"/>
        <v>#VALUE!</v>
      </c>
      <c r="L509" s="254">
        <f t="shared" si="312"/>
        <v>0</v>
      </c>
      <c r="M509" s="255" t="str">
        <f t="shared" si="313"/>
        <v/>
      </c>
      <c r="N509" s="237"/>
      <c r="O509" s="224"/>
      <c r="P509" s="224"/>
      <c r="Q509" s="224"/>
      <c r="R509" s="225"/>
      <c r="S509" s="225"/>
      <c r="T509" s="225"/>
      <c r="U509" s="226"/>
      <c r="V509" s="223"/>
      <c r="W509" s="224"/>
      <c r="X509" s="238"/>
      <c r="Y509" s="239"/>
      <c r="Z509" s="225"/>
      <c r="AA509" s="224"/>
      <c r="AB509" s="236"/>
      <c r="CC509" s="217"/>
      <c r="CD509" s="227"/>
    </row>
    <row r="510" spans="2:82" ht="30" customHeight="1" x14ac:dyDescent="0.3">
      <c r="B510" s="217"/>
      <c r="C510" s="227"/>
      <c r="D510" s="227"/>
      <c r="E510" s="219" t="str">
        <f t="shared" si="316"/>
        <v/>
      </c>
      <c r="F510" s="220"/>
      <c r="G510" s="274" t="str">
        <f>IFERROR(VLOOKUP(F510,'Data (hidden)'!N493:O638,2,FALSE),"")</f>
        <v/>
      </c>
      <c r="H510" s="266"/>
      <c r="I510" s="221"/>
      <c r="J510" s="254">
        <f t="shared" si="314"/>
        <v>0</v>
      </c>
      <c r="K510" s="254" t="e">
        <f t="shared" si="315"/>
        <v>#VALUE!</v>
      </c>
      <c r="L510" s="254">
        <f t="shared" si="312"/>
        <v>0</v>
      </c>
      <c r="M510" s="255" t="str">
        <f t="shared" si="313"/>
        <v/>
      </c>
      <c r="N510" s="237"/>
      <c r="O510" s="224"/>
      <c r="P510" s="224"/>
      <c r="Q510" s="224"/>
      <c r="R510" s="225"/>
      <c r="S510" s="225"/>
      <c r="T510" s="225"/>
      <c r="U510" s="226"/>
      <c r="V510" s="223"/>
      <c r="W510" s="224"/>
      <c r="X510" s="238"/>
      <c r="Y510" s="239"/>
      <c r="Z510" s="225"/>
      <c r="AA510" s="224"/>
      <c r="AB510" s="236"/>
      <c r="CC510" s="217"/>
      <c r="CD510" s="227"/>
    </row>
    <row r="511" spans="2:82" ht="30" customHeight="1" x14ac:dyDescent="0.3">
      <c r="B511" s="217"/>
      <c r="C511" s="227"/>
      <c r="D511" s="227"/>
      <c r="E511" s="219" t="str">
        <f t="shared" si="316"/>
        <v/>
      </c>
      <c r="F511" s="220"/>
      <c r="G511" s="274" t="str">
        <f>IFERROR(VLOOKUP(F511,'Data (hidden)'!N494:O639,2,FALSE),"")</f>
        <v/>
      </c>
      <c r="H511" s="266"/>
      <c r="I511" s="221"/>
      <c r="J511" s="254">
        <f t="shared" si="314"/>
        <v>0</v>
      </c>
      <c r="K511" s="254" t="e">
        <f t="shared" si="315"/>
        <v>#VALUE!</v>
      </c>
      <c r="L511" s="254">
        <f t="shared" si="312"/>
        <v>0</v>
      </c>
      <c r="M511" s="255" t="str">
        <f t="shared" si="313"/>
        <v/>
      </c>
      <c r="N511" s="237"/>
      <c r="O511" s="224"/>
      <c r="P511" s="224"/>
      <c r="Q511" s="224"/>
      <c r="R511" s="225"/>
      <c r="S511" s="225"/>
      <c r="T511" s="225"/>
      <c r="U511" s="226"/>
      <c r="V511" s="223"/>
      <c r="W511" s="224"/>
      <c r="X511" s="238"/>
      <c r="Y511" s="239"/>
      <c r="Z511" s="225"/>
      <c r="AA511" s="224"/>
      <c r="AB511" s="236"/>
      <c r="CC511" s="217"/>
      <c r="CD511" s="227"/>
    </row>
    <row r="512" spans="2:82" ht="30" customHeight="1" x14ac:dyDescent="0.3">
      <c r="B512" s="217"/>
      <c r="C512" s="227"/>
      <c r="D512" s="227"/>
      <c r="E512" s="219" t="str">
        <f t="shared" si="316"/>
        <v/>
      </c>
      <c r="F512" s="220"/>
      <c r="G512" s="274" t="str">
        <f>IFERROR(VLOOKUP(F512,'Data (hidden)'!N495:O640,2,FALSE),"")</f>
        <v/>
      </c>
      <c r="H512" s="266"/>
      <c r="I512" s="221"/>
      <c r="J512" s="254">
        <f t="shared" si="314"/>
        <v>0</v>
      </c>
      <c r="K512" s="254" t="e">
        <f t="shared" si="315"/>
        <v>#VALUE!</v>
      </c>
      <c r="L512" s="254">
        <f t="shared" si="312"/>
        <v>0</v>
      </c>
      <c r="M512" s="255" t="str">
        <f t="shared" si="313"/>
        <v/>
      </c>
      <c r="N512" s="237"/>
      <c r="O512" s="224"/>
      <c r="P512" s="224"/>
      <c r="Q512" s="224"/>
      <c r="R512" s="225"/>
      <c r="S512" s="225"/>
      <c r="T512" s="225"/>
      <c r="U512" s="226"/>
      <c r="V512" s="223"/>
      <c r="W512" s="224"/>
      <c r="X512" s="238"/>
      <c r="Y512" s="239"/>
      <c r="Z512" s="225"/>
      <c r="AA512" s="224"/>
      <c r="AB512" s="236"/>
      <c r="CC512" s="217"/>
      <c r="CD512" s="227"/>
    </row>
    <row r="513" spans="2:82" ht="30" customHeight="1" x14ac:dyDescent="0.3">
      <c r="B513" s="217"/>
      <c r="C513" s="227"/>
      <c r="D513" s="227"/>
      <c r="E513" s="219" t="str">
        <f t="shared" si="316"/>
        <v/>
      </c>
      <c r="F513" s="220"/>
      <c r="G513" s="274" t="str">
        <f>IFERROR(VLOOKUP(F513,'Data (hidden)'!N496:O641,2,FALSE),"")</f>
        <v/>
      </c>
      <c r="H513" s="266"/>
      <c r="I513" s="221"/>
      <c r="J513" s="254">
        <f t="shared" si="314"/>
        <v>0</v>
      </c>
      <c r="K513" s="254" t="e">
        <f t="shared" si="315"/>
        <v>#VALUE!</v>
      </c>
      <c r="L513" s="254">
        <f t="shared" si="312"/>
        <v>0</v>
      </c>
      <c r="M513" s="255" t="str">
        <f t="shared" si="313"/>
        <v/>
      </c>
      <c r="N513" s="237"/>
      <c r="O513" s="224"/>
      <c r="P513" s="224"/>
      <c r="Q513" s="224"/>
      <c r="R513" s="225"/>
      <c r="S513" s="225"/>
      <c r="T513" s="225"/>
      <c r="U513" s="226"/>
      <c r="V513" s="223"/>
      <c r="W513" s="224"/>
      <c r="X513" s="238"/>
      <c r="Y513" s="239"/>
      <c r="Z513" s="225"/>
      <c r="AA513" s="224"/>
      <c r="AB513" s="236"/>
      <c r="CC513" s="217"/>
      <c r="CD513" s="227"/>
    </row>
    <row r="514" spans="2:82" ht="30" customHeight="1" x14ac:dyDescent="0.3">
      <c r="B514" s="217"/>
      <c r="C514" s="227"/>
      <c r="D514" s="227"/>
      <c r="E514" s="219" t="str">
        <f t="shared" si="316"/>
        <v/>
      </c>
      <c r="F514" s="220"/>
      <c r="G514" s="274" t="str">
        <f>IFERROR(VLOOKUP(F514,'Data (hidden)'!N497:O642,2,FALSE),"")</f>
        <v/>
      </c>
      <c r="H514" s="266"/>
      <c r="I514" s="221"/>
      <c r="J514" s="254">
        <f t="shared" si="314"/>
        <v>0</v>
      </c>
      <c r="K514" s="254" t="e">
        <f t="shared" si="315"/>
        <v>#VALUE!</v>
      </c>
      <c r="L514" s="254">
        <f t="shared" si="312"/>
        <v>0</v>
      </c>
      <c r="M514" s="255" t="str">
        <f t="shared" si="313"/>
        <v/>
      </c>
      <c r="N514" s="237"/>
      <c r="O514" s="224"/>
      <c r="P514" s="224"/>
      <c r="Q514" s="224"/>
      <c r="R514" s="225"/>
      <c r="S514" s="225"/>
      <c r="T514" s="225"/>
      <c r="U514" s="226"/>
      <c r="V514" s="223"/>
      <c r="W514" s="224"/>
      <c r="X514" s="238"/>
      <c r="Y514" s="239"/>
      <c r="Z514" s="225"/>
      <c r="AA514" s="224"/>
      <c r="AB514" s="236"/>
      <c r="CC514" s="217"/>
      <c r="CD514" s="227"/>
    </row>
    <row r="515" spans="2:82" ht="30" customHeight="1" x14ac:dyDescent="0.3">
      <c r="B515" s="217"/>
      <c r="C515" s="227"/>
      <c r="D515" s="227"/>
      <c r="E515" s="219" t="str">
        <f t="shared" si="316"/>
        <v/>
      </c>
      <c r="F515" s="220"/>
      <c r="G515" s="274" t="str">
        <f>IFERROR(VLOOKUP(F515,'Data (hidden)'!N498:O643,2,FALSE),"")</f>
        <v/>
      </c>
      <c r="H515" s="266"/>
      <c r="I515" s="221"/>
      <c r="J515" s="254">
        <f t="shared" si="314"/>
        <v>0</v>
      </c>
      <c r="K515" s="254" t="e">
        <f t="shared" si="315"/>
        <v>#VALUE!</v>
      </c>
      <c r="L515" s="254">
        <f t="shared" si="312"/>
        <v>0</v>
      </c>
      <c r="M515" s="255" t="str">
        <f t="shared" si="313"/>
        <v/>
      </c>
      <c r="N515" s="237"/>
      <c r="O515" s="224"/>
      <c r="P515" s="224"/>
      <c r="Q515" s="224"/>
      <c r="R515" s="225"/>
      <c r="S515" s="225"/>
      <c r="T515" s="225"/>
      <c r="U515" s="226"/>
      <c r="V515" s="223"/>
      <c r="W515" s="224"/>
      <c r="X515" s="238"/>
      <c r="Y515" s="239"/>
      <c r="Z515" s="225"/>
      <c r="AA515" s="224"/>
      <c r="AB515" s="236"/>
      <c r="CC515" s="217"/>
      <c r="CD515" s="227"/>
    </row>
    <row r="516" spans="2:82" ht="30" customHeight="1" x14ac:dyDescent="0.3">
      <c r="B516" s="217"/>
      <c r="C516" s="227"/>
      <c r="D516" s="227"/>
      <c r="E516" s="219" t="str">
        <f t="shared" si="316"/>
        <v/>
      </c>
      <c r="F516" s="220"/>
      <c r="G516" s="274" t="str">
        <f>IFERROR(VLOOKUP(F516,'Data (hidden)'!N499:O644,2,FALSE),"")</f>
        <v/>
      </c>
      <c r="H516" s="266"/>
      <c r="I516" s="221"/>
      <c r="J516" s="254">
        <f t="shared" si="314"/>
        <v>0</v>
      </c>
      <c r="K516" s="254" t="e">
        <f t="shared" si="315"/>
        <v>#VALUE!</v>
      </c>
      <c r="L516" s="254">
        <f t="shared" si="312"/>
        <v>0</v>
      </c>
      <c r="M516" s="255" t="str">
        <f t="shared" si="313"/>
        <v/>
      </c>
      <c r="N516" s="237"/>
      <c r="O516" s="224"/>
      <c r="P516" s="224"/>
      <c r="Q516" s="224"/>
      <c r="R516" s="225"/>
      <c r="S516" s="225"/>
      <c r="T516" s="225"/>
      <c r="U516" s="226"/>
      <c r="V516" s="223"/>
      <c r="W516" s="224"/>
      <c r="X516" s="238"/>
      <c r="Y516" s="239"/>
      <c r="Z516" s="225"/>
      <c r="AA516" s="224"/>
      <c r="AB516" s="236"/>
      <c r="CC516" s="217"/>
      <c r="CD516" s="227"/>
    </row>
    <row r="517" spans="2:82" ht="30" customHeight="1" x14ac:dyDescent="0.3">
      <c r="B517" s="217"/>
      <c r="C517" s="227"/>
      <c r="D517" s="227"/>
      <c r="E517" s="219" t="str">
        <f t="shared" si="316"/>
        <v/>
      </c>
      <c r="F517" s="220"/>
      <c r="G517" s="274" t="str">
        <f>IFERROR(VLOOKUP(F517,'Data (hidden)'!N500:O645,2,FALSE),"")</f>
        <v/>
      </c>
      <c r="H517" s="266"/>
      <c r="I517" s="221"/>
      <c r="J517" s="254">
        <f t="shared" si="314"/>
        <v>0</v>
      </c>
      <c r="K517" s="254" t="e">
        <f t="shared" si="315"/>
        <v>#VALUE!</v>
      </c>
      <c r="L517" s="254">
        <f t="shared" si="312"/>
        <v>0</v>
      </c>
      <c r="M517" s="255" t="str">
        <f t="shared" si="313"/>
        <v/>
      </c>
      <c r="N517" s="237"/>
      <c r="O517" s="224"/>
      <c r="P517" s="224"/>
      <c r="Q517" s="224"/>
      <c r="R517" s="225"/>
      <c r="S517" s="225"/>
      <c r="T517" s="225"/>
      <c r="U517" s="226"/>
      <c r="V517" s="223"/>
      <c r="W517" s="224"/>
      <c r="X517" s="238"/>
      <c r="Y517" s="239"/>
      <c r="Z517" s="225"/>
      <c r="AA517" s="224"/>
      <c r="AB517" s="236"/>
      <c r="CC517" s="217"/>
      <c r="CD517" s="227"/>
    </row>
    <row r="518" spans="2:82" ht="30" customHeight="1" x14ac:dyDescent="0.3">
      <c r="B518" s="217"/>
      <c r="C518" s="227"/>
      <c r="D518" s="227"/>
      <c r="E518" s="219" t="str">
        <f t="shared" si="316"/>
        <v/>
      </c>
      <c r="F518" s="220"/>
      <c r="G518" s="274" t="str">
        <f>IFERROR(VLOOKUP(F518,'Data (hidden)'!N501:O646,2,FALSE),"")</f>
        <v/>
      </c>
      <c r="H518" s="266"/>
      <c r="I518" s="221"/>
      <c r="J518" s="254">
        <f t="shared" si="314"/>
        <v>0</v>
      </c>
      <c r="K518" s="254" t="e">
        <f t="shared" si="315"/>
        <v>#VALUE!</v>
      </c>
      <c r="L518" s="254">
        <f t="shared" si="312"/>
        <v>0</v>
      </c>
      <c r="M518" s="255" t="str">
        <f t="shared" si="313"/>
        <v/>
      </c>
      <c r="N518" s="237"/>
      <c r="O518" s="224"/>
      <c r="P518" s="224"/>
      <c r="Q518" s="224"/>
      <c r="R518" s="225"/>
      <c r="S518" s="225"/>
      <c r="T518" s="225"/>
      <c r="U518" s="226"/>
      <c r="V518" s="223"/>
      <c r="W518" s="224"/>
      <c r="X518" s="238"/>
      <c r="Y518" s="239"/>
      <c r="Z518" s="225"/>
      <c r="AA518" s="224"/>
      <c r="AB518" s="236"/>
      <c r="CC518" s="217"/>
      <c r="CD518" s="227"/>
    </row>
    <row r="519" spans="2:82" ht="30" customHeight="1" x14ac:dyDescent="0.3">
      <c r="B519" s="217"/>
      <c r="C519" s="227"/>
      <c r="D519" s="227"/>
      <c r="E519" s="219" t="str">
        <f t="shared" si="316"/>
        <v/>
      </c>
      <c r="F519" s="220"/>
      <c r="G519" s="274" t="str">
        <f>IFERROR(VLOOKUP(F519,'Data (hidden)'!N502:O647,2,FALSE),"")</f>
        <v/>
      </c>
      <c r="H519" s="266"/>
      <c r="I519" s="221"/>
      <c r="J519" s="254">
        <f t="shared" si="314"/>
        <v>0</v>
      </c>
      <c r="K519" s="254" t="e">
        <f t="shared" si="315"/>
        <v>#VALUE!</v>
      </c>
      <c r="L519" s="254">
        <f t="shared" si="312"/>
        <v>0</v>
      </c>
      <c r="M519" s="255" t="str">
        <f t="shared" si="313"/>
        <v/>
      </c>
      <c r="N519" s="237"/>
      <c r="O519" s="224"/>
      <c r="P519" s="224"/>
      <c r="Q519" s="224"/>
      <c r="R519" s="225"/>
      <c r="S519" s="225"/>
      <c r="T519" s="225"/>
      <c r="U519" s="226"/>
      <c r="V519" s="223"/>
      <c r="W519" s="224"/>
      <c r="X519" s="238"/>
      <c r="Y519" s="239"/>
      <c r="Z519" s="225"/>
      <c r="AA519" s="224"/>
      <c r="AB519" s="236"/>
      <c r="CC519" s="217"/>
      <c r="CD519" s="227"/>
    </row>
    <row r="520" spans="2:82" ht="30" customHeight="1" x14ac:dyDescent="0.3">
      <c r="B520" s="217"/>
      <c r="C520" s="227"/>
      <c r="D520" s="227"/>
      <c r="E520" s="219" t="str">
        <f t="shared" si="316"/>
        <v/>
      </c>
      <c r="F520" s="220"/>
      <c r="G520" s="274" t="str">
        <f>IFERROR(VLOOKUP(F520,'Data (hidden)'!N503:O648,2,FALSE),"")</f>
        <v/>
      </c>
      <c r="H520" s="266"/>
      <c r="I520" s="221"/>
      <c r="J520" s="254">
        <f t="shared" si="314"/>
        <v>0</v>
      </c>
      <c r="K520" s="254" t="e">
        <f t="shared" si="315"/>
        <v>#VALUE!</v>
      </c>
      <c r="L520" s="254">
        <f t="shared" si="312"/>
        <v>0</v>
      </c>
      <c r="M520" s="255" t="str">
        <f t="shared" si="313"/>
        <v/>
      </c>
      <c r="N520" s="237"/>
      <c r="O520" s="224"/>
      <c r="P520" s="224"/>
      <c r="Q520" s="224"/>
      <c r="R520" s="225"/>
      <c r="S520" s="225"/>
      <c r="T520" s="225"/>
      <c r="U520" s="226"/>
      <c r="V520" s="223"/>
      <c r="W520" s="224"/>
      <c r="X520" s="238"/>
      <c r="Y520" s="239"/>
      <c r="Z520" s="225"/>
      <c r="AA520" s="224"/>
      <c r="AB520" s="236"/>
      <c r="CC520" s="217"/>
      <c r="CD520" s="227"/>
    </row>
    <row r="521" spans="2:82" ht="30" customHeight="1" x14ac:dyDescent="0.3">
      <c r="B521" s="217"/>
      <c r="C521" s="227"/>
      <c r="D521" s="227"/>
      <c r="E521" s="219" t="str">
        <f t="shared" si="316"/>
        <v/>
      </c>
      <c r="F521" s="220"/>
      <c r="G521" s="274" t="str">
        <f>IFERROR(VLOOKUP(F521,'Data (hidden)'!N504:O649,2,FALSE),"")</f>
        <v/>
      </c>
      <c r="H521" s="266"/>
      <c r="I521" s="221"/>
      <c r="J521" s="254">
        <f t="shared" si="314"/>
        <v>0</v>
      </c>
      <c r="K521" s="254" t="e">
        <f t="shared" si="315"/>
        <v>#VALUE!</v>
      </c>
      <c r="L521" s="254">
        <f t="shared" si="312"/>
        <v>0</v>
      </c>
      <c r="M521" s="255" t="str">
        <f t="shared" si="313"/>
        <v/>
      </c>
      <c r="N521" s="237"/>
      <c r="O521" s="224"/>
      <c r="P521" s="224"/>
      <c r="Q521" s="224"/>
      <c r="R521" s="225"/>
      <c r="S521" s="225"/>
      <c r="T521" s="225"/>
      <c r="U521" s="226"/>
      <c r="V521" s="223"/>
      <c r="W521" s="224"/>
      <c r="X521" s="238"/>
      <c r="Y521" s="239"/>
      <c r="Z521" s="225"/>
      <c r="AA521" s="224"/>
      <c r="AB521" s="236"/>
      <c r="CC521" s="217"/>
      <c r="CD521" s="227"/>
    </row>
    <row r="522" spans="2:82" ht="30" customHeight="1" x14ac:dyDescent="0.3">
      <c r="B522" s="217"/>
      <c r="C522" s="227"/>
      <c r="D522" s="227"/>
      <c r="E522" s="219" t="str">
        <f t="shared" si="316"/>
        <v/>
      </c>
      <c r="F522" s="220"/>
      <c r="G522" s="274" t="str">
        <f>IFERROR(VLOOKUP(F522,'Data (hidden)'!N505:O650,2,FALSE),"")</f>
        <v/>
      </c>
      <c r="H522" s="266"/>
      <c r="I522" s="221"/>
      <c r="J522" s="254">
        <f t="shared" si="314"/>
        <v>0</v>
      </c>
      <c r="K522" s="254" t="e">
        <f t="shared" si="315"/>
        <v>#VALUE!</v>
      </c>
      <c r="L522" s="254">
        <f t="shared" si="312"/>
        <v>0</v>
      </c>
      <c r="M522" s="255" t="str">
        <f t="shared" si="313"/>
        <v/>
      </c>
      <c r="N522" s="237"/>
      <c r="O522" s="224"/>
      <c r="P522" s="224"/>
      <c r="Q522" s="224"/>
      <c r="R522" s="225"/>
      <c r="S522" s="225"/>
      <c r="T522" s="225"/>
      <c r="U522" s="226"/>
      <c r="V522" s="223"/>
      <c r="W522" s="224"/>
      <c r="X522" s="238"/>
      <c r="Y522" s="239"/>
      <c r="Z522" s="225"/>
      <c r="AA522" s="224"/>
      <c r="AB522" s="236"/>
      <c r="CC522" s="217"/>
      <c r="CD522" s="227"/>
    </row>
    <row r="523" spans="2:82" ht="30" customHeight="1" x14ac:dyDescent="0.3">
      <c r="B523" s="217"/>
      <c r="C523" s="227"/>
      <c r="D523" s="227"/>
      <c r="E523" s="219" t="str">
        <f t="shared" si="316"/>
        <v/>
      </c>
      <c r="F523" s="220"/>
      <c r="G523" s="274" t="str">
        <f>IFERROR(VLOOKUP(F523,'Data (hidden)'!N506:O651,2,FALSE),"")</f>
        <v/>
      </c>
      <c r="H523" s="266"/>
      <c r="I523" s="221"/>
      <c r="J523" s="254">
        <f t="shared" si="314"/>
        <v>0</v>
      </c>
      <c r="K523" s="254" t="e">
        <f t="shared" si="315"/>
        <v>#VALUE!</v>
      </c>
      <c r="L523" s="254">
        <f t="shared" si="312"/>
        <v>0</v>
      </c>
      <c r="M523" s="255" t="str">
        <f t="shared" si="313"/>
        <v/>
      </c>
      <c r="N523" s="237"/>
      <c r="O523" s="224"/>
      <c r="P523" s="224"/>
      <c r="Q523" s="224"/>
      <c r="R523" s="225"/>
      <c r="S523" s="225"/>
      <c r="T523" s="225"/>
      <c r="U523" s="226"/>
      <c r="V523" s="223"/>
      <c r="W523" s="224"/>
      <c r="X523" s="238"/>
      <c r="Y523" s="239"/>
      <c r="Z523" s="225"/>
      <c r="AA523" s="224"/>
      <c r="AB523" s="236"/>
      <c r="CC523" s="217"/>
      <c r="CD523" s="227"/>
    </row>
    <row r="524" spans="2:82" ht="30" customHeight="1" x14ac:dyDescent="0.3">
      <c r="B524" s="217"/>
      <c r="C524" s="227"/>
      <c r="D524" s="227"/>
      <c r="E524" s="219" t="str">
        <f t="shared" si="316"/>
        <v/>
      </c>
      <c r="F524" s="220"/>
      <c r="G524" s="274" t="str">
        <f>IFERROR(VLOOKUP(F524,'Data (hidden)'!N507:O652,2,FALSE),"")</f>
        <v/>
      </c>
      <c r="H524" s="266"/>
      <c r="I524" s="221"/>
      <c r="J524" s="254">
        <f t="shared" si="314"/>
        <v>0</v>
      </c>
      <c r="K524" s="254" t="e">
        <f t="shared" si="315"/>
        <v>#VALUE!</v>
      </c>
      <c r="L524" s="254">
        <f t="shared" si="312"/>
        <v>0</v>
      </c>
      <c r="M524" s="255" t="str">
        <f t="shared" si="313"/>
        <v/>
      </c>
      <c r="N524" s="237"/>
      <c r="O524" s="224"/>
      <c r="P524" s="224"/>
      <c r="Q524" s="224"/>
      <c r="R524" s="225"/>
      <c r="S524" s="225"/>
      <c r="T524" s="225"/>
      <c r="U524" s="226"/>
      <c r="V524" s="223"/>
      <c r="W524" s="224"/>
      <c r="X524" s="238"/>
      <c r="Y524" s="239"/>
      <c r="Z524" s="225"/>
      <c r="AA524" s="224"/>
      <c r="AB524" s="236"/>
      <c r="CC524" s="217"/>
      <c r="CD524" s="227"/>
    </row>
    <row r="525" spans="2:82" ht="30" customHeight="1" x14ac:dyDescent="0.3">
      <c r="B525" s="217"/>
      <c r="C525" s="227"/>
      <c r="D525" s="227"/>
      <c r="E525" s="219" t="str">
        <f t="shared" si="316"/>
        <v/>
      </c>
      <c r="F525" s="220"/>
      <c r="G525" s="274" t="str">
        <f>IFERROR(VLOOKUP(F525,'Data (hidden)'!N508:O653,2,FALSE),"")</f>
        <v/>
      </c>
      <c r="H525" s="266"/>
      <c r="I525" s="221"/>
      <c r="J525" s="254">
        <f t="shared" si="314"/>
        <v>0</v>
      </c>
      <c r="K525" s="254" t="e">
        <f t="shared" si="315"/>
        <v>#VALUE!</v>
      </c>
      <c r="L525" s="254">
        <f t="shared" si="312"/>
        <v>0</v>
      </c>
      <c r="M525" s="255" t="str">
        <f t="shared" si="313"/>
        <v/>
      </c>
      <c r="N525" s="237"/>
      <c r="O525" s="224"/>
      <c r="P525" s="224"/>
      <c r="Q525" s="224"/>
      <c r="R525" s="225"/>
      <c r="S525" s="225"/>
      <c r="T525" s="225"/>
      <c r="U525" s="226"/>
      <c r="V525" s="223"/>
      <c r="W525" s="224"/>
      <c r="X525" s="238"/>
      <c r="Y525" s="239"/>
      <c r="Z525" s="225"/>
      <c r="AA525" s="224"/>
      <c r="AB525" s="236"/>
      <c r="CC525" s="217"/>
      <c r="CD525" s="227"/>
    </row>
    <row r="526" spans="2:82" ht="30" customHeight="1" x14ac:dyDescent="0.3">
      <c r="B526" s="217"/>
      <c r="C526" s="227"/>
      <c r="D526" s="227"/>
      <c r="E526" s="219" t="str">
        <f t="shared" si="316"/>
        <v/>
      </c>
      <c r="F526" s="220"/>
      <c r="G526" s="274" t="str">
        <f>IFERROR(VLOOKUP(F526,'Data (hidden)'!N509:O654,2,FALSE),"")</f>
        <v/>
      </c>
      <c r="H526" s="266"/>
      <c r="I526" s="221"/>
      <c r="J526" s="254">
        <f t="shared" si="314"/>
        <v>0</v>
      </c>
      <c r="K526" s="254" t="e">
        <f t="shared" si="315"/>
        <v>#VALUE!</v>
      </c>
      <c r="L526" s="254">
        <f t="shared" si="312"/>
        <v>0</v>
      </c>
      <c r="M526" s="255" t="str">
        <f t="shared" si="313"/>
        <v/>
      </c>
      <c r="N526" s="237"/>
      <c r="O526" s="224"/>
      <c r="P526" s="224"/>
      <c r="Q526" s="224"/>
      <c r="R526" s="225"/>
      <c r="S526" s="225"/>
      <c r="T526" s="225"/>
      <c r="U526" s="226"/>
      <c r="V526" s="223"/>
      <c r="W526" s="224"/>
      <c r="X526" s="238"/>
      <c r="Y526" s="239"/>
      <c r="Z526" s="225"/>
      <c r="AA526" s="224"/>
      <c r="AB526" s="236"/>
      <c r="CC526" s="217"/>
      <c r="CD526" s="227"/>
    </row>
    <row r="527" spans="2:82" ht="30" customHeight="1" x14ac:dyDescent="0.3">
      <c r="B527" s="217"/>
      <c r="C527" s="227"/>
      <c r="D527" s="227"/>
      <c r="E527" s="219" t="str">
        <f t="shared" si="316"/>
        <v/>
      </c>
      <c r="F527" s="220"/>
      <c r="G527" s="274" t="str">
        <f>IFERROR(VLOOKUP(F527,'Data (hidden)'!N510:O655,2,FALSE),"")</f>
        <v/>
      </c>
      <c r="H527" s="266"/>
      <c r="I527" s="221"/>
      <c r="J527" s="254">
        <f t="shared" si="314"/>
        <v>0</v>
      </c>
      <c r="K527" s="254" t="e">
        <f t="shared" si="315"/>
        <v>#VALUE!</v>
      </c>
      <c r="L527" s="254">
        <f t="shared" si="312"/>
        <v>0</v>
      </c>
      <c r="M527" s="255" t="str">
        <f t="shared" si="313"/>
        <v/>
      </c>
      <c r="N527" s="237"/>
      <c r="O527" s="224"/>
      <c r="P527" s="224"/>
      <c r="Q527" s="224"/>
      <c r="R527" s="225"/>
      <c r="S527" s="225"/>
      <c r="T527" s="225"/>
      <c r="U527" s="226"/>
      <c r="V527" s="223"/>
      <c r="W527" s="224"/>
      <c r="X527" s="238"/>
      <c r="Y527" s="239"/>
      <c r="Z527" s="225"/>
      <c r="AA527" s="224"/>
      <c r="AB527" s="236"/>
      <c r="CC527" s="217"/>
      <c r="CD527" s="227"/>
    </row>
    <row r="528" spans="2:82" ht="30" customHeight="1" x14ac:dyDescent="0.3">
      <c r="B528" s="217"/>
      <c r="C528" s="227"/>
      <c r="D528" s="227"/>
      <c r="E528" s="219" t="str">
        <f t="shared" si="316"/>
        <v/>
      </c>
      <c r="F528" s="220"/>
      <c r="G528" s="274" t="str">
        <f>IFERROR(VLOOKUP(F528,'Data (hidden)'!N511:O656,2,FALSE),"")</f>
        <v/>
      </c>
      <c r="H528" s="266"/>
      <c r="I528" s="221"/>
      <c r="J528" s="254">
        <f t="shared" si="314"/>
        <v>0</v>
      </c>
      <c r="K528" s="254" t="e">
        <f t="shared" si="315"/>
        <v>#VALUE!</v>
      </c>
      <c r="L528" s="254">
        <f t="shared" si="312"/>
        <v>0</v>
      </c>
      <c r="M528" s="255" t="str">
        <f t="shared" si="313"/>
        <v/>
      </c>
      <c r="N528" s="237"/>
      <c r="O528" s="224"/>
      <c r="P528" s="224"/>
      <c r="Q528" s="224"/>
      <c r="R528" s="225"/>
      <c r="S528" s="225"/>
      <c r="T528" s="225"/>
      <c r="U528" s="226"/>
      <c r="V528" s="223"/>
      <c r="W528" s="224"/>
      <c r="X528" s="238"/>
      <c r="Y528" s="239"/>
      <c r="Z528" s="225"/>
      <c r="AA528" s="224"/>
      <c r="AB528" s="236"/>
      <c r="CC528" s="217"/>
      <c r="CD528" s="227"/>
    </row>
    <row r="529" spans="2:82" ht="30" customHeight="1" x14ac:dyDescent="0.3">
      <c r="B529" s="217"/>
      <c r="C529" s="227"/>
      <c r="D529" s="227"/>
      <c r="E529" s="219" t="str">
        <f t="shared" si="316"/>
        <v/>
      </c>
      <c r="F529" s="220"/>
      <c r="G529" s="274" t="str">
        <f>IFERROR(VLOOKUP(F529,'Data (hidden)'!N512:O657,2,FALSE),"")</f>
        <v/>
      </c>
      <c r="H529" s="266"/>
      <c r="I529" s="221"/>
      <c r="J529" s="254">
        <f t="shared" si="314"/>
        <v>0</v>
      </c>
      <c r="K529" s="254" t="e">
        <f t="shared" si="315"/>
        <v>#VALUE!</v>
      </c>
      <c r="L529" s="254">
        <f t="shared" si="312"/>
        <v>0</v>
      </c>
      <c r="M529" s="255" t="str">
        <f t="shared" si="313"/>
        <v/>
      </c>
      <c r="N529" s="237"/>
      <c r="O529" s="224"/>
      <c r="P529" s="224"/>
      <c r="Q529" s="224"/>
      <c r="R529" s="225"/>
      <c r="S529" s="225"/>
      <c r="T529" s="225"/>
      <c r="U529" s="226"/>
      <c r="V529" s="223"/>
      <c r="W529" s="224"/>
      <c r="X529" s="238"/>
      <c r="Y529" s="239"/>
      <c r="Z529" s="225"/>
      <c r="AA529" s="224"/>
      <c r="AB529" s="236"/>
      <c r="CC529" s="217"/>
      <c r="CD529" s="227"/>
    </row>
    <row r="530" spans="2:82" ht="30" customHeight="1" x14ac:dyDescent="0.3">
      <c r="B530" s="217"/>
      <c r="C530" s="227"/>
      <c r="D530" s="227"/>
      <c r="E530" s="219" t="str">
        <f t="shared" si="316"/>
        <v/>
      </c>
      <c r="F530" s="220"/>
      <c r="G530" s="274" t="str">
        <f>IFERROR(VLOOKUP(F530,'Data (hidden)'!N513:O658,2,FALSE),"")</f>
        <v/>
      </c>
      <c r="H530" s="266"/>
      <c r="I530" s="221"/>
      <c r="J530" s="254">
        <f t="shared" si="314"/>
        <v>0</v>
      </c>
      <c r="K530" s="254" t="e">
        <f t="shared" si="315"/>
        <v>#VALUE!</v>
      </c>
      <c r="L530" s="254">
        <f t="shared" si="312"/>
        <v>0</v>
      </c>
      <c r="M530" s="255" t="str">
        <f t="shared" si="313"/>
        <v/>
      </c>
      <c r="N530" s="237"/>
      <c r="O530" s="224"/>
      <c r="P530" s="224"/>
      <c r="Q530" s="224"/>
      <c r="R530" s="225"/>
      <c r="S530" s="225"/>
      <c r="T530" s="225"/>
      <c r="U530" s="226"/>
      <c r="V530" s="223"/>
      <c r="W530" s="224"/>
      <c r="X530" s="238"/>
      <c r="Y530" s="239"/>
      <c r="Z530" s="225"/>
      <c r="AA530" s="224"/>
      <c r="AB530" s="236"/>
      <c r="CC530" s="217"/>
      <c r="CD530" s="227"/>
    </row>
    <row r="531" spans="2:82" ht="30" customHeight="1" x14ac:dyDescent="0.3">
      <c r="B531" s="217"/>
      <c r="C531" s="227"/>
      <c r="D531" s="227"/>
      <c r="E531" s="219" t="str">
        <f t="shared" si="316"/>
        <v/>
      </c>
      <c r="F531" s="220"/>
      <c r="G531" s="274" t="str">
        <f>IFERROR(VLOOKUP(F531,'Data (hidden)'!N514:O659,2,FALSE),"")</f>
        <v/>
      </c>
      <c r="H531" s="266"/>
      <c r="I531" s="221"/>
      <c r="J531" s="254">
        <f t="shared" si="314"/>
        <v>0</v>
      </c>
      <c r="K531" s="254" t="e">
        <f t="shared" si="315"/>
        <v>#VALUE!</v>
      </c>
      <c r="L531" s="254">
        <f t="shared" ref="L531:L594" si="317">D531*0.01</f>
        <v>0</v>
      </c>
      <c r="M531" s="255" t="str">
        <f t="shared" ref="M531:M594" si="318">IFERROR(K531*I531,"")</f>
        <v/>
      </c>
      <c r="N531" s="237"/>
      <c r="O531" s="224"/>
      <c r="P531" s="224"/>
      <c r="Q531" s="224"/>
      <c r="R531" s="225"/>
      <c r="S531" s="225"/>
      <c r="T531" s="225"/>
      <c r="U531" s="226"/>
      <c r="V531" s="223"/>
      <c r="W531" s="224"/>
      <c r="X531" s="238"/>
      <c r="Y531" s="239"/>
      <c r="Z531" s="225"/>
      <c r="AA531" s="224"/>
      <c r="AB531" s="236"/>
      <c r="CC531" s="217"/>
      <c r="CD531" s="227"/>
    </row>
    <row r="532" spans="2:82" ht="30" customHeight="1" x14ac:dyDescent="0.3">
      <c r="B532" s="217"/>
      <c r="C532" s="227"/>
      <c r="D532" s="227"/>
      <c r="E532" s="219" t="str">
        <f t="shared" si="316"/>
        <v/>
      </c>
      <c r="F532" s="220"/>
      <c r="G532" s="274" t="str">
        <f>IFERROR(VLOOKUP(F532,'Data (hidden)'!N515:O660,2,FALSE),"")</f>
        <v/>
      </c>
      <c r="H532" s="266"/>
      <c r="I532" s="221"/>
      <c r="J532" s="254">
        <f t="shared" ref="J532:J595" si="319">H532*0.01</f>
        <v>0</v>
      </c>
      <c r="K532" s="254" t="e">
        <f t="shared" ref="K532:K595" si="320">E532*J532</f>
        <v>#VALUE!</v>
      </c>
      <c r="L532" s="254">
        <f t="shared" si="317"/>
        <v>0</v>
      </c>
      <c r="M532" s="255" t="str">
        <f t="shared" si="318"/>
        <v/>
      </c>
      <c r="N532" s="237"/>
      <c r="O532" s="224"/>
      <c r="P532" s="224"/>
      <c r="Q532" s="224"/>
      <c r="R532" s="225"/>
      <c r="S532" s="225"/>
      <c r="T532" s="225"/>
      <c r="U532" s="226"/>
      <c r="V532" s="223"/>
      <c r="W532" s="224"/>
      <c r="X532" s="238"/>
      <c r="Y532" s="239"/>
      <c r="Z532" s="225"/>
      <c r="AA532" s="224"/>
      <c r="AB532" s="236"/>
      <c r="CC532" s="217"/>
      <c r="CD532" s="227"/>
    </row>
    <row r="533" spans="2:82" ht="30" customHeight="1" x14ac:dyDescent="0.3">
      <c r="B533" s="217"/>
      <c r="C533" s="227"/>
      <c r="D533" s="227"/>
      <c r="E533" s="219" t="str">
        <f t="shared" si="316"/>
        <v/>
      </c>
      <c r="F533" s="220"/>
      <c r="G533" s="274" t="str">
        <f>IFERROR(VLOOKUP(F533,'Data (hidden)'!N516:O661,2,FALSE),"")</f>
        <v/>
      </c>
      <c r="H533" s="266"/>
      <c r="I533" s="221"/>
      <c r="J533" s="254">
        <f t="shared" si="319"/>
        <v>0</v>
      </c>
      <c r="K533" s="254" t="e">
        <f t="shared" si="320"/>
        <v>#VALUE!</v>
      </c>
      <c r="L533" s="254">
        <f t="shared" si="317"/>
        <v>0</v>
      </c>
      <c r="M533" s="255" t="str">
        <f t="shared" si="318"/>
        <v/>
      </c>
      <c r="N533" s="237"/>
      <c r="O533" s="224"/>
      <c r="P533" s="224"/>
      <c r="Q533" s="224"/>
      <c r="R533" s="225"/>
      <c r="S533" s="225"/>
      <c r="T533" s="225"/>
      <c r="U533" s="226"/>
      <c r="V533" s="223"/>
      <c r="W533" s="224"/>
      <c r="X533" s="238"/>
      <c r="Y533" s="239"/>
      <c r="Z533" s="225"/>
      <c r="AA533" s="224"/>
      <c r="AB533" s="236"/>
      <c r="CC533" s="217"/>
      <c r="CD533" s="227"/>
    </row>
    <row r="534" spans="2:82" ht="30" customHeight="1" x14ac:dyDescent="0.3">
      <c r="B534" s="217"/>
      <c r="C534" s="227"/>
      <c r="D534" s="227"/>
      <c r="E534" s="219" t="str">
        <f t="shared" si="316"/>
        <v/>
      </c>
      <c r="F534" s="220"/>
      <c r="G534" s="274" t="str">
        <f>IFERROR(VLOOKUP(F534,'Data (hidden)'!N517:O662,2,FALSE),"")</f>
        <v/>
      </c>
      <c r="H534" s="266"/>
      <c r="I534" s="221"/>
      <c r="J534" s="254">
        <f t="shared" si="319"/>
        <v>0</v>
      </c>
      <c r="K534" s="254" t="e">
        <f t="shared" si="320"/>
        <v>#VALUE!</v>
      </c>
      <c r="L534" s="254">
        <f t="shared" si="317"/>
        <v>0</v>
      </c>
      <c r="M534" s="255" t="str">
        <f t="shared" si="318"/>
        <v/>
      </c>
      <c r="N534" s="237"/>
      <c r="O534" s="224"/>
      <c r="P534" s="224"/>
      <c r="Q534" s="224"/>
      <c r="R534" s="225"/>
      <c r="S534" s="225"/>
      <c r="T534" s="225"/>
      <c r="U534" s="226"/>
      <c r="V534" s="223"/>
      <c r="W534" s="224"/>
      <c r="X534" s="238"/>
      <c r="Y534" s="239"/>
      <c r="Z534" s="225"/>
      <c r="AA534" s="224"/>
      <c r="AB534" s="236"/>
      <c r="CC534" s="217"/>
      <c r="CD534" s="227"/>
    </row>
    <row r="535" spans="2:82" ht="30" customHeight="1" x14ac:dyDescent="0.3">
      <c r="B535" s="217"/>
      <c r="C535" s="227"/>
      <c r="D535" s="227"/>
      <c r="E535" s="219" t="str">
        <f t="shared" si="316"/>
        <v/>
      </c>
      <c r="F535" s="220"/>
      <c r="G535" s="274" t="str">
        <f>IFERROR(VLOOKUP(F535,'Data (hidden)'!N518:O663,2,FALSE),"")</f>
        <v/>
      </c>
      <c r="H535" s="266"/>
      <c r="I535" s="221"/>
      <c r="J535" s="254">
        <f t="shared" si="319"/>
        <v>0</v>
      </c>
      <c r="K535" s="254" t="e">
        <f t="shared" si="320"/>
        <v>#VALUE!</v>
      </c>
      <c r="L535" s="254">
        <f t="shared" si="317"/>
        <v>0</v>
      </c>
      <c r="M535" s="255" t="str">
        <f t="shared" si="318"/>
        <v/>
      </c>
      <c r="N535" s="237"/>
      <c r="O535" s="224"/>
      <c r="P535" s="224"/>
      <c r="Q535" s="224"/>
      <c r="R535" s="225"/>
      <c r="S535" s="225"/>
      <c r="T535" s="225"/>
      <c r="U535" s="226"/>
      <c r="V535" s="223"/>
      <c r="W535" s="224"/>
      <c r="X535" s="238"/>
      <c r="Y535" s="239"/>
      <c r="Z535" s="225"/>
      <c r="AA535" s="224"/>
      <c r="AB535" s="236"/>
      <c r="CC535" s="217"/>
      <c r="CD535" s="227"/>
    </row>
    <row r="536" spans="2:82" ht="30" customHeight="1" x14ac:dyDescent="0.3">
      <c r="B536" s="217"/>
      <c r="C536" s="227"/>
      <c r="D536" s="227"/>
      <c r="E536" s="219" t="str">
        <f t="shared" si="316"/>
        <v/>
      </c>
      <c r="F536" s="220"/>
      <c r="G536" s="274" t="str">
        <f>IFERROR(VLOOKUP(F536,'Data (hidden)'!N519:O664,2,FALSE),"")</f>
        <v/>
      </c>
      <c r="H536" s="266"/>
      <c r="I536" s="221"/>
      <c r="J536" s="254">
        <f t="shared" si="319"/>
        <v>0</v>
      </c>
      <c r="K536" s="254" t="e">
        <f t="shared" si="320"/>
        <v>#VALUE!</v>
      </c>
      <c r="L536" s="254">
        <f t="shared" si="317"/>
        <v>0</v>
      </c>
      <c r="M536" s="255" t="str">
        <f t="shared" si="318"/>
        <v/>
      </c>
      <c r="N536" s="237"/>
      <c r="O536" s="224"/>
      <c r="P536" s="224"/>
      <c r="Q536" s="224"/>
      <c r="R536" s="225"/>
      <c r="S536" s="225"/>
      <c r="T536" s="225"/>
      <c r="U536" s="226"/>
      <c r="V536" s="223"/>
      <c r="W536" s="224"/>
      <c r="X536" s="238"/>
      <c r="Y536" s="239"/>
      <c r="Z536" s="225"/>
      <c r="AA536" s="224"/>
      <c r="AB536" s="236"/>
      <c r="CC536" s="217"/>
      <c r="CD536" s="227"/>
    </row>
    <row r="537" spans="2:82" ht="30" customHeight="1" x14ac:dyDescent="0.3">
      <c r="B537" s="217"/>
      <c r="C537" s="227"/>
      <c r="D537" s="227"/>
      <c r="E537" s="219" t="str">
        <f t="shared" si="316"/>
        <v/>
      </c>
      <c r="F537" s="220"/>
      <c r="G537" s="274" t="str">
        <f>IFERROR(VLOOKUP(F537,'Data (hidden)'!N520:O665,2,FALSE),"")</f>
        <v/>
      </c>
      <c r="H537" s="266"/>
      <c r="I537" s="221"/>
      <c r="J537" s="254">
        <f t="shared" si="319"/>
        <v>0</v>
      </c>
      <c r="K537" s="254" t="e">
        <f t="shared" si="320"/>
        <v>#VALUE!</v>
      </c>
      <c r="L537" s="254">
        <f t="shared" si="317"/>
        <v>0</v>
      </c>
      <c r="M537" s="255" t="str">
        <f t="shared" si="318"/>
        <v/>
      </c>
      <c r="N537" s="237"/>
      <c r="O537" s="224"/>
      <c r="P537" s="224"/>
      <c r="Q537" s="224"/>
      <c r="R537" s="225"/>
      <c r="S537" s="225"/>
      <c r="T537" s="225"/>
      <c r="U537" s="226"/>
      <c r="V537" s="223"/>
      <c r="W537" s="224"/>
      <c r="X537" s="238"/>
      <c r="Y537" s="239"/>
      <c r="Z537" s="225"/>
      <c r="AA537" s="224"/>
      <c r="AB537" s="236"/>
      <c r="CC537" s="217"/>
      <c r="CD537" s="227"/>
    </row>
    <row r="538" spans="2:82" ht="30" customHeight="1" x14ac:dyDescent="0.3">
      <c r="B538" s="217"/>
      <c r="C538" s="227"/>
      <c r="D538" s="227"/>
      <c r="E538" s="219" t="str">
        <f t="shared" si="316"/>
        <v/>
      </c>
      <c r="F538" s="220"/>
      <c r="G538" s="274" t="str">
        <f>IFERROR(VLOOKUP(F538,'Data (hidden)'!N521:O666,2,FALSE),"")</f>
        <v/>
      </c>
      <c r="H538" s="266"/>
      <c r="I538" s="221"/>
      <c r="J538" s="254">
        <f t="shared" si="319"/>
        <v>0</v>
      </c>
      <c r="K538" s="254" t="e">
        <f t="shared" si="320"/>
        <v>#VALUE!</v>
      </c>
      <c r="L538" s="254">
        <f t="shared" si="317"/>
        <v>0</v>
      </c>
      <c r="M538" s="255" t="str">
        <f t="shared" si="318"/>
        <v/>
      </c>
      <c r="N538" s="237"/>
      <c r="O538" s="224"/>
      <c r="P538" s="224"/>
      <c r="Q538" s="224"/>
      <c r="R538" s="225"/>
      <c r="S538" s="225"/>
      <c r="T538" s="225"/>
      <c r="U538" s="226"/>
      <c r="V538" s="223"/>
      <c r="W538" s="224"/>
      <c r="X538" s="238"/>
      <c r="Y538" s="239"/>
      <c r="Z538" s="225"/>
      <c r="AA538" s="224"/>
      <c r="AB538" s="236"/>
      <c r="CC538" s="217"/>
      <c r="CD538" s="227"/>
    </row>
    <row r="539" spans="2:82" ht="30" customHeight="1" x14ac:dyDescent="0.3">
      <c r="B539" s="217"/>
      <c r="C539" s="227"/>
      <c r="D539" s="227"/>
      <c r="E539" s="219" t="str">
        <f t="shared" si="316"/>
        <v/>
      </c>
      <c r="F539" s="220"/>
      <c r="G539" s="274" t="str">
        <f>IFERROR(VLOOKUP(F539,'Data (hidden)'!N522:O667,2,FALSE),"")</f>
        <v/>
      </c>
      <c r="H539" s="266"/>
      <c r="I539" s="221"/>
      <c r="J539" s="254">
        <f t="shared" si="319"/>
        <v>0</v>
      </c>
      <c r="K539" s="254" t="e">
        <f t="shared" si="320"/>
        <v>#VALUE!</v>
      </c>
      <c r="L539" s="254">
        <f t="shared" si="317"/>
        <v>0</v>
      </c>
      <c r="M539" s="255" t="str">
        <f t="shared" si="318"/>
        <v/>
      </c>
      <c r="N539" s="237"/>
      <c r="O539" s="224"/>
      <c r="P539" s="224"/>
      <c r="Q539" s="224"/>
      <c r="R539" s="225"/>
      <c r="S539" s="225"/>
      <c r="T539" s="225"/>
      <c r="U539" s="226"/>
      <c r="V539" s="223"/>
      <c r="W539" s="224"/>
      <c r="X539" s="238"/>
      <c r="Y539" s="239"/>
      <c r="Z539" s="225"/>
      <c r="AA539" s="224"/>
      <c r="AB539" s="236"/>
      <c r="CC539" s="217"/>
      <c r="CD539" s="227"/>
    </row>
    <row r="540" spans="2:82" ht="30" customHeight="1" x14ac:dyDescent="0.3">
      <c r="B540" s="217"/>
      <c r="C540" s="227"/>
      <c r="D540" s="227"/>
      <c r="E540" s="219" t="str">
        <f t="shared" si="316"/>
        <v/>
      </c>
      <c r="F540" s="220"/>
      <c r="G540" s="274" t="str">
        <f>IFERROR(VLOOKUP(F540,'Data (hidden)'!N523:O668,2,FALSE),"")</f>
        <v/>
      </c>
      <c r="H540" s="266"/>
      <c r="I540" s="221"/>
      <c r="J540" s="254">
        <f t="shared" si="319"/>
        <v>0</v>
      </c>
      <c r="K540" s="254" t="e">
        <f t="shared" si="320"/>
        <v>#VALUE!</v>
      </c>
      <c r="L540" s="254">
        <f t="shared" si="317"/>
        <v>0</v>
      </c>
      <c r="M540" s="255" t="str">
        <f t="shared" si="318"/>
        <v/>
      </c>
      <c r="N540" s="237"/>
      <c r="O540" s="224"/>
      <c r="P540" s="224"/>
      <c r="Q540" s="224"/>
      <c r="R540" s="225"/>
      <c r="S540" s="225"/>
      <c r="T540" s="225"/>
      <c r="U540" s="226"/>
      <c r="V540" s="223"/>
      <c r="W540" s="224"/>
      <c r="X540" s="238"/>
      <c r="Y540" s="239"/>
      <c r="Z540" s="225"/>
      <c r="AA540" s="224"/>
      <c r="AB540" s="236"/>
      <c r="CC540" s="217"/>
      <c r="CD540" s="227"/>
    </row>
    <row r="541" spans="2:82" ht="30" customHeight="1" x14ac:dyDescent="0.3">
      <c r="B541" s="217"/>
      <c r="C541" s="227"/>
      <c r="D541" s="227"/>
      <c r="E541" s="219" t="str">
        <f t="shared" si="316"/>
        <v/>
      </c>
      <c r="F541" s="220"/>
      <c r="G541" s="274" t="str">
        <f>IFERROR(VLOOKUP(F541,'Data (hidden)'!N524:O669,2,FALSE),"")</f>
        <v/>
      </c>
      <c r="H541" s="266"/>
      <c r="I541" s="221"/>
      <c r="J541" s="254">
        <f t="shared" si="319"/>
        <v>0</v>
      </c>
      <c r="K541" s="254" t="e">
        <f t="shared" si="320"/>
        <v>#VALUE!</v>
      </c>
      <c r="L541" s="254">
        <f t="shared" si="317"/>
        <v>0</v>
      </c>
      <c r="M541" s="255" t="str">
        <f t="shared" si="318"/>
        <v/>
      </c>
      <c r="N541" s="237"/>
      <c r="O541" s="224"/>
      <c r="P541" s="224"/>
      <c r="Q541" s="224"/>
      <c r="R541" s="225"/>
      <c r="S541" s="225"/>
      <c r="T541" s="225"/>
      <c r="U541" s="226"/>
      <c r="V541" s="223"/>
      <c r="W541" s="224"/>
      <c r="X541" s="238"/>
      <c r="Y541" s="239"/>
      <c r="Z541" s="225"/>
      <c r="AA541" s="224"/>
      <c r="AB541" s="236"/>
      <c r="CC541" s="217"/>
      <c r="CD541" s="227"/>
    </row>
    <row r="542" spans="2:82" ht="30" customHeight="1" x14ac:dyDescent="0.3">
      <c r="B542" s="217"/>
      <c r="C542" s="227"/>
      <c r="D542" s="227"/>
      <c r="E542" s="219" t="str">
        <f t="shared" si="316"/>
        <v/>
      </c>
      <c r="F542" s="220"/>
      <c r="G542" s="274" t="str">
        <f>IFERROR(VLOOKUP(F542,'Data (hidden)'!N525:O670,2,FALSE),"")</f>
        <v/>
      </c>
      <c r="H542" s="266"/>
      <c r="I542" s="221"/>
      <c r="J542" s="254">
        <f t="shared" si="319"/>
        <v>0</v>
      </c>
      <c r="K542" s="254" t="e">
        <f t="shared" si="320"/>
        <v>#VALUE!</v>
      </c>
      <c r="L542" s="254">
        <f t="shared" si="317"/>
        <v>0</v>
      </c>
      <c r="M542" s="255" t="str">
        <f t="shared" si="318"/>
        <v/>
      </c>
      <c r="N542" s="237"/>
      <c r="O542" s="224"/>
      <c r="P542" s="224"/>
      <c r="Q542" s="224"/>
      <c r="R542" s="225"/>
      <c r="S542" s="225"/>
      <c r="T542" s="225"/>
      <c r="U542" s="226"/>
      <c r="V542" s="223"/>
      <c r="W542" s="224"/>
      <c r="X542" s="238"/>
      <c r="Y542" s="239"/>
      <c r="Z542" s="225"/>
      <c r="AA542" s="224"/>
      <c r="AB542" s="236"/>
      <c r="CC542" s="217"/>
      <c r="CD542" s="227"/>
    </row>
    <row r="543" spans="2:82" ht="30" customHeight="1" x14ac:dyDescent="0.3">
      <c r="B543" s="217"/>
      <c r="C543" s="227"/>
      <c r="D543" s="227"/>
      <c r="E543" s="219" t="str">
        <f t="shared" si="316"/>
        <v/>
      </c>
      <c r="F543" s="220"/>
      <c r="G543" s="274" t="str">
        <f>IFERROR(VLOOKUP(F543,'Data (hidden)'!N526:O671,2,FALSE),"")</f>
        <v/>
      </c>
      <c r="H543" s="266"/>
      <c r="I543" s="221"/>
      <c r="J543" s="254">
        <f t="shared" si="319"/>
        <v>0</v>
      </c>
      <c r="K543" s="254" t="e">
        <f t="shared" si="320"/>
        <v>#VALUE!</v>
      </c>
      <c r="L543" s="254">
        <f t="shared" si="317"/>
        <v>0</v>
      </c>
      <c r="M543" s="255" t="str">
        <f t="shared" si="318"/>
        <v/>
      </c>
      <c r="N543" s="237"/>
      <c r="O543" s="224"/>
      <c r="P543" s="224"/>
      <c r="Q543" s="224"/>
      <c r="R543" s="225"/>
      <c r="S543" s="225"/>
      <c r="T543" s="225"/>
      <c r="U543" s="226"/>
      <c r="V543" s="223"/>
      <c r="W543" s="224"/>
      <c r="X543" s="238"/>
      <c r="Y543" s="239"/>
      <c r="Z543" s="225"/>
      <c r="AA543" s="224"/>
      <c r="AB543" s="236"/>
      <c r="CC543" s="217"/>
      <c r="CD543" s="227"/>
    </row>
    <row r="544" spans="2:82" ht="30" customHeight="1" x14ac:dyDescent="0.3">
      <c r="B544" s="217"/>
      <c r="C544" s="227"/>
      <c r="D544" s="227"/>
      <c r="E544" s="219" t="str">
        <f t="shared" si="316"/>
        <v/>
      </c>
      <c r="F544" s="220"/>
      <c r="G544" s="274" t="str">
        <f>IFERROR(VLOOKUP(F544,'Data (hidden)'!N527:O672,2,FALSE),"")</f>
        <v/>
      </c>
      <c r="H544" s="266"/>
      <c r="I544" s="221"/>
      <c r="J544" s="254">
        <f t="shared" si="319"/>
        <v>0</v>
      </c>
      <c r="K544" s="254" t="e">
        <f t="shared" si="320"/>
        <v>#VALUE!</v>
      </c>
      <c r="L544" s="254">
        <f t="shared" si="317"/>
        <v>0</v>
      </c>
      <c r="M544" s="255" t="str">
        <f t="shared" si="318"/>
        <v/>
      </c>
      <c r="N544" s="237"/>
      <c r="O544" s="224"/>
      <c r="P544" s="224"/>
      <c r="Q544" s="224"/>
      <c r="R544" s="225"/>
      <c r="S544" s="225"/>
      <c r="T544" s="225"/>
      <c r="U544" s="226"/>
      <c r="V544" s="223"/>
      <c r="W544" s="224"/>
      <c r="X544" s="238"/>
      <c r="Y544" s="239"/>
      <c r="Z544" s="225"/>
      <c r="AA544" s="224"/>
      <c r="AB544" s="236"/>
      <c r="CC544" s="217"/>
      <c r="CD544" s="227"/>
    </row>
    <row r="545" spans="2:82" ht="30" customHeight="1" x14ac:dyDescent="0.3">
      <c r="B545" s="217"/>
      <c r="C545" s="227"/>
      <c r="D545" s="227"/>
      <c r="E545" s="219" t="str">
        <f t="shared" si="316"/>
        <v/>
      </c>
      <c r="F545" s="220"/>
      <c r="G545" s="274" t="str">
        <f>IFERROR(VLOOKUP(F545,'Data (hidden)'!N528:O673,2,FALSE),"")</f>
        <v/>
      </c>
      <c r="H545" s="266"/>
      <c r="I545" s="221"/>
      <c r="J545" s="254">
        <f t="shared" si="319"/>
        <v>0</v>
      </c>
      <c r="K545" s="254" t="e">
        <f t="shared" si="320"/>
        <v>#VALUE!</v>
      </c>
      <c r="L545" s="254">
        <f t="shared" si="317"/>
        <v>0</v>
      </c>
      <c r="M545" s="255" t="str">
        <f t="shared" si="318"/>
        <v/>
      </c>
      <c r="N545" s="237"/>
      <c r="O545" s="224"/>
      <c r="P545" s="224"/>
      <c r="Q545" s="224"/>
      <c r="R545" s="225"/>
      <c r="S545" s="225"/>
      <c r="T545" s="225"/>
      <c r="U545" s="226"/>
      <c r="V545" s="223"/>
      <c r="W545" s="224"/>
      <c r="X545" s="238"/>
      <c r="Y545" s="239"/>
      <c r="Z545" s="225"/>
      <c r="AA545" s="224"/>
      <c r="AB545" s="236"/>
      <c r="CC545" s="217"/>
      <c r="CD545" s="227"/>
    </row>
    <row r="546" spans="2:82" ht="30" customHeight="1" x14ac:dyDescent="0.3">
      <c r="B546" s="217"/>
      <c r="C546" s="227"/>
      <c r="D546" s="227"/>
      <c r="E546" s="219" t="str">
        <f t="shared" si="316"/>
        <v/>
      </c>
      <c r="F546" s="220"/>
      <c r="G546" s="274" t="str">
        <f>IFERROR(VLOOKUP(F546,'Data (hidden)'!N529:O674,2,FALSE),"")</f>
        <v/>
      </c>
      <c r="H546" s="266"/>
      <c r="I546" s="221"/>
      <c r="J546" s="254">
        <f t="shared" si="319"/>
        <v>0</v>
      </c>
      <c r="K546" s="254" t="e">
        <f t="shared" si="320"/>
        <v>#VALUE!</v>
      </c>
      <c r="L546" s="254">
        <f t="shared" si="317"/>
        <v>0</v>
      </c>
      <c r="M546" s="255" t="str">
        <f t="shared" si="318"/>
        <v/>
      </c>
      <c r="N546" s="237"/>
      <c r="O546" s="224"/>
      <c r="P546" s="224"/>
      <c r="Q546" s="224"/>
      <c r="R546" s="225"/>
      <c r="S546" s="225"/>
      <c r="T546" s="225"/>
      <c r="U546" s="226"/>
      <c r="V546" s="223"/>
      <c r="W546" s="224"/>
      <c r="X546" s="238"/>
      <c r="Y546" s="239"/>
      <c r="Z546" s="225"/>
      <c r="AA546" s="224"/>
      <c r="AB546" s="236"/>
      <c r="CC546" s="217"/>
      <c r="CD546" s="227"/>
    </row>
    <row r="547" spans="2:82" ht="30" customHeight="1" x14ac:dyDescent="0.3">
      <c r="B547" s="217"/>
      <c r="C547" s="227"/>
      <c r="D547" s="227"/>
      <c r="E547" s="219" t="str">
        <f t="shared" si="316"/>
        <v/>
      </c>
      <c r="F547" s="220"/>
      <c r="G547" s="274" t="str">
        <f>IFERROR(VLOOKUP(F547,'Data (hidden)'!N530:O675,2,FALSE),"")</f>
        <v/>
      </c>
      <c r="H547" s="266"/>
      <c r="I547" s="221"/>
      <c r="J547" s="254">
        <f t="shared" si="319"/>
        <v>0</v>
      </c>
      <c r="K547" s="254" t="e">
        <f t="shared" si="320"/>
        <v>#VALUE!</v>
      </c>
      <c r="L547" s="254">
        <f t="shared" si="317"/>
        <v>0</v>
      </c>
      <c r="M547" s="255" t="str">
        <f t="shared" si="318"/>
        <v/>
      </c>
      <c r="N547" s="237"/>
      <c r="O547" s="224"/>
      <c r="P547" s="224"/>
      <c r="Q547" s="224"/>
      <c r="R547" s="225"/>
      <c r="S547" s="225"/>
      <c r="T547" s="225"/>
      <c r="U547" s="226"/>
      <c r="V547" s="223"/>
      <c r="W547" s="224"/>
      <c r="X547" s="238"/>
      <c r="Y547" s="239"/>
      <c r="Z547" s="225"/>
      <c r="AA547" s="224"/>
      <c r="AB547" s="236"/>
      <c r="CC547" s="217"/>
      <c r="CD547" s="227"/>
    </row>
    <row r="548" spans="2:82" ht="30" customHeight="1" x14ac:dyDescent="0.3">
      <c r="B548" s="217"/>
      <c r="C548" s="227"/>
      <c r="D548" s="227"/>
      <c r="E548" s="219" t="str">
        <f t="shared" si="316"/>
        <v/>
      </c>
      <c r="F548" s="220"/>
      <c r="G548" s="274" t="str">
        <f>IFERROR(VLOOKUP(F548,'Data (hidden)'!N531:O676,2,FALSE),"")</f>
        <v/>
      </c>
      <c r="H548" s="266"/>
      <c r="I548" s="221"/>
      <c r="J548" s="254">
        <f t="shared" si="319"/>
        <v>0</v>
      </c>
      <c r="K548" s="254" t="e">
        <f t="shared" si="320"/>
        <v>#VALUE!</v>
      </c>
      <c r="L548" s="254">
        <f t="shared" si="317"/>
        <v>0</v>
      </c>
      <c r="M548" s="255" t="str">
        <f t="shared" si="318"/>
        <v/>
      </c>
      <c r="N548" s="237"/>
      <c r="O548" s="224"/>
      <c r="P548" s="224"/>
      <c r="Q548" s="224"/>
      <c r="R548" s="225"/>
      <c r="S548" s="225"/>
      <c r="T548" s="225"/>
      <c r="U548" s="226"/>
      <c r="V548" s="223"/>
      <c r="W548" s="224"/>
      <c r="X548" s="238"/>
      <c r="Y548" s="239"/>
      <c r="Z548" s="225"/>
      <c r="AA548" s="224"/>
      <c r="AB548" s="236"/>
      <c r="CC548" s="217"/>
      <c r="CD548" s="227"/>
    </row>
    <row r="549" spans="2:82" ht="30" customHeight="1" x14ac:dyDescent="0.3">
      <c r="B549" s="217"/>
      <c r="C549" s="227"/>
      <c r="D549" s="227"/>
      <c r="E549" s="219" t="str">
        <f t="shared" si="316"/>
        <v/>
      </c>
      <c r="F549" s="220"/>
      <c r="G549" s="274" t="str">
        <f>IFERROR(VLOOKUP(F549,'Data (hidden)'!N532:O677,2,FALSE),"")</f>
        <v/>
      </c>
      <c r="H549" s="266"/>
      <c r="I549" s="221"/>
      <c r="J549" s="254">
        <f t="shared" si="319"/>
        <v>0</v>
      </c>
      <c r="K549" s="254" t="e">
        <f t="shared" si="320"/>
        <v>#VALUE!</v>
      </c>
      <c r="L549" s="254">
        <f t="shared" si="317"/>
        <v>0</v>
      </c>
      <c r="M549" s="255" t="str">
        <f t="shared" si="318"/>
        <v/>
      </c>
      <c r="N549" s="237"/>
      <c r="O549" s="224"/>
      <c r="P549" s="224"/>
      <c r="Q549" s="224"/>
      <c r="R549" s="225"/>
      <c r="S549" s="225"/>
      <c r="T549" s="225"/>
      <c r="U549" s="226"/>
      <c r="V549" s="223"/>
      <c r="W549" s="224"/>
      <c r="X549" s="238"/>
      <c r="Y549" s="239"/>
      <c r="Z549" s="225"/>
      <c r="AA549" s="224"/>
      <c r="AB549" s="236"/>
      <c r="CC549" s="217"/>
      <c r="CD549" s="227"/>
    </row>
    <row r="550" spans="2:82" ht="30" customHeight="1" x14ac:dyDescent="0.3">
      <c r="B550" s="217"/>
      <c r="C550" s="227"/>
      <c r="D550" s="227"/>
      <c r="E550" s="219" t="str">
        <f t="shared" si="316"/>
        <v/>
      </c>
      <c r="F550" s="220"/>
      <c r="G550" s="274" t="str">
        <f>IFERROR(VLOOKUP(F550,'Data (hidden)'!N533:O678,2,FALSE),"")</f>
        <v/>
      </c>
      <c r="H550" s="266"/>
      <c r="I550" s="221"/>
      <c r="J550" s="254">
        <f t="shared" si="319"/>
        <v>0</v>
      </c>
      <c r="K550" s="254" t="e">
        <f t="shared" si="320"/>
        <v>#VALUE!</v>
      </c>
      <c r="L550" s="254">
        <f t="shared" si="317"/>
        <v>0</v>
      </c>
      <c r="M550" s="255" t="str">
        <f t="shared" si="318"/>
        <v/>
      </c>
      <c r="N550" s="237"/>
      <c r="O550" s="224"/>
      <c r="P550" s="224"/>
      <c r="Q550" s="224"/>
      <c r="R550" s="225"/>
      <c r="S550" s="225"/>
      <c r="T550" s="225"/>
      <c r="U550" s="226"/>
      <c r="V550" s="223"/>
      <c r="W550" s="224"/>
      <c r="X550" s="238"/>
      <c r="Y550" s="239"/>
      <c r="Z550" s="225"/>
      <c r="AA550" s="224"/>
      <c r="AB550" s="236"/>
      <c r="CC550" s="217"/>
      <c r="CD550" s="227"/>
    </row>
    <row r="551" spans="2:82" ht="30" customHeight="1" x14ac:dyDescent="0.3">
      <c r="B551" s="217"/>
      <c r="C551" s="227"/>
      <c r="D551" s="227"/>
      <c r="E551" s="219" t="str">
        <f t="shared" si="316"/>
        <v/>
      </c>
      <c r="F551" s="220"/>
      <c r="G551" s="274" t="str">
        <f>IFERROR(VLOOKUP(F551,'Data (hidden)'!N534:O679,2,FALSE),"")</f>
        <v/>
      </c>
      <c r="H551" s="266"/>
      <c r="I551" s="221"/>
      <c r="J551" s="254">
        <f t="shared" si="319"/>
        <v>0</v>
      </c>
      <c r="K551" s="254" t="e">
        <f t="shared" si="320"/>
        <v>#VALUE!</v>
      </c>
      <c r="L551" s="254">
        <f t="shared" si="317"/>
        <v>0</v>
      </c>
      <c r="M551" s="255" t="str">
        <f t="shared" si="318"/>
        <v/>
      </c>
      <c r="N551" s="237"/>
      <c r="O551" s="224"/>
      <c r="P551" s="224"/>
      <c r="Q551" s="224"/>
      <c r="R551" s="225"/>
      <c r="S551" s="225"/>
      <c r="T551" s="225"/>
      <c r="U551" s="226"/>
      <c r="V551" s="223"/>
      <c r="W551" s="224"/>
      <c r="X551" s="238"/>
      <c r="Y551" s="239"/>
      <c r="Z551" s="225"/>
      <c r="AA551" s="224"/>
      <c r="AB551" s="236"/>
      <c r="CC551" s="217"/>
      <c r="CD551" s="227"/>
    </row>
    <row r="552" spans="2:82" ht="30" customHeight="1" x14ac:dyDescent="0.3">
      <c r="B552" s="217"/>
      <c r="C552" s="227"/>
      <c r="D552" s="227"/>
      <c r="E552" s="219" t="str">
        <f t="shared" si="316"/>
        <v/>
      </c>
      <c r="F552" s="220"/>
      <c r="G552" s="274" t="str">
        <f>IFERROR(VLOOKUP(F552,'Data (hidden)'!N535:O680,2,FALSE),"")</f>
        <v/>
      </c>
      <c r="H552" s="266"/>
      <c r="I552" s="221"/>
      <c r="J552" s="254">
        <f t="shared" si="319"/>
        <v>0</v>
      </c>
      <c r="K552" s="254" t="e">
        <f t="shared" si="320"/>
        <v>#VALUE!</v>
      </c>
      <c r="L552" s="254">
        <f t="shared" si="317"/>
        <v>0</v>
      </c>
      <c r="M552" s="255" t="str">
        <f t="shared" si="318"/>
        <v/>
      </c>
      <c r="N552" s="237"/>
      <c r="O552" s="224"/>
      <c r="P552" s="224"/>
      <c r="Q552" s="224"/>
      <c r="R552" s="225"/>
      <c r="S552" s="225"/>
      <c r="T552" s="225"/>
      <c r="U552" s="226"/>
      <c r="V552" s="223"/>
      <c r="W552" s="224"/>
      <c r="X552" s="238"/>
      <c r="Y552" s="239"/>
      <c r="Z552" s="225"/>
      <c r="AA552" s="224"/>
      <c r="AB552" s="236"/>
      <c r="CC552" s="217"/>
      <c r="CD552" s="227"/>
    </row>
    <row r="553" spans="2:82" ht="30" customHeight="1" x14ac:dyDescent="0.3">
      <c r="B553" s="217"/>
      <c r="C553" s="227"/>
      <c r="D553" s="227"/>
      <c r="E553" s="219" t="str">
        <f t="shared" si="316"/>
        <v/>
      </c>
      <c r="F553" s="220"/>
      <c r="G553" s="274" t="str">
        <f>IFERROR(VLOOKUP(F553,'Data (hidden)'!N536:O681,2,FALSE),"")</f>
        <v/>
      </c>
      <c r="H553" s="266"/>
      <c r="I553" s="221"/>
      <c r="J553" s="254">
        <f t="shared" si="319"/>
        <v>0</v>
      </c>
      <c r="K553" s="254" t="e">
        <f t="shared" si="320"/>
        <v>#VALUE!</v>
      </c>
      <c r="L553" s="254">
        <f t="shared" si="317"/>
        <v>0</v>
      </c>
      <c r="M553" s="255" t="str">
        <f t="shared" si="318"/>
        <v/>
      </c>
      <c r="N553" s="237"/>
      <c r="O553" s="224"/>
      <c r="P553" s="224"/>
      <c r="Q553" s="224"/>
      <c r="R553" s="225"/>
      <c r="S553" s="225"/>
      <c r="T553" s="225"/>
      <c r="U553" s="226"/>
      <c r="V553" s="223"/>
      <c r="W553" s="224"/>
      <c r="X553" s="238"/>
      <c r="Y553" s="239"/>
      <c r="Z553" s="225"/>
      <c r="AA553" s="224"/>
      <c r="AB553" s="236"/>
      <c r="CC553" s="217"/>
      <c r="CD553" s="227"/>
    </row>
    <row r="554" spans="2:82" ht="30" customHeight="1" x14ac:dyDescent="0.3">
      <c r="B554" s="217"/>
      <c r="C554" s="227"/>
      <c r="D554" s="227"/>
      <c r="E554" s="219" t="str">
        <f t="shared" si="316"/>
        <v/>
      </c>
      <c r="F554" s="220"/>
      <c r="G554" s="274" t="str">
        <f>IFERROR(VLOOKUP(F554,'Data (hidden)'!N537:O682,2,FALSE),"")</f>
        <v/>
      </c>
      <c r="H554" s="266"/>
      <c r="I554" s="221"/>
      <c r="J554" s="254">
        <f t="shared" si="319"/>
        <v>0</v>
      </c>
      <c r="K554" s="254" t="e">
        <f t="shared" si="320"/>
        <v>#VALUE!</v>
      </c>
      <c r="L554" s="254">
        <f t="shared" si="317"/>
        <v>0</v>
      </c>
      <c r="M554" s="255" t="str">
        <f t="shared" si="318"/>
        <v/>
      </c>
      <c r="N554" s="237"/>
      <c r="O554" s="224"/>
      <c r="P554" s="224"/>
      <c r="Q554" s="224"/>
      <c r="R554" s="225"/>
      <c r="S554" s="225"/>
      <c r="T554" s="225"/>
      <c r="U554" s="226"/>
      <c r="V554" s="223"/>
      <c r="W554" s="224"/>
      <c r="X554" s="238"/>
      <c r="Y554" s="239"/>
      <c r="Z554" s="225"/>
      <c r="AA554" s="224"/>
      <c r="AB554" s="236"/>
      <c r="CC554" s="217"/>
      <c r="CD554" s="227"/>
    </row>
    <row r="555" spans="2:82" ht="30" customHeight="1" x14ac:dyDescent="0.3">
      <c r="B555" s="217"/>
      <c r="C555" s="227"/>
      <c r="D555" s="227"/>
      <c r="E555" s="219" t="str">
        <f t="shared" si="316"/>
        <v/>
      </c>
      <c r="F555" s="220"/>
      <c r="G555" s="274" t="str">
        <f>IFERROR(VLOOKUP(F555,'Data (hidden)'!N538:O683,2,FALSE),"")</f>
        <v/>
      </c>
      <c r="H555" s="266"/>
      <c r="I555" s="221"/>
      <c r="J555" s="254">
        <f t="shared" si="319"/>
        <v>0</v>
      </c>
      <c r="K555" s="254" t="e">
        <f t="shared" si="320"/>
        <v>#VALUE!</v>
      </c>
      <c r="L555" s="254">
        <f t="shared" si="317"/>
        <v>0</v>
      </c>
      <c r="M555" s="255" t="str">
        <f t="shared" si="318"/>
        <v/>
      </c>
      <c r="N555" s="237"/>
      <c r="O555" s="224"/>
      <c r="P555" s="224"/>
      <c r="Q555" s="224"/>
      <c r="R555" s="225"/>
      <c r="S555" s="225"/>
      <c r="T555" s="225"/>
      <c r="U555" s="226"/>
      <c r="V555" s="223"/>
      <c r="W555" s="224"/>
      <c r="X555" s="238"/>
      <c r="Y555" s="239"/>
      <c r="Z555" s="225"/>
      <c r="AA555" s="224"/>
      <c r="AB555" s="236"/>
      <c r="CC555" s="217"/>
      <c r="CD555" s="227"/>
    </row>
    <row r="556" spans="2:82" ht="30" customHeight="1" x14ac:dyDescent="0.3">
      <c r="B556" s="217"/>
      <c r="C556" s="227"/>
      <c r="D556" s="227"/>
      <c r="E556" s="219" t="str">
        <f t="shared" si="316"/>
        <v/>
      </c>
      <c r="F556" s="220"/>
      <c r="G556" s="274" t="str">
        <f>IFERROR(VLOOKUP(F556,'Data (hidden)'!N539:O684,2,FALSE),"")</f>
        <v/>
      </c>
      <c r="H556" s="266"/>
      <c r="I556" s="221"/>
      <c r="J556" s="254">
        <f t="shared" si="319"/>
        <v>0</v>
      </c>
      <c r="K556" s="254" t="e">
        <f t="shared" si="320"/>
        <v>#VALUE!</v>
      </c>
      <c r="L556" s="254">
        <f t="shared" si="317"/>
        <v>0</v>
      </c>
      <c r="M556" s="255" t="str">
        <f t="shared" si="318"/>
        <v/>
      </c>
      <c r="N556" s="237"/>
      <c r="O556" s="224"/>
      <c r="P556" s="224"/>
      <c r="Q556" s="224"/>
      <c r="R556" s="225"/>
      <c r="S556" s="225"/>
      <c r="T556" s="225"/>
      <c r="U556" s="226"/>
      <c r="V556" s="223"/>
      <c r="W556" s="224"/>
      <c r="X556" s="238"/>
      <c r="Y556" s="239"/>
      <c r="Z556" s="225"/>
      <c r="AA556" s="224"/>
      <c r="AB556" s="236"/>
      <c r="CC556" s="217"/>
      <c r="CD556" s="227"/>
    </row>
    <row r="557" spans="2:82" ht="30" customHeight="1" x14ac:dyDescent="0.3">
      <c r="B557" s="217"/>
      <c r="C557" s="227"/>
      <c r="D557" s="227"/>
      <c r="E557" s="219" t="str">
        <f t="shared" si="316"/>
        <v/>
      </c>
      <c r="F557" s="220"/>
      <c r="G557" s="274" t="str">
        <f>IFERROR(VLOOKUP(F557,'Data (hidden)'!N540:O685,2,FALSE),"")</f>
        <v/>
      </c>
      <c r="H557" s="266"/>
      <c r="I557" s="221"/>
      <c r="J557" s="254">
        <f t="shared" si="319"/>
        <v>0</v>
      </c>
      <c r="K557" s="254" t="e">
        <f t="shared" si="320"/>
        <v>#VALUE!</v>
      </c>
      <c r="L557" s="254">
        <f t="shared" si="317"/>
        <v>0</v>
      </c>
      <c r="M557" s="255" t="str">
        <f t="shared" si="318"/>
        <v/>
      </c>
      <c r="N557" s="237"/>
      <c r="O557" s="224"/>
      <c r="P557" s="224"/>
      <c r="Q557" s="224"/>
      <c r="R557" s="225"/>
      <c r="S557" s="225"/>
      <c r="T557" s="225"/>
      <c r="U557" s="226"/>
      <c r="V557" s="223"/>
      <c r="W557" s="224"/>
      <c r="X557" s="238"/>
      <c r="Y557" s="239"/>
      <c r="Z557" s="225"/>
      <c r="AA557" s="224"/>
      <c r="AB557" s="236"/>
      <c r="CC557" s="217"/>
      <c r="CD557" s="227"/>
    </row>
    <row r="558" spans="2:82" ht="30" customHeight="1" x14ac:dyDescent="0.3">
      <c r="B558" s="217"/>
      <c r="C558" s="227"/>
      <c r="D558" s="227"/>
      <c r="E558" s="219" t="str">
        <f t="shared" si="316"/>
        <v/>
      </c>
      <c r="F558" s="220"/>
      <c r="G558" s="274" t="str">
        <f>IFERROR(VLOOKUP(F558,'Data (hidden)'!N541:O686,2,FALSE),"")</f>
        <v/>
      </c>
      <c r="H558" s="266"/>
      <c r="I558" s="221"/>
      <c r="J558" s="254">
        <f t="shared" si="319"/>
        <v>0</v>
      </c>
      <c r="K558" s="254" t="e">
        <f t="shared" si="320"/>
        <v>#VALUE!</v>
      </c>
      <c r="L558" s="254">
        <f t="shared" si="317"/>
        <v>0</v>
      </c>
      <c r="M558" s="255" t="str">
        <f t="shared" si="318"/>
        <v/>
      </c>
      <c r="N558" s="237"/>
      <c r="O558" s="224"/>
      <c r="P558" s="224"/>
      <c r="Q558" s="224"/>
      <c r="R558" s="225"/>
      <c r="S558" s="225"/>
      <c r="T558" s="225"/>
      <c r="U558" s="226"/>
      <c r="V558" s="223"/>
      <c r="W558" s="224"/>
      <c r="X558" s="238"/>
      <c r="Y558" s="239"/>
      <c r="Z558" s="225"/>
      <c r="AA558" s="224"/>
      <c r="AB558" s="236"/>
      <c r="CC558" s="217"/>
      <c r="CD558" s="227"/>
    </row>
    <row r="559" spans="2:82" ht="30" customHeight="1" x14ac:dyDescent="0.3">
      <c r="B559" s="217"/>
      <c r="C559" s="227"/>
      <c r="D559" s="227"/>
      <c r="E559" s="219" t="str">
        <f t="shared" si="316"/>
        <v/>
      </c>
      <c r="F559" s="220"/>
      <c r="G559" s="274" t="str">
        <f>IFERROR(VLOOKUP(F559,'Data (hidden)'!N542:O687,2,FALSE),"")</f>
        <v/>
      </c>
      <c r="H559" s="266"/>
      <c r="I559" s="221"/>
      <c r="J559" s="254">
        <f t="shared" si="319"/>
        <v>0</v>
      </c>
      <c r="K559" s="254" t="e">
        <f t="shared" si="320"/>
        <v>#VALUE!</v>
      </c>
      <c r="L559" s="254">
        <f t="shared" si="317"/>
        <v>0</v>
      </c>
      <c r="M559" s="255" t="str">
        <f t="shared" si="318"/>
        <v/>
      </c>
      <c r="N559" s="237"/>
      <c r="O559" s="224"/>
      <c r="P559" s="224"/>
      <c r="Q559" s="224"/>
      <c r="R559" s="225"/>
      <c r="S559" s="225"/>
      <c r="T559" s="225"/>
      <c r="U559" s="226"/>
      <c r="V559" s="223"/>
      <c r="W559" s="224"/>
      <c r="X559" s="238"/>
      <c r="Y559" s="239"/>
      <c r="Z559" s="225"/>
      <c r="AA559" s="224"/>
      <c r="AB559" s="236"/>
      <c r="CC559" s="217"/>
      <c r="CD559" s="227"/>
    </row>
    <row r="560" spans="2:82" ht="30" customHeight="1" x14ac:dyDescent="0.3">
      <c r="B560" s="217"/>
      <c r="C560" s="227"/>
      <c r="D560" s="227"/>
      <c r="E560" s="219" t="str">
        <f t="shared" si="316"/>
        <v/>
      </c>
      <c r="F560" s="220"/>
      <c r="G560" s="274" t="str">
        <f>IFERROR(VLOOKUP(F560,'Data (hidden)'!N543:O688,2,FALSE),"")</f>
        <v/>
      </c>
      <c r="H560" s="266"/>
      <c r="I560" s="221"/>
      <c r="J560" s="254">
        <f t="shared" si="319"/>
        <v>0</v>
      </c>
      <c r="K560" s="254" t="e">
        <f t="shared" si="320"/>
        <v>#VALUE!</v>
      </c>
      <c r="L560" s="254">
        <f t="shared" si="317"/>
        <v>0</v>
      </c>
      <c r="M560" s="255" t="str">
        <f t="shared" si="318"/>
        <v/>
      </c>
      <c r="N560" s="237"/>
      <c r="O560" s="224"/>
      <c r="P560" s="224"/>
      <c r="Q560" s="224"/>
      <c r="R560" s="225"/>
      <c r="S560" s="225"/>
      <c r="T560" s="225"/>
      <c r="U560" s="226"/>
      <c r="V560" s="223"/>
      <c r="W560" s="224"/>
      <c r="X560" s="238"/>
      <c r="Y560" s="239"/>
      <c r="Z560" s="225"/>
      <c r="AA560" s="224"/>
      <c r="AB560" s="236"/>
      <c r="CC560" s="217"/>
      <c r="CD560" s="227"/>
    </row>
    <row r="561" spans="2:82" ht="30" customHeight="1" x14ac:dyDescent="0.3">
      <c r="B561" s="217"/>
      <c r="C561" s="227"/>
      <c r="D561" s="227"/>
      <c r="E561" s="219" t="str">
        <f t="shared" si="316"/>
        <v/>
      </c>
      <c r="F561" s="220"/>
      <c r="G561" s="274" t="str">
        <f>IFERROR(VLOOKUP(F561,'Data (hidden)'!N544:O689,2,FALSE),"")</f>
        <v/>
      </c>
      <c r="H561" s="266"/>
      <c r="I561" s="221"/>
      <c r="J561" s="254">
        <f t="shared" si="319"/>
        <v>0</v>
      </c>
      <c r="K561" s="254" t="e">
        <f t="shared" si="320"/>
        <v>#VALUE!</v>
      </c>
      <c r="L561" s="254">
        <f t="shared" si="317"/>
        <v>0</v>
      </c>
      <c r="M561" s="255" t="str">
        <f t="shared" si="318"/>
        <v/>
      </c>
      <c r="N561" s="237"/>
      <c r="O561" s="224"/>
      <c r="P561" s="224"/>
      <c r="Q561" s="224"/>
      <c r="R561" s="225"/>
      <c r="S561" s="225"/>
      <c r="T561" s="225"/>
      <c r="U561" s="226"/>
      <c r="V561" s="223"/>
      <c r="W561" s="224"/>
      <c r="X561" s="238"/>
      <c r="Y561" s="239"/>
      <c r="Z561" s="225"/>
      <c r="AA561" s="224"/>
      <c r="AB561" s="236"/>
      <c r="CC561" s="217"/>
      <c r="CD561" s="227"/>
    </row>
    <row r="562" spans="2:82" ht="30" customHeight="1" x14ac:dyDescent="0.3">
      <c r="B562" s="217"/>
      <c r="C562" s="227"/>
      <c r="D562" s="227"/>
      <c r="E562" s="219" t="str">
        <f t="shared" si="316"/>
        <v/>
      </c>
      <c r="F562" s="220"/>
      <c r="G562" s="274" t="str">
        <f>IFERROR(VLOOKUP(F562,'Data (hidden)'!N545:O690,2,FALSE),"")</f>
        <v/>
      </c>
      <c r="H562" s="266"/>
      <c r="I562" s="221"/>
      <c r="J562" s="254">
        <f t="shared" si="319"/>
        <v>0</v>
      </c>
      <c r="K562" s="254" t="e">
        <f t="shared" si="320"/>
        <v>#VALUE!</v>
      </c>
      <c r="L562" s="254">
        <f t="shared" si="317"/>
        <v>0</v>
      </c>
      <c r="M562" s="255" t="str">
        <f t="shared" si="318"/>
        <v/>
      </c>
      <c r="N562" s="237"/>
      <c r="O562" s="224"/>
      <c r="P562" s="224"/>
      <c r="Q562" s="224"/>
      <c r="R562" s="225"/>
      <c r="S562" s="225"/>
      <c r="T562" s="225"/>
      <c r="U562" s="226"/>
      <c r="V562" s="223"/>
      <c r="W562" s="224"/>
      <c r="X562" s="238"/>
      <c r="Y562" s="239"/>
      <c r="Z562" s="225"/>
      <c r="AA562" s="224"/>
      <c r="AB562" s="236"/>
      <c r="CC562" s="217"/>
      <c r="CD562" s="227"/>
    </row>
    <row r="563" spans="2:82" ht="30" customHeight="1" x14ac:dyDescent="0.3">
      <c r="B563" s="217"/>
      <c r="C563" s="227"/>
      <c r="D563" s="227"/>
      <c r="E563" s="219" t="str">
        <f t="shared" si="316"/>
        <v/>
      </c>
      <c r="F563" s="220"/>
      <c r="G563" s="274" t="str">
        <f>IFERROR(VLOOKUP(F563,'Data (hidden)'!N546:O691,2,FALSE),"")</f>
        <v/>
      </c>
      <c r="H563" s="266"/>
      <c r="I563" s="221"/>
      <c r="J563" s="254">
        <f t="shared" si="319"/>
        <v>0</v>
      </c>
      <c r="K563" s="254" t="e">
        <f t="shared" si="320"/>
        <v>#VALUE!</v>
      </c>
      <c r="L563" s="254">
        <f t="shared" si="317"/>
        <v>0</v>
      </c>
      <c r="M563" s="255" t="str">
        <f t="shared" si="318"/>
        <v/>
      </c>
      <c r="N563" s="237"/>
      <c r="O563" s="224"/>
      <c r="P563" s="224"/>
      <c r="Q563" s="224"/>
      <c r="R563" s="225"/>
      <c r="S563" s="225"/>
      <c r="T563" s="225"/>
      <c r="U563" s="226"/>
      <c r="V563" s="223"/>
      <c r="W563" s="224"/>
      <c r="X563" s="238"/>
      <c r="Y563" s="239"/>
      <c r="Z563" s="225"/>
      <c r="AA563" s="224"/>
      <c r="AB563" s="236"/>
      <c r="CC563" s="217"/>
      <c r="CD563" s="227"/>
    </row>
    <row r="564" spans="2:82" ht="30" customHeight="1" x14ac:dyDescent="0.3">
      <c r="B564" s="217"/>
      <c r="C564" s="227"/>
      <c r="D564" s="227"/>
      <c r="E564" s="219" t="str">
        <f t="shared" ref="E564:E627" si="321">IF(SUM(C564-(C564*L564))=0,"",SUM(C564-(C564*L564)))</f>
        <v/>
      </c>
      <c r="F564" s="220"/>
      <c r="G564" s="274" t="str">
        <f>IFERROR(VLOOKUP(F564,'Data (hidden)'!N547:O692,2,FALSE),"")</f>
        <v/>
      </c>
      <c r="H564" s="266"/>
      <c r="I564" s="221"/>
      <c r="J564" s="254">
        <f t="shared" si="319"/>
        <v>0</v>
      </c>
      <c r="K564" s="254" t="e">
        <f t="shared" si="320"/>
        <v>#VALUE!</v>
      </c>
      <c r="L564" s="254">
        <f t="shared" si="317"/>
        <v>0</v>
      </c>
      <c r="M564" s="255" t="str">
        <f t="shared" si="318"/>
        <v/>
      </c>
      <c r="N564" s="237"/>
      <c r="O564" s="224"/>
      <c r="P564" s="224"/>
      <c r="Q564" s="224"/>
      <c r="R564" s="225"/>
      <c r="S564" s="225"/>
      <c r="T564" s="225"/>
      <c r="U564" s="226"/>
      <c r="V564" s="223"/>
      <c r="W564" s="224"/>
      <c r="X564" s="238"/>
      <c r="Y564" s="239"/>
      <c r="Z564" s="225"/>
      <c r="AA564" s="224"/>
      <c r="AB564" s="236"/>
      <c r="CC564" s="217"/>
      <c r="CD564" s="227"/>
    </row>
    <row r="565" spans="2:82" ht="30" customHeight="1" x14ac:dyDescent="0.3">
      <c r="B565" s="217"/>
      <c r="C565" s="227"/>
      <c r="D565" s="227"/>
      <c r="E565" s="219" t="str">
        <f t="shared" si="321"/>
        <v/>
      </c>
      <c r="F565" s="220"/>
      <c r="G565" s="274" t="str">
        <f>IFERROR(VLOOKUP(F565,'Data (hidden)'!N548:O693,2,FALSE),"")</f>
        <v/>
      </c>
      <c r="H565" s="266"/>
      <c r="I565" s="221"/>
      <c r="J565" s="254">
        <f t="shared" si="319"/>
        <v>0</v>
      </c>
      <c r="K565" s="254" t="e">
        <f t="shared" si="320"/>
        <v>#VALUE!</v>
      </c>
      <c r="L565" s="254">
        <f t="shared" si="317"/>
        <v>0</v>
      </c>
      <c r="M565" s="255" t="str">
        <f t="shared" si="318"/>
        <v/>
      </c>
      <c r="N565" s="237"/>
      <c r="O565" s="224"/>
      <c r="P565" s="224"/>
      <c r="Q565" s="224"/>
      <c r="R565" s="225"/>
      <c r="S565" s="225"/>
      <c r="T565" s="225"/>
      <c r="U565" s="226"/>
      <c r="V565" s="223"/>
      <c r="W565" s="224"/>
      <c r="X565" s="238"/>
      <c r="Y565" s="239"/>
      <c r="Z565" s="225"/>
      <c r="AA565" s="224"/>
      <c r="AB565" s="236"/>
      <c r="CC565" s="217"/>
      <c r="CD565" s="227"/>
    </row>
    <row r="566" spans="2:82" ht="30" customHeight="1" x14ac:dyDescent="0.3">
      <c r="B566" s="217"/>
      <c r="C566" s="227"/>
      <c r="D566" s="227"/>
      <c r="E566" s="219" t="str">
        <f t="shared" si="321"/>
        <v/>
      </c>
      <c r="F566" s="220"/>
      <c r="G566" s="274" t="str">
        <f>IFERROR(VLOOKUP(F566,'Data (hidden)'!N549:O694,2,FALSE),"")</f>
        <v/>
      </c>
      <c r="H566" s="266"/>
      <c r="I566" s="221"/>
      <c r="J566" s="254">
        <f t="shared" si="319"/>
        <v>0</v>
      </c>
      <c r="K566" s="254" t="e">
        <f t="shared" si="320"/>
        <v>#VALUE!</v>
      </c>
      <c r="L566" s="254">
        <f t="shared" si="317"/>
        <v>0</v>
      </c>
      <c r="M566" s="255" t="str">
        <f t="shared" si="318"/>
        <v/>
      </c>
      <c r="N566" s="237"/>
      <c r="O566" s="224"/>
      <c r="P566" s="224"/>
      <c r="Q566" s="224"/>
      <c r="R566" s="225"/>
      <c r="S566" s="225"/>
      <c r="T566" s="225"/>
      <c r="U566" s="226"/>
      <c r="V566" s="223"/>
      <c r="W566" s="224"/>
      <c r="X566" s="238"/>
      <c r="Y566" s="239"/>
      <c r="Z566" s="225"/>
      <c r="AA566" s="224"/>
      <c r="AB566" s="236"/>
      <c r="CC566" s="217"/>
      <c r="CD566" s="227"/>
    </row>
    <row r="567" spans="2:82" ht="30" customHeight="1" x14ac:dyDescent="0.3">
      <c r="B567" s="217"/>
      <c r="C567" s="227"/>
      <c r="D567" s="227"/>
      <c r="E567" s="219" t="str">
        <f t="shared" si="321"/>
        <v/>
      </c>
      <c r="F567" s="220"/>
      <c r="G567" s="274" t="str">
        <f>IFERROR(VLOOKUP(F567,'Data (hidden)'!N550:O695,2,FALSE),"")</f>
        <v/>
      </c>
      <c r="H567" s="266"/>
      <c r="I567" s="221"/>
      <c r="J567" s="254">
        <f t="shared" si="319"/>
        <v>0</v>
      </c>
      <c r="K567" s="254" t="e">
        <f t="shared" si="320"/>
        <v>#VALUE!</v>
      </c>
      <c r="L567" s="254">
        <f t="shared" si="317"/>
        <v>0</v>
      </c>
      <c r="M567" s="255" t="str">
        <f t="shared" si="318"/>
        <v/>
      </c>
      <c r="N567" s="237"/>
      <c r="O567" s="224"/>
      <c r="P567" s="224"/>
      <c r="Q567" s="224"/>
      <c r="R567" s="225"/>
      <c r="S567" s="225"/>
      <c r="T567" s="225"/>
      <c r="U567" s="226"/>
      <c r="V567" s="223"/>
      <c r="W567" s="224"/>
      <c r="X567" s="238"/>
      <c r="Y567" s="239"/>
      <c r="Z567" s="225"/>
      <c r="AA567" s="224"/>
      <c r="AB567" s="236"/>
      <c r="CC567" s="217"/>
      <c r="CD567" s="227"/>
    </row>
    <row r="568" spans="2:82" ht="30" customHeight="1" x14ac:dyDescent="0.3">
      <c r="B568" s="217"/>
      <c r="C568" s="227"/>
      <c r="D568" s="227"/>
      <c r="E568" s="219" t="str">
        <f t="shared" si="321"/>
        <v/>
      </c>
      <c r="F568" s="220"/>
      <c r="G568" s="274" t="str">
        <f>IFERROR(VLOOKUP(F568,'Data (hidden)'!N551:O696,2,FALSE),"")</f>
        <v/>
      </c>
      <c r="H568" s="266"/>
      <c r="I568" s="221"/>
      <c r="J568" s="254">
        <f t="shared" si="319"/>
        <v>0</v>
      </c>
      <c r="K568" s="254" t="e">
        <f t="shared" si="320"/>
        <v>#VALUE!</v>
      </c>
      <c r="L568" s="254">
        <f t="shared" si="317"/>
        <v>0</v>
      </c>
      <c r="M568" s="255" t="str">
        <f t="shared" si="318"/>
        <v/>
      </c>
      <c r="N568" s="237"/>
      <c r="O568" s="224"/>
      <c r="P568" s="224"/>
      <c r="Q568" s="224"/>
      <c r="R568" s="225"/>
      <c r="S568" s="225"/>
      <c r="T568" s="225"/>
      <c r="U568" s="226"/>
      <c r="V568" s="223"/>
      <c r="W568" s="224"/>
      <c r="X568" s="238"/>
      <c r="Y568" s="239"/>
      <c r="Z568" s="225"/>
      <c r="AA568" s="224"/>
      <c r="AB568" s="236"/>
      <c r="CC568" s="217"/>
      <c r="CD568" s="227"/>
    </row>
    <row r="569" spans="2:82" ht="30" customHeight="1" x14ac:dyDescent="0.3">
      <c r="B569" s="217"/>
      <c r="C569" s="227"/>
      <c r="D569" s="227"/>
      <c r="E569" s="219" t="str">
        <f t="shared" si="321"/>
        <v/>
      </c>
      <c r="F569" s="220"/>
      <c r="G569" s="274" t="str">
        <f>IFERROR(VLOOKUP(F569,'Data (hidden)'!N552:O697,2,FALSE),"")</f>
        <v/>
      </c>
      <c r="H569" s="266"/>
      <c r="I569" s="221"/>
      <c r="J569" s="254">
        <f t="shared" si="319"/>
        <v>0</v>
      </c>
      <c r="K569" s="254" t="e">
        <f t="shared" si="320"/>
        <v>#VALUE!</v>
      </c>
      <c r="L569" s="254">
        <f t="shared" si="317"/>
        <v>0</v>
      </c>
      <c r="M569" s="255" t="str">
        <f t="shared" si="318"/>
        <v/>
      </c>
      <c r="N569" s="237"/>
      <c r="O569" s="224"/>
      <c r="P569" s="224"/>
      <c r="Q569" s="224"/>
      <c r="R569" s="225"/>
      <c r="S569" s="225"/>
      <c r="T569" s="225"/>
      <c r="U569" s="226"/>
      <c r="V569" s="223"/>
      <c r="W569" s="224"/>
      <c r="X569" s="238"/>
      <c r="Y569" s="239"/>
      <c r="Z569" s="225"/>
      <c r="AA569" s="224"/>
      <c r="AB569" s="236"/>
      <c r="CC569" s="217"/>
      <c r="CD569" s="227"/>
    </row>
    <row r="570" spans="2:82" ht="30" customHeight="1" x14ac:dyDescent="0.3">
      <c r="B570" s="217"/>
      <c r="C570" s="227"/>
      <c r="D570" s="227"/>
      <c r="E570" s="219" t="str">
        <f t="shared" si="321"/>
        <v/>
      </c>
      <c r="F570" s="220"/>
      <c r="G570" s="274" t="str">
        <f>IFERROR(VLOOKUP(F570,'Data (hidden)'!N553:O698,2,FALSE),"")</f>
        <v/>
      </c>
      <c r="H570" s="266"/>
      <c r="I570" s="221"/>
      <c r="J570" s="254">
        <f t="shared" si="319"/>
        <v>0</v>
      </c>
      <c r="K570" s="254" t="e">
        <f t="shared" si="320"/>
        <v>#VALUE!</v>
      </c>
      <c r="L570" s="254">
        <f t="shared" si="317"/>
        <v>0</v>
      </c>
      <c r="M570" s="255" t="str">
        <f t="shared" si="318"/>
        <v/>
      </c>
      <c r="N570" s="237"/>
      <c r="O570" s="224"/>
      <c r="P570" s="224"/>
      <c r="Q570" s="224"/>
      <c r="R570" s="225"/>
      <c r="S570" s="225"/>
      <c r="T570" s="225"/>
      <c r="U570" s="226"/>
      <c r="V570" s="223"/>
      <c r="W570" s="224"/>
      <c r="X570" s="238"/>
      <c r="Y570" s="239"/>
      <c r="Z570" s="225"/>
      <c r="AA570" s="224"/>
      <c r="AB570" s="236"/>
      <c r="CC570" s="217"/>
      <c r="CD570" s="227"/>
    </row>
    <row r="571" spans="2:82" ht="30" customHeight="1" x14ac:dyDescent="0.3">
      <c r="B571" s="217"/>
      <c r="C571" s="227"/>
      <c r="D571" s="227"/>
      <c r="E571" s="219" t="str">
        <f t="shared" si="321"/>
        <v/>
      </c>
      <c r="F571" s="220"/>
      <c r="G571" s="274" t="str">
        <f>IFERROR(VLOOKUP(F571,'Data (hidden)'!N554:O699,2,FALSE),"")</f>
        <v/>
      </c>
      <c r="H571" s="266"/>
      <c r="I571" s="221"/>
      <c r="J571" s="254">
        <f t="shared" si="319"/>
        <v>0</v>
      </c>
      <c r="K571" s="254" t="e">
        <f t="shared" si="320"/>
        <v>#VALUE!</v>
      </c>
      <c r="L571" s="254">
        <f t="shared" si="317"/>
        <v>0</v>
      </c>
      <c r="M571" s="255" t="str">
        <f t="shared" si="318"/>
        <v/>
      </c>
      <c r="N571" s="237"/>
      <c r="O571" s="224"/>
      <c r="P571" s="224"/>
      <c r="Q571" s="224"/>
      <c r="R571" s="225"/>
      <c r="S571" s="225"/>
      <c r="T571" s="225"/>
      <c r="U571" s="226"/>
      <c r="V571" s="223"/>
      <c r="W571" s="224"/>
      <c r="X571" s="238"/>
      <c r="Y571" s="239"/>
      <c r="Z571" s="225"/>
      <c r="AA571" s="224"/>
      <c r="AB571" s="236"/>
      <c r="CC571" s="217"/>
      <c r="CD571" s="227"/>
    </row>
    <row r="572" spans="2:82" ht="30" customHeight="1" x14ac:dyDescent="0.3">
      <c r="B572" s="217"/>
      <c r="C572" s="227"/>
      <c r="D572" s="227"/>
      <c r="E572" s="219" t="str">
        <f t="shared" si="321"/>
        <v/>
      </c>
      <c r="F572" s="220"/>
      <c r="G572" s="274" t="str">
        <f>IFERROR(VLOOKUP(F572,'Data (hidden)'!N555:O700,2,FALSE),"")</f>
        <v/>
      </c>
      <c r="H572" s="266"/>
      <c r="I572" s="221"/>
      <c r="J572" s="254">
        <f t="shared" si="319"/>
        <v>0</v>
      </c>
      <c r="K572" s="254" t="e">
        <f t="shared" si="320"/>
        <v>#VALUE!</v>
      </c>
      <c r="L572" s="254">
        <f t="shared" si="317"/>
        <v>0</v>
      </c>
      <c r="M572" s="255" t="str">
        <f t="shared" si="318"/>
        <v/>
      </c>
      <c r="N572" s="237"/>
      <c r="O572" s="224"/>
      <c r="P572" s="224"/>
      <c r="Q572" s="224"/>
      <c r="R572" s="225"/>
      <c r="S572" s="225"/>
      <c r="T572" s="225"/>
      <c r="U572" s="226"/>
      <c r="V572" s="223"/>
      <c r="W572" s="224"/>
      <c r="X572" s="238"/>
      <c r="Y572" s="239"/>
      <c r="Z572" s="225"/>
      <c r="AA572" s="224"/>
      <c r="AB572" s="236"/>
      <c r="CC572" s="217"/>
      <c r="CD572" s="227"/>
    </row>
    <row r="573" spans="2:82" ht="30" customHeight="1" x14ac:dyDescent="0.3">
      <c r="B573" s="217"/>
      <c r="C573" s="227"/>
      <c r="D573" s="227"/>
      <c r="E573" s="219" t="str">
        <f t="shared" si="321"/>
        <v/>
      </c>
      <c r="F573" s="220"/>
      <c r="G573" s="274" t="str">
        <f>IFERROR(VLOOKUP(F573,'Data (hidden)'!N556:O701,2,FALSE),"")</f>
        <v/>
      </c>
      <c r="H573" s="266"/>
      <c r="I573" s="221"/>
      <c r="J573" s="254">
        <f t="shared" si="319"/>
        <v>0</v>
      </c>
      <c r="K573" s="254" t="e">
        <f t="shared" si="320"/>
        <v>#VALUE!</v>
      </c>
      <c r="L573" s="254">
        <f t="shared" si="317"/>
        <v>0</v>
      </c>
      <c r="M573" s="255" t="str">
        <f t="shared" si="318"/>
        <v/>
      </c>
      <c r="N573" s="237"/>
      <c r="O573" s="224"/>
      <c r="P573" s="224"/>
      <c r="Q573" s="224"/>
      <c r="R573" s="225"/>
      <c r="S573" s="225"/>
      <c r="T573" s="225"/>
      <c r="U573" s="226"/>
      <c r="V573" s="223"/>
      <c r="W573" s="224"/>
      <c r="X573" s="238"/>
      <c r="Y573" s="239"/>
      <c r="Z573" s="225"/>
      <c r="AA573" s="224"/>
      <c r="AB573" s="236"/>
      <c r="CC573" s="217"/>
      <c r="CD573" s="227"/>
    </row>
    <row r="574" spans="2:82" ht="30" customHeight="1" x14ac:dyDescent="0.3">
      <c r="B574" s="217"/>
      <c r="C574" s="227"/>
      <c r="D574" s="227"/>
      <c r="E574" s="219" t="str">
        <f t="shared" si="321"/>
        <v/>
      </c>
      <c r="F574" s="220"/>
      <c r="G574" s="274" t="str">
        <f>IFERROR(VLOOKUP(F574,'Data (hidden)'!N557:O702,2,FALSE),"")</f>
        <v/>
      </c>
      <c r="H574" s="266"/>
      <c r="I574" s="221"/>
      <c r="J574" s="254">
        <f t="shared" si="319"/>
        <v>0</v>
      </c>
      <c r="K574" s="254" t="e">
        <f t="shared" si="320"/>
        <v>#VALUE!</v>
      </c>
      <c r="L574" s="254">
        <f t="shared" si="317"/>
        <v>0</v>
      </c>
      <c r="M574" s="255" t="str">
        <f t="shared" si="318"/>
        <v/>
      </c>
      <c r="N574" s="237"/>
      <c r="O574" s="224"/>
      <c r="P574" s="224"/>
      <c r="Q574" s="224"/>
      <c r="R574" s="225"/>
      <c r="S574" s="225"/>
      <c r="T574" s="225"/>
      <c r="U574" s="226"/>
      <c r="V574" s="223"/>
      <c r="W574" s="224"/>
      <c r="X574" s="238"/>
      <c r="Y574" s="239"/>
      <c r="Z574" s="225"/>
      <c r="AA574" s="224"/>
      <c r="AB574" s="236"/>
      <c r="CC574" s="217"/>
      <c r="CD574" s="227"/>
    </row>
    <row r="575" spans="2:82" ht="30" customHeight="1" x14ac:dyDescent="0.3">
      <c r="B575" s="217"/>
      <c r="C575" s="227"/>
      <c r="D575" s="227"/>
      <c r="E575" s="219" t="str">
        <f t="shared" si="321"/>
        <v/>
      </c>
      <c r="F575" s="220"/>
      <c r="G575" s="274" t="str">
        <f>IFERROR(VLOOKUP(F575,'Data (hidden)'!N558:O703,2,FALSE),"")</f>
        <v/>
      </c>
      <c r="H575" s="266"/>
      <c r="I575" s="221"/>
      <c r="J575" s="254">
        <f t="shared" si="319"/>
        <v>0</v>
      </c>
      <c r="K575" s="254" t="e">
        <f t="shared" si="320"/>
        <v>#VALUE!</v>
      </c>
      <c r="L575" s="254">
        <f t="shared" si="317"/>
        <v>0</v>
      </c>
      <c r="M575" s="255" t="str">
        <f t="shared" si="318"/>
        <v/>
      </c>
      <c r="N575" s="237"/>
      <c r="O575" s="224"/>
      <c r="P575" s="224"/>
      <c r="Q575" s="224"/>
      <c r="R575" s="225"/>
      <c r="S575" s="225"/>
      <c r="T575" s="225"/>
      <c r="U575" s="226"/>
      <c r="V575" s="223"/>
      <c r="W575" s="224"/>
      <c r="X575" s="238"/>
      <c r="Y575" s="239"/>
      <c r="Z575" s="225"/>
      <c r="AA575" s="224"/>
      <c r="AB575" s="236"/>
      <c r="CC575" s="217"/>
      <c r="CD575" s="227"/>
    </row>
    <row r="576" spans="2:82" ht="30" customHeight="1" x14ac:dyDescent="0.3">
      <c r="B576" s="217"/>
      <c r="C576" s="227"/>
      <c r="D576" s="227"/>
      <c r="E576" s="219" t="str">
        <f t="shared" si="321"/>
        <v/>
      </c>
      <c r="F576" s="220"/>
      <c r="G576" s="274" t="str">
        <f>IFERROR(VLOOKUP(F576,'Data (hidden)'!N559:O704,2,FALSE),"")</f>
        <v/>
      </c>
      <c r="H576" s="266"/>
      <c r="I576" s="221"/>
      <c r="J576" s="254">
        <f t="shared" si="319"/>
        <v>0</v>
      </c>
      <c r="K576" s="254" t="e">
        <f t="shared" si="320"/>
        <v>#VALUE!</v>
      </c>
      <c r="L576" s="254">
        <f t="shared" si="317"/>
        <v>0</v>
      </c>
      <c r="M576" s="255" t="str">
        <f t="shared" si="318"/>
        <v/>
      </c>
      <c r="N576" s="237"/>
      <c r="O576" s="224"/>
      <c r="P576" s="224"/>
      <c r="Q576" s="224"/>
      <c r="R576" s="225"/>
      <c r="S576" s="225"/>
      <c r="T576" s="225"/>
      <c r="U576" s="226"/>
      <c r="V576" s="223"/>
      <c r="W576" s="224"/>
      <c r="X576" s="238"/>
      <c r="Y576" s="239"/>
      <c r="Z576" s="225"/>
      <c r="AA576" s="224"/>
      <c r="AB576" s="236"/>
      <c r="CC576" s="217"/>
      <c r="CD576" s="227"/>
    </row>
    <row r="577" spans="2:82" ht="30" customHeight="1" x14ac:dyDescent="0.3">
      <c r="B577" s="217"/>
      <c r="C577" s="227"/>
      <c r="D577" s="227"/>
      <c r="E577" s="219" t="str">
        <f t="shared" si="321"/>
        <v/>
      </c>
      <c r="F577" s="220"/>
      <c r="G577" s="274" t="str">
        <f>IFERROR(VLOOKUP(F577,'Data (hidden)'!N560:O705,2,FALSE),"")</f>
        <v/>
      </c>
      <c r="H577" s="266"/>
      <c r="I577" s="221"/>
      <c r="J577" s="254">
        <f t="shared" si="319"/>
        <v>0</v>
      </c>
      <c r="K577" s="254" t="e">
        <f t="shared" si="320"/>
        <v>#VALUE!</v>
      </c>
      <c r="L577" s="254">
        <f t="shared" si="317"/>
        <v>0</v>
      </c>
      <c r="M577" s="255" t="str">
        <f t="shared" si="318"/>
        <v/>
      </c>
      <c r="N577" s="237"/>
      <c r="O577" s="224"/>
      <c r="P577" s="224"/>
      <c r="Q577" s="224"/>
      <c r="R577" s="225"/>
      <c r="S577" s="225"/>
      <c r="T577" s="225"/>
      <c r="U577" s="226"/>
      <c r="V577" s="223"/>
      <c r="W577" s="224"/>
      <c r="X577" s="238"/>
      <c r="Y577" s="239"/>
      <c r="Z577" s="225"/>
      <c r="AA577" s="224"/>
      <c r="AB577" s="236"/>
      <c r="CC577" s="217"/>
      <c r="CD577" s="227"/>
    </row>
    <row r="578" spans="2:82" ht="30" customHeight="1" x14ac:dyDescent="0.3">
      <c r="B578" s="217"/>
      <c r="C578" s="227"/>
      <c r="D578" s="227"/>
      <c r="E578" s="219" t="str">
        <f t="shared" si="321"/>
        <v/>
      </c>
      <c r="F578" s="220"/>
      <c r="G578" s="274" t="str">
        <f>IFERROR(VLOOKUP(F578,'Data (hidden)'!N561:O706,2,FALSE),"")</f>
        <v/>
      </c>
      <c r="H578" s="266"/>
      <c r="I578" s="221"/>
      <c r="J578" s="254">
        <f t="shared" si="319"/>
        <v>0</v>
      </c>
      <c r="K578" s="254" t="e">
        <f t="shared" si="320"/>
        <v>#VALUE!</v>
      </c>
      <c r="L578" s="254">
        <f t="shared" si="317"/>
        <v>0</v>
      </c>
      <c r="M578" s="255" t="str">
        <f t="shared" si="318"/>
        <v/>
      </c>
      <c r="N578" s="237"/>
      <c r="O578" s="224"/>
      <c r="P578" s="224"/>
      <c r="Q578" s="224"/>
      <c r="R578" s="225"/>
      <c r="S578" s="225"/>
      <c r="T578" s="225"/>
      <c r="U578" s="226"/>
      <c r="V578" s="223"/>
      <c r="W578" s="224"/>
      <c r="X578" s="238"/>
      <c r="Y578" s="239"/>
      <c r="Z578" s="225"/>
      <c r="AA578" s="224"/>
      <c r="AB578" s="236"/>
      <c r="CC578" s="217"/>
      <c r="CD578" s="227"/>
    </row>
    <row r="579" spans="2:82" ht="30" customHeight="1" x14ac:dyDescent="0.3">
      <c r="B579" s="217"/>
      <c r="C579" s="227"/>
      <c r="D579" s="227"/>
      <c r="E579" s="219" t="str">
        <f t="shared" si="321"/>
        <v/>
      </c>
      <c r="F579" s="220"/>
      <c r="G579" s="274" t="str">
        <f>IFERROR(VLOOKUP(F579,'Data (hidden)'!N562:O707,2,FALSE),"")</f>
        <v/>
      </c>
      <c r="H579" s="266"/>
      <c r="I579" s="221"/>
      <c r="J579" s="254">
        <f t="shared" si="319"/>
        <v>0</v>
      </c>
      <c r="K579" s="254" t="e">
        <f t="shared" si="320"/>
        <v>#VALUE!</v>
      </c>
      <c r="L579" s="254">
        <f t="shared" si="317"/>
        <v>0</v>
      </c>
      <c r="M579" s="255" t="str">
        <f t="shared" si="318"/>
        <v/>
      </c>
      <c r="N579" s="237"/>
      <c r="O579" s="224"/>
      <c r="P579" s="224"/>
      <c r="Q579" s="224"/>
      <c r="R579" s="225"/>
      <c r="S579" s="225"/>
      <c r="T579" s="225"/>
      <c r="U579" s="226"/>
      <c r="V579" s="223"/>
      <c r="W579" s="224"/>
      <c r="X579" s="238"/>
      <c r="Y579" s="239"/>
      <c r="Z579" s="225"/>
      <c r="AA579" s="224"/>
      <c r="AB579" s="236"/>
      <c r="CC579" s="217"/>
      <c r="CD579" s="227"/>
    </row>
    <row r="580" spans="2:82" ht="30" customHeight="1" x14ac:dyDescent="0.3">
      <c r="B580" s="217"/>
      <c r="C580" s="227"/>
      <c r="D580" s="227"/>
      <c r="E580" s="219" t="str">
        <f t="shared" si="321"/>
        <v/>
      </c>
      <c r="F580" s="220"/>
      <c r="G580" s="274" t="str">
        <f>IFERROR(VLOOKUP(F580,'Data (hidden)'!N563:O708,2,FALSE),"")</f>
        <v/>
      </c>
      <c r="H580" s="266"/>
      <c r="I580" s="221"/>
      <c r="J580" s="254">
        <f t="shared" si="319"/>
        <v>0</v>
      </c>
      <c r="K580" s="254" t="e">
        <f t="shared" si="320"/>
        <v>#VALUE!</v>
      </c>
      <c r="L580" s="254">
        <f t="shared" si="317"/>
        <v>0</v>
      </c>
      <c r="M580" s="255" t="str">
        <f t="shared" si="318"/>
        <v/>
      </c>
      <c r="N580" s="237"/>
      <c r="O580" s="224"/>
      <c r="P580" s="224"/>
      <c r="Q580" s="224"/>
      <c r="R580" s="225"/>
      <c r="S580" s="225"/>
      <c r="T580" s="225"/>
      <c r="U580" s="226"/>
      <c r="V580" s="223"/>
      <c r="W580" s="224"/>
      <c r="X580" s="238"/>
      <c r="Y580" s="239"/>
      <c r="Z580" s="225"/>
      <c r="AA580" s="224"/>
      <c r="AB580" s="236"/>
      <c r="CC580" s="217"/>
      <c r="CD580" s="227"/>
    </row>
    <row r="581" spans="2:82" ht="30" customHeight="1" x14ac:dyDescent="0.3">
      <c r="B581" s="217"/>
      <c r="C581" s="227"/>
      <c r="D581" s="227"/>
      <c r="E581" s="219" t="str">
        <f t="shared" si="321"/>
        <v/>
      </c>
      <c r="F581" s="220"/>
      <c r="G581" s="274" t="str">
        <f>IFERROR(VLOOKUP(F581,'Data (hidden)'!N564:O709,2,FALSE),"")</f>
        <v/>
      </c>
      <c r="H581" s="266"/>
      <c r="I581" s="221"/>
      <c r="J581" s="254">
        <f t="shared" si="319"/>
        <v>0</v>
      </c>
      <c r="K581" s="254" t="e">
        <f t="shared" si="320"/>
        <v>#VALUE!</v>
      </c>
      <c r="L581" s="254">
        <f t="shared" si="317"/>
        <v>0</v>
      </c>
      <c r="M581" s="255" t="str">
        <f t="shared" si="318"/>
        <v/>
      </c>
      <c r="N581" s="237"/>
      <c r="O581" s="224"/>
      <c r="P581" s="224"/>
      <c r="Q581" s="224"/>
      <c r="R581" s="225"/>
      <c r="S581" s="225"/>
      <c r="T581" s="225"/>
      <c r="U581" s="226"/>
      <c r="V581" s="223"/>
      <c r="W581" s="224"/>
      <c r="X581" s="238"/>
      <c r="Y581" s="239"/>
      <c r="Z581" s="225"/>
      <c r="AA581" s="224"/>
      <c r="AB581" s="236"/>
      <c r="CC581" s="217"/>
      <c r="CD581" s="227"/>
    </row>
    <row r="582" spans="2:82" ht="30" customHeight="1" x14ac:dyDescent="0.3">
      <c r="B582" s="217"/>
      <c r="C582" s="227"/>
      <c r="D582" s="227"/>
      <c r="E582" s="219" t="str">
        <f t="shared" si="321"/>
        <v/>
      </c>
      <c r="F582" s="220"/>
      <c r="G582" s="274" t="str">
        <f>IFERROR(VLOOKUP(F582,'Data (hidden)'!N565:O710,2,FALSE),"")</f>
        <v/>
      </c>
      <c r="H582" s="266"/>
      <c r="I582" s="221"/>
      <c r="J582" s="254">
        <f t="shared" si="319"/>
        <v>0</v>
      </c>
      <c r="K582" s="254" t="e">
        <f t="shared" si="320"/>
        <v>#VALUE!</v>
      </c>
      <c r="L582" s="254">
        <f t="shared" si="317"/>
        <v>0</v>
      </c>
      <c r="M582" s="255" t="str">
        <f t="shared" si="318"/>
        <v/>
      </c>
      <c r="N582" s="237"/>
      <c r="O582" s="224"/>
      <c r="P582" s="224"/>
      <c r="Q582" s="224"/>
      <c r="R582" s="225"/>
      <c r="S582" s="225"/>
      <c r="T582" s="225"/>
      <c r="U582" s="226"/>
      <c r="V582" s="223"/>
      <c r="W582" s="224"/>
      <c r="X582" s="238"/>
      <c r="Y582" s="239"/>
      <c r="Z582" s="225"/>
      <c r="AA582" s="224"/>
      <c r="AB582" s="236"/>
      <c r="CC582" s="217"/>
      <c r="CD582" s="227"/>
    </row>
    <row r="583" spans="2:82" ht="30" customHeight="1" x14ac:dyDescent="0.3">
      <c r="B583" s="217"/>
      <c r="C583" s="227"/>
      <c r="D583" s="227"/>
      <c r="E583" s="219" t="str">
        <f t="shared" si="321"/>
        <v/>
      </c>
      <c r="F583" s="220"/>
      <c r="G583" s="274" t="str">
        <f>IFERROR(VLOOKUP(F583,'Data (hidden)'!N566:O711,2,FALSE),"")</f>
        <v/>
      </c>
      <c r="H583" s="266"/>
      <c r="I583" s="221"/>
      <c r="J583" s="254">
        <f t="shared" si="319"/>
        <v>0</v>
      </c>
      <c r="K583" s="254" t="e">
        <f t="shared" si="320"/>
        <v>#VALUE!</v>
      </c>
      <c r="L583" s="254">
        <f t="shared" si="317"/>
        <v>0</v>
      </c>
      <c r="M583" s="255" t="str">
        <f t="shared" si="318"/>
        <v/>
      </c>
      <c r="N583" s="237"/>
      <c r="O583" s="224"/>
      <c r="P583" s="224"/>
      <c r="Q583" s="224"/>
      <c r="R583" s="225"/>
      <c r="S583" s="225"/>
      <c r="T583" s="225"/>
      <c r="U583" s="226"/>
      <c r="V583" s="223"/>
      <c r="W583" s="224"/>
      <c r="X583" s="238"/>
      <c r="Y583" s="239"/>
      <c r="Z583" s="225"/>
      <c r="AA583" s="224"/>
      <c r="AB583" s="236"/>
      <c r="CC583" s="217"/>
      <c r="CD583" s="227"/>
    </row>
    <row r="584" spans="2:82" ht="30" customHeight="1" x14ac:dyDescent="0.3">
      <c r="B584" s="217"/>
      <c r="C584" s="227"/>
      <c r="D584" s="227"/>
      <c r="E584" s="219" t="str">
        <f t="shared" si="321"/>
        <v/>
      </c>
      <c r="F584" s="220"/>
      <c r="G584" s="274" t="str">
        <f>IFERROR(VLOOKUP(F584,'Data (hidden)'!N567:O712,2,FALSE),"")</f>
        <v/>
      </c>
      <c r="H584" s="266"/>
      <c r="I584" s="221"/>
      <c r="J584" s="254">
        <f t="shared" si="319"/>
        <v>0</v>
      </c>
      <c r="K584" s="254" t="e">
        <f t="shared" si="320"/>
        <v>#VALUE!</v>
      </c>
      <c r="L584" s="254">
        <f t="shared" si="317"/>
        <v>0</v>
      </c>
      <c r="M584" s="255" t="str">
        <f t="shared" si="318"/>
        <v/>
      </c>
      <c r="N584" s="237"/>
      <c r="O584" s="224"/>
      <c r="P584" s="224"/>
      <c r="Q584" s="224"/>
      <c r="R584" s="225"/>
      <c r="S584" s="225"/>
      <c r="T584" s="225"/>
      <c r="U584" s="226"/>
      <c r="V584" s="223"/>
      <c r="W584" s="224"/>
      <c r="X584" s="238"/>
      <c r="Y584" s="239"/>
      <c r="Z584" s="225"/>
      <c r="AA584" s="224"/>
      <c r="AB584" s="236"/>
      <c r="CC584" s="217"/>
      <c r="CD584" s="227"/>
    </row>
    <row r="585" spans="2:82" ht="30" customHeight="1" x14ac:dyDescent="0.3">
      <c r="B585" s="217"/>
      <c r="C585" s="227"/>
      <c r="D585" s="227"/>
      <c r="E585" s="219" t="str">
        <f t="shared" si="321"/>
        <v/>
      </c>
      <c r="F585" s="220"/>
      <c r="G585" s="274" t="str">
        <f>IFERROR(VLOOKUP(F585,'Data (hidden)'!N568:O713,2,FALSE),"")</f>
        <v/>
      </c>
      <c r="H585" s="266"/>
      <c r="I585" s="221"/>
      <c r="J585" s="254">
        <f t="shared" si="319"/>
        <v>0</v>
      </c>
      <c r="K585" s="254" t="e">
        <f t="shared" si="320"/>
        <v>#VALUE!</v>
      </c>
      <c r="L585" s="254">
        <f t="shared" si="317"/>
        <v>0</v>
      </c>
      <c r="M585" s="255" t="str">
        <f t="shared" si="318"/>
        <v/>
      </c>
      <c r="N585" s="237"/>
      <c r="O585" s="224"/>
      <c r="P585" s="224"/>
      <c r="Q585" s="224"/>
      <c r="R585" s="225"/>
      <c r="S585" s="225"/>
      <c r="T585" s="225"/>
      <c r="U585" s="226"/>
      <c r="V585" s="223"/>
      <c r="W585" s="224"/>
      <c r="X585" s="238"/>
      <c r="Y585" s="239"/>
      <c r="Z585" s="225"/>
      <c r="AA585" s="224"/>
      <c r="AB585" s="236"/>
      <c r="CC585" s="217"/>
      <c r="CD585" s="227"/>
    </row>
    <row r="586" spans="2:82" ht="30" customHeight="1" x14ac:dyDescent="0.3">
      <c r="B586" s="217"/>
      <c r="C586" s="227"/>
      <c r="D586" s="227"/>
      <c r="E586" s="219" t="str">
        <f t="shared" si="321"/>
        <v/>
      </c>
      <c r="F586" s="220"/>
      <c r="G586" s="274" t="str">
        <f>IFERROR(VLOOKUP(F586,'Data (hidden)'!N569:O714,2,FALSE),"")</f>
        <v/>
      </c>
      <c r="H586" s="266"/>
      <c r="I586" s="221"/>
      <c r="J586" s="254">
        <f t="shared" si="319"/>
        <v>0</v>
      </c>
      <c r="K586" s="254" t="e">
        <f t="shared" si="320"/>
        <v>#VALUE!</v>
      </c>
      <c r="L586" s="254">
        <f t="shared" si="317"/>
        <v>0</v>
      </c>
      <c r="M586" s="255" t="str">
        <f t="shared" si="318"/>
        <v/>
      </c>
      <c r="N586" s="237"/>
      <c r="O586" s="224"/>
      <c r="P586" s="224"/>
      <c r="Q586" s="224"/>
      <c r="R586" s="225"/>
      <c r="S586" s="225"/>
      <c r="T586" s="225"/>
      <c r="U586" s="226"/>
      <c r="V586" s="223"/>
      <c r="W586" s="224"/>
      <c r="X586" s="238"/>
      <c r="Y586" s="239"/>
      <c r="Z586" s="225"/>
      <c r="AA586" s="224"/>
      <c r="AB586" s="236"/>
      <c r="CC586" s="217"/>
      <c r="CD586" s="227"/>
    </row>
    <row r="587" spans="2:82" ht="30" customHeight="1" x14ac:dyDescent="0.3">
      <c r="B587" s="217"/>
      <c r="C587" s="227"/>
      <c r="D587" s="227"/>
      <c r="E587" s="219" t="str">
        <f t="shared" si="321"/>
        <v/>
      </c>
      <c r="F587" s="220"/>
      <c r="G587" s="274" t="str">
        <f>IFERROR(VLOOKUP(F587,'Data (hidden)'!N570:O715,2,FALSE),"")</f>
        <v/>
      </c>
      <c r="H587" s="266"/>
      <c r="I587" s="221"/>
      <c r="J587" s="254">
        <f t="shared" si="319"/>
        <v>0</v>
      </c>
      <c r="K587" s="254" t="e">
        <f t="shared" si="320"/>
        <v>#VALUE!</v>
      </c>
      <c r="L587" s="254">
        <f t="shared" si="317"/>
        <v>0</v>
      </c>
      <c r="M587" s="255" t="str">
        <f t="shared" si="318"/>
        <v/>
      </c>
      <c r="N587" s="237"/>
      <c r="O587" s="224"/>
      <c r="P587" s="224"/>
      <c r="Q587" s="224"/>
      <c r="R587" s="225"/>
      <c r="S587" s="225"/>
      <c r="T587" s="225"/>
      <c r="U587" s="226"/>
      <c r="V587" s="223"/>
      <c r="W587" s="224"/>
      <c r="X587" s="238"/>
      <c r="Y587" s="239"/>
      <c r="Z587" s="225"/>
      <c r="AA587" s="224"/>
      <c r="AB587" s="236"/>
      <c r="CC587" s="217"/>
      <c r="CD587" s="227"/>
    </row>
    <row r="588" spans="2:82" ht="30" customHeight="1" x14ac:dyDescent="0.3">
      <c r="B588" s="217"/>
      <c r="C588" s="227"/>
      <c r="D588" s="227"/>
      <c r="E588" s="219" t="str">
        <f t="shared" si="321"/>
        <v/>
      </c>
      <c r="F588" s="220"/>
      <c r="G588" s="274" t="str">
        <f>IFERROR(VLOOKUP(F588,'Data (hidden)'!N571:O716,2,FALSE),"")</f>
        <v/>
      </c>
      <c r="H588" s="266"/>
      <c r="I588" s="221"/>
      <c r="J588" s="254">
        <f t="shared" si="319"/>
        <v>0</v>
      </c>
      <c r="K588" s="254" t="e">
        <f t="shared" si="320"/>
        <v>#VALUE!</v>
      </c>
      <c r="L588" s="254">
        <f t="shared" si="317"/>
        <v>0</v>
      </c>
      <c r="M588" s="255" t="str">
        <f t="shared" si="318"/>
        <v/>
      </c>
      <c r="N588" s="237"/>
      <c r="O588" s="224"/>
      <c r="P588" s="224"/>
      <c r="Q588" s="224"/>
      <c r="R588" s="225"/>
      <c r="S588" s="225"/>
      <c r="T588" s="225"/>
      <c r="U588" s="226"/>
      <c r="V588" s="223"/>
      <c r="W588" s="224"/>
      <c r="X588" s="238"/>
      <c r="Y588" s="239"/>
      <c r="Z588" s="225"/>
      <c r="AA588" s="224"/>
      <c r="AB588" s="236"/>
      <c r="CC588" s="217"/>
      <c r="CD588" s="227"/>
    </row>
    <row r="589" spans="2:82" ht="30" customHeight="1" x14ac:dyDescent="0.3">
      <c r="B589" s="217"/>
      <c r="C589" s="227"/>
      <c r="D589" s="227"/>
      <c r="E589" s="219" t="str">
        <f t="shared" si="321"/>
        <v/>
      </c>
      <c r="F589" s="220"/>
      <c r="G589" s="274" t="str">
        <f>IFERROR(VLOOKUP(F589,'Data (hidden)'!N572:O717,2,FALSE),"")</f>
        <v/>
      </c>
      <c r="H589" s="266"/>
      <c r="I589" s="221"/>
      <c r="J589" s="254">
        <f t="shared" si="319"/>
        <v>0</v>
      </c>
      <c r="K589" s="254" t="e">
        <f t="shared" si="320"/>
        <v>#VALUE!</v>
      </c>
      <c r="L589" s="254">
        <f t="shared" si="317"/>
        <v>0</v>
      </c>
      <c r="M589" s="255" t="str">
        <f t="shared" si="318"/>
        <v/>
      </c>
      <c r="N589" s="237"/>
      <c r="O589" s="224"/>
      <c r="P589" s="224"/>
      <c r="Q589" s="224"/>
      <c r="R589" s="225"/>
      <c r="S589" s="225"/>
      <c r="T589" s="225"/>
      <c r="U589" s="226"/>
      <c r="V589" s="223"/>
      <c r="W589" s="224"/>
      <c r="X589" s="238"/>
      <c r="Y589" s="239"/>
      <c r="Z589" s="225"/>
      <c r="AA589" s="224"/>
      <c r="AB589" s="236"/>
      <c r="CC589" s="217"/>
      <c r="CD589" s="227"/>
    </row>
    <row r="590" spans="2:82" ht="30" customHeight="1" x14ac:dyDescent="0.3">
      <c r="B590" s="217"/>
      <c r="C590" s="227"/>
      <c r="D590" s="227"/>
      <c r="E590" s="219" t="str">
        <f t="shared" si="321"/>
        <v/>
      </c>
      <c r="F590" s="220"/>
      <c r="G590" s="274" t="str">
        <f>IFERROR(VLOOKUP(F590,'Data (hidden)'!N573:O718,2,FALSE),"")</f>
        <v/>
      </c>
      <c r="H590" s="266"/>
      <c r="I590" s="221"/>
      <c r="J590" s="254">
        <f t="shared" si="319"/>
        <v>0</v>
      </c>
      <c r="K590" s="254" t="e">
        <f t="shared" si="320"/>
        <v>#VALUE!</v>
      </c>
      <c r="L590" s="254">
        <f t="shared" si="317"/>
        <v>0</v>
      </c>
      <c r="M590" s="255" t="str">
        <f t="shared" si="318"/>
        <v/>
      </c>
      <c r="N590" s="237"/>
      <c r="O590" s="224"/>
      <c r="P590" s="224"/>
      <c r="Q590" s="224"/>
      <c r="R590" s="225"/>
      <c r="S590" s="225"/>
      <c r="T590" s="225"/>
      <c r="U590" s="226"/>
      <c r="V590" s="223"/>
      <c r="W590" s="224"/>
      <c r="X590" s="238"/>
      <c r="Y590" s="239"/>
      <c r="Z590" s="225"/>
      <c r="AA590" s="224"/>
      <c r="AB590" s="236"/>
      <c r="CC590" s="217"/>
      <c r="CD590" s="227"/>
    </row>
    <row r="591" spans="2:82" ht="30" customHeight="1" x14ac:dyDescent="0.3">
      <c r="B591" s="217"/>
      <c r="C591" s="227"/>
      <c r="D591" s="227"/>
      <c r="E591" s="219" t="str">
        <f t="shared" si="321"/>
        <v/>
      </c>
      <c r="F591" s="220"/>
      <c r="G591" s="274" t="str">
        <f>IFERROR(VLOOKUP(F591,'Data (hidden)'!N574:O719,2,FALSE),"")</f>
        <v/>
      </c>
      <c r="H591" s="266"/>
      <c r="I591" s="221"/>
      <c r="J591" s="254">
        <f t="shared" si="319"/>
        <v>0</v>
      </c>
      <c r="K591" s="254" t="e">
        <f t="shared" si="320"/>
        <v>#VALUE!</v>
      </c>
      <c r="L591" s="254">
        <f t="shared" si="317"/>
        <v>0</v>
      </c>
      <c r="M591" s="255" t="str">
        <f t="shared" si="318"/>
        <v/>
      </c>
      <c r="N591" s="237"/>
      <c r="O591" s="224"/>
      <c r="P591" s="224"/>
      <c r="Q591" s="224"/>
      <c r="R591" s="225"/>
      <c r="S591" s="225"/>
      <c r="T591" s="225"/>
      <c r="U591" s="226"/>
      <c r="V591" s="223"/>
      <c r="W591" s="224"/>
      <c r="X591" s="238"/>
      <c r="Y591" s="239"/>
      <c r="Z591" s="225"/>
      <c r="AA591" s="224"/>
      <c r="AB591" s="236"/>
      <c r="CC591" s="217"/>
      <c r="CD591" s="227"/>
    </row>
    <row r="592" spans="2:82" ht="30" customHeight="1" x14ac:dyDescent="0.3">
      <c r="B592" s="217"/>
      <c r="C592" s="227"/>
      <c r="D592" s="227"/>
      <c r="E592" s="219" t="str">
        <f t="shared" si="321"/>
        <v/>
      </c>
      <c r="F592" s="220"/>
      <c r="G592" s="274" t="str">
        <f>IFERROR(VLOOKUP(F592,'Data (hidden)'!N575:O720,2,FALSE),"")</f>
        <v/>
      </c>
      <c r="H592" s="266"/>
      <c r="I592" s="221"/>
      <c r="J592" s="254">
        <f t="shared" si="319"/>
        <v>0</v>
      </c>
      <c r="K592" s="254" t="e">
        <f t="shared" si="320"/>
        <v>#VALUE!</v>
      </c>
      <c r="L592" s="254">
        <f t="shared" si="317"/>
        <v>0</v>
      </c>
      <c r="M592" s="255" t="str">
        <f t="shared" si="318"/>
        <v/>
      </c>
      <c r="N592" s="237"/>
      <c r="O592" s="224"/>
      <c r="P592" s="224"/>
      <c r="Q592" s="224"/>
      <c r="R592" s="225"/>
      <c r="S592" s="225"/>
      <c r="T592" s="225"/>
      <c r="U592" s="226"/>
      <c r="V592" s="223"/>
      <c r="W592" s="224"/>
      <c r="X592" s="238"/>
      <c r="Y592" s="239"/>
      <c r="Z592" s="225"/>
      <c r="AA592" s="224"/>
      <c r="AB592" s="236"/>
      <c r="CC592" s="217"/>
      <c r="CD592" s="227"/>
    </row>
    <row r="593" spans="2:82" ht="30" customHeight="1" x14ac:dyDescent="0.3">
      <c r="B593" s="217"/>
      <c r="C593" s="227"/>
      <c r="D593" s="227"/>
      <c r="E593" s="219" t="str">
        <f t="shared" si="321"/>
        <v/>
      </c>
      <c r="F593" s="220"/>
      <c r="G593" s="274" t="str">
        <f>IFERROR(VLOOKUP(F593,'Data (hidden)'!N576:O721,2,FALSE),"")</f>
        <v/>
      </c>
      <c r="H593" s="266"/>
      <c r="I593" s="221"/>
      <c r="J593" s="254">
        <f t="shared" si="319"/>
        <v>0</v>
      </c>
      <c r="K593" s="254" t="e">
        <f t="shared" si="320"/>
        <v>#VALUE!</v>
      </c>
      <c r="L593" s="254">
        <f t="shared" si="317"/>
        <v>0</v>
      </c>
      <c r="M593" s="255" t="str">
        <f t="shared" si="318"/>
        <v/>
      </c>
      <c r="N593" s="237"/>
      <c r="O593" s="224"/>
      <c r="P593" s="224"/>
      <c r="Q593" s="224"/>
      <c r="R593" s="225"/>
      <c r="S593" s="225"/>
      <c r="T593" s="225"/>
      <c r="U593" s="226"/>
      <c r="V593" s="223"/>
      <c r="W593" s="224"/>
      <c r="X593" s="238"/>
      <c r="Y593" s="239"/>
      <c r="Z593" s="225"/>
      <c r="AA593" s="224"/>
      <c r="AB593" s="236"/>
      <c r="CC593" s="217"/>
      <c r="CD593" s="227"/>
    </row>
    <row r="594" spans="2:82" ht="30" customHeight="1" x14ac:dyDescent="0.3">
      <c r="B594" s="217"/>
      <c r="C594" s="227"/>
      <c r="D594" s="227"/>
      <c r="E594" s="219" t="str">
        <f t="shared" si="321"/>
        <v/>
      </c>
      <c r="F594" s="220"/>
      <c r="G594" s="274" t="str">
        <f>IFERROR(VLOOKUP(F594,'Data (hidden)'!N577:O722,2,FALSE),"")</f>
        <v/>
      </c>
      <c r="H594" s="266"/>
      <c r="I594" s="221"/>
      <c r="J594" s="254">
        <f t="shared" si="319"/>
        <v>0</v>
      </c>
      <c r="K594" s="254" t="e">
        <f t="shared" si="320"/>
        <v>#VALUE!</v>
      </c>
      <c r="L594" s="254">
        <f t="shared" si="317"/>
        <v>0</v>
      </c>
      <c r="M594" s="255" t="str">
        <f t="shared" si="318"/>
        <v/>
      </c>
      <c r="N594" s="237"/>
      <c r="O594" s="224"/>
      <c r="P594" s="224"/>
      <c r="Q594" s="224"/>
      <c r="R594" s="225"/>
      <c r="S594" s="225"/>
      <c r="T594" s="225"/>
      <c r="U594" s="226"/>
      <c r="V594" s="223"/>
      <c r="W594" s="224"/>
      <c r="X594" s="238"/>
      <c r="Y594" s="239"/>
      <c r="Z594" s="225"/>
      <c r="AA594" s="224"/>
      <c r="AB594" s="236"/>
      <c r="CC594" s="217"/>
      <c r="CD594" s="227"/>
    </row>
    <row r="595" spans="2:82" ht="30" customHeight="1" x14ac:dyDescent="0.3">
      <c r="B595" s="217"/>
      <c r="C595" s="227"/>
      <c r="D595" s="227"/>
      <c r="E595" s="219" t="str">
        <f t="shared" si="321"/>
        <v/>
      </c>
      <c r="F595" s="220"/>
      <c r="G595" s="274" t="str">
        <f>IFERROR(VLOOKUP(F595,'Data (hidden)'!N578:O723,2,FALSE),"")</f>
        <v/>
      </c>
      <c r="H595" s="266"/>
      <c r="I595" s="221"/>
      <c r="J595" s="254">
        <f t="shared" si="319"/>
        <v>0</v>
      </c>
      <c r="K595" s="254" t="e">
        <f t="shared" si="320"/>
        <v>#VALUE!</v>
      </c>
      <c r="L595" s="254">
        <f t="shared" ref="L595:L658" si="322">D595*0.01</f>
        <v>0</v>
      </c>
      <c r="M595" s="255" t="str">
        <f t="shared" ref="M595:M658" si="323">IFERROR(K595*I595,"")</f>
        <v/>
      </c>
      <c r="N595" s="237"/>
      <c r="O595" s="224"/>
      <c r="P595" s="224"/>
      <c r="Q595" s="224"/>
      <c r="R595" s="225"/>
      <c r="S595" s="225"/>
      <c r="T595" s="225"/>
      <c r="U595" s="226"/>
      <c r="V595" s="223"/>
      <c r="W595" s="224"/>
      <c r="X595" s="238"/>
      <c r="Y595" s="239"/>
      <c r="Z595" s="225"/>
      <c r="AA595" s="224"/>
      <c r="AB595" s="236"/>
      <c r="CC595" s="217"/>
      <c r="CD595" s="227"/>
    </row>
    <row r="596" spans="2:82" ht="30" customHeight="1" x14ac:dyDescent="0.3">
      <c r="B596" s="217"/>
      <c r="C596" s="227"/>
      <c r="D596" s="227"/>
      <c r="E596" s="219" t="str">
        <f t="shared" si="321"/>
        <v/>
      </c>
      <c r="F596" s="220"/>
      <c r="G596" s="274" t="str">
        <f>IFERROR(VLOOKUP(F596,'Data (hidden)'!N579:O724,2,FALSE),"")</f>
        <v/>
      </c>
      <c r="H596" s="266"/>
      <c r="I596" s="221"/>
      <c r="J596" s="254">
        <f t="shared" ref="J596:J659" si="324">H596*0.01</f>
        <v>0</v>
      </c>
      <c r="K596" s="254" t="e">
        <f t="shared" ref="K596:K659" si="325">E596*J596</f>
        <v>#VALUE!</v>
      </c>
      <c r="L596" s="254">
        <f t="shared" si="322"/>
        <v>0</v>
      </c>
      <c r="M596" s="255" t="str">
        <f t="shared" si="323"/>
        <v/>
      </c>
      <c r="N596" s="237"/>
      <c r="O596" s="224"/>
      <c r="P596" s="224"/>
      <c r="Q596" s="224"/>
      <c r="R596" s="225"/>
      <c r="S596" s="225"/>
      <c r="T596" s="225"/>
      <c r="U596" s="226"/>
      <c r="V596" s="223"/>
      <c r="W596" s="224"/>
      <c r="X596" s="238"/>
      <c r="Y596" s="239"/>
      <c r="Z596" s="225"/>
      <c r="AA596" s="224"/>
      <c r="AB596" s="236"/>
      <c r="CC596" s="217"/>
      <c r="CD596" s="227"/>
    </row>
    <row r="597" spans="2:82" ht="30" customHeight="1" x14ac:dyDescent="0.3">
      <c r="B597" s="217"/>
      <c r="C597" s="227"/>
      <c r="D597" s="227"/>
      <c r="E597" s="219" t="str">
        <f t="shared" si="321"/>
        <v/>
      </c>
      <c r="F597" s="220"/>
      <c r="G597" s="274" t="str">
        <f>IFERROR(VLOOKUP(F597,'Data (hidden)'!N580:O725,2,FALSE),"")</f>
        <v/>
      </c>
      <c r="H597" s="266"/>
      <c r="I597" s="221"/>
      <c r="J597" s="254">
        <f t="shared" si="324"/>
        <v>0</v>
      </c>
      <c r="K597" s="254" t="e">
        <f t="shared" si="325"/>
        <v>#VALUE!</v>
      </c>
      <c r="L597" s="254">
        <f t="shared" si="322"/>
        <v>0</v>
      </c>
      <c r="M597" s="255" t="str">
        <f t="shared" si="323"/>
        <v/>
      </c>
      <c r="N597" s="237"/>
      <c r="O597" s="224"/>
      <c r="P597" s="224"/>
      <c r="Q597" s="224"/>
      <c r="R597" s="225"/>
      <c r="S597" s="225"/>
      <c r="T597" s="225"/>
      <c r="U597" s="226"/>
      <c r="V597" s="223"/>
      <c r="W597" s="224"/>
      <c r="X597" s="238"/>
      <c r="Y597" s="239"/>
      <c r="Z597" s="225"/>
      <c r="AA597" s="224"/>
      <c r="AB597" s="236"/>
      <c r="CC597" s="217"/>
      <c r="CD597" s="227"/>
    </row>
    <row r="598" spans="2:82" ht="30" customHeight="1" x14ac:dyDescent="0.3">
      <c r="B598" s="217"/>
      <c r="C598" s="227"/>
      <c r="D598" s="227"/>
      <c r="E598" s="219" t="str">
        <f t="shared" si="321"/>
        <v/>
      </c>
      <c r="F598" s="220"/>
      <c r="G598" s="274" t="str">
        <f>IFERROR(VLOOKUP(F598,'Data (hidden)'!N581:O726,2,FALSE),"")</f>
        <v/>
      </c>
      <c r="H598" s="266"/>
      <c r="I598" s="221"/>
      <c r="J598" s="254">
        <f t="shared" si="324"/>
        <v>0</v>
      </c>
      <c r="K598" s="254" t="e">
        <f t="shared" si="325"/>
        <v>#VALUE!</v>
      </c>
      <c r="L598" s="254">
        <f t="shared" si="322"/>
        <v>0</v>
      </c>
      <c r="M598" s="255" t="str">
        <f t="shared" si="323"/>
        <v/>
      </c>
      <c r="N598" s="237"/>
      <c r="O598" s="224"/>
      <c r="P598" s="224"/>
      <c r="Q598" s="224"/>
      <c r="R598" s="225"/>
      <c r="S598" s="225"/>
      <c r="T598" s="225"/>
      <c r="U598" s="226"/>
      <c r="V598" s="223"/>
      <c r="W598" s="224"/>
      <c r="X598" s="238"/>
      <c r="Y598" s="239"/>
      <c r="Z598" s="225"/>
      <c r="AA598" s="224"/>
      <c r="AB598" s="236"/>
      <c r="CC598" s="217"/>
      <c r="CD598" s="227"/>
    </row>
    <row r="599" spans="2:82" ht="30" customHeight="1" x14ac:dyDescent="0.3">
      <c r="B599" s="217"/>
      <c r="C599" s="227"/>
      <c r="D599" s="227"/>
      <c r="E599" s="219" t="str">
        <f t="shared" si="321"/>
        <v/>
      </c>
      <c r="F599" s="220"/>
      <c r="G599" s="274" t="str">
        <f>IFERROR(VLOOKUP(F599,'Data (hidden)'!N582:O727,2,FALSE),"")</f>
        <v/>
      </c>
      <c r="H599" s="266"/>
      <c r="I599" s="221"/>
      <c r="J599" s="254">
        <f t="shared" si="324"/>
        <v>0</v>
      </c>
      <c r="K599" s="254" t="e">
        <f t="shared" si="325"/>
        <v>#VALUE!</v>
      </c>
      <c r="L599" s="254">
        <f t="shared" si="322"/>
        <v>0</v>
      </c>
      <c r="M599" s="255" t="str">
        <f t="shared" si="323"/>
        <v/>
      </c>
      <c r="N599" s="237"/>
      <c r="O599" s="224"/>
      <c r="P599" s="224"/>
      <c r="Q599" s="224"/>
      <c r="R599" s="225"/>
      <c r="S599" s="225"/>
      <c r="T599" s="225"/>
      <c r="U599" s="226"/>
      <c r="V599" s="223"/>
      <c r="W599" s="224"/>
      <c r="X599" s="238"/>
      <c r="Y599" s="239"/>
      <c r="Z599" s="225"/>
      <c r="AA599" s="224"/>
      <c r="AB599" s="236"/>
      <c r="CC599" s="217"/>
      <c r="CD599" s="227"/>
    </row>
    <row r="600" spans="2:82" ht="30" customHeight="1" x14ac:dyDescent="0.3">
      <c r="B600" s="217"/>
      <c r="C600" s="227"/>
      <c r="D600" s="227"/>
      <c r="E600" s="219" t="str">
        <f t="shared" si="321"/>
        <v/>
      </c>
      <c r="F600" s="220"/>
      <c r="G600" s="274" t="str">
        <f>IFERROR(VLOOKUP(F600,'Data (hidden)'!N583:O728,2,FALSE),"")</f>
        <v/>
      </c>
      <c r="H600" s="266"/>
      <c r="I600" s="221"/>
      <c r="J600" s="254">
        <f t="shared" si="324"/>
        <v>0</v>
      </c>
      <c r="K600" s="254" t="e">
        <f t="shared" si="325"/>
        <v>#VALUE!</v>
      </c>
      <c r="L600" s="254">
        <f t="shared" si="322"/>
        <v>0</v>
      </c>
      <c r="M600" s="255" t="str">
        <f t="shared" si="323"/>
        <v/>
      </c>
      <c r="N600" s="237"/>
      <c r="O600" s="224"/>
      <c r="P600" s="224"/>
      <c r="Q600" s="224"/>
      <c r="R600" s="225"/>
      <c r="S600" s="225"/>
      <c r="T600" s="225"/>
      <c r="U600" s="226"/>
      <c r="V600" s="223"/>
      <c r="W600" s="224"/>
      <c r="X600" s="238"/>
      <c r="Y600" s="239"/>
      <c r="Z600" s="225"/>
      <c r="AA600" s="224"/>
      <c r="AB600" s="236"/>
      <c r="CC600" s="217"/>
      <c r="CD600" s="227"/>
    </row>
    <row r="601" spans="2:82" ht="30" customHeight="1" x14ac:dyDescent="0.3">
      <c r="B601" s="217"/>
      <c r="C601" s="227"/>
      <c r="D601" s="227"/>
      <c r="E601" s="219" t="str">
        <f t="shared" si="321"/>
        <v/>
      </c>
      <c r="F601" s="220"/>
      <c r="G601" s="274" t="str">
        <f>IFERROR(VLOOKUP(F601,'Data (hidden)'!N584:O729,2,FALSE),"")</f>
        <v/>
      </c>
      <c r="H601" s="266"/>
      <c r="I601" s="221"/>
      <c r="J601" s="254">
        <f t="shared" si="324"/>
        <v>0</v>
      </c>
      <c r="K601" s="254" t="e">
        <f t="shared" si="325"/>
        <v>#VALUE!</v>
      </c>
      <c r="L601" s="254">
        <f t="shared" si="322"/>
        <v>0</v>
      </c>
      <c r="M601" s="255" t="str">
        <f t="shared" si="323"/>
        <v/>
      </c>
      <c r="N601" s="237"/>
      <c r="O601" s="224"/>
      <c r="P601" s="224"/>
      <c r="Q601" s="224"/>
      <c r="R601" s="225"/>
      <c r="S601" s="225"/>
      <c r="T601" s="225"/>
      <c r="U601" s="226"/>
      <c r="V601" s="223"/>
      <c r="W601" s="224"/>
      <c r="X601" s="238"/>
      <c r="Y601" s="239"/>
      <c r="Z601" s="225"/>
      <c r="AA601" s="224"/>
      <c r="AB601" s="236"/>
      <c r="CC601" s="217"/>
      <c r="CD601" s="227"/>
    </row>
    <row r="602" spans="2:82" ht="30" customHeight="1" x14ac:dyDescent="0.3">
      <c r="B602" s="217"/>
      <c r="C602" s="227"/>
      <c r="D602" s="227"/>
      <c r="E602" s="219" t="str">
        <f t="shared" si="321"/>
        <v/>
      </c>
      <c r="F602" s="220"/>
      <c r="G602" s="274" t="str">
        <f>IFERROR(VLOOKUP(F602,'Data (hidden)'!N585:O730,2,FALSE),"")</f>
        <v/>
      </c>
      <c r="H602" s="266"/>
      <c r="I602" s="221"/>
      <c r="J602" s="254">
        <f t="shared" si="324"/>
        <v>0</v>
      </c>
      <c r="K602" s="254" t="e">
        <f t="shared" si="325"/>
        <v>#VALUE!</v>
      </c>
      <c r="L602" s="254">
        <f t="shared" si="322"/>
        <v>0</v>
      </c>
      <c r="M602" s="255" t="str">
        <f t="shared" si="323"/>
        <v/>
      </c>
      <c r="N602" s="237"/>
      <c r="O602" s="224"/>
      <c r="P602" s="224"/>
      <c r="Q602" s="224"/>
      <c r="R602" s="225"/>
      <c r="S602" s="225"/>
      <c r="T602" s="225"/>
      <c r="U602" s="226"/>
      <c r="V602" s="223"/>
      <c r="W602" s="224"/>
      <c r="X602" s="238"/>
      <c r="Y602" s="239"/>
      <c r="Z602" s="225"/>
      <c r="AA602" s="224"/>
      <c r="AB602" s="236"/>
      <c r="CC602" s="217"/>
      <c r="CD602" s="227"/>
    </row>
    <row r="603" spans="2:82" ht="30" customHeight="1" x14ac:dyDescent="0.3">
      <c r="B603" s="217"/>
      <c r="C603" s="227"/>
      <c r="D603" s="227"/>
      <c r="E603" s="219" t="str">
        <f t="shared" si="321"/>
        <v/>
      </c>
      <c r="F603" s="220"/>
      <c r="G603" s="274" t="str">
        <f>IFERROR(VLOOKUP(F603,'Data (hidden)'!N586:O731,2,FALSE),"")</f>
        <v/>
      </c>
      <c r="H603" s="266"/>
      <c r="I603" s="221"/>
      <c r="J603" s="254">
        <f t="shared" si="324"/>
        <v>0</v>
      </c>
      <c r="K603" s="254" t="e">
        <f t="shared" si="325"/>
        <v>#VALUE!</v>
      </c>
      <c r="L603" s="254">
        <f t="shared" si="322"/>
        <v>0</v>
      </c>
      <c r="M603" s="255" t="str">
        <f t="shared" si="323"/>
        <v/>
      </c>
      <c r="N603" s="237"/>
      <c r="O603" s="224"/>
      <c r="P603" s="224"/>
      <c r="Q603" s="224"/>
      <c r="R603" s="225"/>
      <c r="S603" s="225"/>
      <c r="T603" s="225"/>
      <c r="U603" s="226"/>
      <c r="V603" s="223"/>
      <c r="W603" s="224"/>
      <c r="X603" s="238"/>
      <c r="Y603" s="239"/>
      <c r="Z603" s="225"/>
      <c r="AA603" s="224"/>
      <c r="AB603" s="236"/>
      <c r="CC603" s="217"/>
      <c r="CD603" s="227"/>
    </row>
    <row r="604" spans="2:82" ht="30" customHeight="1" x14ac:dyDescent="0.3">
      <c r="B604" s="217"/>
      <c r="C604" s="227"/>
      <c r="D604" s="227"/>
      <c r="E604" s="219" t="str">
        <f t="shared" si="321"/>
        <v/>
      </c>
      <c r="F604" s="220"/>
      <c r="G604" s="274" t="str">
        <f>IFERROR(VLOOKUP(F604,'Data (hidden)'!N587:O732,2,FALSE),"")</f>
        <v/>
      </c>
      <c r="H604" s="266"/>
      <c r="I604" s="221"/>
      <c r="J604" s="254">
        <f t="shared" si="324"/>
        <v>0</v>
      </c>
      <c r="K604" s="254" t="e">
        <f t="shared" si="325"/>
        <v>#VALUE!</v>
      </c>
      <c r="L604" s="254">
        <f t="shared" si="322"/>
        <v>0</v>
      </c>
      <c r="M604" s="255" t="str">
        <f t="shared" si="323"/>
        <v/>
      </c>
      <c r="N604" s="237"/>
      <c r="O604" s="224"/>
      <c r="P604" s="224"/>
      <c r="Q604" s="224"/>
      <c r="R604" s="225"/>
      <c r="S604" s="225"/>
      <c r="T604" s="225"/>
      <c r="U604" s="226"/>
      <c r="V604" s="223"/>
      <c r="W604" s="224"/>
      <c r="X604" s="238"/>
      <c r="Y604" s="239"/>
      <c r="Z604" s="225"/>
      <c r="AA604" s="224"/>
      <c r="AB604" s="236"/>
      <c r="CC604" s="217"/>
      <c r="CD604" s="227"/>
    </row>
    <row r="605" spans="2:82" ht="30" customHeight="1" x14ac:dyDescent="0.3">
      <c r="B605" s="217"/>
      <c r="C605" s="227"/>
      <c r="D605" s="227"/>
      <c r="E605" s="219" t="str">
        <f t="shared" si="321"/>
        <v/>
      </c>
      <c r="F605" s="220"/>
      <c r="G605" s="274" t="str">
        <f>IFERROR(VLOOKUP(F605,'Data (hidden)'!N588:O733,2,FALSE),"")</f>
        <v/>
      </c>
      <c r="H605" s="266"/>
      <c r="I605" s="221"/>
      <c r="J605" s="254">
        <f t="shared" si="324"/>
        <v>0</v>
      </c>
      <c r="K605" s="254" t="e">
        <f t="shared" si="325"/>
        <v>#VALUE!</v>
      </c>
      <c r="L605" s="254">
        <f t="shared" si="322"/>
        <v>0</v>
      </c>
      <c r="M605" s="255" t="str">
        <f t="shared" si="323"/>
        <v/>
      </c>
      <c r="N605" s="237"/>
      <c r="O605" s="224"/>
      <c r="P605" s="224"/>
      <c r="Q605" s="224"/>
      <c r="R605" s="225"/>
      <c r="S605" s="225"/>
      <c r="T605" s="225"/>
      <c r="U605" s="226"/>
      <c r="V605" s="223"/>
      <c r="W605" s="224"/>
      <c r="X605" s="238"/>
      <c r="Y605" s="239"/>
      <c r="Z605" s="225"/>
      <c r="AA605" s="224"/>
      <c r="AB605" s="236"/>
      <c r="CC605" s="217"/>
      <c r="CD605" s="227"/>
    </row>
    <row r="606" spans="2:82" ht="30" customHeight="1" x14ac:dyDescent="0.3">
      <c r="B606" s="217"/>
      <c r="C606" s="227"/>
      <c r="D606" s="227"/>
      <c r="E606" s="219" t="str">
        <f t="shared" si="321"/>
        <v/>
      </c>
      <c r="F606" s="220"/>
      <c r="G606" s="274" t="str">
        <f>IFERROR(VLOOKUP(F606,'Data (hidden)'!N589:O734,2,FALSE),"")</f>
        <v/>
      </c>
      <c r="H606" s="266"/>
      <c r="I606" s="221"/>
      <c r="J606" s="254">
        <f t="shared" si="324"/>
        <v>0</v>
      </c>
      <c r="K606" s="254" t="e">
        <f t="shared" si="325"/>
        <v>#VALUE!</v>
      </c>
      <c r="L606" s="254">
        <f t="shared" si="322"/>
        <v>0</v>
      </c>
      <c r="M606" s="255" t="str">
        <f t="shared" si="323"/>
        <v/>
      </c>
      <c r="N606" s="237"/>
      <c r="O606" s="224"/>
      <c r="P606" s="224"/>
      <c r="Q606" s="224"/>
      <c r="R606" s="225"/>
      <c r="S606" s="225"/>
      <c r="T606" s="225"/>
      <c r="U606" s="226"/>
      <c r="V606" s="223"/>
      <c r="W606" s="224"/>
      <c r="X606" s="238"/>
      <c r="Y606" s="239"/>
      <c r="Z606" s="225"/>
      <c r="AA606" s="224"/>
      <c r="AB606" s="236"/>
      <c r="CC606" s="217"/>
      <c r="CD606" s="227"/>
    </row>
    <row r="607" spans="2:82" ht="30" customHeight="1" x14ac:dyDescent="0.3">
      <c r="B607" s="217"/>
      <c r="C607" s="227"/>
      <c r="D607" s="227"/>
      <c r="E607" s="219" t="str">
        <f t="shared" si="321"/>
        <v/>
      </c>
      <c r="F607" s="220"/>
      <c r="G607" s="274" t="str">
        <f>IFERROR(VLOOKUP(F607,'Data (hidden)'!N590:O735,2,FALSE),"")</f>
        <v/>
      </c>
      <c r="H607" s="266"/>
      <c r="I607" s="221"/>
      <c r="J607" s="254">
        <f t="shared" si="324"/>
        <v>0</v>
      </c>
      <c r="K607" s="254" t="e">
        <f t="shared" si="325"/>
        <v>#VALUE!</v>
      </c>
      <c r="L607" s="254">
        <f t="shared" si="322"/>
        <v>0</v>
      </c>
      <c r="M607" s="255" t="str">
        <f t="shared" si="323"/>
        <v/>
      </c>
      <c r="N607" s="237"/>
      <c r="O607" s="224"/>
      <c r="P607" s="224"/>
      <c r="Q607" s="224"/>
      <c r="R607" s="225"/>
      <c r="S607" s="225"/>
      <c r="T607" s="225"/>
      <c r="U607" s="226"/>
      <c r="V607" s="223"/>
      <c r="W607" s="224"/>
      <c r="X607" s="238"/>
      <c r="Y607" s="239"/>
      <c r="Z607" s="225"/>
      <c r="AA607" s="224"/>
      <c r="AB607" s="236"/>
      <c r="CC607" s="217"/>
      <c r="CD607" s="227"/>
    </row>
    <row r="608" spans="2:82" ht="30" customHeight="1" x14ac:dyDescent="0.3">
      <c r="B608" s="217"/>
      <c r="C608" s="227"/>
      <c r="D608" s="227"/>
      <c r="E608" s="219" t="str">
        <f t="shared" si="321"/>
        <v/>
      </c>
      <c r="F608" s="220"/>
      <c r="G608" s="274" t="str">
        <f>IFERROR(VLOOKUP(F608,'Data (hidden)'!N591:O736,2,FALSE),"")</f>
        <v/>
      </c>
      <c r="H608" s="266"/>
      <c r="I608" s="221"/>
      <c r="J608" s="254">
        <f t="shared" si="324"/>
        <v>0</v>
      </c>
      <c r="K608" s="254" t="e">
        <f t="shared" si="325"/>
        <v>#VALUE!</v>
      </c>
      <c r="L608" s="254">
        <f t="shared" si="322"/>
        <v>0</v>
      </c>
      <c r="M608" s="255" t="str">
        <f t="shared" si="323"/>
        <v/>
      </c>
      <c r="N608" s="237"/>
      <c r="O608" s="224"/>
      <c r="P608" s="224"/>
      <c r="Q608" s="224"/>
      <c r="R608" s="225"/>
      <c r="S608" s="225"/>
      <c r="T608" s="225"/>
      <c r="U608" s="226"/>
      <c r="V608" s="223"/>
      <c r="W608" s="224"/>
      <c r="X608" s="238"/>
      <c r="Y608" s="239"/>
      <c r="Z608" s="225"/>
      <c r="AA608" s="224"/>
      <c r="AB608" s="236"/>
      <c r="CC608" s="217"/>
      <c r="CD608" s="227"/>
    </row>
    <row r="609" spans="2:82" ht="30" customHeight="1" x14ac:dyDescent="0.3">
      <c r="B609" s="217"/>
      <c r="C609" s="227"/>
      <c r="D609" s="227"/>
      <c r="E609" s="219" t="str">
        <f t="shared" si="321"/>
        <v/>
      </c>
      <c r="F609" s="220"/>
      <c r="G609" s="274" t="str">
        <f>IFERROR(VLOOKUP(F609,'Data (hidden)'!N592:O737,2,FALSE),"")</f>
        <v/>
      </c>
      <c r="H609" s="266"/>
      <c r="I609" s="221"/>
      <c r="J609" s="254">
        <f t="shared" si="324"/>
        <v>0</v>
      </c>
      <c r="K609" s="254" t="e">
        <f t="shared" si="325"/>
        <v>#VALUE!</v>
      </c>
      <c r="L609" s="254">
        <f t="shared" si="322"/>
        <v>0</v>
      </c>
      <c r="M609" s="255" t="str">
        <f t="shared" si="323"/>
        <v/>
      </c>
      <c r="N609" s="237"/>
      <c r="O609" s="224"/>
      <c r="P609" s="224"/>
      <c r="Q609" s="224"/>
      <c r="R609" s="225"/>
      <c r="S609" s="225"/>
      <c r="T609" s="225"/>
      <c r="U609" s="226"/>
      <c r="V609" s="223"/>
      <c r="W609" s="224"/>
      <c r="X609" s="238"/>
      <c r="Y609" s="239"/>
      <c r="Z609" s="225"/>
      <c r="AA609" s="224"/>
      <c r="AB609" s="236"/>
      <c r="CC609" s="217"/>
      <c r="CD609" s="227"/>
    </row>
    <row r="610" spans="2:82" ht="30" customHeight="1" x14ac:dyDescent="0.3">
      <c r="B610" s="217"/>
      <c r="C610" s="227"/>
      <c r="D610" s="227"/>
      <c r="E610" s="219" t="str">
        <f t="shared" si="321"/>
        <v/>
      </c>
      <c r="F610" s="220"/>
      <c r="G610" s="274" t="str">
        <f>IFERROR(VLOOKUP(F610,'Data (hidden)'!N593:O738,2,FALSE),"")</f>
        <v/>
      </c>
      <c r="H610" s="266"/>
      <c r="I610" s="221"/>
      <c r="J610" s="254">
        <f t="shared" si="324"/>
        <v>0</v>
      </c>
      <c r="K610" s="254" t="e">
        <f t="shared" si="325"/>
        <v>#VALUE!</v>
      </c>
      <c r="L610" s="254">
        <f t="shared" si="322"/>
        <v>0</v>
      </c>
      <c r="M610" s="255" t="str">
        <f t="shared" si="323"/>
        <v/>
      </c>
      <c r="N610" s="237"/>
      <c r="O610" s="224"/>
      <c r="P610" s="224"/>
      <c r="Q610" s="224"/>
      <c r="R610" s="225"/>
      <c r="S610" s="225"/>
      <c r="T610" s="225"/>
      <c r="U610" s="226"/>
      <c r="V610" s="223"/>
      <c r="W610" s="224"/>
      <c r="X610" s="238"/>
      <c r="Y610" s="239"/>
      <c r="Z610" s="225"/>
      <c r="AA610" s="224"/>
      <c r="AB610" s="236"/>
      <c r="CC610" s="217"/>
      <c r="CD610" s="227"/>
    </row>
    <row r="611" spans="2:82" ht="30" customHeight="1" x14ac:dyDescent="0.3">
      <c r="B611" s="217"/>
      <c r="C611" s="227"/>
      <c r="D611" s="227"/>
      <c r="E611" s="219" t="str">
        <f t="shared" si="321"/>
        <v/>
      </c>
      <c r="F611" s="220"/>
      <c r="G611" s="274" t="str">
        <f>IFERROR(VLOOKUP(F611,'Data (hidden)'!N594:O739,2,FALSE),"")</f>
        <v/>
      </c>
      <c r="H611" s="266"/>
      <c r="I611" s="221"/>
      <c r="J611" s="254">
        <f t="shared" si="324"/>
        <v>0</v>
      </c>
      <c r="K611" s="254" t="e">
        <f t="shared" si="325"/>
        <v>#VALUE!</v>
      </c>
      <c r="L611" s="254">
        <f t="shared" si="322"/>
        <v>0</v>
      </c>
      <c r="M611" s="255" t="str">
        <f t="shared" si="323"/>
        <v/>
      </c>
      <c r="N611" s="237"/>
      <c r="O611" s="224"/>
      <c r="P611" s="224"/>
      <c r="Q611" s="224"/>
      <c r="R611" s="225"/>
      <c r="S611" s="225"/>
      <c r="T611" s="225"/>
      <c r="U611" s="226"/>
      <c r="V611" s="223"/>
      <c r="W611" s="224"/>
      <c r="X611" s="238"/>
      <c r="Y611" s="239"/>
      <c r="Z611" s="225"/>
      <c r="AA611" s="224"/>
      <c r="AB611" s="236"/>
      <c r="CC611" s="217"/>
      <c r="CD611" s="227"/>
    </row>
    <row r="612" spans="2:82" ht="30" customHeight="1" x14ac:dyDescent="0.3">
      <c r="B612" s="217"/>
      <c r="C612" s="227"/>
      <c r="D612" s="227"/>
      <c r="E612" s="219" t="str">
        <f t="shared" si="321"/>
        <v/>
      </c>
      <c r="F612" s="220"/>
      <c r="G612" s="274" t="str">
        <f>IFERROR(VLOOKUP(F612,'Data (hidden)'!N595:O740,2,FALSE),"")</f>
        <v/>
      </c>
      <c r="H612" s="266"/>
      <c r="I612" s="221"/>
      <c r="J612" s="254">
        <f t="shared" si="324"/>
        <v>0</v>
      </c>
      <c r="K612" s="254" t="e">
        <f t="shared" si="325"/>
        <v>#VALUE!</v>
      </c>
      <c r="L612" s="254">
        <f t="shared" si="322"/>
        <v>0</v>
      </c>
      <c r="M612" s="255" t="str">
        <f t="shared" si="323"/>
        <v/>
      </c>
      <c r="N612" s="237"/>
      <c r="O612" s="224"/>
      <c r="P612" s="224"/>
      <c r="Q612" s="224"/>
      <c r="R612" s="225"/>
      <c r="S612" s="225"/>
      <c r="T612" s="225"/>
      <c r="U612" s="226"/>
      <c r="V612" s="223"/>
      <c r="W612" s="224"/>
      <c r="X612" s="238"/>
      <c r="Y612" s="239"/>
      <c r="Z612" s="225"/>
      <c r="AA612" s="224"/>
      <c r="AB612" s="236"/>
      <c r="CC612" s="217"/>
      <c r="CD612" s="227"/>
    </row>
    <row r="613" spans="2:82" ht="30" customHeight="1" x14ac:dyDescent="0.3">
      <c r="B613" s="217"/>
      <c r="C613" s="227"/>
      <c r="D613" s="227"/>
      <c r="E613" s="219" t="str">
        <f t="shared" si="321"/>
        <v/>
      </c>
      <c r="F613" s="220"/>
      <c r="G613" s="274" t="str">
        <f>IFERROR(VLOOKUP(F613,'Data (hidden)'!N596:O741,2,FALSE),"")</f>
        <v/>
      </c>
      <c r="H613" s="266"/>
      <c r="I613" s="221"/>
      <c r="J613" s="254">
        <f t="shared" si="324"/>
        <v>0</v>
      </c>
      <c r="K613" s="254" t="e">
        <f t="shared" si="325"/>
        <v>#VALUE!</v>
      </c>
      <c r="L613" s="254">
        <f t="shared" si="322"/>
        <v>0</v>
      </c>
      <c r="M613" s="255" t="str">
        <f t="shared" si="323"/>
        <v/>
      </c>
      <c r="N613" s="237"/>
      <c r="O613" s="224"/>
      <c r="P613" s="224"/>
      <c r="Q613" s="224"/>
      <c r="R613" s="225"/>
      <c r="S613" s="225"/>
      <c r="T613" s="225"/>
      <c r="U613" s="226"/>
      <c r="V613" s="223"/>
      <c r="W613" s="224"/>
      <c r="X613" s="238"/>
      <c r="Y613" s="239"/>
      <c r="Z613" s="225"/>
      <c r="AA613" s="224"/>
      <c r="AB613" s="236"/>
      <c r="CC613" s="217"/>
      <c r="CD613" s="227"/>
    </row>
    <row r="614" spans="2:82" ht="30" customHeight="1" x14ac:dyDescent="0.3">
      <c r="B614" s="217"/>
      <c r="C614" s="227"/>
      <c r="D614" s="227"/>
      <c r="E614" s="219" t="str">
        <f t="shared" si="321"/>
        <v/>
      </c>
      <c r="F614" s="220"/>
      <c r="G614" s="274" t="str">
        <f>IFERROR(VLOOKUP(F614,'Data (hidden)'!N597:O742,2,FALSE),"")</f>
        <v/>
      </c>
      <c r="H614" s="266"/>
      <c r="I614" s="221"/>
      <c r="J614" s="254">
        <f t="shared" si="324"/>
        <v>0</v>
      </c>
      <c r="K614" s="254" t="e">
        <f t="shared" si="325"/>
        <v>#VALUE!</v>
      </c>
      <c r="L614" s="254">
        <f t="shared" si="322"/>
        <v>0</v>
      </c>
      <c r="M614" s="255" t="str">
        <f t="shared" si="323"/>
        <v/>
      </c>
      <c r="N614" s="237"/>
      <c r="O614" s="224"/>
      <c r="P614" s="224"/>
      <c r="Q614" s="224"/>
      <c r="R614" s="225"/>
      <c r="S614" s="225"/>
      <c r="T614" s="225"/>
      <c r="U614" s="226"/>
      <c r="V614" s="223"/>
      <c r="W614" s="224"/>
      <c r="X614" s="238"/>
      <c r="Y614" s="239"/>
      <c r="Z614" s="225"/>
      <c r="AA614" s="224"/>
      <c r="AB614" s="236"/>
      <c r="CC614" s="217"/>
      <c r="CD614" s="227"/>
    </row>
    <row r="615" spans="2:82" ht="30" customHeight="1" x14ac:dyDescent="0.3">
      <c r="B615" s="217"/>
      <c r="C615" s="227"/>
      <c r="D615" s="227"/>
      <c r="E615" s="219" t="str">
        <f t="shared" si="321"/>
        <v/>
      </c>
      <c r="F615" s="220"/>
      <c r="G615" s="274" t="str">
        <f>IFERROR(VLOOKUP(F615,'Data (hidden)'!N598:O743,2,FALSE),"")</f>
        <v/>
      </c>
      <c r="H615" s="266"/>
      <c r="I615" s="221"/>
      <c r="J615" s="254">
        <f t="shared" si="324"/>
        <v>0</v>
      </c>
      <c r="K615" s="254" t="e">
        <f t="shared" si="325"/>
        <v>#VALUE!</v>
      </c>
      <c r="L615" s="254">
        <f t="shared" si="322"/>
        <v>0</v>
      </c>
      <c r="M615" s="255" t="str">
        <f t="shared" si="323"/>
        <v/>
      </c>
      <c r="N615" s="237"/>
      <c r="O615" s="224"/>
      <c r="P615" s="224"/>
      <c r="Q615" s="224"/>
      <c r="R615" s="225"/>
      <c r="S615" s="225"/>
      <c r="T615" s="225"/>
      <c r="U615" s="226"/>
      <c r="V615" s="223"/>
      <c r="W615" s="224"/>
      <c r="X615" s="238"/>
      <c r="Y615" s="239"/>
      <c r="Z615" s="225"/>
      <c r="AA615" s="224"/>
      <c r="AB615" s="236"/>
      <c r="CC615" s="217"/>
      <c r="CD615" s="227"/>
    </row>
    <row r="616" spans="2:82" ht="30" customHeight="1" x14ac:dyDescent="0.3">
      <c r="B616" s="217"/>
      <c r="C616" s="227"/>
      <c r="D616" s="227"/>
      <c r="E616" s="219" t="str">
        <f t="shared" si="321"/>
        <v/>
      </c>
      <c r="F616" s="220"/>
      <c r="G616" s="274" t="str">
        <f>IFERROR(VLOOKUP(F616,'Data (hidden)'!N599:O744,2,FALSE),"")</f>
        <v/>
      </c>
      <c r="H616" s="266"/>
      <c r="I616" s="221"/>
      <c r="J616" s="254">
        <f t="shared" si="324"/>
        <v>0</v>
      </c>
      <c r="K616" s="254" t="e">
        <f t="shared" si="325"/>
        <v>#VALUE!</v>
      </c>
      <c r="L616" s="254">
        <f t="shared" si="322"/>
        <v>0</v>
      </c>
      <c r="M616" s="255" t="str">
        <f t="shared" si="323"/>
        <v/>
      </c>
      <c r="N616" s="237"/>
      <c r="O616" s="224"/>
      <c r="P616" s="224"/>
      <c r="Q616" s="224"/>
      <c r="R616" s="225"/>
      <c r="S616" s="225"/>
      <c r="T616" s="225"/>
      <c r="U616" s="226"/>
      <c r="V616" s="223"/>
      <c r="W616" s="224"/>
      <c r="X616" s="238"/>
      <c r="Y616" s="239"/>
      <c r="Z616" s="225"/>
      <c r="AA616" s="224"/>
      <c r="AB616" s="236"/>
      <c r="CC616" s="217"/>
      <c r="CD616" s="227"/>
    </row>
    <row r="617" spans="2:82" ht="30" customHeight="1" x14ac:dyDescent="0.3">
      <c r="B617" s="217"/>
      <c r="C617" s="227"/>
      <c r="D617" s="227"/>
      <c r="E617" s="219" t="str">
        <f t="shared" si="321"/>
        <v/>
      </c>
      <c r="F617" s="220"/>
      <c r="G617" s="274" t="str">
        <f>IFERROR(VLOOKUP(F617,'Data (hidden)'!N600:O745,2,FALSE),"")</f>
        <v/>
      </c>
      <c r="H617" s="266"/>
      <c r="I617" s="221"/>
      <c r="J617" s="254">
        <f t="shared" si="324"/>
        <v>0</v>
      </c>
      <c r="K617" s="254" t="e">
        <f t="shared" si="325"/>
        <v>#VALUE!</v>
      </c>
      <c r="L617" s="254">
        <f t="shared" si="322"/>
        <v>0</v>
      </c>
      <c r="M617" s="255" t="str">
        <f t="shared" si="323"/>
        <v/>
      </c>
      <c r="N617" s="237"/>
      <c r="O617" s="224"/>
      <c r="P617" s="224"/>
      <c r="Q617" s="224"/>
      <c r="R617" s="225"/>
      <c r="S617" s="225"/>
      <c r="T617" s="225"/>
      <c r="U617" s="226"/>
      <c r="V617" s="223"/>
      <c r="W617" s="224"/>
      <c r="X617" s="238"/>
      <c r="Y617" s="239"/>
      <c r="Z617" s="225"/>
      <c r="AA617" s="224"/>
      <c r="AB617" s="236"/>
      <c r="CC617" s="217"/>
      <c r="CD617" s="227"/>
    </row>
    <row r="618" spans="2:82" ht="30" customHeight="1" x14ac:dyDescent="0.3">
      <c r="B618" s="217"/>
      <c r="C618" s="227"/>
      <c r="D618" s="227"/>
      <c r="E618" s="219" t="str">
        <f t="shared" si="321"/>
        <v/>
      </c>
      <c r="F618" s="220"/>
      <c r="G618" s="274" t="str">
        <f>IFERROR(VLOOKUP(F618,'Data (hidden)'!N601:O746,2,FALSE),"")</f>
        <v/>
      </c>
      <c r="H618" s="266"/>
      <c r="I618" s="221"/>
      <c r="J618" s="254">
        <f t="shared" si="324"/>
        <v>0</v>
      </c>
      <c r="K618" s="254" t="e">
        <f t="shared" si="325"/>
        <v>#VALUE!</v>
      </c>
      <c r="L618" s="254">
        <f t="shared" si="322"/>
        <v>0</v>
      </c>
      <c r="M618" s="255" t="str">
        <f t="shared" si="323"/>
        <v/>
      </c>
      <c r="N618" s="237"/>
      <c r="O618" s="224"/>
      <c r="P618" s="224"/>
      <c r="Q618" s="224"/>
      <c r="R618" s="225"/>
      <c r="S618" s="225"/>
      <c r="T618" s="225"/>
      <c r="U618" s="226"/>
      <c r="V618" s="223"/>
      <c r="W618" s="224"/>
      <c r="X618" s="238"/>
      <c r="Y618" s="239"/>
      <c r="Z618" s="225"/>
      <c r="AA618" s="224"/>
      <c r="AB618" s="236"/>
      <c r="CC618" s="217"/>
      <c r="CD618" s="227"/>
    </row>
    <row r="619" spans="2:82" ht="30" customHeight="1" x14ac:dyDescent="0.3">
      <c r="B619" s="217"/>
      <c r="C619" s="227"/>
      <c r="D619" s="227"/>
      <c r="E619" s="219" t="str">
        <f t="shared" si="321"/>
        <v/>
      </c>
      <c r="F619" s="220"/>
      <c r="G619" s="274" t="str">
        <f>IFERROR(VLOOKUP(F619,'Data (hidden)'!N602:O747,2,FALSE),"")</f>
        <v/>
      </c>
      <c r="H619" s="266"/>
      <c r="I619" s="221"/>
      <c r="J619" s="254">
        <f t="shared" si="324"/>
        <v>0</v>
      </c>
      <c r="K619" s="254" t="e">
        <f t="shared" si="325"/>
        <v>#VALUE!</v>
      </c>
      <c r="L619" s="254">
        <f t="shared" si="322"/>
        <v>0</v>
      </c>
      <c r="M619" s="255" t="str">
        <f t="shared" si="323"/>
        <v/>
      </c>
      <c r="N619" s="237"/>
      <c r="O619" s="224"/>
      <c r="P619" s="224"/>
      <c r="Q619" s="224"/>
      <c r="R619" s="225"/>
      <c r="S619" s="225"/>
      <c r="T619" s="225"/>
      <c r="U619" s="226"/>
      <c r="V619" s="223"/>
      <c r="W619" s="224"/>
      <c r="X619" s="238"/>
      <c r="Y619" s="239"/>
      <c r="Z619" s="225"/>
      <c r="AA619" s="224"/>
      <c r="AB619" s="236"/>
      <c r="CC619" s="217"/>
      <c r="CD619" s="227"/>
    </row>
    <row r="620" spans="2:82" ht="30" customHeight="1" x14ac:dyDescent="0.3">
      <c r="B620" s="217"/>
      <c r="C620" s="227"/>
      <c r="D620" s="227"/>
      <c r="E620" s="219" t="str">
        <f t="shared" si="321"/>
        <v/>
      </c>
      <c r="F620" s="220"/>
      <c r="G620" s="274" t="str">
        <f>IFERROR(VLOOKUP(F620,'Data (hidden)'!N603:O748,2,FALSE),"")</f>
        <v/>
      </c>
      <c r="H620" s="266"/>
      <c r="I620" s="221"/>
      <c r="J620" s="254">
        <f t="shared" si="324"/>
        <v>0</v>
      </c>
      <c r="K620" s="254" t="e">
        <f t="shared" si="325"/>
        <v>#VALUE!</v>
      </c>
      <c r="L620" s="254">
        <f t="shared" si="322"/>
        <v>0</v>
      </c>
      <c r="M620" s="255" t="str">
        <f t="shared" si="323"/>
        <v/>
      </c>
      <c r="N620" s="237"/>
      <c r="O620" s="224"/>
      <c r="P620" s="224"/>
      <c r="Q620" s="224"/>
      <c r="R620" s="225"/>
      <c r="S620" s="225"/>
      <c r="T620" s="225"/>
      <c r="U620" s="226"/>
      <c r="V620" s="223"/>
      <c r="W620" s="224"/>
      <c r="X620" s="238"/>
      <c r="Y620" s="239"/>
      <c r="Z620" s="225"/>
      <c r="AA620" s="224"/>
      <c r="AB620" s="236"/>
      <c r="CC620" s="217"/>
      <c r="CD620" s="227"/>
    </row>
    <row r="621" spans="2:82" ht="30" customHeight="1" x14ac:dyDescent="0.3">
      <c r="B621" s="217"/>
      <c r="C621" s="227"/>
      <c r="D621" s="227"/>
      <c r="E621" s="219" t="str">
        <f t="shared" si="321"/>
        <v/>
      </c>
      <c r="F621" s="220"/>
      <c r="G621" s="274" t="str">
        <f>IFERROR(VLOOKUP(F621,'Data (hidden)'!N604:O749,2,FALSE),"")</f>
        <v/>
      </c>
      <c r="H621" s="266"/>
      <c r="I621" s="221"/>
      <c r="J621" s="254">
        <f t="shared" si="324"/>
        <v>0</v>
      </c>
      <c r="K621" s="254" t="e">
        <f t="shared" si="325"/>
        <v>#VALUE!</v>
      </c>
      <c r="L621" s="254">
        <f t="shared" si="322"/>
        <v>0</v>
      </c>
      <c r="M621" s="255" t="str">
        <f t="shared" si="323"/>
        <v/>
      </c>
      <c r="N621" s="237"/>
      <c r="O621" s="224"/>
      <c r="P621" s="224"/>
      <c r="Q621" s="224"/>
      <c r="R621" s="225"/>
      <c r="S621" s="225"/>
      <c r="T621" s="225"/>
      <c r="U621" s="226"/>
      <c r="V621" s="223"/>
      <c r="W621" s="224"/>
      <c r="X621" s="238"/>
      <c r="Y621" s="239"/>
      <c r="Z621" s="225"/>
      <c r="AA621" s="224"/>
      <c r="AB621" s="236"/>
      <c r="CC621" s="217"/>
      <c r="CD621" s="227"/>
    </row>
    <row r="622" spans="2:82" ht="30" customHeight="1" x14ac:dyDescent="0.3">
      <c r="B622" s="217"/>
      <c r="C622" s="227"/>
      <c r="D622" s="227"/>
      <c r="E622" s="219" t="str">
        <f t="shared" si="321"/>
        <v/>
      </c>
      <c r="F622" s="220"/>
      <c r="G622" s="274" t="str">
        <f>IFERROR(VLOOKUP(F622,'Data (hidden)'!N605:O750,2,FALSE),"")</f>
        <v/>
      </c>
      <c r="H622" s="266"/>
      <c r="I622" s="221"/>
      <c r="J622" s="254">
        <f t="shared" si="324"/>
        <v>0</v>
      </c>
      <c r="K622" s="254" t="e">
        <f t="shared" si="325"/>
        <v>#VALUE!</v>
      </c>
      <c r="L622" s="254">
        <f t="shared" si="322"/>
        <v>0</v>
      </c>
      <c r="M622" s="255" t="str">
        <f t="shared" si="323"/>
        <v/>
      </c>
      <c r="N622" s="237"/>
      <c r="O622" s="224"/>
      <c r="P622" s="224"/>
      <c r="Q622" s="224"/>
      <c r="R622" s="225"/>
      <c r="S622" s="225"/>
      <c r="T622" s="225"/>
      <c r="U622" s="226"/>
      <c r="V622" s="223"/>
      <c r="W622" s="224"/>
      <c r="X622" s="238"/>
      <c r="Y622" s="239"/>
      <c r="Z622" s="225"/>
      <c r="AA622" s="224"/>
      <c r="AB622" s="236"/>
      <c r="CC622" s="217"/>
      <c r="CD622" s="227"/>
    </row>
    <row r="623" spans="2:82" ht="30" customHeight="1" x14ac:dyDescent="0.3">
      <c r="B623" s="217"/>
      <c r="C623" s="227"/>
      <c r="D623" s="227"/>
      <c r="E623" s="219" t="str">
        <f t="shared" si="321"/>
        <v/>
      </c>
      <c r="F623" s="220"/>
      <c r="G623" s="274" t="str">
        <f>IFERROR(VLOOKUP(F623,'Data (hidden)'!N606:O751,2,FALSE),"")</f>
        <v/>
      </c>
      <c r="H623" s="266"/>
      <c r="I623" s="221"/>
      <c r="J623" s="254">
        <f t="shared" si="324"/>
        <v>0</v>
      </c>
      <c r="K623" s="254" t="e">
        <f t="shared" si="325"/>
        <v>#VALUE!</v>
      </c>
      <c r="L623" s="254">
        <f t="shared" si="322"/>
        <v>0</v>
      </c>
      <c r="M623" s="255" t="str">
        <f t="shared" si="323"/>
        <v/>
      </c>
      <c r="N623" s="237"/>
      <c r="O623" s="224"/>
      <c r="P623" s="224"/>
      <c r="Q623" s="224"/>
      <c r="R623" s="225"/>
      <c r="S623" s="225"/>
      <c r="T623" s="225"/>
      <c r="U623" s="226"/>
      <c r="V623" s="223"/>
      <c r="W623" s="224"/>
      <c r="X623" s="238"/>
      <c r="Y623" s="239"/>
      <c r="Z623" s="225"/>
      <c r="AA623" s="224"/>
      <c r="AB623" s="236"/>
      <c r="CC623" s="217"/>
      <c r="CD623" s="227"/>
    </row>
    <row r="624" spans="2:82" ht="30" customHeight="1" x14ac:dyDescent="0.3">
      <c r="B624" s="217"/>
      <c r="C624" s="227"/>
      <c r="D624" s="227"/>
      <c r="E624" s="219" t="str">
        <f t="shared" si="321"/>
        <v/>
      </c>
      <c r="F624" s="220"/>
      <c r="G624" s="274" t="str">
        <f>IFERROR(VLOOKUP(F624,'Data (hidden)'!N607:O752,2,FALSE),"")</f>
        <v/>
      </c>
      <c r="H624" s="266"/>
      <c r="I624" s="221"/>
      <c r="J624" s="254">
        <f t="shared" si="324"/>
        <v>0</v>
      </c>
      <c r="K624" s="254" t="e">
        <f t="shared" si="325"/>
        <v>#VALUE!</v>
      </c>
      <c r="L624" s="254">
        <f t="shared" si="322"/>
        <v>0</v>
      </c>
      <c r="M624" s="255" t="str">
        <f t="shared" si="323"/>
        <v/>
      </c>
      <c r="N624" s="237"/>
      <c r="O624" s="224"/>
      <c r="P624" s="224"/>
      <c r="Q624" s="224"/>
      <c r="R624" s="225"/>
      <c r="S624" s="225"/>
      <c r="T624" s="225"/>
      <c r="U624" s="226"/>
      <c r="V624" s="223"/>
      <c r="W624" s="224"/>
      <c r="X624" s="238"/>
      <c r="Y624" s="239"/>
      <c r="Z624" s="225"/>
      <c r="AA624" s="224"/>
      <c r="AB624" s="236"/>
      <c r="CC624" s="217"/>
      <c r="CD624" s="227"/>
    </row>
    <row r="625" spans="2:82" ht="30" customHeight="1" x14ac:dyDescent="0.3">
      <c r="B625" s="217"/>
      <c r="C625" s="227"/>
      <c r="D625" s="227"/>
      <c r="E625" s="219" t="str">
        <f t="shared" si="321"/>
        <v/>
      </c>
      <c r="F625" s="220"/>
      <c r="G625" s="274" t="str">
        <f>IFERROR(VLOOKUP(F625,'Data (hidden)'!N608:O753,2,FALSE),"")</f>
        <v/>
      </c>
      <c r="H625" s="266"/>
      <c r="I625" s="221"/>
      <c r="J625" s="254">
        <f t="shared" si="324"/>
        <v>0</v>
      </c>
      <c r="K625" s="254" t="e">
        <f t="shared" si="325"/>
        <v>#VALUE!</v>
      </c>
      <c r="L625" s="254">
        <f t="shared" si="322"/>
        <v>0</v>
      </c>
      <c r="M625" s="255" t="str">
        <f t="shared" si="323"/>
        <v/>
      </c>
      <c r="N625" s="237"/>
      <c r="O625" s="224"/>
      <c r="P625" s="224"/>
      <c r="Q625" s="224"/>
      <c r="R625" s="225"/>
      <c r="S625" s="225"/>
      <c r="T625" s="225"/>
      <c r="U625" s="226"/>
      <c r="V625" s="223"/>
      <c r="W625" s="224"/>
      <c r="X625" s="238"/>
      <c r="Y625" s="239"/>
      <c r="Z625" s="225"/>
      <c r="AA625" s="224"/>
      <c r="AB625" s="236"/>
      <c r="CC625" s="217"/>
      <c r="CD625" s="227"/>
    </row>
    <row r="626" spans="2:82" ht="30" customHeight="1" x14ac:dyDescent="0.3">
      <c r="B626" s="217"/>
      <c r="C626" s="227"/>
      <c r="D626" s="227"/>
      <c r="E626" s="219" t="str">
        <f t="shared" si="321"/>
        <v/>
      </c>
      <c r="F626" s="220"/>
      <c r="G626" s="274" t="str">
        <f>IFERROR(VLOOKUP(F626,'Data (hidden)'!N609:O754,2,FALSE),"")</f>
        <v/>
      </c>
      <c r="H626" s="266"/>
      <c r="I626" s="221"/>
      <c r="J626" s="254">
        <f t="shared" si="324"/>
        <v>0</v>
      </c>
      <c r="K626" s="254" t="e">
        <f t="shared" si="325"/>
        <v>#VALUE!</v>
      </c>
      <c r="L626" s="254">
        <f t="shared" si="322"/>
        <v>0</v>
      </c>
      <c r="M626" s="255" t="str">
        <f t="shared" si="323"/>
        <v/>
      </c>
      <c r="N626" s="237"/>
      <c r="O626" s="224"/>
      <c r="P626" s="224"/>
      <c r="Q626" s="224"/>
      <c r="R626" s="225"/>
      <c r="S626" s="225"/>
      <c r="T626" s="225"/>
      <c r="U626" s="226"/>
      <c r="V626" s="223"/>
      <c r="W626" s="224"/>
      <c r="X626" s="238"/>
      <c r="Y626" s="239"/>
      <c r="Z626" s="225"/>
      <c r="AA626" s="224"/>
      <c r="AB626" s="236"/>
      <c r="CC626" s="217"/>
      <c r="CD626" s="227"/>
    </row>
    <row r="627" spans="2:82" ht="30" customHeight="1" x14ac:dyDescent="0.3">
      <c r="B627" s="217"/>
      <c r="C627" s="227"/>
      <c r="D627" s="227"/>
      <c r="E627" s="219" t="str">
        <f t="shared" si="321"/>
        <v/>
      </c>
      <c r="F627" s="220"/>
      <c r="G627" s="274" t="str">
        <f>IFERROR(VLOOKUP(F627,'Data (hidden)'!N610:O755,2,FALSE),"")</f>
        <v/>
      </c>
      <c r="H627" s="266"/>
      <c r="I627" s="221"/>
      <c r="J627" s="254">
        <f t="shared" si="324"/>
        <v>0</v>
      </c>
      <c r="K627" s="254" t="e">
        <f t="shared" si="325"/>
        <v>#VALUE!</v>
      </c>
      <c r="L627" s="254">
        <f t="shared" si="322"/>
        <v>0</v>
      </c>
      <c r="M627" s="255" t="str">
        <f t="shared" si="323"/>
        <v/>
      </c>
      <c r="N627" s="237"/>
      <c r="O627" s="224"/>
      <c r="P627" s="224"/>
      <c r="Q627" s="224"/>
      <c r="R627" s="225"/>
      <c r="S627" s="225"/>
      <c r="T627" s="225"/>
      <c r="U627" s="226"/>
      <c r="V627" s="223"/>
      <c r="W627" s="224"/>
      <c r="X627" s="238"/>
      <c r="Y627" s="239"/>
      <c r="Z627" s="225"/>
      <c r="AA627" s="224"/>
      <c r="AB627" s="236"/>
      <c r="CC627" s="217"/>
      <c r="CD627" s="227"/>
    </row>
    <row r="628" spans="2:82" ht="30" customHeight="1" x14ac:dyDescent="0.3">
      <c r="B628" s="217"/>
      <c r="C628" s="227"/>
      <c r="D628" s="227"/>
      <c r="E628" s="219" t="str">
        <f t="shared" ref="E628:E691" si="326">IF(SUM(C628-(C628*L628))=0,"",SUM(C628-(C628*L628)))</f>
        <v/>
      </c>
      <c r="F628" s="220"/>
      <c r="G628" s="274" t="str">
        <f>IFERROR(VLOOKUP(F628,'Data (hidden)'!N611:O756,2,FALSE),"")</f>
        <v/>
      </c>
      <c r="H628" s="266"/>
      <c r="I628" s="221"/>
      <c r="J628" s="254">
        <f t="shared" si="324"/>
        <v>0</v>
      </c>
      <c r="K628" s="254" t="e">
        <f t="shared" si="325"/>
        <v>#VALUE!</v>
      </c>
      <c r="L628" s="254">
        <f t="shared" si="322"/>
        <v>0</v>
      </c>
      <c r="M628" s="255" t="str">
        <f t="shared" si="323"/>
        <v/>
      </c>
      <c r="N628" s="237"/>
      <c r="O628" s="224"/>
      <c r="P628" s="224"/>
      <c r="Q628" s="224"/>
      <c r="R628" s="225"/>
      <c r="S628" s="225"/>
      <c r="T628" s="225"/>
      <c r="U628" s="226"/>
      <c r="V628" s="223"/>
      <c r="W628" s="224"/>
      <c r="X628" s="238"/>
      <c r="Y628" s="239"/>
      <c r="Z628" s="225"/>
      <c r="AA628" s="224"/>
      <c r="AB628" s="236"/>
      <c r="CC628" s="217"/>
      <c r="CD628" s="227"/>
    </row>
    <row r="629" spans="2:82" ht="30" customHeight="1" x14ac:dyDescent="0.3">
      <c r="B629" s="217"/>
      <c r="C629" s="227"/>
      <c r="D629" s="227"/>
      <c r="E629" s="219" t="str">
        <f t="shared" si="326"/>
        <v/>
      </c>
      <c r="F629" s="220"/>
      <c r="G629" s="274" t="str">
        <f>IFERROR(VLOOKUP(F629,'Data (hidden)'!N612:O757,2,FALSE),"")</f>
        <v/>
      </c>
      <c r="H629" s="266"/>
      <c r="I629" s="221"/>
      <c r="J629" s="254">
        <f t="shared" si="324"/>
        <v>0</v>
      </c>
      <c r="K629" s="254" t="e">
        <f t="shared" si="325"/>
        <v>#VALUE!</v>
      </c>
      <c r="L629" s="254">
        <f t="shared" si="322"/>
        <v>0</v>
      </c>
      <c r="M629" s="255" t="str">
        <f t="shared" si="323"/>
        <v/>
      </c>
      <c r="N629" s="237"/>
      <c r="O629" s="224"/>
      <c r="P629" s="224"/>
      <c r="Q629" s="224"/>
      <c r="R629" s="225"/>
      <c r="S629" s="225"/>
      <c r="T629" s="225"/>
      <c r="U629" s="226"/>
      <c r="V629" s="223"/>
      <c r="W629" s="224"/>
      <c r="X629" s="238"/>
      <c r="Y629" s="239"/>
      <c r="Z629" s="225"/>
      <c r="AA629" s="224"/>
      <c r="AB629" s="236"/>
      <c r="CC629" s="217"/>
      <c r="CD629" s="227"/>
    </row>
    <row r="630" spans="2:82" ht="30" customHeight="1" x14ac:dyDescent="0.3">
      <c r="B630" s="217"/>
      <c r="C630" s="227"/>
      <c r="D630" s="227"/>
      <c r="E630" s="219" t="str">
        <f t="shared" si="326"/>
        <v/>
      </c>
      <c r="F630" s="220"/>
      <c r="G630" s="274" t="str">
        <f>IFERROR(VLOOKUP(F630,'Data (hidden)'!N613:O758,2,FALSE),"")</f>
        <v/>
      </c>
      <c r="H630" s="266"/>
      <c r="I630" s="221"/>
      <c r="J630" s="254">
        <f t="shared" si="324"/>
        <v>0</v>
      </c>
      <c r="K630" s="254" t="e">
        <f t="shared" si="325"/>
        <v>#VALUE!</v>
      </c>
      <c r="L630" s="254">
        <f t="shared" si="322"/>
        <v>0</v>
      </c>
      <c r="M630" s="255" t="str">
        <f t="shared" si="323"/>
        <v/>
      </c>
      <c r="N630" s="237"/>
      <c r="O630" s="224"/>
      <c r="P630" s="224"/>
      <c r="Q630" s="224"/>
      <c r="R630" s="225"/>
      <c r="S630" s="225"/>
      <c r="T630" s="225"/>
      <c r="U630" s="226"/>
      <c r="V630" s="223"/>
      <c r="W630" s="224"/>
      <c r="X630" s="238"/>
      <c r="Y630" s="239"/>
      <c r="Z630" s="225"/>
      <c r="AA630" s="224"/>
      <c r="AB630" s="236"/>
      <c r="CC630" s="217"/>
      <c r="CD630" s="227"/>
    </row>
    <row r="631" spans="2:82" ht="30" customHeight="1" x14ac:dyDescent="0.3">
      <c r="B631" s="217"/>
      <c r="C631" s="227"/>
      <c r="D631" s="227"/>
      <c r="E631" s="219" t="str">
        <f t="shared" si="326"/>
        <v/>
      </c>
      <c r="F631" s="220"/>
      <c r="G631" s="274" t="str">
        <f>IFERROR(VLOOKUP(F631,'Data (hidden)'!N614:O759,2,FALSE),"")</f>
        <v/>
      </c>
      <c r="H631" s="266"/>
      <c r="I631" s="221"/>
      <c r="J631" s="254">
        <f t="shared" si="324"/>
        <v>0</v>
      </c>
      <c r="K631" s="254" t="e">
        <f t="shared" si="325"/>
        <v>#VALUE!</v>
      </c>
      <c r="L631" s="254">
        <f t="shared" si="322"/>
        <v>0</v>
      </c>
      <c r="M631" s="255" t="str">
        <f t="shared" si="323"/>
        <v/>
      </c>
      <c r="N631" s="237"/>
      <c r="O631" s="224"/>
      <c r="P631" s="224"/>
      <c r="Q631" s="224"/>
      <c r="R631" s="225"/>
      <c r="S631" s="225"/>
      <c r="T631" s="225"/>
      <c r="U631" s="226"/>
      <c r="V631" s="223"/>
      <c r="W631" s="224"/>
      <c r="X631" s="238"/>
      <c r="Y631" s="239"/>
      <c r="Z631" s="225"/>
      <c r="AA631" s="224"/>
      <c r="AB631" s="236"/>
      <c r="CC631" s="217"/>
      <c r="CD631" s="227"/>
    </row>
    <row r="632" spans="2:82" ht="30" customHeight="1" x14ac:dyDescent="0.3">
      <c r="B632" s="217"/>
      <c r="C632" s="227"/>
      <c r="D632" s="227"/>
      <c r="E632" s="219" t="str">
        <f t="shared" si="326"/>
        <v/>
      </c>
      <c r="F632" s="220"/>
      <c r="G632" s="274" t="str">
        <f>IFERROR(VLOOKUP(F632,'Data (hidden)'!N615:O760,2,FALSE),"")</f>
        <v/>
      </c>
      <c r="H632" s="266"/>
      <c r="I632" s="221"/>
      <c r="J632" s="254">
        <f t="shared" si="324"/>
        <v>0</v>
      </c>
      <c r="K632" s="254" t="e">
        <f t="shared" si="325"/>
        <v>#VALUE!</v>
      </c>
      <c r="L632" s="254">
        <f t="shared" si="322"/>
        <v>0</v>
      </c>
      <c r="M632" s="255" t="str">
        <f t="shared" si="323"/>
        <v/>
      </c>
      <c r="N632" s="237"/>
      <c r="O632" s="224"/>
      <c r="P632" s="224"/>
      <c r="Q632" s="224"/>
      <c r="R632" s="225"/>
      <c r="S632" s="225"/>
      <c r="T632" s="225"/>
      <c r="U632" s="226"/>
      <c r="V632" s="223"/>
      <c r="W632" s="224"/>
      <c r="X632" s="238"/>
      <c r="Y632" s="239"/>
      <c r="Z632" s="225"/>
      <c r="AA632" s="224"/>
      <c r="AB632" s="236"/>
      <c r="CC632" s="217"/>
      <c r="CD632" s="227"/>
    </row>
    <row r="633" spans="2:82" ht="30" customHeight="1" x14ac:dyDescent="0.3">
      <c r="B633" s="217"/>
      <c r="C633" s="227"/>
      <c r="D633" s="227"/>
      <c r="E633" s="219" t="str">
        <f t="shared" si="326"/>
        <v/>
      </c>
      <c r="F633" s="220"/>
      <c r="G633" s="274" t="str">
        <f>IFERROR(VLOOKUP(F633,'Data (hidden)'!N616:O761,2,FALSE),"")</f>
        <v/>
      </c>
      <c r="H633" s="266"/>
      <c r="I633" s="221"/>
      <c r="J633" s="254">
        <f t="shared" si="324"/>
        <v>0</v>
      </c>
      <c r="K633" s="254" t="e">
        <f t="shared" si="325"/>
        <v>#VALUE!</v>
      </c>
      <c r="L633" s="254">
        <f t="shared" si="322"/>
        <v>0</v>
      </c>
      <c r="M633" s="255" t="str">
        <f t="shared" si="323"/>
        <v/>
      </c>
      <c r="N633" s="237"/>
      <c r="O633" s="224"/>
      <c r="P633" s="224"/>
      <c r="Q633" s="224"/>
      <c r="R633" s="225"/>
      <c r="S633" s="225"/>
      <c r="T633" s="225"/>
      <c r="U633" s="226"/>
      <c r="V633" s="223"/>
      <c r="W633" s="224"/>
      <c r="X633" s="238"/>
      <c r="Y633" s="239"/>
      <c r="Z633" s="225"/>
      <c r="AA633" s="224"/>
      <c r="AB633" s="236"/>
      <c r="CC633" s="217"/>
      <c r="CD633" s="227"/>
    </row>
    <row r="634" spans="2:82" ht="30" customHeight="1" x14ac:dyDescent="0.3">
      <c r="B634" s="217"/>
      <c r="C634" s="227"/>
      <c r="D634" s="227"/>
      <c r="E634" s="219" t="str">
        <f t="shared" si="326"/>
        <v/>
      </c>
      <c r="F634" s="220"/>
      <c r="G634" s="274" t="str">
        <f>IFERROR(VLOOKUP(F634,'Data (hidden)'!N617:O762,2,FALSE),"")</f>
        <v/>
      </c>
      <c r="H634" s="266"/>
      <c r="I634" s="221"/>
      <c r="J634" s="254">
        <f t="shared" si="324"/>
        <v>0</v>
      </c>
      <c r="K634" s="254" t="e">
        <f t="shared" si="325"/>
        <v>#VALUE!</v>
      </c>
      <c r="L634" s="254">
        <f t="shared" si="322"/>
        <v>0</v>
      </c>
      <c r="M634" s="255" t="str">
        <f t="shared" si="323"/>
        <v/>
      </c>
      <c r="N634" s="237"/>
      <c r="O634" s="224"/>
      <c r="P634" s="224"/>
      <c r="Q634" s="224"/>
      <c r="R634" s="225"/>
      <c r="S634" s="225"/>
      <c r="T634" s="225"/>
      <c r="U634" s="226"/>
      <c r="V634" s="223"/>
      <c r="W634" s="224"/>
      <c r="X634" s="238"/>
      <c r="Y634" s="239"/>
      <c r="Z634" s="225"/>
      <c r="AA634" s="224"/>
      <c r="AB634" s="236"/>
      <c r="CC634" s="217"/>
      <c r="CD634" s="227"/>
    </row>
    <row r="635" spans="2:82" ht="30" customHeight="1" x14ac:dyDescent="0.3">
      <c r="B635" s="217"/>
      <c r="C635" s="227"/>
      <c r="D635" s="227"/>
      <c r="E635" s="219" t="str">
        <f t="shared" si="326"/>
        <v/>
      </c>
      <c r="F635" s="220"/>
      <c r="G635" s="274" t="str">
        <f>IFERROR(VLOOKUP(F635,'Data (hidden)'!N618:O763,2,FALSE),"")</f>
        <v/>
      </c>
      <c r="H635" s="266"/>
      <c r="I635" s="221"/>
      <c r="J635" s="254">
        <f t="shared" si="324"/>
        <v>0</v>
      </c>
      <c r="K635" s="254" t="e">
        <f t="shared" si="325"/>
        <v>#VALUE!</v>
      </c>
      <c r="L635" s="254">
        <f t="shared" si="322"/>
        <v>0</v>
      </c>
      <c r="M635" s="255" t="str">
        <f t="shared" si="323"/>
        <v/>
      </c>
      <c r="N635" s="237"/>
      <c r="O635" s="224"/>
      <c r="P635" s="224"/>
      <c r="Q635" s="224"/>
      <c r="R635" s="225"/>
      <c r="S635" s="225"/>
      <c r="T635" s="225"/>
      <c r="U635" s="226"/>
      <c r="V635" s="223"/>
      <c r="W635" s="224"/>
      <c r="X635" s="238"/>
      <c r="Y635" s="239"/>
      <c r="Z635" s="225"/>
      <c r="AA635" s="224"/>
      <c r="AB635" s="236"/>
      <c r="CC635" s="217"/>
      <c r="CD635" s="227"/>
    </row>
    <row r="636" spans="2:82" ht="30" customHeight="1" x14ac:dyDescent="0.3">
      <c r="B636" s="217"/>
      <c r="C636" s="227"/>
      <c r="D636" s="227"/>
      <c r="E636" s="219" t="str">
        <f t="shared" si="326"/>
        <v/>
      </c>
      <c r="F636" s="220"/>
      <c r="G636" s="274" t="str">
        <f>IFERROR(VLOOKUP(F636,'Data (hidden)'!N619:O764,2,FALSE),"")</f>
        <v/>
      </c>
      <c r="H636" s="266"/>
      <c r="I636" s="221"/>
      <c r="J636" s="254">
        <f t="shared" si="324"/>
        <v>0</v>
      </c>
      <c r="K636" s="254" t="e">
        <f t="shared" si="325"/>
        <v>#VALUE!</v>
      </c>
      <c r="L636" s="254">
        <f t="shared" si="322"/>
        <v>0</v>
      </c>
      <c r="M636" s="255" t="str">
        <f t="shared" si="323"/>
        <v/>
      </c>
      <c r="N636" s="237"/>
      <c r="O636" s="224"/>
      <c r="P636" s="224"/>
      <c r="Q636" s="224"/>
      <c r="R636" s="225"/>
      <c r="S636" s="225"/>
      <c r="T636" s="225"/>
      <c r="U636" s="226"/>
      <c r="V636" s="223"/>
      <c r="W636" s="224"/>
      <c r="X636" s="238"/>
      <c r="Y636" s="239"/>
      <c r="Z636" s="225"/>
      <c r="AA636" s="224"/>
      <c r="AB636" s="236"/>
      <c r="CC636" s="217"/>
      <c r="CD636" s="227"/>
    </row>
    <row r="637" spans="2:82" ht="30" customHeight="1" x14ac:dyDescent="0.3">
      <c r="B637" s="217"/>
      <c r="C637" s="227"/>
      <c r="D637" s="227"/>
      <c r="E637" s="219" t="str">
        <f t="shared" si="326"/>
        <v/>
      </c>
      <c r="F637" s="220"/>
      <c r="G637" s="274" t="str">
        <f>IFERROR(VLOOKUP(F637,'Data (hidden)'!N620:O765,2,FALSE),"")</f>
        <v/>
      </c>
      <c r="H637" s="266"/>
      <c r="I637" s="221"/>
      <c r="J637" s="254">
        <f t="shared" si="324"/>
        <v>0</v>
      </c>
      <c r="K637" s="254" t="e">
        <f t="shared" si="325"/>
        <v>#VALUE!</v>
      </c>
      <c r="L637" s="254">
        <f t="shared" si="322"/>
        <v>0</v>
      </c>
      <c r="M637" s="255" t="str">
        <f t="shared" si="323"/>
        <v/>
      </c>
      <c r="N637" s="237"/>
      <c r="O637" s="224"/>
      <c r="P637" s="224"/>
      <c r="Q637" s="224"/>
      <c r="R637" s="225"/>
      <c r="S637" s="225"/>
      <c r="T637" s="225"/>
      <c r="U637" s="226"/>
      <c r="V637" s="223"/>
      <c r="W637" s="224"/>
      <c r="X637" s="238"/>
      <c r="Y637" s="239"/>
      <c r="Z637" s="225"/>
      <c r="AA637" s="224"/>
      <c r="AB637" s="236"/>
      <c r="CC637" s="217"/>
      <c r="CD637" s="227"/>
    </row>
    <row r="638" spans="2:82" ht="30" customHeight="1" x14ac:dyDescent="0.3">
      <c r="B638" s="217"/>
      <c r="C638" s="227"/>
      <c r="D638" s="227"/>
      <c r="E638" s="219" t="str">
        <f t="shared" si="326"/>
        <v/>
      </c>
      <c r="F638" s="220"/>
      <c r="G638" s="274" t="str">
        <f>IFERROR(VLOOKUP(F638,'Data (hidden)'!N621:O766,2,FALSE),"")</f>
        <v/>
      </c>
      <c r="H638" s="266"/>
      <c r="I638" s="221"/>
      <c r="J638" s="254">
        <f t="shared" si="324"/>
        <v>0</v>
      </c>
      <c r="K638" s="254" t="e">
        <f t="shared" si="325"/>
        <v>#VALUE!</v>
      </c>
      <c r="L638" s="254">
        <f t="shared" si="322"/>
        <v>0</v>
      </c>
      <c r="M638" s="255" t="str">
        <f t="shared" si="323"/>
        <v/>
      </c>
      <c r="N638" s="237"/>
      <c r="O638" s="224"/>
      <c r="P638" s="224"/>
      <c r="Q638" s="224"/>
      <c r="R638" s="225"/>
      <c r="S638" s="225"/>
      <c r="T638" s="225"/>
      <c r="U638" s="226"/>
      <c r="V638" s="223"/>
      <c r="W638" s="224"/>
      <c r="X638" s="238"/>
      <c r="Y638" s="239"/>
      <c r="Z638" s="225"/>
      <c r="AA638" s="224"/>
      <c r="AB638" s="236"/>
      <c r="CC638" s="217"/>
      <c r="CD638" s="227"/>
    </row>
    <row r="639" spans="2:82" ht="30" customHeight="1" x14ac:dyDescent="0.3">
      <c r="B639" s="217"/>
      <c r="C639" s="227"/>
      <c r="D639" s="227"/>
      <c r="E639" s="219" t="str">
        <f t="shared" si="326"/>
        <v/>
      </c>
      <c r="F639" s="220"/>
      <c r="G639" s="274" t="str">
        <f>IFERROR(VLOOKUP(F639,'Data (hidden)'!N622:O767,2,FALSE),"")</f>
        <v/>
      </c>
      <c r="H639" s="266"/>
      <c r="I639" s="221"/>
      <c r="J639" s="254">
        <f t="shared" si="324"/>
        <v>0</v>
      </c>
      <c r="K639" s="254" t="e">
        <f t="shared" si="325"/>
        <v>#VALUE!</v>
      </c>
      <c r="L639" s="254">
        <f t="shared" si="322"/>
        <v>0</v>
      </c>
      <c r="M639" s="255" t="str">
        <f t="shared" si="323"/>
        <v/>
      </c>
      <c r="N639" s="237"/>
      <c r="O639" s="224"/>
      <c r="P639" s="224"/>
      <c r="Q639" s="224"/>
      <c r="R639" s="225"/>
      <c r="S639" s="225"/>
      <c r="T639" s="225"/>
      <c r="U639" s="226"/>
      <c r="V639" s="223"/>
      <c r="W639" s="224"/>
      <c r="X639" s="238"/>
      <c r="Y639" s="239"/>
      <c r="Z639" s="225"/>
      <c r="AA639" s="224"/>
      <c r="AB639" s="236"/>
      <c r="CC639" s="217"/>
      <c r="CD639" s="227"/>
    </row>
    <row r="640" spans="2:82" ht="30" customHeight="1" x14ac:dyDescent="0.3">
      <c r="B640" s="217"/>
      <c r="C640" s="227"/>
      <c r="D640" s="227"/>
      <c r="E640" s="219" t="str">
        <f t="shared" si="326"/>
        <v/>
      </c>
      <c r="F640" s="220"/>
      <c r="G640" s="274" t="str">
        <f>IFERROR(VLOOKUP(F640,'Data (hidden)'!N623:O768,2,FALSE),"")</f>
        <v/>
      </c>
      <c r="H640" s="266"/>
      <c r="I640" s="221"/>
      <c r="J640" s="254">
        <f t="shared" si="324"/>
        <v>0</v>
      </c>
      <c r="K640" s="254" t="e">
        <f t="shared" si="325"/>
        <v>#VALUE!</v>
      </c>
      <c r="L640" s="254">
        <f t="shared" si="322"/>
        <v>0</v>
      </c>
      <c r="M640" s="255" t="str">
        <f t="shared" si="323"/>
        <v/>
      </c>
      <c r="N640" s="237"/>
      <c r="O640" s="224"/>
      <c r="P640" s="224"/>
      <c r="Q640" s="224"/>
      <c r="R640" s="225"/>
      <c r="S640" s="225"/>
      <c r="T640" s="225"/>
      <c r="U640" s="226"/>
      <c r="V640" s="223"/>
      <c r="W640" s="224"/>
      <c r="X640" s="238"/>
      <c r="Y640" s="239"/>
      <c r="Z640" s="225"/>
      <c r="AA640" s="224"/>
      <c r="AB640" s="236"/>
      <c r="CC640" s="217"/>
      <c r="CD640" s="227"/>
    </row>
    <row r="641" spans="2:82" ht="30" customHeight="1" x14ac:dyDescent="0.3">
      <c r="B641" s="217"/>
      <c r="C641" s="227"/>
      <c r="D641" s="227"/>
      <c r="E641" s="219" t="str">
        <f t="shared" si="326"/>
        <v/>
      </c>
      <c r="F641" s="220"/>
      <c r="G641" s="274" t="str">
        <f>IFERROR(VLOOKUP(F641,'Data (hidden)'!N624:O769,2,FALSE),"")</f>
        <v/>
      </c>
      <c r="H641" s="266"/>
      <c r="I641" s="221"/>
      <c r="J641" s="254">
        <f t="shared" si="324"/>
        <v>0</v>
      </c>
      <c r="K641" s="254" t="e">
        <f t="shared" si="325"/>
        <v>#VALUE!</v>
      </c>
      <c r="L641" s="254">
        <f t="shared" si="322"/>
        <v>0</v>
      </c>
      <c r="M641" s="255" t="str">
        <f t="shared" si="323"/>
        <v/>
      </c>
      <c r="N641" s="237"/>
      <c r="O641" s="224"/>
      <c r="P641" s="224"/>
      <c r="Q641" s="224"/>
      <c r="R641" s="225"/>
      <c r="S641" s="225"/>
      <c r="T641" s="225"/>
      <c r="U641" s="226"/>
      <c r="V641" s="223"/>
      <c r="W641" s="224"/>
      <c r="X641" s="238"/>
      <c r="Y641" s="239"/>
      <c r="Z641" s="225"/>
      <c r="AA641" s="224"/>
      <c r="AB641" s="236"/>
      <c r="CC641" s="217"/>
      <c r="CD641" s="227"/>
    </row>
    <row r="642" spans="2:82" ht="30" customHeight="1" x14ac:dyDescent="0.3">
      <c r="B642" s="217"/>
      <c r="C642" s="227"/>
      <c r="D642" s="227"/>
      <c r="E642" s="219" t="str">
        <f t="shared" si="326"/>
        <v/>
      </c>
      <c r="F642" s="220"/>
      <c r="G642" s="274" t="str">
        <f>IFERROR(VLOOKUP(F642,'Data (hidden)'!N625:O770,2,FALSE),"")</f>
        <v/>
      </c>
      <c r="H642" s="266"/>
      <c r="I642" s="221"/>
      <c r="J642" s="254">
        <f t="shared" si="324"/>
        <v>0</v>
      </c>
      <c r="K642" s="254" t="e">
        <f t="shared" si="325"/>
        <v>#VALUE!</v>
      </c>
      <c r="L642" s="254">
        <f t="shared" si="322"/>
        <v>0</v>
      </c>
      <c r="M642" s="255" t="str">
        <f t="shared" si="323"/>
        <v/>
      </c>
      <c r="N642" s="237"/>
      <c r="O642" s="224"/>
      <c r="P642" s="224"/>
      <c r="Q642" s="224"/>
      <c r="R642" s="225"/>
      <c r="S642" s="225"/>
      <c r="T642" s="225"/>
      <c r="U642" s="226"/>
      <c r="V642" s="223"/>
      <c r="W642" s="224"/>
      <c r="X642" s="238"/>
      <c r="Y642" s="239"/>
      <c r="Z642" s="225"/>
      <c r="AA642" s="224"/>
      <c r="AB642" s="236"/>
      <c r="CC642" s="217"/>
      <c r="CD642" s="227"/>
    </row>
    <row r="643" spans="2:82" ht="30" customHeight="1" x14ac:dyDescent="0.3">
      <c r="B643" s="217"/>
      <c r="C643" s="227"/>
      <c r="D643" s="227"/>
      <c r="E643" s="219" t="str">
        <f t="shared" si="326"/>
        <v/>
      </c>
      <c r="F643" s="220"/>
      <c r="G643" s="274" t="str">
        <f>IFERROR(VLOOKUP(F643,'Data (hidden)'!N626:O771,2,FALSE),"")</f>
        <v/>
      </c>
      <c r="H643" s="266"/>
      <c r="I643" s="221"/>
      <c r="J643" s="254">
        <f t="shared" si="324"/>
        <v>0</v>
      </c>
      <c r="K643" s="254" t="e">
        <f t="shared" si="325"/>
        <v>#VALUE!</v>
      </c>
      <c r="L643" s="254">
        <f t="shared" si="322"/>
        <v>0</v>
      </c>
      <c r="M643" s="255" t="str">
        <f t="shared" si="323"/>
        <v/>
      </c>
      <c r="N643" s="237"/>
      <c r="O643" s="224"/>
      <c r="P643" s="224"/>
      <c r="Q643" s="224"/>
      <c r="R643" s="225"/>
      <c r="S643" s="225"/>
      <c r="T643" s="225"/>
      <c r="U643" s="226"/>
      <c r="V643" s="223"/>
      <c r="W643" s="224"/>
      <c r="X643" s="238"/>
      <c r="Y643" s="239"/>
      <c r="Z643" s="225"/>
      <c r="AA643" s="224"/>
      <c r="AB643" s="236"/>
      <c r="CC643" s="217"/>
      <c r="CD643" s="227"/>
    </row>
    <row r="644" spans="2:82" ht="30" customHeight="1" x14ac:dyDescent="0.3">
      <c r="B644" s="217"/>
      <c r="C644" s="227"/>
      <c r="D644" s="227"/>
      <c r="E644" s="219" t="str">
        <f t="shared" si="326"/>
        <v/>
      </c>
      <c r="F644" s="220"/>
      <c r="G644" s="274" t="str">
        <f>IFERROR(VLOOKUP(F644,'Data (hidden)'!N627:O772,2,FALSE),"")</f>
        <v/>
      </c>
      <c r="H644" s="266"/>
      <c r="I644" s="221"/>
      <c r="J644" s="254">
        <f t="shared" si="324"/>
        <v>0</v>
      </c>
      <c r="K644" s="254" t="e">
        <f t="shared" si="325"/>
        <v>#VALUE!</v>
      </c>
      <c r="L644" s="254">
        <f t="shared" si="322"/>
        <v>0</v>
      </c>
      <c r="M644" s="255" t="str">
        <f t="shared" si="323"/>
        <v/>
      </c>
      <c r="N644" s="237"/>
      <c r="O644" s="224"/>
      <c r="P644" s="224"/>
      <c r="Q644" s="224"/>
      <c r="R644" s="225"/>
      <c r="S644" s="225"/>
      <c r="T644" s="225"/>
      <c r="U644" s="226"/>
      <c r="V644" s="223"/>
      <c r="W644" s="224"/>
      <c r="X644" s="238"/>
      <c r="Y644" s="239"/>
      <c r="Z644" s="225"/>
      <c r="AA644" s="224"/>
      <c r="AB644" s="236"/>
      <c r="CC644" s="217"/>
      <c r="CD644" s="227"/>
    </row>
    <row r="645" spans="2:82" ht="30" customHeight="1" x14ac:dyDescent="0.3">
      <c r="B645" s="217"/>
      <c r="C645" s="227"/>
      <c r="D645" s="227"/>
      <c r="E645" s="219" t="str">
        <f t="shared" si="326"/>
        <v/>
      </c>
      <c r="F645" s="220"/>
      <c r="G645" s="274" t="str">
        <f>IFERROR(VLOOKUP(F645,'Data (hidden)'!N628:O773,2,FALSE),"")</f>
        <v/>
      </c>
      <c r="H645" s="266"/>
      <c r="I645" s="221"/>
      <c r="J645" s="254">
        <f t="shared" si="324"/>
        <v>0</v>
      </c>
      <c r="K645" s="254" t="e">
        <f t="shared" si="325"/>
        <v>#VALUE!</v>
      </c>
      <c r="L645" s="254">
        <f t="shared" si="322"/>
        <v>0</v>
      </c>
      <c r="M645" s="255" t="str">
        <f t="shared" si="323"/>
        <v/>
      </c>
      <c r="N645" s="237"/>
      <c r="O645" s="224"/>
      <c r="P645" s="224"/>
      <c r="Q645" s="224"/>
      <c r="R645" s="225"/>
      <c r="S645" s="225"/>
      <c r="T645" s="225"/>
      <c r="U645" s="226"/>
      <c r="V645" s="223"/>
      <c r="W645" s="224"/>
      <c r="X645" s="238"/>
      <c r="Y645" s="239"/>
      <c r="Z645" s="225"/>
      <c r="AA645" s="224"/>
      <c r="AB645" s="236"/>
      <c r="CC645" s="217"/>
      <c r="CD645" s="227"/>
    </row>
    <row r="646" spans="2:82" ht="30" customHeight="1" x14ac:dyDescent="0.3">
      <c r="B646" s="217"/>
      <c r="C646" s="227"/>
      <c r="D646" s="227"/>
      <c r="E646" s="219" t="str">
        <f t="shared" si="326"/>
        <v/>
      </c>
      <c r="F646" s="220"/>
      <c r="G646" s="274" t="str">
        <f>IFERROR(VLOOKUP(F646,'Data (hidden)'!N629:O774,2,FALSE),"")</f>
        <v/>
      </c>
      <c r="H646" s="266"/>
      <c r="I646" s="221"/>
      <c r="J646" s="254">
        <f t="shared" si="324"/>
        <v>0</v>
      </c>
      <c r="K646" s="254" t="e">
        <f t="shared" si="325"/>
        <v>#VALUE!</v>
      </c>
      <c r="L646" s="254">
        <f t="shared" si="322"/>
        <v>0</v>
      </c>
      <c r="M646" s="255" t="str">
        <f t="shared" si="323"/>
        <v/>
      </c>
      <c r="N646" s="237"/>
      <c r="O646" s="224"/>
      <c r="P646" s="224"/>
      <c r="Q646" s="224"/>
      <c r="R646" s="225"/>
      <c r="S646" s="225"/>
      <c r="T646" s="225"/>
      <c r="U646" s="226"/>
      <c r="V646" s="223"/>
      <c r="W646" s="224"/>
      <c r="X646" s="238"/>
      <c r="Y646" s="239"/>
      <c r="Z646" s="225"/>
      <c r="AA646" s="224"/>
      <c r="AB646" s="236"/>
      <c r="CC646" s="217"/>
      <c r="CD646" s="227"/>
    </row>
    <row r="647" spans="2:82" ht="30" customHeight="1" x14ac:dyDescent="0.3">
      <c r="B647" s="217"/>
      <c r="C647" s="227"/>
      <c r="D647" s="227"/>
      <c r="E647" s="219" t="str">
        <f t="shared" si="326"/>
        <v/>
      </c>
      <c r="F647" s="220"/>
      <c r="G647" s="274" t="str">
        <f>IFERROR(VLOOKUP(F647,'Data (hidden)'!N630:O775,2,FALSE),"")</f>
        <v/>
      </c>
      <c r="H647" s="266"/>
      <c r="I647" s="221"/>
      <c r="J647" s="254">
        <f t="shared" si="324"/>
        <v>0</v>
      </c>
      <c r="K647" s="254" t="e">
        <f t="shared" si="325"/>
        <v>#VALUE!</v>
      </c>
      <c r="L647" s="254">
        <f t="shared" si="322"/>
        <v>0</v>
      </c>
      <c r="M647" s="255" t="str">
        <f t="shared" si="323"/>
        <v/>
      </c>
      <c r="N647" s="237"/>
      <c r="O647" s="224"/>
      <c r="P647" s="224"/>
      <c r="Q647" s="224"/>
      <c r="R647" s="225"/>
      <c r="S647" s="225"/>
      <c r="T647" s="225"/>
      <c r="U647" s="226"/>
      <c r="V647" s="223"/>
      <c r="W647" s="224"/>
      <c r="X647" s="238"/>
      <c r="Y647" s="239"/>
      <c r="Z647" s="225"/>
      <c r="AA647" s="224"/>
      <c r="AB647" s="236"/>
      <c r="CC647" s="217"/>
      <c r="CD647" s="227"/>
    </row>
    <row r="648" spans="2:82" ht="30" customHeight="1" x14ac:dyDescent="0.3">
      <c r="B648" s="217"/>
      <c r="C648" s="227"/>
      <c r="D648" s="227"/>
      <c r="E648" s="219" t="str">
        <f t="shared" si="326"/>
        <v/>
      </c>
      <c r="F648" s="220"/>
      <c r="G648" s="274" t="str">
        <f>IFERROR(VLOOKUP(F648,'Data (hidden)'!N631:O776,2,FALSE),"")</f>
        <v/>
      </c>
      <c r="H648" s="266"/>
      <c r="I648" s="221"/>
      <c r="J648" s="254">
        <f t="shared" si="324"/>
        <v>0</v>
      </c>
      <c r="K648" s="254" t="e">
        <f t="shared" si="325"/>
        <v>#VALUE!</v>
      </c>
      <c r="L648" s="254">
        <f t="shared" si="322"/>
        <v>0</v>
      </c>
      <c r="M648" s="255" t="str">
        <f t="shared" si="323"/>
        <v/>
      </c>
      <c r="N648" s="237"/>
      <c r="O648" s="224"/>
      <c r="P648" s="224"/>
      <c r="Q648" s="224"/>
      <c r="R648" s="225"/>
      <c r="S648" s="225"/>
      <c r="T648" s="225"/>
      <c r="U648" s="226"/>
      <c r="V648" s="223"/>
      <c r="W648" s="224"/>
      <c r="X648" s="238"/>
      <c r="Y648" s="239"/>
      <c r="Z648" s="225"/>
      <c r="AA648" s="224"/>
      <c r="AB648" s="236"/>
      <c r="CC648" s="217"/>
      <c r="CD648" s="227"/>
    </row>
    <row r="649" spans="2:82" ht="30" customHeight="1" x14ac:dyDescent="0.3">
      <c r="B649" s="217"/>
      <c r="C649" s="227"/>
      <c r="D649" s="227"/>
      <c r="E649" s="219" t="str">
        <f t="shared" si="326"/>
        <v/>
      </c>
      <c r="F649" s="220"/>
      <c r="G649" s="274" t="str">
        <f>IFERROR(VLOOKUP(F649,'Data (hidden)'!N632:O777,2,FALSE),"")</f>
        <v/>
      </c>
      <c r="H649" s="266"/>
      <c r="I649" s="221"/>
      <c r="J649" s="254">
        <f t="shared" si="324"/>
        <v>0</v>
      </c>
      <c r="K649" s="254" t="e">
        <f t="shared" si="325"/>
        <v>#VALUE!</v>
      </c>
      <c r="L649" s="254">
        <f t="shared" si="322"/>
        <v>0</v>
      </c>
      <c r="M649" s="255" t="str">
        <f t="shared" si="323"/>
        <v/>
      </c>
      <c r="N649" s="237"/>
      <c r="O649" s="224"/>
      <c r="P649" s="224"/>
      <c r="Q649" s="224"/>
      <c r="R649" s="225"/>
      <c r="S649" s="225"/>
      <c r="T649" s="225"/>
      <c r="U649" s="226"/>
      <c r="V649" s="223"/>
      <c r="W649" s="224"/>
      <c r="X649" s="238"/>
      <c r="Y649" s="239"/>
      <c r="Z649" s="225"/>
      <c r="AA649" s="224"/>
      <c r="AB649" s="236"/>
      <c r="CC649" s="217"/>
      <c r="CD649" s="227"/>
    </row>
    <row r="650" spans="2:82" ht="30" customHeight="1" x14ac:dyDescent="0.3">
      <c r="B650" s="217"/>
      <c r="C650" s="227"/>
      <c r="D650" s="227"/>
      <c r="E650" s="219" t="str">
        <f t="shared" si="326"/>
        <v/>
      </c>
      <c r="F650" s="220"/>
      <c r="G650" s="274" t="str">
        <f>IFERROR(VLOOKUP(F650,'Data (hidden)'!N633:O778,2,FALSE),"")</f>
        <v/>
      </c>
      <c r="H650" s="266"/>
      <c r="I650" s="221"/>
      <c r="J650" s="254">
        <f t="shared" si="324"/>
        <v>0</v>
      </c>
      <c r="K650" s="254" t="e">
        <f t="shared" si="325"/>
        <v>#VALUE!</v>
      </c>
      <c r="L650" s="254">
        <f t="shared" si="322"/>
        <v>0</v>
      </c>
      <c r="M650" s="255" t="str">
        <f t="shared" si="323"/>
        <v/>
      </c>
      <c r="N650" s="237"/>
      <c r="O650" s="224"/>
      <c r="P650" s="224"/>
      <c r="Q650" s="224"/>
      <c r="R650" s="225"/>
      <c r="S650" s="225"/>
      <c r="T650" s="225"/>
      <c r="U650" s="226"/>
      <c r="V650" s="223"/>
      <c r="W650" s="224"/>
      <c r="X650" s="238"/>
      <c r="Y650" s="239"/>
      <c r="Z650" s="225"/>
      <c r="AA650" s="224"/>
      <c r="AB650" s="236"/>
      <c r="CC650" s="217"/>
      <c r="CD650" s="227"/>
    </row>
    <row r="651" spans="2:82" ht="30" customHeight="1" x14ac:dyDescent="0.3">
      <c r="B651" s="217"/>
      <c r="C651" s="227"/>
      <c r="D651" s="227"/>
      <c r="E651" s="219" t="str">
        <f t="shared" si="326"/>
        <v/>
      </c>
      <c r="F651" s="220"/>
      <c r="G651" s="274" t="str">
        <f>IFERROR(VLOOKUP(F651,'Data (hidden)'!N634:O779,2,FALSE),"")</f>
        <v/>
      </c>
      <c r="H651" s="266"/>
      <c r="I651" s="221"/>
      <c r="J651" s="254">
        <f t="shared" si="324"/>
        <v>0</v>
      </c>
      <c r="K651" s="254" t="e">
        <f t="shared" si="325"/>
        <v>#VALUE!</v>
      </c>
      <c r="L651" s="254">
        <f t="shared" si="322"/>
        <v>0</v>
      </c>
      <c r="M651" s="255" t="str">
        <f t="shared" si="323"/>
        <v/>
      </c>
      <c r="N651" s="237"/>
      <c r="O651" s="224"/>
      <c r="P651" s="224"/>
      <c r="Q651" s="224"/>
      <c r="R651" s="225"/>
      <c r="S651" s="225"/>
      <c r="T651" s="225"/>
      <c r="U651" s="226"/>
      <c r="V651" s="223"/>
      <c r="W651" s="224"/>
      <c r="X651" s="238"/>
      <c r="Y651" s="239"/>
      <c r="Z651" s="225"/>
      <c r="AA651" s="224"/>
      <c r="AB651" s="236"/>
      <c r="CC651" s="217"/>
      <c r="CD651" s="227"/>
    </row>
    <row r="652" spans="2:82" ht="30" customHeight="1" x14ac:dyDescent="0.3">
      <c r="B652" s="217"/>
      <c r="C652" s="227"/>
      <c r="D652" s="227"/>
      <c r="E652" s="219" t="str">
        <f t="shared" si="326"/>
        <v/>
      </c>
      <c r="F652" s="220"/>
      <c r="G652" s="274" t="str">
        <f>IFERROR(VLOOKUP(F652,'Data (hidden)'!N635:O780,2,FALSE),"")</f>
        <v/>
      </c>
      <c r="H652" s="266"/>
      <c r="I652" s="221"/>
      <c r="J652" s="254">
        <f t="shared" si="324"/>
        <v>0</v>
      </c>
      <c r="K652" s="254" t="e">
        <f t="shared" si="325"/>
        <v>#VALUE!</v>
      </c>
      <c r="L652" s="254">
        <f t="shared" si="322"/>
        <v>0</v>
      </c>
      <c r="M652" s="255" t="str">
        <f t="shared" si="323"/>
        <v/>
      </c>
      <c r="N652" s="237"/>
      <c r="O652" s="224"/>
      <c r="P652" s="224"/>
      <c r="Q652" s="224"/>
      <c r="R652" s="225"/>
      <c r="S652" s="225"/>
      <c r="T652" s="225"/>
      <c r="U652" s="226"/>
      <c r="V652" s="223"/>
      <c r="W652" s="224"/>
      <c r="X652" s="238"/>
      <c r="Y652" s="239"/>
      <c r="Z652" s="225"/>
      <c r="AA652" s="224"/>
      <c r="AB652" s="236"/>
      <c r="CC652" s="217"/>
      <c r="CD652" s="227"/>
    </row>
    <row r="653" spans="2:82" ht="30" customHeight="1" x14ac:dyDescent="0.3">
      <c r="B653" s="217"/>
      <c r="C653" s="227"/>
      <c r="D653" s="227"/>
      <c r="E653" s="219" t="str">
        <f t="shared" si="326"/>
        <v/>
      </c>
      <c r="F653" s="220"/>
      <c r="G653" s="274" t="str">
        <f>IFERROR(VLOOKUP(F653,'Data (hidden)'!N636:O781,2,FALSE),"")</f>
        <v/>
      </c>
      <c r="H653" s="266"/>
      <c r="I653" s="221"/>
      <c r="J653" s="254">
        <f t="shared" si="324"/>
        <v>0</v>
      </c>
      <c r="K653" s="254" t="e">
        <f t="shared" si="325"/>
        <v>#VALUE!</v>
      </c>
      <c r="L653" s="254">
        <f t="shared" si="322"/>
        <v>0</v>
      </c>
      <c r="M653" s="255" t="str">
        <f t="shared" si="323"/>
        <v/>
      </c>
      <c r="N653" s="237"/>
      <c r="O653" s="224"/>
      <c r="P653" s="224"/>
      <c r="Q653" s="224"/>
      <c r="R653" s="225"/>
      <c r="S653" s="225"/>
      <c r="T653" s="225"/>
      <c r="U653" s="226"/>
      <c r="V653" s="223"/>
      <c r="W653" s="224"/>
      <c r="X653" s="238"/>
      <c r="Y653" s="239"/>
      <c r="Z653" s="225"/>
      <c r="AA653" s="224"/>
      <c r="AB653" s="236"/>
      <c r="CC653" s="217"/>
      <c r="CD653" s="227"/>
    </row>
    <row r="654" spans="2:82" ht="30" customHeight="1" x14ac:dyDescent="0.3">
      <c r="B654" s="217"/>
      <c r="C654" s="227"/>
      <c r="D654" s="227"/>
      <c r="E654" s="219" t="str">
        <f t="shared" si="326"/>
        <v/>
      </c>
      <c r="F654" s="220"/>
      <c r="G654" s="274" t="str">
        <f>IFERROR(VLOOKUP(F654,'Data (hidden)'!N637:O782,2,FALSE),"")</f>
        <v/>
      </c>
      <c r="H654" s="266"/>
      <c r="I654" s="221"/>
      <c r="J654" s="254">
        <f t="shared" si="324"/>
        <v>0</v>
      </c>
      <c r="K654" s="254" t="e">
        <f t="shared" si="325"/>
        <v>#VALUE!</v>
      </c>
      <c r="L654" s="254">
        <f t="shared" si="322"/>
        <v>0</v>
      </c>
      <c r="M654" s="255" t="str">
        <f t="shared" si="323"/>
        <v/>
      </c>
      <c r="N654" s="237"/>
      <c r="O654" s="224"/>
      <c r="P654" s="224"/>
      <c r="Q654" s="224"/>
      <c r="R654" s="225"/>
      <c r="S654" s="225"/>
      <c r="T654" s="225"/>
      <c r="U654" s="226"/>
      <c r="V654" s="223"/>
      <c r="W654" s="224"/>
      <c r="X654" s="238"/>
      <c r="Y654" s="239"/>
      <c r="Z654" s="225"/>
      <c r="AA654" s="224"/>
      <c r="AB654" s="236"/>
      <c r="CC654" s="217"/>
      <c r="CD654" s="227"/>
    </row>
    <row r="655" spans="2:82" ht="30" customHeight="1" x14ac:dyDescent="0.3">
      <c r="B655" s="217"/>
      <c r="C655" s="227"/>
      <c r="D655" s="227"/>
      <c r="E655" s="219" t="str">
        <f t="shared" si="326"/>
        <v/>
      </c>
      <c r="F655" s="220"/>
      <c r="G655" s="274" t="str">
        <f>IFERROR(VLOOKUP(F655,'Data (hidden)'!N638:O783,2,FALSE),"")</f>
        <v/>
      </c>
      <c r="H655" s="266"/>
      <c r="I655" s="221"/>
      <c r="J655" s="254">
        <f t="shared" si="324"/>
        <v>0</v>
      </c>
      <c r="K655" s="254" t="e">
        <f t="shared" si="325"/>
        <v>#VALUE!</v>
      </c>
      <c r="L655" s="254">
        <f t="shared" si="322"/>
        <v>0</v>
      </c>
      <c r="M655" s="255" t="str">
        <f t="shared" si="323"/>
        <v/>
      </c>
      <c r="N655" s="237"/>
      <c r="O655" s="224"/>
      <c r="P655" s="224"/>
      <c r="Q655" s="224"/>
      <c r="R655" s="225"/>
      <c r="S655" s="225"/>
      <c r="T655" s="225"/>
      <c r="U655" s="226"/>
      <c r="V655" s="223"/>
      <c r="W655" s="224"/>
      <c r="X655" s="238"/>
      <c r="Y655" s="239"/>
      <c r="Z655" s="225"/>
      <c r="AA655" s="224"/>
      <c r="AB655" s="236"/>
      <c r="CC655" s="217"/>
      <c r="CD655" s="227"/>
    </row>
    <row r="656" spans="2:82" ht="30" customHeight="1" x14ac:dyDescent="0.3">
      <c r="B656" s="217"/>
      <c r="C656" s="227"/>
      <c r="D656" s="227"/>
      <c r="E656" s="219" t="str">
        <f t="shared" si="326"/>
        <v/>
      </c>
      <c r="F656" s="220"/>
      <c r="G656" s="274" t="str">
        <f>IFERROR(VLOOKUP(F656,'Data (hidden)'!N639:O784,2,FALSE),"")</f>
        <v/>
      </c>
      <c r="H656" s="266"/>
      <c r="I656" s="221"/>
      <c r="J656" s="254">
        <f t="shared" si="324"/>
        <v>0</v>
      </c>
      <c r="K656" s="254" t="e">
        <f t="shared" si="325"/>
        <v>#VALUE!</v>
      </c>
      <c r="L656" s="254">
        <f t="shared" si="322"/>
        <v>0</v>
      </c>
      <c r="M656" s="255" t="str">
        <f t="shared" si="323"/>
        <v/>
      </c>
      <c r="N656" s="237"/>
      <c r="O656" s="224"/>
      <c r="P656" s="224"/>
      <c r="Q656" s="224"/>
      <c r="R656" s="225"/>
      <c r="S656" s="225"/>
      <c r="T656" s="225"/>
      <c r="U656" s="226"/>
      <c r="V656" s="223"/>
      <c r="W656" s="224"/>
      <c r="X656" s="238"/>
      <c r="Y656" s="239"/>
      <c r="Z656" s="225"/>
      <c r="AA656" s="224"/>
      <c r="AB656" s="236"/>
      <c r="CC656" s="217"/>
      <c r="CD656" s="227"/>
    </row>
    <row r="657" spans="2:82" ht="30" customHeight="1" x14ac:dyDescent="0.3">
      <c r="B657" s="217"/>
      <c r="C657" s="227"/>
      <c r="D657" s="227"/>
      <c r="E657" s="219" t="str">
        <f t="shared" si="326"/>
        <v/>
      </c>
      <c r="F657" s="220"/>
      <c r="G657" s="274" t="str">
        <f>IFERROR(VLOOKUP(F657,'Data (hidden)'!N640:O785,2,FALSE),"")</f>
        <v/>
      </c>
      <c r="H657" s="266"/>
      <c r="I657" s="221"/>
      <c r="J657" s="254">
        <f t="shared" si="324"/>
        <v>0</v>
      </c>
      <c r="K657" s="254" t="e">
        <f t="shared" si="325"/>
        <v>#VALUE!</v>
      </c>
      <c r="L657" s="254">
        <f t="shared" si="322"/>
        <v>0</v>
      </c>
      <c r="M657" s="255" t="str">
        <f t="shared" si="323"/>
        <v/>
      </c>
      <c r="N657" s="237"/>
      <c r="O657" s="224"/>
      <c r="P657" s="224"/>
      <c r="Q657" s="224"/>
      <c r="R657" s="225"/>
      <c r="S657" s="225"/>
      <c r="T657" s="225"/>
      <c r="U657" s="226"/>
      <c r="V657" s="223"/>
      <c r="W657" s="224"/>
      <c r="X657" s="238"/>
      <c r="Y657" s="239"/>
      <c r="Z657" s="225"/>
      <c r="AA657" s="224"/>
      <c r="AB657" s="236"/>
      <c r="CC657" s="217"/>
      <c r="CD657" s="227"/>
    </row>
    <row r="658" spans="2:82" ht="30" customHeight="1" x14ac:dyDescent="0.3">
      <c r="B658" s="217"/>
      <c r="C658" s="227"/>
      <c r="D658" s="227"/>
      <c r="E658" s="219" t="str">
        <f t="shared" si="326"/>
        <v/>
      </c>
      <c r="F658" s="220"/>
      <c r="G658" s="274" t="str">
        <f>IFERROR(VLOOKUP(F658,'Data (hidden)'!N641:O786,2,FALSE),"")</f>
        <v/>
      </c>
      <c r="H658" s="266"/>
      <c r="I658" s="221"/>
      <c r="J658" s="254">
        <f t="shared" si="324"/>
        <v>0</v>
      </c>
      <c r="K658" s="254" t="e">
        <f t="shared" si="325"/>
        <v>#VALUE!</v>
      </c>
      <c r="L658" s="254">
        <f t="shared" si="322"/>
        <v>0</v>
      </c>
      <c r="M658" s="255" t="str">
        <f t="shared" si="323"/>
        <v/>
      </c>
      <c r="N658" s="237"/>
      <c r="O658" s="224"/>
      <c r="P658" s="224"/>
      <c r="Q658" s="224"/>
      <c r="R658" s="225"/>
      <c r="S658" s="225"/>
      <c r="T658" s="225"/>
      <c r="U658" s="226"/>
      <c r="V658" s="223"/>
      <c r="W658" s="224"/>
      <c r="X658" s="238"/>
      <c r="Y658" s="239"/>
      <c r="Z658" s="225"/>
      <c r="AA658" s="224"/>
      <c r="AB658" s="236"/>
      <c r="CC658" s="217"/>
      <c r="CD658" s="227"/>
    </row>
    <row r="659" spans="2:82" ht="30" customHeight="1" x14ac:dyDescent="0.3">
      <c r="B659" s="217"/>
      <c r="C659" s="227"/>
      <c r="D659" s="227"/>
      <c r="E659" s="219" t="str">
        <f t="shared" si="326"/>
        <v/>
      </c>
      <c r="F659" s="220"/>
      <c r="G659" s="274" t="str">
        <f>IFERROR(VLOOKUP(F659,'Data (hidden)'!N642:O787,2,FALSE),"")</f>
        <v/>
      </c>
      <c r="H659" s="266"/>
      <c r="I659" s="221"/>
      <c r="J659" s="254">
        <f t="shared" si="324"/>
        <v>0</v>
      </c>
      <c r="K659" s="254" t="e">
        <f t="shared" si="325"/>
        <v>#VALUE!</v>
      </c>
      <c r="L659" s="254">
        <f t="shared" ref="L659:L722" si="327">D659*0.01</f>
        <v>0</v>
      </c>
      <c r="M659" s="255" t="str">
        <f t="shared" ref="M659:M722" si="328">IFERROR(K659*I659,"")</f>
        <v/>
      </c>
      <c r="N659" s="237"/>
      <c r="O659" s="224"/>
      <c r="P659" s="224"/>
      <c r="Q659" s="224"/>
      <c r="R659" s="225"/>
      <c r="S659" s="225"/>
      <c r="T659" s="225"/>
      <c r="U659" s="226"/>
      <c r="V659" s="223"/>
      <c r="W659" s="224"/>
      <c r="X659" s="238"/>
      <c r="Y659" s="239"/>
      <c r="Z659" s="225"/>
      <c r="AA659" s="224"/>
      <c r="AB659" s="236"/>
      <c r="CC659" s="217"/>
      <c r="CD659" s="227"/>
    </row>
    <row r="660" spans="2:82" ht="30" customHeight="1" x14ac:dyDescent="0.3">
      <c r="B660" s="217"/>
      <c r="C660" s="227"/>
      <c r="D660" s="227"/>
      <c r="E660" s="219" t="str">
        <f t="shared" si="326"/>
        <v/>
      </c>
      <c r="F660" s="220"/>
      <c r="G660" s="274" t="str">
        <f>IFERROR(VLOOKUP(F660,'Data (hidden)'!N643:O788,2,FALSE),"")</f>
        <v/>
      </c>
      <c r="H660" s="266"/>
      <c r="I660" s="221"/>
      <c r="J660" s="254">
        <f t="shared" ref="J660:J723" si="329">H660*0.01</f>
        <v>0</v>
      </c>
      <c r="K660" s="254" t="e">
        <f t="shared" ref="K660:K723" si="330">E660*J660</f>
        <v>#VALUE!</v>
      </c>
      <c r="L660" s="254">
        <f t="shared" si="327"/>
        <v>0</v>
      </c>
      <c r="M660" s="255" t="str">
        <f t="shared" si="328"/>
        <v/>
      </c>
      <c r="N660" s="237"/>
      <c r="O660" s="224"/>
      <c r="P660" s="224"/>
      <c r="Q660" s="224"/>
      <c r="R660" s="225"/>
      <c r="S660" s="225"/>
      <c r="T660" s="225"/>
      <c r="U660" s="226"/>
      <c r="V660" s="223"/>
      <c r="W660" s="224"/>
      <c r="X660" s="238"/>
      <c r="Y660" s="239"/>
      <c r="Z660" s="225"/>
      <c r="AA660" s="224"/>
      <c r="AB660" s="236"/>
      <c r="CC660" s="217"/>
      <c r="CD660" s="227"/>
    </row>
    <row r="661" spans="2:82" ht="30" customHeight="1" x14ac:dyDescent="0.3">
      <c r="B661" s="217"/>
      <c r="C661" s="227"/>
      <c r="D661" s="227"/>
      <c r="E661" s="219" t="str">
        <f t="shared" si="326"/>
        <v/>
      </c>
      <c r="F661" s="220"/>
      <c r="G661" s="274" t="str">
        <f>IFERROR(VLOOKUP(F661,'Data (hidden)'!N644:O789,2,FALSE),"")</f>
        <v/>
      </c>
      <c r="H661" s="266"/>
      <c r="I661" s="221"/>
      <c r="J661" s="254">
        <f t="shared" si="329"/>
        <v>0</v>
      </c>
      <c r="K661" s="254" t="e">
        <f t="shared" si="330"/>
        <v>#VALUE!</v>
      </c>
      <c r="L661" s="254">
        <f t="shared" si="327"/>
        <v>0</v>
      </c>
      <c r="M661" s="255" t="str">
        <f t="shared" si="328"/>
        <v/>
      </c>
      <c r="N661" s="237"/>
      <c r="O661" s="224"/>
      <c r="P661" s="224"/>
      <c r="Q661" s="224"/>
      <c r="R661" s="225"/>
      <c r="S661" s="225"/>
      <c r="T661" s="225"/>
      <c r="U661" s="226"/>
      <c r="V661" s="223"/>
      <c r="W661" s="224"/>
      <c r="X661" s="238"/>
      <c r="Y661" s="239"/>
      <c r="Z661" s="225"/>
      <c r="AA661" s="224"/>
      <c r="AB661" s="236"/>
      <c r="CC661" s="217"/>
      <c r="CD661" s="227"/>
    </row>
    <row r="662" spans="2:82" ht="30" customHeight="1" x14ac:dyDescent="0.3">
      <c r="B662" s="217"/>
      <c r="C662" s="227"/>
      <c r="D662" s="227"/>
      <c r="E662" s="219" t="str">
        <f t="shared" si="326"/>
        <v/>
      </c>
      <c r="F662" s="220"/>
      <c r="G662" s="274" t="str">
        <f>IFERROR(VLOOKUP(F662,'Data (hidden)'!N645:O790,2,FALSE),"")</f>
        <v/>
      </c>
      <c r="H662" s="266"/>
      <c r="I662" s="221"/>
      <c r="J662" s="254">
        <f t="shared" si="329"/>
        <v>0</v>
      </c>
      <c r="K662" s="254" t="e">
        <f t="shared" si="330"/>
        <v>#VALUE!</v>
      </c>
      <c r="L662" s="254">
        <f t="shared" si="327"/>
        <v>0</v>
      </c>
      <c r="M662" s="255" t="str">
        <f t="shared" si="328"/>
        <v/>
      </c>
      <c r="N662" s="237"/>
      <c r="O662" s="224"/>
      <c r="P662" s="224"/>
      <c r="Q662" s="224"/>
      <c r="R662" s="225"/>
      <c r="S662" s="225"/>
      <c r="T662" s="225"/>
      <c r="U662" s="226"/>
      <c r="V662" s="223"/>
      <c r="W662" s="224"/>
      <c r="X662" s="238"/>
      <c r="Y662" s="239"/>
      <c r="Z662" s="225"/>
      <c r="AA662" s="224"/>
      <c r="AB662" s="236"/>
      <c r="CC662" s="217"/>
      <c r="CD662" s="227"/>
    </row>
    <row r="663" spans="2:82" ht="30" customHeight="1" x14ac:dyDescent="0.3">
      <c r="B663" s="217"/>
      <c r="C663" s="227"/>
      <c r="D663" s="227"/>
      <c r="E663" s="219" t="str">
        <f t="shared" si="326"/>
        <v/>
      </c>
      <c r="F663" s="220"/>
      <c r="G663" s="274" t="str">
        <f>IFERROR(VLOOKUP(F663,'Data (hidden)'!N646:O791,2,FALSE),"")</f>
        <v/>
      </c>
      <c r="H663" s="266"/>
      <c r="I663" s="221"/>
      <c r="J663" s="254">
        <f t="shared" si="329"/>
        <v>0</v>
      </c>
      <c r="K663" s="254" t="e">
        <f t="shared" si="330"/>
        <v>#VALUE!</v>
      </c>
      <c r="L663" s="254">
        <f t="shared" si="327"/>
        <v>0</v>
      </c>
      <c r="M663" s="255" t="str">
        <f t="shared" si="328"/>
        <v/>
      </c>
      <c r="N663" s="237"/>
      <c r="O663" s="224"/>
      <c r="P663" s="224"/>
      <c r="Q663" s="224"/>
      <c r="R663" s="225"/>
      <c r="S663" s="225"/>
      <c r="T663" s="225"/>
      <c r="U663" s="226"/>
      <c r="V663" s="223"/>
      <c r="W663" s="224"/>
      <c r="X663" s="238"/>
      <c r="Y663" s="239"/>
      <c r="Z663" s="225"/>
      <c r="AA663" s="224"/>
      <c r="AB663" s="236"/>
      <c r="CC663" s="217"/>
      <c r="CD663" s="227"/>
    </row>
    <row r="664" spans="2:82" ht="30" customHeight="1" x14ac:dyDescent="0.3">
      <c r="B664" s="217"/>
      <c r="C664" s="227"/>
      <c r="D664" s="227"/>
      <c r="E664" s="219" t="str">
        <f t="shared" si="326"/>
        <v/>
      </c>
      <c r="F664" s="220"/>
      <c r="G664" s="274" t="str">
        <f>IFERROR(VLOOKUP(F664,'Data (hidden)'!N647:O792,2,FALSE),"")</f>
        <v/>
      </c>
      <c r="H664" s="266"/>
      <c r="I664" s="221"/>
      <c r="J664" s="254">
        <f t="shared" si="329"/>
        <v>0</v>
      </c>
      <c r="K664" s="254" t="e">
        <f t="shared" si="330"/>
        <v>#VALUE!</v>
      </c>
      <c r="L664" s="254">
        <f t="shared" si="327"/>
        <v>0</v>
      </c>
      <c r="M664" s="255" t="str">
        <f t="shared" si="328"/>
        <v/>
      </c>
      <c r="N664" s="237"/>
      <c r="O664" s="224"/>
      <c r="P664" s="224"/>
      <c r="Q664" s="224"/>
      <c r="R664" s="225"/>
      <c r="S664" s="225"/>
      <c r="T664" s="225"/>
      <c r="U664" s="226"/>
      <c r="V664" s="223"/>
      <c r="W664" s="224"/>
      <c r="X664" s="238"/>
      <c r="Y664" s="239"/>
      <c r="Z664" s="225"/>
      <c r="AA664" s="224"/>
      <c r="AB664" s="236"/>
      <c r="CC664" s="217"/>
      <c r="CD664" s="227"/>
    </row>
    <row r="665" spans="2:82" ht="30" customHeight="1" x14ac:dyDescent="0.3">
      <c r="B665" s="217"/>
      <c r="C665" s="227"/>
      <c r="D665" s="227"/>
      <c r="E665" s="219" t="str">
        <f t="shared" si="326"/>
        <v/>
      </c>
      <c r="F665" s="220"/>
      <c r="G665" s="274" t="str">
        <f>IFERROR(VLOOKUP(F665,'Data (hidden)'!N648:O793,2,FALSE),"")</f>
        <v/>
      </c>
      <c r="H665" s="266"/>
      <c r="I665" s="221"/>
      <c r="J665" s="254">
        <f t="shared" si="329"/>
        <v>0</v>
      </c>
      <c r="K665" s="254" t="e">
        <f t="shared" si="330"/>
        <v>#VALUE!</v>
      </c>
      <c r="L665" s="254">
        <f t="shared" si="327"/>
        <v>0</v>
      </c>
      <c r="M665" s="255" t="str">
        <f t="shared" si="328"/>
        <v/>
      </c>
      <c r="N665" s="237"/>
      <c r="O665" s="224"/>
      <c r="P665" s="224"/>
      <c r="Q665" s="224"/>
      <c r="R665" s="225"/>
      <c r="S665" s="225"/>
      <c r="T665" s="225"/>
      <c r="U665" s="226"/>
      <c r="V665" s="223"/>
      <c r="W665" s="224"/>
      <c r="X665" s="238"/>
      <c r="Y665" s="239"/>
      <c r="Z665" s="225"/>
      <c r="AA665" s="224"/>
      <c r="AB665" s="236"/>
      <c r="CC665" s="217"/>
      <c r="CD665" s="227"/>
    </row>
    <row r="666" spans="2:82" ht="30" customHeight="1" x14ac:dyDescent="0.3">
      <c r="B666" s="217"/>
      <c r="C666" s="227"/>
      <c r="D666" s="227"/>
      <c r="E666" s="219" t="str">
        <f t="shared" si="326"/>
        <v/>
      </c>
      <c r="F666" s="220"/>
      <c r="G666" s="274" t="str">
        <f>IFERROR(VLOOKUP(F666,'Data (hidden)'!N649:O794,2,FALSE),"")</f>
        <v/>
      </c>
      <c r="H666" s="266"/>
      <c r="I666" s="221"/>
      <c r="J666" s="254">
        <f t="shared" si="329"/>
        <v>0</v>
      </c>
      <c r="K666" s="254" t="e">
        <f t="shared" si="330"/>
        <v>#VALUE!</v>
      </c>
      <c r="L666" s="254">
        <f t="shared" si="327"/>
        <v>0</v>
      </c>
      <c r="M666" s="255" t="str">
        <f t="shared" si="328"/>
        <v/>
      </c>
      <c r="N666" s="237"/>
      <c r="O666" s="224"/>
      <c r="P666" s="224"/>
      <c r="Q666" s="224"/>
      <c r="R666" s="225"/>
      <c r="S666" s="225"/>
      <c r="T666" s="225"/>
      <c r="U666" s="226"/>
      <c r="V666" s="223"/>
      <c r="W666" s="224"/>
      <c r="X666" s="238"/>
      <c r="Y666" s="239"/>
      <c r="Z666" s="225"/>
      <c r="AA666" s="224"/>
      <c r="AB666" s="236"/>
      <c r="CC666" s="217"/>
      <c r="CD666" s="227"/>
    </row>
    <row r="667" spans="2:82" ht="30" customHeight="1" x14ac:dyDescent="0.3">
      <c r="B667" s="217"/>
      <c r="C667" s="227"/>
      <c r="D667" s="227"/>
      <c r="E667" s="219" t="str">
        <f t="shared" si="326"/>
        <v/>
      </c>
      <c r="F667" s="220"/>
      <c r="G667" s="274" t="str">
        <f>IFERROR(VLOOKUP(F667,'Data (hidden)'!N650:O795,2,FALSE),"")</f>
        <v/>
      </c>
      <c r="H667" s="266"/>
      <c r="I667" s="221"/>
      <c r="J667" s="254">
        <f t="shared" si="329"/>
        <v>0</v>
      </c>
      <c r="K667" s="254" t="e">
        <f t="shared" si="330"/>
        <v>#VALUE!</v>
      </c>
      <c r="L667" s="254">
        <f t="shared" si="327"/>
        <v>0</v>
      </c>
      <c r="M667" s="255" t="str">
        <f t="shared" si="328"/>
        <v/>
      </c>
      <c r="N667" s="237"/>
      <c r="O667" s="224"/>
      <c r="P667" s="224"/>
      <c r="Q667" s="224"/>
      <c r="R667" s="225"/>
      <c r="S667" s="225"/>
      <c r="T667" s="225"/>
      <c r="U667" s="226"/>
      <c r="V667" s="223"/>
      <c r="W667" s="224"/>
      <c r="X667" s="238"/>
      <c r="Y667" s="239"/>
      <c r="Z667" s="225"/>
      <c r="AA667" s="224"/>
      <c r="AB667" s="236"/>
      <c r="CC667" s="217"/>
      <c r="CD667" s="227"/>
    </row>
    <row r="668" spans="2:82" ht="30" customHeight="1" x14ac:dyDescent="0.3">
      <c r="B668" s="217"/>
      <c r="C668" s="227"/>
      <c r="D668" s="227"/>
      <c r="E668" s="219" t="str">
        <f t="shared" si="326"/>
        <v/>
      </c>
      <c r="F668" s="220"/>
      <c r="G668" s="274" t="str">
        <f>IFERROR(VLOOKUP(F668,'Data (hidden)'!N651:O796,2,FALSE),"")</f>
        <v/>
      </c>
      <c r="H668" s="266"/>
      <c r="I668" s="221"/>
      <c r="J668" s="254">
        <f t="shared" si="329"/>
        <v>0</v>
      </c>
      <c r="K668" s="254" t="e">
        <f t="shared" si="330"/>
        <v>#VALUE!</v>
      </c>
      <c r="L668" s="254">
        <f t="shared" si="327"/>
        <v>0</v>
      </c>
      <c r="M668" s="255" t="str">
        <f t="shared" si="328"/>
        <v/>
      </c>
      <c r="N668" s="237"/>
      <c r="O668" s="224"/>
      <c r="P668" s="224"/>
      <c r="Q668" s="224"/>
      <c r="R668" s="225"/>
      <c r="S668" s="225"/>
      <c r="T668" s="225"/>
      <c r="U668" s="226"/>
      <c r="V668" s="223"/>
      <c r="W668" s="224"/>
      <c r="X668" s="238"/>
      <c r="Y668" s="239"/>
      <c r="Z668" s="225"/>
      <c r="AA668" s="224"/>
      <c r="AB668" s="236"/>
      <c r="CC668" s="217"/>
      <c r="CD668" s="227"/>
    </row>
    <row r="669" spans="2:82" ht="30" customHeight="1" x14ac:dyDescent="0.3">
      <c r="B669" s="217"/>
      <c r="C669" s="227"/>
      <c r="D669" s="227"/>
      <c r="E669" s="219" t="str">
        <f t="shared" si="326"/>
        <v/>
      </c>
      <c r="F669" s="220"/>
      <c r="G669" s="274" t="str">
        <f>IFERROR(VLOOKUP(F669,'Data (hidden)'!N652:O797,2,FALSE),"")</f>
        <v/>
      </c>
      <c r="H669" s="266"/>
      <c r="I669" s="221"/>
      <c r="J669" s="254">
        <f t="shared" si="329"/>
        <v>0</v>
      </c>
      <c r="K669" s="254" t="e">
        <f t="shared" si="330"/>
        <v>#VALUE!</v>
      </c>
      <c r="L669" s="254">
        <f t="shared" si="327"/>
        <v>0</v>
      </c>
      <c r="M669" s="255" t="str">
        <f t="shared" si="328"/>
        <v/>
      </c>
      <c r="N669" s="237"/>
      <c r="O669" s="224"/>
      <c r="P669" s="224"/>
      <c r="Q669" s="224"/>
      <c r="R669" s="225"/>
      <c r="S669" s="225"/>
      <c r="T669" s="225"/>
      <c r="U669" s="226"/>
      <c r="V669" s="223"/>
      <c r="W669" s="224"/>
      <c r="X669" s="238"/>
      <c r="Y669" s="239"/>
      <c r="Z669" s="225"/>
      <c r="AA669" s="224"/>
      <c r="AB669" s="236"/>
      <c r="CC669" s="217"/>
      <c r="CD669" s="227"/>
    </row>
    <row r="670" spans="2:82" ht="30" customHeight="1" x14ac:dyDescent="0.3">
      <c r="B670" s="217"/>
      <c r="C670" s="227"/>
      <c r="D670" s="227"/>
      <c r="E670" s="219" t="str">
        <f t="shared" si="326"/>
        <v/>
      </c>
      <c r="F670" s="220"/>
      <c r="G670" s="274" t="str">
        <f>IFERROR(VLOOKUP(F670,'Data (hidden)'!N653:O798,2,FALSE),"")</f>
        <v/>
      </c>
      <c r="H670" s="266"/>
      <c r="I670" s="221"/>
      <c r="J670" s="254">
        <f t="shared" si="329"/>
        <v>0</v>
      </c>
      <c r="K670" s="254" t="e">
        <f t="shared" si="330"/>
        <v>#VALUE!</v>
      </c>
      <c r="L670" s="254">
        <f t="shared" si="327"/>
        <v>0</v>
      </c>
      <c r="M670" s="255" t="str">
        <f t="shared" si="328"/>
        <v/>
      </c>
      <c r="N670" s="237"/>
      <c r="O670" s="224"/>
      <c r="P670" s="224"/>
      <c r="Q670" s="224"/>
      <c r="R670" s="225"/>
      <c r="S670" s="225"/>
      <c r="T670" s="225"/>
      <c r="U670" s="226"/>
      <c r="V670" s="223"/>
      <c r="W670" s="224"/>
      <c r="X670" s="238"/>
      <c r="Y670" s="239"/>
      <c r="Z670" s="225"/>
      <c r="AA670" s="224"/>
      <c r="AB670" s="236"/>
      <c r="CC670" s="217"/>
      <c r="CD670" s="227"/>
    </row>
    <row r="671" spans="2:82" ht="30" customHeight="1" x14ac:dyDescent="0.3">
      <c r="B671" s="217"/>
      <c r="C671" s="227"/>
      <c r="D671" s="227"/>
      <c r="E671" s="219" t="str">
        <f t="shared" si="326"/>
        <v/>
      </c>
      <c r="F671" s="220"/>
      <c r="G671" s="274" t="str">
        <f>IFERROR(VLOOKUP(F671,'Data (hidden)'!N654:O799,2,FALSE),"")</f>
        <v/>
      </c>
      <c r="H671" s="266"/>
      <c r="I671" s="221"/>
      <c r="J671" s="254">
        <f t="shared" si="329"/>
        <v>0</v>
      </c>
      <c r="K671" s="254" t="e">
        <f t="shared" si="330"/>
        <v>#VALUE!</v>
      </c>
      <c r="L671" s="254">
        <f t="shared" si="327"/>
        <v>0</v>
      </c>
      <c r="M671" s="255" t="str">
        <f t="shared" si="328"/>
        <v/>
      </c>
      <c r="N671" s="237"/>
      <c r="O671" s="224"/>
      <c r="P671" s="224"/>
      <c r="Q671" s="224"/>
      <c r="R671" s="225"/>
      <c r="S671" s="225"/>
      <c r="T671" s="225"/>
      <c r="U671" s="226"/>
      <c r="V671" s="223"/>
      <c r="W671" s="224"/>
      <c r="X671" s="238"/>
      <c r="Y671" s="239"/>
      <c r="Z671" s="225"/>
      <c r="AA671" s="224"/>
      <c r="AB671" s="236"/>
      <c r="CC671" s="217"/>
      <c r="CD671" s="227"/>
    </row>
    <row r="672" spans="2:82" ht="30" customHeight="1" x14ac:dyDescent="0.3">
      <c r="B672" s="217"/>
      <c r="C672" s="227"/>
      <c r="D672" s="227"/>
      <c r="E672" s="219" t="str">
        <f t="shared" si="326"/>
        <v/>
      </c>
      <c r="F672" s="220"/>
      <c r="G672" s="274" t="str">
        <f>IFERROR(VLOOKUP(F672,'Data (hidden)'!N655:O800,2,FALSE),"")</f>
        <v/>
      </c>
      <c r="H672" s="266"/>
      <c r="I672" s="221"/>
      <c r="J672" s="254">
        <f t="shared" si="329"/>
        <v>0</v>
      </c>
      <c r="K672" s="254" t="e">
        <f t="shared" si="330"/>
        <v>#VALUE!</v>
      </c>
      <c r="L672" s="254">
        <f t="shared" si="327"/>
        <v>0</v>
      </c>
      <c r="M672" s="255" t="str">
        <f t="shared" si="328"/>
        <v/>
      </c>
      <c r="N672" s="237"/>
      <c r="O672" s="224"/>
      <c r="P672" s="224"/>
      <c r="Q672" s="224"/>
      <c r="R672" s="225"/>
      <c r="S672" s="225"/>
      <c r="T672" s="225"/>
      <c r="U672" s="226"/>
      <c r="V672" s="223"/>
      <c r="W672" s="224"/>
      <c r="X672" s="238"/>
      <c r="Y672" s="239"/>
      <c r="Z672" s="225"/>
      <c r="AA672" s="224"/>
      <c r="AB672" s="236"/>
      <c r="CC672" s="217"/>
      <c r="CD672" s="227"/>
    </row>
    <row r="673" spans="2:82" ht="30" customHeight="1" x14ac:dyDescent="0.3">
      <c r="B673" s="217"/>
      <c r="C673" s="227"/>
      <c r="D673" s="227"/>
      <c r="E673" s="219" t="str">
        <f t="shared" si="326"/>
        <v/>
      </c>
      <c r="F673" s="220"/>
      <c r="G673" s="274" t="str">
        <f>IFERROR(VLOOKUP(F673,'Data (hidden)'!N656:O801,2,FALSE),"")</f>
        <v/>
      </c>
      <c r="H673" s="266"/>
      <c r="I673" s="221"/>
      <c r="J673" s="254">
        <f t="shared" si="329"/>
        <v>0</v>
      </c>
      <c r="K673" s="254" t="e">
        <f t="shared" si="330"/>
        <v>#VALUE!</v>
      </c>
      <c r="L673" s="254">
        <f t="shared" si="327"/>
        <v>0</v>
      </c>
      <c r="M673" s="255" t="str">
        <f t="shared" si="328"/>
        <v/>
      </c>
      <c r="N673" s="237"/>
      <c r="O673" s="224"/>
      <c r="P673" s="224"/>
      <c r="Q673" s="224"/>
      <c r="R673" s="225"/>
      <c r="S673" s="225"/>
      <c r="T673" s="225"/>
      <c r="U673" s="226"/>
      <c r="V673" s="223"/>
      <c r="W673" s="224"/>
      <c r="X673" s="238"/>
      <c r="Y673" s="239"/>
      <c r="Z673" s="225"/>
      <c r="AA673" s="224"/>
      <c r="AB673" s="236"/>
      <c r="CC673" s="217"/>
      <c r="CD673" s="227"/>
    </row>
    <row r="674" spans="2:82" ht="30" customHeight="1" x14ac:dyDescent="0.3">
      <c r="B674" s="217"/>
      <c r="C674" s="227"/>
      <c r="D674" s="227"/>
      <c r="E674" s="219" t="str">
        <f t="shared" si="326"/>
        <v/>
      </c>
      <c r="F674" s="220"/>
      <c r="G674" s="274" t="str">
        <f>IFERROR(VLOOKUP(F674,'Data (hidden)'!N657:O802,2,FALSE),"")</f>
        <v/>
      </c>
      <c r="H674" s="266"/>
      <c r="I674" s="221"/>
      <c r="J674" s="254">
        <f t="shared" si="329"/>
        <v>0</v>
      </c>
      <c r="K674" s="254" t="e">
        <f t="shared" si="330"/>
        <v>#VALUE!</v>
      </c>
      <c r="L674" s="254">
        <f t="shared" si="327"/>
        <v>0</v>
      </c>
      <c r="M674" s="255" t="str">
        <f t="shared" si="328"/>
        <v/>
      </c>
      <c r="N674" s="237"/>
      <c r="O674" s="224"/>
      <c r="P674" s="224"/>
      <c r="Q674" s="224"/>
      <c r="R674" s="225"/>
      <c r="S674" s="225"/>
      <c r="T674" s="225"/>
      <c r="U674" s="226"/>
      <c r="V674" s="223"/>
      <c r="W674" s="224"/>
      <c r="X674" s="238"/>
      <c r="Y674" s="239"/>
      <c r="Z674" s="225"/>
      <c r="AA674" s="224"/>
      <c r="AB674" s="236"/>
      <c r="CC674" s="217"/>
      <c r="CD674" s="227"/>
    </row>
    <row r="675" spans="2:82" ht="30" customHeight="1" x14ac:dyDescent="0.3">
      <c r="B675" s="217"/>
      <c r="C675" s="227"/>
      <c r="D675" s="227"/>
      <c r="E675" s="219" t="str">
        <f t="shared" si="326"/>
        <v/>
      </c>
      <c r="F675" s="220"/>
      <c r="G675" s="274" t="str">
        <f>IFERROR(VLOOKUP(F675,'Data (hidden)'!N658:O803,2,FALSE),"")</f>
        <v/>
      </c>
      <c r="H675" s="266"/>
      <c r="I675" s="221"/>
      <c r="J675" s="254">
        <f t="shared" si="329"/>
        <v>0</v>
      </c>
      <c r="K675" s="254" t="e">
        <f t="shared" si="330"/>
        <v>#VALUE!</v>
      </c>
      <c r="L675" s="254">
        <f t="shared" si="327"/>
        <v>0</v>
      </c>
      <c r="M675" s="255" t="str">
        <f t="shared" si="328"/>
        <v/>
      </c>
      <c r="N675" s="237"/>
      <c r="O675" s="224"/>
      <c r="P675" s="224"/>
      <c r="Q675" s="224"/>
      <c r="R675" s="225"/>
      <c r="S675" s="225"/>
      <c r="T675" s="225"/>
      <c r="U675" s="226"/>
      <c r="V675" s="223"/>
      <c r="W675" s="224"/>
      <c r="X675" s="238"/>
      <c r="Y675" s="239"/>
      <c r="Z675" s="225"/>
      <c r="AA675" s="224"/>
      <c r="AB675" s="236"/>
      <c r="CC675" s="217"/>
      <c r="CD675" s="227"/>
    </row>
    <row r="676" spans="2:82" ht="30" customHeight="1" x14ac:dyDescent="0.3">
      <c r="B676" s="217"/>
      <c r="C676" s="227"/>
      <c r="D676" s="227"/>
      <c r="E676" s="219" t="str">
        <f t="shared" si="326"/>
        <v/>
      </c>
      <c r="F676" s="220"/>
      <c r="G676" s="274" t="str">
        <f>IFERROR(VLOOKUP(F676,'Data (hidden)'!N659:O804,2,FALSE),"")</f>
        <v/>
      </c>
      <c r="H676" s="266"/>
      <c r="I676" s="221"/>
      <c r="J676" s="254">
        <f t="shared" si="329"/>
        <v>0</v>
      </c>
      <c r="K676" s="254" t="e">
        <f t="shared" si="330"/>
        <v>#VALUE!</v>
      </c>
      <c r="L676" s="254">
        <f t="shared" si="327"/>
        <v>0</v>
      </c>
      <c r="M676" s="255" t="str">
        <f t="shared" si="328"/>
        <v/>
      </c>
      <c r="N676" s="237"/>
      <c r="O676" s="224"/>
      <c r="P676" s="224"/>
      <c r="Q676" s="224"/>
      <c r="R676" s="225"/>
      <c r="S676" s="225"/>
      <c r="T676" s="225"/>
      <c r="U676" s="226"/>
      <c r="V676" s="223"/>
      <c r="W676" s="224"/>
      <c r="X676" s="238"/>
      <c r="Y676" s="239"/>
      <c r="Z676" s="225"/>
      <c r="AA676" s="224"/>
      <c r="AB676" s="236"/>
      <c r="CC676" s="217"/>
      <c r="CD676" s="227"/>
    </row>
    <row r="677" spans="2:82" ht="30" customHeight="1" x14ac:dyDescent="0.3">
      <c r="B677" s="217"/>
      <c r="C677" s="227"/>
      <c r="D677" s="227"/>
      <c r="E677" s="219" t="str">
        <f t="shared" si="326"/>
        <v/>
      </c>
      <c r="F677" s="220"/>
      <c r="G677" s="274" t="str">
        <f>IFERROR(VLOOKUP(F677,'Data (hidden)'!N660:O805,2,FALSE),"")</f>
        <v/>
      </c>
      <c r="H677" s="266"/>
      <c r="I677" s="221"/>
      <c r="J677" s="254">
        <f t="shared" si="329"/>
        <v>0</v>
      </c>
      <c r="K677" s="254" t="e">
        <f t="shared" si="330"/>
        <v>#VALUE!</v>
      </c>
      <c r="L677" s="254">
        <f t="shared" si="327"/>
        <v>0</v>
      </c>
      <c r="M677" s="255" t="str">
        <f t="shared" si="328"/>
        <v/>
      </c>
      <c r="N677" s="237"/>
      <c r="O677" s="224"/>
      <c r="P677" s="224"/>
      <c r="Q677" s="224"/>
      <c r="R677" s="225"/>
      <c r="S677" s="225"/>
      <c r="T677" s="225"/>
      <c r="U677" s="226"/>
      <c r="V677" s="223"/>
      <c r="W677" s="224"/>
      <c r="X677" s="238"/>
      <c r="Y677" s="239"/>
      <c r="Z677" s="225"/>
      <c r="AA677" s="224"/>
      <c r="AB677" s="236"/>
      <c r="CC677" s="217"/>
      <c r="CD677" s="227"/>
    </row>
    <row r="678" spans="2:82" ht="30" customHeight="1" x14ac:dyDescent="0.3">
      <c r="B678" s="217"/>
      <c r="C678" s="227"/>
      <c r="D678" s="227"/>
      <c r="E678" s="219" t="str">
        <f t="shared" si="326"/>
        <v/>
      </c>
      <c r="F678" s="220"/>
      <c r="G678" s="274" t="str">
        <f>IFERROR(VLOOKUP(F678,'Data (hidden)'!N661:O806,2,FALSE),"")</f>
        <v/>
      </c>
      <c r="H678" s="266"/>
      <c r="I678" s="221"/>
      <c r="J678" s="254">
        <f t="shared" si="329"/>
        <v>0</v>
      </c>
      <c r="K678" s="254" t="e">
        <f t="shared" si="330"/>
        <v>#VALUE!</v>
      </c>
      <c r="L678" s="254">
        <f t="shared" si="327"/>
        <v>0</v>
      </c>
      <c r="M678" s="255" t="str">
        <f t="shared" si="328"/>
        <v/>
      </c>
      <c r="N678" s="237"/>
      <c r="O678" s="224"/>
      <c r="P678" s="224"/>
      <c r="Q678" s="224"/>
      <c r="R678" s="225"/>
      <c r="S678" s="225"/>
      <c r="T678" s="225"/>
      <c r="U678" s="226"/>
      <c r="V678" s="223"/>
      <c r="W678" s="224"/>
      <c r="X678" s="238"/>
      <c r="Y678" s="239"/>
      <c r="Z678" s="225"/>
      <c r="AA678" s="224"/>
      <c r="AB678" s="236"/>
      <c r="CC678" s="217"/>
      <c r="CD678" s="227"/>
    </row>
    <row r="679" spans="2:82" ht="30" customHeight="1" x14ac:dyDescent="0.3">
      <c r="B679" s="217"/>
      <c r="C679" s="227"/>
      <c r="D679" s="227"/>
      <c r="E679" s="219" t="str">
        <f t="shared" si="326"/>
        <v/>
      </c>
      <c r="F679" s="220"/>
      <c r="G679" s="274" t="str">
        <f>IFERROR(VLOOKUP(F679,'Data (hidden)'!N662:O807,2,FALSE),"")</f>
        <v/>
      </c>
      <c r="H679" s="266"/>
      <c r="I679" s="221"/>
      <c r="J679" s="254">
        <f t="shared" si="329"/>
        <v>0</v>
      </c>
      <c r="K679" s="254" t="e">
        <f t="shared" si="330"/>
        <v>#VALUE!</v>
      </c>
      <c r="L679" s="254">
        <f t="shared" si="327"/>
        <v>0</v>
      </c>
      <c r="M679" s="255" t="str">
        <f t="shared" si="328"/>
        <v/>
      </c>
      <c r="N679" s="237"/>
      <c r="O679" s="224"/>
      <c r="P679" s="224"/>
      <c r="Q679" s="224"/>
      <c r="R679" s="225"/>
      <c r="S679" s="225"/>
      <c r="T679" s="225"/>
      <c r="U679" s="226"/>
      <c r="V679" s="223"/>
      <c r="W679" s="224"/>
      <c r="X679" s="238"/>
      <c r="Y679" s="239"/>
      <c r="Z679" s="225"/>
      <c r="AA679" s="224"/>
      <c r="AB679" s="236"/>
      <c r="CC679" s="217"/>
      <c r="CD679" s="227"/>
    </row>
    <row r="680" spans="2:82" ht="30" customHeight="1" x14ac:dyDescent="0.3">
      <c r="B680" s="217"/>
      <c r="C680" s="227"/>
      <c r="D680" s="227"/>
      <c r="E680" s="219" t="str">
        <f t="shared" si="326"/>
        <v/>
      </c>
      <c r="F680" s="220"/>
      <c r="G680" s="274" t="str">
        <f>IFERROR(VLOOKUP(F680,'Data (hidden)'!N663:O808,2,FALSE),"")</f>
        <v/>
      </c>
      <c r="H680" s="266"/>
      <c r="I680" s="221"/>
      <c r="J680" s="254">
        <f t="shared" si="329"/>
        <v>0</v>
      </c>
      <c r="K680" s="254" t="e">
        <f t="shared" si="330"/>
        <v>#VALUE!</v>
      </c>
      <c r="L680" s="254">
        <f t="shared" si="327"/>
        <v>0</v>
      </c>
      <c r="M680" s="255" t="str">
        <f t="shared" si="328"/>
        <v/>
      </c>
      <c r="N680" s="237"/>
      <c r="O680" s="224"/>
      <c r="P680" s="224"/>
      <c r="Q680" s="224"/>
      <c r="R680" s="225"/>
      <c r="S680" s="225"/>
      <c r="T680" s="225"/>
      <c r="U680" s="226"/>
      <c r="V680" s="223"/>
      <c r="W680" s="224"/>
      <c r="X680" s="238"/>
      <c r="Y680" s="239"/>
      <c r="Z680" s="225"/>
      <c r="AA680" s="224"/>
      <c r="AB680" s="236"/>
      <c r="CC680" s="217"/>
      <c r="CD680" s="227"/>
    </row>
    <row r="681" spans="2:82" ht="30" customHeight="1" x14ac:dyDescent="0.3">
      <c r="B681" s="217"/>
      <c r="C681" s="227"/>
      <c r="D681" s="227"/>
      <c r="E681" s="219" t="str">
        <f t="shared" si="326"/>
        <v/>
      </c>
      <c r="F681" s="220"/>
      <c r="G681" s="274" t="str">
        <f>IFERROR(VLOOKUP(F681,'Data (hidden)'!N664:O809,2,FALSE),"")</f>
        <v/>
      </c>
      <c r="H681" s="266"/>
      <c r="I681" s="221"/>
      <c r="J681" s="254">
        <f t="shared" si="329"/>
        <v>0</v>
      </c>
      <c r="K681" s="254" t="e">
        <f t="shared" si="330"/>
        <v>#VALUE!</v>
      </c>
      <c r="L681" s="254">
        <f t="shared" si="327"/>
        <v>0</v>
      </c>
      <c r="M681" s="255" t="str">
        <f t="shared" si="328"/>
        <v/>
      </c>
      <c r="N681" s="237"/>
      <c r="O681" s="224"/>
      <c r="P681" s="224"/>
      <c r="Q681" s="224"/>
      <c r="R681" s="225"/>
      <c r="S681" s="225"/>
      <c r="T681" s="225"/>
      <c r="U681" s="226"/>
      <c r="V681" s="223"/>
      <c r="W681" s="224"/>
      <c r="X681" s="238"/>
      <c r="Y681" s="239"/>
      <c r="Z681" s="225"/>
      <c r="AA681" s="224"/>
      <c r="AB681" s="236"/>
      <c r="CC681" s="217"/>
      <c r="CD681" s="227"/>
    </row>
    <row r="682" spans="2:82" ht="30" customHeight="1" x14ac:dyDescent="0.3">
      <c r="B682" s="217"/>
      <c r="C682" s="227"/>
      <c r="D682" s="227"/>
      <c r="E682" s="219" t="str">
        <f t="shared" si="326"/>
        <v/>
      </c>
      <c r="F682" s="220"/>
      <c r="G682" s="274" t="str">
        <f>IFERROR(VLOOKUP(F682,'Data (hidden)'!N665:O810,2,FALSE),"")</f>
        <v/>
      </c>
      <c r="H682" s="266"/>
      <c r="I682" s="221"/>
      <c r="J682" s="254">
        <f t="shared" si="329"/>
        <v>0</v>
      </c>
      <c r="K682" s="254" t="e">
        <f t="shared" si="330"/>
        <v>#VALUE!</v>
      </c>
      <c r="L682" s="254">
        <f t="shared" si="327"/>
        <v>0</v>
      </c>
      <c r="M682" s="255" t="str">
        <f t="shared" si="328"/>
        <v/>
      </c>
      <c r="N682" s="237"/>
      <c r="O682" s="224"/>
      <c r="P682" s="224"/>
      <c r="Q682" s="224"/>
      <c r="R682" s="225"/>
      <c r="S682" s="225"/>
      <c r="T682" s="225"/>
      <c r="U682" s="226"/>
      <c r="V682" s="223"/>
      <c r="W682" s="224"/>
      <c r="X682" s="238"/>
      <c r="Y682" s="239"/>
      <c r="Z682" s="225"/>
      <c r="AA682" s="224"/>
      <c r="AB682" s="236"/>
      <c r="CC682" s="217"/>
      <c r="CD682" s="227"/>
    </row>
    <row r="683" spans="2:82" ht="30" customHeight="1" x14ac:dyDescent="0.3">
      <c r="B683" s="217"/>
      <c r="C683" s="227"/>
      <c r="D683" s="227"/>
      <c r="E683" s="219" t="str">
        <f t="shared" si="326"/>
        <v/>
      </c>
      <c r="F683" s="220"/>
      <c r="G683" s="274" t="str">
        <f>IFERROR(VLOOKUP(F683,'Data (hidden)'!N666:O811,2,FALSE),"")</f>
        <v/>
      </c>
      <c r="H683" s="266"/>
      <c r="I683" s="221"/>
      <c r="J683" s="254">
        <f t="shared" si="329"/>
        <v>0</v>
      </c>
      <c r="K683" s="254" t="e">
        <f t="shared" si="330"/>
        <v>#VALUE!</v>
      </c>
      <c r="L683" s="254">
        <f t="shared" si="327"/>
        <v>0</v>
      </c>
      <c r="M683" s="255" t="str">
        <f t="shared" si="328"/>
        <v/>
      </c>
      <c r="N683" s="237"/>
      <c r="O683" s="224"/>
      <c r="P683" s="224"/>
      <c r="Q683" s="224"/>
      <c r="R683" s="225"/>
      <c r="S683" s="225"/>
      <c r="T683" s="225"/>
      <c r="U683" s="226"/>
      <c r="V683" s="223"/>
      <c r="W683" s="224"/>
      <c r="X683" s="238"/>
      <c r="Y683" s="239"/>
      <c r="Z683" s="225"/>
      <c r="AA683" s="224"/>
      <c r="AB683" s="236"/>
      <c r="CC683" s="217"/>
      <c r="CD683" s="227"/>
    </row>
    <row r="684" spans="2:82" ht="30" customHeight="1" x14ac:dyDescent="0.3">
      <c r="B684" s="217"/>
      <c r="C684" s="227"/>
      <c r="D684" s="227"/>
      <c r="E684" s="219" t="str">
        <f t="shared" si="326"/>
        <v/>
      </c>
      <c r="F684" s="220"/>
      <c r="G684" s="274" t="str">
        <f>IFERROR(VLOOKUP(F684,'Data (hidden)'!N667:O812,2,FALSE),"")</f>
        <v/>
      </c>
      <c r="H684" s="266"/>
      <c r="I684" s="221"/>
      <c r="J684" s="254">
        <f t="shared" si="329"/>
        <v>0</v>
      </c>
      <c r="K684" s="254" t="e">
        <f t="shared" si="330"/>
        <v>#VALUE!</v>
      </c>
      <c r="L684" s="254">
        <f t="shared" si="327"/>
        <v>0</v>
      </c>
      <c r="M684" s="255" t="str">
        <f t="shared" si="328"/>
        <v/>
      </c>
      <c r="N684" s="237"/>
      <c r="O684" s="224"/>
      <c r="P684" s="224"/>
      <c r="Q684" s="224"/>
      <c r="R684" s="225"/>
      <c r="S684" s="225"/>
      <c r="T684" s="225"/>
      <c r="U684" s="226"/>
      <c r="V684" s="223"/>
      <c r="W684" s="224"/>
      <c r="X684" s="238"/>
      <c r="Y684" s="239"/>
      <c r="Z684" s="225"/>
      <c r="AA684" s="224"/>
      <c r="AB684" s="236"/>
      <c r="CC684" s="217"/>
      <c r="CD684" s="227"/>
    </row>
    <row r="685" spans="2:82" ht="30" customHeight="1" x14ac:dyDescent="0.3">
      <c r="B685" s="217"/>
      <c r="C685" s="227"/>
      <c r="D685" s="227"/>
      <c r="E685" s="219" t="str">
        <f t="shared" si="326"/>
        <v/>
      </c>
      <c r="F685" s="220"/>
      <c r="G685" s="274" t="str">
        <f>IFERROR(VLOOKUP(F685,'Data (hidden)'!N668:O813,2,FALSE),"")</f>
        <v/>
      </c>
      <c r="H685" s="266"/>
      <c r="I685" s="221"/>
      <c r="J685" s="254">
        <f t="shared" si="329"/>
        <v>0</v>
      </c>
      <c r="K685" s="254" t="e">
        <f t="shared" si="330"/>
        <v>#VALUE!</v>
      </c>
      <c r="L685" s="254">
        <f t="shared" si="327"/>
        <v>0</v>
      </c>
      <c r="M685" s="255" t="str">
        <f t="shared" si="328"/>
        <v/>
      </c>
      <c r="N685" s="237"/>
      <c r="O685" s="224"/>
      <c r="P685" s="224"/>
      <c r="Q685" s="224"/>
      <c r="R685" s="225"/>
      <c r="S685" s="225"/>
      <c r="T685" s="225"/>
      <c r="U685" s="226"/>
      <c r="V685" s="223"/>
      <c r="W685" s="224"/>
      <c r="X685" s="238"/>
      <c r="Y685" s="239"/>
      <c r="Z685" s="225"/>
      <c r="AA685" s="224"/>
      <c r="AB685" s="236"/>
      <c r="CC685" s="217"/>
      <c r="CD685" s="227"/>
    </row>
    <row r="686" spans="2:82" ht="30" customHeight="1" x14ac:dyDescent="0.3">
      <c r="B686" s="217"/>
      <c r="C686" s="227"/>
      <c r="D686" s="227"/>
      <c r="E686" s="219" t="str">
        <f t="shared" si="326"/>
        <v/>
      </c>
      <c r="F686" s="220"/>
      <c r="G686" s="274" t="str">
        <f>IFERROR(VLOOKUP(F686,'Data (hidden)'!N669:O814,2,FALSE),"")</f>
        <v/>
      </c>
      <c r="H686" s="266"/>
      <c r="I686" s="221"/>
      <c r="J686" s="254">
        <f t="shared" si="329"/>
        <v>0</v>
      </c>
      <c r="K686" s="254" t="e">
        <f t="shared" si="330"/>
        <v>#VALUE!</v>
      </c>
      <c r="L686" s="254">
        <f t="shared" si="327"/>
        <v>0</v>
      </c>
      <c r="M686" s="255" t="str">
        <f t="shared" si="328"/>
        <v/>
      </c>
      <c r="N686" s="237"/>
      <c r="O686" s="224"/>
      <c r="P686" s="224"/>
      <c r="Q686" s="224"/>
      <c r="R686" s="225"/>
      <c r="S686" s="225"/>
      <c r="T686" s="225"/>
      <c r="U686" s="226"/>
      <c r="V686" s="223"/>
      <c r="W686" s="224"/>
      <c r="X686" s="238"/>
      <c r="Y686" s="239"/>
      <c r="Z686" s="225"/>
      <c r="AA686" s="224"/>
      <c r="AB686" s="236"/>
      <c r="CC686" s="217"/>
      <c r="CD686" s="227"/>
    </row>
    <row r="687" spans="2:82" ht="30" customHeight="1" x14ac:dyDescent="0.3">
      <c r="B687" s="217"/>
      <c r="C687" s="227"/>
      <c r="D687" s="227"/>
      <c r="E687" s="219" t="str">
        <f t="shared" si="326"/>
        <v/>
      </c>
      <c r="F687" s="220"/>
      <c r="G687" s="274" t="str">
        <f>IFERROR(VLOOKUP(F687,'Data (hidden)'!N670:O815,2,FALSE),"")</f>
        <v/>
      </c>
      <c r="H687" s="266"/>
      <c r="I687" s="221"/>
      <c r="J687" s="254">
        <f t="shared" si="329"/>
        <v>0</v>
      </c>
      <c r="K687" s="254" t="e">
        <f t="shared" si="330"/>
        <v>#VALUE!</v>
      </c>
      <c r="L687" s="254">
        <f t="shared" si="327"/>
        <v>0</v>
      </c>
      <c r="M687" s="255" t="str">
        <f t="shared" si="328"/>
        <v/>
      </c>
      <c r="N687" s="237"/>
      <c r="O687" s="224"/>
      <c r="P687" s="224"/>
      <c r="Q687" s="224"/>
      <c r="R687" s="225"/>
      <c r="S687" s="225"/>
      <c r="T687" s="225"/>
      <c r="U687" s="226"/>
      <c r="V687" s="223"/>
      <c r="W687" s="224"/>
      <c r="X687" s="238"/>
      <c r="Y687" s="239"/>
      <c r="Z687" s="225"/>
      <c r="AA687" s="224"/>
      <c r="AB687" s="236"/>
      <c r="CC687" s="217"/>
      <c r="CD687" s="227"/>
    </row>
    <row r="688" spans="2:82" ht="30" customHeight="1" x14ac:dyDescent="0.3">
      <c r="B688" s="217"/>
      <c r="C688" s="227"/>
      <c r="D688" s="227"/>
      <c r="E688" s="219" t="str">
        <f t="shared" si="326"/>
        <v/>
      </c>
      <c r="F688" s="220"/>
      <c r="G688" s="274" t="str">
        <f>IFERROR(VLOOKUP(F688,'Data (hidden)'!N671:O816,2,FALSE),"")</f>
        <v/>
      </c>
      <c r="H688" s="266"/>
      <c r="I688" s="221"/>
      <c r="J688" s="254">
        <f t="shared" si="329"/>
        <v>0</v>
      </c>
      <c r="K688" s="254" t="e">
        <f t="shared" si="330"/>
        <v>#VALUE!</v>
      </c>
      <c r="L688" s="254">
        <f t="shared" si="327"/>
        <v>0</v>
      </c>
      <c r="M688" s="255" t="str">
        <f t="shared" si="328"/>
        <v/>
      </c>
      <c r="N688" s="237"/>
      <c r="O688" s="224"/>
      <c r="P688" s="224"/>
      <c r="Q688" s="224"/>
      <c r="R688" s="225"/>
      <c r="S688" s="225"/>
      <c r="T688" s="225"/>
      <c r="U688" s="226"/>
      <c r="V688" s="223"/>
      <c r="W688" s="224"/>
      <c r="X688" s="238"/>
      <c r="Y688" s="239"/>
      <c r="Z688" s="225"/>
      <c r="AA688" s="224"/>
      <c r="AB688" s="236"/>
      <c r="CC688" s="217"/>
      <c r="CD688" s="227"/>
    </row>
    <row r="689" spans="2:82" ht="30" customHeight="1" x14ac:dyDescent="0.3">
      <c r="B689" s="217"/>
      <c r="C689" s="227"/>
      <c r="D689" s="227"/>
      <c r="E689" s="219" t="str">
        <f t="shared" si="326"/>
        <v/>
      </c>
      <c r="F689" s="220"/>
      <c r="G689" s="274" t="str">
        <f>IFERROR(VLOOKUP(F689,'Data (hidden)'!N672:O817,2,FALSE),"")</f>
        <v/>
      </c>
      <c r="H689" s="266"/>
      <c r="I689" s="221"/>
      <c r="J689" s="254">
        <f t="shared" si="329"/>
        <v>0</v>
      </c>
      <c r="K689" s="254" t="e">
        <f t="shared" si="330"/>
        <v>#VALUE!</v>
      </c>
      <c r="L689" s="254">
        <f t="shared" si="327"/>
        <v>0</v>
      </c>
      <c r="M689" s="255" t="str">
        <f t="shared" si="328"/>
        <v/>
      </c>
      <c r="N689" s="237"/>
      <c r="O689" s="224"/>
      <c r="P689" s="224"/>
      <c r="Q689" s="224"/>
      <c r="R689" s="225"/>
      <c r="S689" s="225"/>
      <c r="T689" s="225"/>
      <c r="U689" s="226"/>
      <c r="V689" s="223"/>
      <c r="W689" s="224"/>
      <c r="X689" s="238"/>
      <c r="Y689" s="239"/>
      <c r="Z689" s="225"/>
      <c r="AA689" s="224"/>
      <c r="AB689" s="236"/>
      <c r="CC689" s="217"/>
      <c r="CD689" s="227"/>
    </row>
    <row r="690" spans="2:82" ht="30" customHeight="1" x14ac:dyDescent="0.3">
      <c r="B690" s="217"/>
      <c r="C690" s="227"/>
      <c r="D690" s="227"/>
      <c r="E690" s="219" t="str">
        <f t="shared" si="326"/>
        <v/>
      </c>
      <c r="F690" s="220"/>
      <c r="G690" s="274" t="str">
        <f>IFERROR(VLOOKUP(F690,'Data (hidden)'!N673:O818,2,FALSE),"")</f>
        <v/>
      </c>
      <c r="H690" s="266"/>
      <c r="I690" s="221"/>
      <c r="J690" s="254">
        <f t="shared" si="329"/>
        <v>0</v>
      </c>
      <c r="K690" s="254" t="e">
        <f t="shared" si="330"/>
        <v>#VALUE!</v>
      </c>
      <c r="L690" s="254">
        <f t="shared" si="327"/>
        <v>0</v>
      </c>
      <c r="M690" s="255" t="str">
        <f t="shared" si="328"/>
        <v/>
      </c>
      <c r="N690" s="237"/>
      <c r="O690" s="224"/>
      <c r="P690" s="224"/>
      <c r="Q690" s="224"/>
      <c r="R690" s="225"/>
      <c r="S690" s="225"/>
      <c r="T690" s="225"/>
      <c r="U690" s="226"/>
      <c r="V690" s="223"/>
      <c r="W690" s="224"/>
      <c r="X690" s="238"/>
      <c r="Y690" s="239"/>
      <c r="Z690" s="225"/>
      <c r="AA690" s="224"/>
      <c r="AB690" s="236"/>
      <c r="CC690" s="217"/>
      <c r="CD690" s="227"/>
    </row>
    <row r="691" spans="2:82" ht="30" customHeight="1" x14ac:dyDescent="0.3">
      <c r="B691" s="217"/>
      <c r="C691" s="227"/>
      <c r="D691" s="227"/>
      <c r="E691" s="219" t="str">
        <f t="shared" si="326"/>
        <v/>
      </c>
      <c r="F691" s="220"/>
      <c r="G691" s="274" t="str">
        <f>IFERROR(VLOOKUP(F691,'Data (hidden)'!N674:O819,2,FALSE),"")</f>
        <v/>
      </c>
      <c r="H691" s="266"/>
      <c r="I691" s="221"/>
      <c r="J691" s="254">
        <f t="shared" si="329"/>
        <v>0</v>
      </c>
      <c r="K691" s="254" t="e">
        <f t="shared" si="330"/>
        <v>#VALUE!</v>
      </c>
      <c r="L691" s="254">
        <f t="shared" si="327"/>
        <v>0</v>
      </c>
      <c r="M691" s="255" t="str">
        <f t="shared" si="328"/>
        <v/>
      </c>
      <c r="N691" s="237"/>
      <c r="O691" s="224"/>
      <c r="P691" s="224"/>
      <c r="Q691" s="224"/>
      <c r="R691" s="225"/>
      <c r="S691" s="225"/>
      <c r="T691" s="225"/>
      <c r="U691" s="226"/>
      <c r="V691" s="223"/>
      <c r="W691" s="224"/>
      <c r="X691" s="238"/>
      <c r="Y691" s="239"/>
      <c r="Z691" s="225"/>
      <c r="AA691" s="224"/>
      <c r="AB691" s="236"/>
      <c r="CC691" s="217"/>
      <c r="CD691" s="227"/>
    </row>
    <row r="692" spans="2:82" ht="30" customHeight="1" x14ac:dyDescent="0.3">
      <c r="B692" s="217"/>
      <c r="C692" s="227"/>
      <c r="D692" s="227"/>
      <c r="E692" s="219" t="str">
        <f t="shared" ref="E692:E755" si="331">IF(SUM(C692-(C692*L692))=0,"",SUM(C692-(C692*L692)))</f>
        <v/>
      </c>
      <c r="F692" s="220"/>
      <c r="G692" s="274" t="str">
        <f>IFERROR(VLOOKUP(F692,'Data (hidden)'!N675:O820,2,FALSE),"")</f>
        <v/>
      </c>
      <c r="H692" s="266"/>
      <c r="I692" s="221"/>
      <c r="J692" s="254">
        <f t="shared" si="329"/>
        <v>0</v>
      </c>
      <c r="K692" s="254" t="e">
        <f t="shared" si="330"/>
        <v>#VALUE!</v>
      </c>
      <c r="L692" s="254">
        <f t="shared" si="327"/>
        <v>0</v>
      </c>
      <c r="M692" s="255" t="str">
        <f t="shared" si="328"/>
        <v/>
      </c>
      <c r="N692" s="237"/>
      <c r="O692" s="224"/>
      <c r="P692" s="224"/>
      <c r="Q692" s="224"/>
      <c r="R692" s="225"/>
      <c r="S692" s="225"/>
      <c r="T692" s="225"/>
      <c r="U692" s="226"/>
      <c r="V692" s="223"/>
      <c r="W692" s="224"/>
      <c r="X692" s="238"/>
      <c r="Y692" s="239"/>
      <c r="Z692" s="225"/>
      <c r="AA692" s="224"/>
      <c r="AB692" s="236"/>
      <c r="CC692" s="217"/>
      <c r="CD692" s="227"/>
    </row>
    <row r="693" spans="2:82" ht="30" customHeight="1" x14ac:dyDescent="0.3">
      <c r="B693" s="217"/>
      <c r="C693" s="227"/>
      <c r="D693" s="227"/>
      <c r="E693" s="219" t="str">
        <f t="shared" si="331"/>
        <v/>
      </c>
      <c r="F693" s="220"/>
      <c r="G693" s="274" t="str">
        <f>IFERROR(VLOOKUP(F693,'Data (hidden)'!N676:O821,2,FALSE),"")</f>
        <v/>
      </c>
      <c r="H693" s="266"/>
      <c r="I693" s="221"/>
      <c r="J693" s="254">
        <f t="shared" si="329"/>
        <v>0</v>
      </c>
      <c r="K693" s="254" t="e">
        <f t="shared" si="330"/>
        <v>#VALUE!</v>
      </c>
      <c r="L693" s="254">
        <f t="shared" si="327"/>
        <v>0</v>
      </c>
      <c r="M693" s="255" t="str">
        <f t="shared" si="328"/>
        <v/>
      </c>
      <c r="N693" s="237"/>
      <c r="O693" s="224"/>
      <c r="P693" s="224"/>
      <c r="Q693" s="224"/>
      <c r="R693" s="225"/>
      <c r="S693" s="225"/>
      <c r="T693" s="225"/>
      <c r="U693" s="226"/>
      <c r="V693" s="223"/>
      <c r="W693" s="224"/>
      <c r="X693" s="238"/>
      <c r="Y693" s="239"/>
      <c r="Z693" s="225"/>
      <c r="AA693" s="224"/>
      <c r="AB693" s="236"/>
      <c r="CC693" s="217"/>
      <c r="CD693" s="227"/>
    </row>
    <row r="694" spans="2:82" ht="30" customHeight="1" x14ac:dyDescent="0.3">
      <c r="B694" s="217"/>
      <c r="C694" s="227"/>
      <c r="D694" s="227"/>
      <c r="E694" s="219" t="str">
        <f t="shared" si="331"/>
        <v/>
      </c>
      <c r="F694" s="220"/>
      <c r="G694" s="274" t="str">
        <f>IFERROR(VLOOKUP(F694,'Data (hidden)'!N677:O822,2,FALSE),"")</f>
        <v/>
      </c>
      <c r="H694" s="266"/>
      <c r="I694" s="221"/>
      <c r="J694" s="254">
        <f t="shared" si="329"/>
        <v>0</v>
      </c>
      <c r="K694" s="254" t="e">
        <f t="shared" si="330"/>
        <v>#VALUE!</v>
      </c>
      <c r="L694" s="254">
        <f t="shared" si="327"/>
        <v>0</v>
      </c>
      <c r="M694" s="255" t="str">
        <f t="shared" si="328"/>
        <v/>
      </c>
      <c r="N694" s="237"/>
      <c r="O694" s="224"/>
      <c r="P694" s="224"/>
      <c r="Q694" s="224"/>
      <c r="R694" s="225"/>
      <c r="S694" s="225"/>
      <c r="T694" s="225"/>
      <c r="U694" s="226"/>
      <c r="V694" s="223"/>
      <c r="W694" s="224"/>
      <c r="X694" s="238"/>
      <c r="Y694" s="239"/>
      <c r="Z694" s="225"/>
      <c r="AA694" s="224"/>
      <c r="AB694" s="236"/>
      <c r="CC694" s="217"/>
      <c r="CD694" s="227"/>
    </row>
    <row r="695" spans="2:82" ht="30" customHeight="1" x14ac:dyDescent="0.3">
      <c r="B695" s="217"/>
      <c r="C695" s="227"/>
      <c r="D695" s="227"/>
      <c r="E695" s="219" t="str">
        <f t="shared" si="331"/>
        <v/>
      </c>
      <c r="F695" s="220"/>
      <c r="G695" s="274" t="str">
        <f>IFERROR(VLOOKUP(F695,'Data (hidden)'!N678:O823,2,FALSE),"")</f>
        <v/>
      </c>
      <c r="H695" s="266"/>
      <c r="I695" s="221"/>
      <c r="J695" s="254">
        <f t="shared" si="329"/>
        <v>0</v>
      </c>
      <c r="K695" s="254" t="e">
        <f t="shared" si="330"/>
        <v>#VALUE!</v>
      </c>
      <c r="L695" s="254">
        <f t="shared" si="327"/>
        <v>0</v>
      </c>
      <c r="M695" s="255" t="str">
        <f t="shared" si="328"/>
        <v/>
      </c>
      <c r="N695" s="237"/>
      <c r="O695" s="224"/>
      <c r="P695" s="224"/>
      <c r="Q695" s="224"/>
      <c r="R695" s="225"/>
      <c r="S695" s="225"/>
      <c r="T695" s="225"/>
      <c r="U695" s="226"/>
      <c r="V695" s="223"/>
      <c r="W695" s="224"/>
      <c r="X695" s="238"/>
      <c r="Y695" s="239"/>
      <c r="Z695" s="225"/>
      <c r="AA695" s="224"/>
      <c r="AB695" s="236"/>
      <c r="CC695" s="217"/>
      <c r="CD695" s="227"/>
    </row>
    <row r="696" spans="2:82" ht="30" customHeight="1" x14ac:dyDescent="0.3">
      <c r="B696" s="217"/>
      <c r="C696" s="227"/>
      <c r="D696" s="227"/>
      <c r="E696" s="219" t="str">
        <f t="shared" si="331"/>
        <v/>
      </c>
      <c r="F696" s="220"/>
      <c r="G696" s="274" t="str">
        <f>IFERROR(VLOOKUP(F696,'Data (hidden)'!N679:O824,2,FALSE),"")</f>
        <v/>
      </c>
      <c r="H696" s="266"/>
      <c r="I696" s="221"/>
      <c r="J696" s="254">
        <f t="shared" si="329"/>
        <v>0</v>
      </c>
      <c r="K696" s="254" t="e">
        <f t="shared" si="330"/>
        <v>#VALUE!</v>
      </c>
      <c r="L696" s="254">
        <f t="shared" si="327"/>
        <v>0</v>
      </c>
      <c r="M696" s="255" t="str">
        <f t="shared" si="328"/>
        <v/>
      </c>
      <c r="N696" s="237"/>
      <c r="O696" s="224"/>
      <c r="P696" s="224"/>
      <c r="Q696" s="224"/>
      <c r="R696" s="225"/>
      <c r="S696" s="225"/>
      <c r="T696" s="225"/>
      <c r="U696" s="226"/>
      <c r="V696" s="223"/>
      <c r="W696" s="224"/>
      <c r="X696" s="238"/>
      <c r="Y696" s="239"/>
      <c r="Z696" s="225"/>
      <c r="AA696" s="224"/>
      <c r="AB696" s="236"/>
      <c r="CC696" s="217"/>
      <c r="CD696" s="227"/>
    </row>
    <row r="697" spans="2:82" ht="30" customHeight="1" x14ac:dyDescent="0.3">
      <c r="B697" s="217"/>
      <c r="C697" s="227"/>
      <c r="D697" s="227"/>
      <c r="E697" s="219" t="str">
        <f t="shared" si="331"/>
        <v/>
      </c>
      <c r="F697" s="220"/>
      <c r="G697" s="274" t="str">
        <f>IFERROR(VLOOKUP(F697,'Data (hidden)'!N680:O825,2,FALSE),"")</f>
        <v/>
      </c>
      <c r="H697" s="266"/>
      <c r="I697" s="221"/>
      <c r="J697" s="254">
        <f t="shared" si="329"/>
        <v>0</v>
      </c>
      <c r="K697" s="254" t="e">
        <f t="shared" si="330"/>
        <v>#VALUE!</v>
      </c>
      <c r="L697" s="254">
        <f t="shared" si="327"/>
        <v>0</v>
      </c>
      <c r="M697" s="255" t="str">
        <f t="shared" si="328"/>
        <v/>
      </c>
      <c r="N697" s="237"/>
      <c r="O697" s="224"/>
      <c r="P697" s="224"/>
      <c r="Q697" s="224"/>
      <c r="R697" s="225"/>
      <c r="S697" s="225"/>
      <c r="T697" s="225"/>
      <c r="U697" s="226"/>
      <c r="V697" s="223"/>
      <c r="W697" s="224"/>
      <c r="X697" s="238"/>
      <c r="Y697" s="239"/>
      <c r="Z697" s="225"/>
      <c r="AA697" s="224"/>
      <c r="AB697" s="236"/>
      <c r="CC697" s="217"/>
      <c r="CD697" s="227"/>
    </row>
    <row r="698" spans="2:82" ht="30" customHeight="1" x14ac:dyDescent="0.3">
      <c r="B698" s="217"/>
      <c r="C698" s="227"/>
      <c r="D698" s="227"/>
      <c r="E698" s="219" t="str">
        <f t="shared" si="331"/>
        <v/>
      </c>
      <c r="F698" s="220"/>
      <c r="G698" s="274" t="str">
        <f>IFERROR(VLOOKUP(F698,'Data (hidden)'!N681:O826,2,FALSE),"")</f>
        <v/>
      </c>
      <c r="H698" s="266"/>
      <c r="I698" s="221"/>
      <c r="J698" s="254">
        <f t="shared" si="329"/>
        <v>0</v>
      </c>
      <c r="K698" s="254" t="e">
        <f t="shared" si="330"/>
        <v>#VALUE!</v>
      </c>
      <c r="L698" s="254">
        <f t="shared" si="327"/>
        <v>0</v>
      </c>
      <c r="M698" s="255" t="str">
        <f t="shared" si="328"/>
        <v/>
      </c>
      <c r="N698" s="237"/>
      <c r="O698" s="224"/>
      <c r="P698" s="224"/>
      <c r="Q698" s="224"/>
      <c r="R698" s="225"/>
      <c r="S698" s="225"/>
      <c r="T698" s="225"/>
      <c r="U698" s="226"/>
      <c r="V698" s="223"/>
      <c r="W698" s="224"/>
      <c r="X698" s="238"/>
      <c r="Y698" s="239"/>
      <c r="Z698" s="225"/>
      <c r="AA698" s="224"/>
      <c r="AB698" s="236"/>
      <c r="CC698" s="217"/>
      <c r="CD698" s="227"/>
    </row>
    <row r="699" spans="2:82" ht="30" customHeight="1" x14ac:dyDescent="0.3">
      <c r="B699" s="217"/>
      <c r="C699" s="227"/>
      <c r="D699" s="227"/>
      <c r="E699" s="219" t="str">
        <f t="shared" si="331"/>
        <v/>
      </c>
      <c r="F699" s="220"/>
      <c r="G699" s="274" t="str">
        <f>IFERROR(VLOOKUP(F699,'Data (hidden)'!N682:O827,2,FALSE),"")</f>
        <v/>
      </c>
      <c r="H699" s="266"/>
      <c r="I699" s="221"/>
      <c r="J699" s="254">
        <f t="shared" si="329"/>
        <v>0</v>
      </c>
      <c r="K699" s="254" t="e">
        <f t="shared" si="330"/>
        <v>#VALUE!</v>
      </c>
      <c r="L699" s="254">
        <f t="shared" si="327"/>
        <v>0</v>
      </c>
      <c r="M699" s="255" t="str">
        <f t="shared" si="328"/>
        <v/>
      </c>
      <c r="N699" s="237"/>
      <c r="O699" s="224"/>
      <c r="P699" s="224"/>
      <c r="Q699" s="224"/>
      <c r="R699" s="225"/>
      <c r="S699" s="225"/>
      <c r="T699" s="225"/>
      <c r="U699" s="226"/>
      <c r="V699" s="223"/>
      <c r="W699" s="224"/>
      <c r="X699" s="238"/>
      <c r="Y699" s="239"/>
      <c r="Z699" s="225"/>
      <c r="AA699" s="224"/>
      <c r="AB699" s="236"/>
      <c r="CC699" s="217"/>
      <c r="CD699" s="227"/>
    </row>
    <row r="700" spans="2:82" ht="30" customHeight="1" x14ac:dyDescent="0.3">
      <c r="B700" s="217"/>
      <c r="C700" s="227"/>
      <c r="D700" s="227"/>
      <c r="E700" s="219" t="str">
        <f t="shared" si="331"/>
        <v/>
      </c>
      <c r="F700" s="220"/>
      <c r="G700" s="274" t="str">
        <f>IFERROR(VLOOKUP(F700,'Data (hidden)'!N683:O828,2,FALSE),"")</f>
        <v/>
      </c>
      <c r="H700" s="266"/>
      <c r="I700" s="221"/>
      <c r="J700" s="254">
        <f t="shared" si="329"/>
        <v>0</v>
      </c>
      <c r="K700" s="254" t="e">
        <f t="shared" si="330"/>
        <v>#VALUE!</v>
      </c>
      <c r="L700" s="254">
        <f t="shared" si="327"/>
        <v>0</v>
      </c>
      <c r="M700" s="255" t="str">
        <f t="shared" si="328"/>
        <v/>
      </c>
      <c r="N700" s="237"/>
      <c r="O700" s="224"/>
      <c r="P700" s="224"/>
      <c r="Q700" s="224"/>
      <c r="R700" s="225"/>
      <c r="S700" s="225"/>
      <c r="T700" s="225"/>
      <c r="U700" s="226"/>
      <c r="V700" s="223"/>
      <c r="W700" s="224"/>
      <c r="X700" s="238"/>
      <c r="Y700" s="239"/>
      <c r="Z700" s="225"/>
      <c r="AA700" s="224"/>
      <c r="AB700" s="236"/>
      <c r="CC700" s="217"/>
      <c r="CD700" s="227"/>
    </row>
    <row r="701" spans="2:82" ht="30" customHeight="1" x14ac:dyDescent="0.3">
      <c r="B701" s="217"/>
      <c r="C701" s="227"/>
      <c r="D701" s="227"/>
      <c r="E701" s="219" t="str">
        <f t="shared" si="331"/>
        <v/>
      </c>
      <c r="F701" s="220"/>
      <c r="G701" s="274" t="str">
        <f>IFERROR(VLOOKUP(F701,'Data (hidden)'!N684:O829,2,FALSE),"")</f>
        <v/>
      </c>
      <c r="H701" s="266"/>
      <c r="I701" s="221"/>
      <c r="J701" s="254">
        <f t="shared" si="329"/>
        <v>0</v>
      </c>
      <c r="K701" s="254" t="e">
        <f t="shared" si="330"/>
        <v>#VALUE!</v>
      </c>
      <c r="L701" s="254">
        <f t="shared" si="327"/>
        <v>0</v>
      </c>
      <c r="M701" s="255" t="str">
        <f t="shared" si="328"/>
        <v/>
      </c>
      <c r="N701" s="237"/>
      <c r="O701" s="224"/>
      <c r="P701" s="224"/>
      <c r="Q701" s="224"/>
      <c r="R701" s="225"/>
      <c r="S701" s="225"/>
      <c r="T701" s="225"/>
      <c r="U701" s="226"/>
      <c r="V701" s="223"/>
      <c r="W701" s="224"/>
      <c r="X701" s="238"/>
      <c r="Y701" s="239"/>
      <c r="Z701" s="225"/>
      <c r="AA701" s="224"/>
      <c r="AB701" s="236"/>
      <c r="CC701" s="217"/>
      <c r="CD701" s="227"/>
    </row>
    <row r="702" spans="2:82" ht="30" customHeight="1" x14ac:dyDescent="0.3">
      <c r="B702" s="217"/>
      <c r="C702" s="227"/>
      <c r="D702" s="227"/>
      <c r="E702" s="219" t="str">
        <f t="shared" si="331"/>
        <v/>
      </c>
      <c r="F702" s="220"/>
      <c r="G702" s="274" t="str">
        <f>IFERROR(VLOOKUP(F702,'Data (hidden)'!N685:O830,2,FALSE),"")</f>
        <v/>
      </c>
      <c r="H702" s="266"/>
      <c r="I702" s="221"/>
      <c r="J702" s="254">
        <f t="shared" si="329"/>
        <v>0</v>
      </c>
      <c r="K702" s="254" t="e">
        <f t="shared" si="330"/>
        <v>#VALUE!</v>
      </c>
      <c r="L702" s="254">
        <f t="shared" si="327"/>
        <v>0</v>
      </c>
      <c r="M702" s="255" t="str">
        <f t="shared" si="328"/>
        <v/>
      </c>
      <c r="N702" s="237"/>
      <c r="O702" s="224"/>
      <c r="P702" s="224"/>
      <c r="Q702" s="224"/>
      <c r="R702" s="225"/>
      <c r="S702" s="225"/>
      <c r="T702" s="225"/>
      <c r="U702" s="226"/>
      <c r="V702" s="223"/>
      <c r="W702" s="224"/>
      <c r="X702" s="238"/>
      <c r="Y702" s="239"/>
      <c r="Z702" s="225"/>
      <c r="AA702" s="224"/>
      <c r="AB702" s="236"/>
      <c r="CC702" s="217"/>
      <c r="CD702" s="227"/>
    </row>
    <row r="703" spans="2:82" ht="30" customHeight="1" x14ac:dyDescent="0.3">
      <c r="B703" s="217"/>
      <c r="C703" s="227"/>
      <c r="D703" s="227"/>
      <c r="E703" s="219" t="str">
        <f t="shared" si="331"/>
        <v/>
      </c>
      <c r="F703" s="220"/>
      <c r="G703" s="274" t="str">
        <f>IFERROR(VLOOKUP(F703,'Data (hidden)'!N686:O831,2,FALSE),"")</f>
        <v/>
      </c>
      <c r="H703" s="266"/>
      <c r="I703" s="221"/>
      <c r="J703" s="254">
        <f t="shared" si="329"/>
        <v>0</v>
      </c>
      <c r="K703" s="254" t="e">
        <f t="shared" si="330"/>
        <v>#VALUE!</v>
      </c>
      <c r="L703" s="254">
        <f t="shared" si="327"/>
        <v>0</v>
      </c>
      <c r="M703" s="255" t="str">
        <f t="shared" si="328"/>
        <v/>
      </c>
      <c r="N703" s="237"/>
      <c r="O703" s="224"/>
      <c r="P703" s="224"/>
      <c r="Q703" s="224"/>
      <c r="R703" s="225"/>
      <c r="S703" s="225"/>
      <c r="T703" s="225"/>
      <c r="U703" s="226"/>
      <c r="V703" s="223"/>
      <c r="W703" s="224"/>
      <c r="X703" s="238"/>
      <c r="Y703" s="239"/>
      <c r="Z703" s="225"/>
      <c r="AA703" s="224"/>
      <c r="AB703" s="236"/>
      <c r="CC703" s="217"/>
      <c r="CD703" s="227"/>
    </row>
    <row r="704" spans="2:82" ht="30" customHeight="1" x14ac:dyDescent="0.3">
      <c r="B704" s="217"/>
      <c r="C704" s="227"/>
      <c r="D704" s="227"/>
      <c r="E704" s="219" t="str">
        <f t="shared" si="331"/>
        <v/>
      </c>
      <c r="F704" s="220"/>
      <c r="G704" s="274" t="str">
        <f>IFERROR(VLOOKUP(F704,'Data (hidden)'!N687:O832,2,FALSE),"")</f>
        <v/>
      </c>
      <c r="H704" s="266"/>
      <c r="I704" s="221"/>
      <c r="J704" s="254">
        <f t="shared" si="329"/>
        <v>0</v>
      </c>
      <c r="K704" s="254" t="e">
        <f t="shared" si="330"/>
        <v>#VALUE!</v>
      </c>
      <c r="L704" s="254">
        <f t="shared" si="327"/>
        <v>0</v>
      </c>
      <c r="M704" s="255" t="str">
        <f t="shared" si="328"/>
        <v/>
      </c>
      <c r="N704" s="237"/>
      <c r="O704" s="224"/>
      <c r="P704" s="224"/>
      <c r="Q704" s="224"/>
      <c r="R704" s="225"/>
      <c r="S704" s="225"/>
      <c r="T704" s="225"/>
      <c r="U704" s="226"/>
      <c r="V704" s="223"/>
      <c r="W704" s="224"/>
      <c r="X704" s="238"/>
      <c r="Y704" s="239"/>
      <c r="Z704" s="225"/>
      <c r="AA704" s="224"/>
      <c r="AB704" s="236"/>
      <c r="CC704" s="217"/>
      <c r="CD704" s="227"/>
    </row>
    <row r="705" spans="2:82" ht="30" customHeight="1" x14ac:dyDescent="0.3">
      <c r="B705" s="217"/>
      <c r="C705" s="227"/>
      <c r="D705" s="227"/>
      <c r="E705" s="219" t="str">
        <f t="shared" si="331"/>
        <v/>
      </c>
      <c r="F705" s="220"/>
      <c r="G705" s="274" t="str">
        <f>IFERROR(VLOOKUP(F705,'Data (hidden)'!N688:O833,2,FALSE),"")</f>
        <v/>
      </c>
      <c r="H705" s="266"/>
      <c r="I705" s="221"/>
      <c r="J705" s="254">
        <f t="shared" si="329"/>
        <v>0</v>
      </c>
      <c r="K705" s="254" t="e">
        <f t="shared" si="330"/>
        <v>#VALUE!</v>
      </c>
      <c r="L705" s="254">
        <f t="shared" si="327"/>
        <v>0</v>
      </c>
      <c r="M705" s="255" t="str">
        <f t="shared" si="328"/>
        <v/>
      </c>
      <c r="N705" s="237"/>
      <c r="O705" s="224"/>
      <c r="P705" s="224"/>
      <c r="Q705" s="224"/>
      <c r="R705" s="225"/>
      <c r="S705" s="225"/>
      <c r="T705" s="225"/>
      <c r="U705" s="226"/>
      <c r="V705" s="223"/>
      <c r="W705" s="224"/>
      <c r="X705" s="238"/>
      <c r="Y705" s="239"/>
      <c r="Z705" s="225"/>
      <c r="AA705" s="224"/>
      <c r="AB705" s="236"/>
      <c r="CC705" s="217"/>
      <c r="CD705" s="227"/>
    </row>
    <row r="706" spans="2:82" ht="30" customHeight="1" x14ac:dyDescent="0.3">
      <c r="B706" s="217"/>
      <c r="C706" s="227"/>
      <c r="D706" s="227"/>
      <c r="E706" s="219" t="str">
        <f t="shared" si="331"/>
        <v/>
      </c>
      <c r="F706" s="220"/>
      <c r="G706" s="274" t="str">
        <f>IFERROR(VLOOKUP(F706,'Data (hidden)'!N689:O834,2,FALSE),"")</f>
        <v/>
      </c>
      <c r="H706" s="266"/>
      <c r="I706" s="221"/>
      <c r="J706" s="254">
        <f t="shared" si="329"/>
        <v>0</v>
      </c>
      <c r="K706" s="254" t="e">
        <f t="shared" si="330"/>
        <v>#VALUE!</v>
      </c>
      <c r="L706" s="254">
        <f t="shared" si="327"/>
        <v>0</v>
      </c>
      <c r="M706" s="255" t="str">
        <f t="shared" si="328"/>
        <v/>
      </c>
      <c r="N706" s="237"/>
      <c r="O706" s="224"/>
      <c r="P706" s="224"/>
      <c r="Q706" s="224"/>
      <c r="R706" s="225"/>
      <c r="S706" s="225"/>
      <c r="T706" s="225"/>
      <c r="U706" s="226"/>
      <c r="V706" s="223"/>
      <c r="W706" s="224"/>
      <c r="X706" s="238"/>
      <c r="Y706" s="239"/>
      <c r="Z706" s="225"/>
      <c r="AA706" s="224"/>
      <c r="AB706" s="236"/>
      <c r="CC706" s="217"/>
      <c r="CD706" s="227"/>
    </row>
    <row r="707" spans="2:82" ht="30" customHeight="1" x14ac:dyDescent="0.3">
      <c r="B707" s="217"/>
      <c r="C707" s="227"/>
      <c r="D707" s="227"/>
      <c r="E707" s="219" t="str">
        <f t="shared" si="331"/>
        <v/>
      </c>
      <c r="F707" s="220"/>
      <c r="G707" s="274" t="str">
        <f>IFERROR(VLOOKUP(F707,'Data (hidden)'!N690:O835,2,FALSE),"")</f>
        <v/>
      </c>
      <c r="H707" s="266"/>
      <c r="I707" s="221"/>
      <c r="J707" s="254">
        <f t="shared" si="329"/>
        <v>0</v>
      </c>
      <c r="K707" s="254" t="e">
        <f t="shared" si="330"/>
        <v>#VALUE!</v>
      </c>
      <c r="L707" s="254">
        <f t="shared" si="327"/>
        <v>0</v>
      </c>
      <c r="M707" s="255" t="str">
        <f t="shared" si="328"/>
        <v/>
      </c>
      <c r="N707" s="237"/>
      <c r="O707" s="224"/>
      <c r="P707" s="224"/>
      <c r="Q707" s="224"/>
      <c r="R707" s="225"/>
      <c r="S707" s="225"/>
      <c r="T707" s="225"/>
      <c r="U707" s="226"/>
      <c r="V707" s="223"/>
      <c r="W707" s="224"/>
      <c r="X707" s="238"/>
      <c r="Y707" s="239"/>
      <c r="Z707" s="225"/>
      <c r="AA707" s="224"/>
      <c r="AB707" s="236"/>
      <c r="CC707" s="217"/>
      <c r="CD707" s="227"/>
    </row>
    <row r="708" spans="2:82" ht="30" customHeight="1" x14ac:dyDescent="0.3">
      <c r="B708" s="217"/>
      <c r="C708" s="227"/>
      <c r="D708" s="227"/>
      <c r="E708" s="219" t="str">
        <f t="shared" si="331"/>
        <v/>
      </c>
      <c r="F708" s="220"/>
      <c r="G708" s="274" t="str">
        <f>IFERROR(VLOOKUP(F708,'Data (hidden)'!N691:O836,2,FALSE),"")</f>
        <v/>
      </c>
      <c r="H708" s="266"/>
      <c r="I708" s="221"/>
      <c r="J708" s="254">
        <f t="shared" si="329"/>
        <v>0</v>
      </c>
      <c r="K708" s="254" t="e">
        <f t="shared" si="330"/>
        <v>#VALUE!</v>
      </c>
      <c r="L708" s="254">
        <f t="shared" si="327"/>
        <v>0</v>
      </c>
      <c r="M708" s="255" t="str">
        <f t="shared" si="328"/>
        <v/>
      </c>
      <c r="N708" s="237"/>
      <c r="O708" s="224"/>
      <c r="P708" s="224"/>
      <c r="Q708" s="224"/>
      <c r="R708" s="225"/>
      <c r="S708" s="225"/>
      <c r="T708" s="225"/>
      <c r="U708" s="226"/>
      <c r="V708" s="223"/>
      <c r="W708" s="224"/>
      <c r="X708" s="238"/>
      <c r="Y708" s="239"/>
      <c r="Z708" s="225"/>
      <c r="AA708" s="224"/>
      <c r="AB708" s="236"/>
      <c r="CC708" s="217"/>
      <c r="CD708" s="227"/>
    </row>
    <row r="709" spans="2:82" ht="30" customHeight="1" x14ac:dyDescent="0.3">
      <c r="B709" s="217"/>
      <c r="C709" s="227"/>
      <c r="D709" s="227"/>
      <c r="E709" s="219" t="str">
        <f t="shared" si="331"/>
        <v/>
      </c>
      <c r="F709" s="220"/>
      <c r="G709" s="274" t="str">
        <f>IFERROR(VLOOKUP(F709,'Data (hidden)'!N692:O837,2,FALSE),"")</f>
        <v/>
      </c>
      <c r="H709" s="266"/>
      <c r="I709" s="221"/>
      <c r="J709" s="254">
        <f t="shared" si="329"/>
        <v>0</v>
      </c>
      <c r="K709" s="254" t="e">
        <f t="shared" si="330"/>
        <v>#VALUE!</v>
      </c>
      <c r="L709" s="254">
        <f t="shared" si="327"/>
        <v>0</v>
      </c>
      <c r="M709" s="255" t="str">
        <f t="shared" si="328"/>
        <v/>
      </c>
      <c r="N709" s="237"/>
      <c r="O709" s="224"/>
      <c r="P709" s="224"/>
      <c r="Q709" s="224"/>
      <c r="R709" s="225"/>
      <c r="S709" s="225"/>
      <c r="T709" s="225"/>
      <c r="U709" s="226"/>
      <c r="V709" s="223"/>
      <c r="W709" s="224"/>
      <c r="X709" s="238"/>
      <c r="Y709" s="239"/>
      <c r="Z709" s="225"/>
      <c r="AA709" s="224"/>
      <c r="AB709" s="236"/>
      <c r="CC709" s="217"/>
      <c r="CD709" s="227"/>
    </row>
    <row r="710" spans="2:82" ht="30" customHeight="1" x14ac:dyDescent="0.3">
      <c r="B710" s="217"/>
      <c r="C710" s="227"/>
      <c r="D710" s="227"/>
      <c r="E710" s="219" t="str">
        <f t="shared" si="331"/>
        <v/>
      </c>
      <c r="F710" s="220"/>
      <c r="G710" s="274" t="str">
        <f>IFERROR(VLOOKUP(F710,'Data (hidden)'!N693:O838,2,FALSE),"")</f>
        <v/>
      </c>
      <c r="H710" s="266"/>
      <c r="I710" s="221"/>
      <c r="J710" s="254">
        <f t="shared" si="329"/>
        <v>0</v>
      </c>
      <c r="K710" s="254" t="e">
        <f t="shared" si="330"/>
        <v>#VALUE!</v>
      </c>
      <c r="L710" s="254">
        <f t="shared" si="327"/>
        <v>0</v>
      </c>
      <c r="M710" s="255" t="str">
        <f t="shared" si="328"/>
        <v/>
      </c>
      <c r="N710" s="237"/>
      <c r="O710" s="224"/>
      <c r="P710" s="224"/>
      <c r="Q710" s="224"/>
      <c r="R710" s="225"/>
      <c r="S710" s="225"/>
      <c r="T710" s="225"/>
      <c r="U710" s="226"/>
      <c r="V710" s="223"/>
      <c r="W710" s="224"/>
      <c r="X710" s="238"/>
      <c r="Y710" s="239"/>
      <c r="Z710" s="225"/>
      <c r="AA710" s="224"/>
      <c r="AB710" s="236"/>
      <c r="CC710" s="217"/>
      <c r="CD710" s="227"/>
    </row>
    <row r="711" spans="2:82" ht="30" customHeight="1" x14ac:dyDescent="0.3">
      <c r="B711" s="217"/>
      <c r="C711" s="227"/>
      <c r="D711" s="227"/>
      <c r="E711" s="219" t="str">
        <f t="shared" si="331"/>
        <v/>
      </c>
      <c r="F711" s="220"/>
      <c r="G711" s="274" t="str">
        <f>IFERROR(VLOOKUP(F711,'Data (hidden)'!N694:O839,2,FALSE),"")</f>
        <v/>
      </c>
      <c r="H711" s="266"/>
      <c r="I711" s="221"/>
      <c r="J711" s="254">
        <f t="shared" si="329"/>
        <v>0</v>
      </c>
      <c r="K711" s="254" t="e">
        <f t="shared" si="330"/>
        <v>#VALUE!</v>
      </c>
      <c r="L711" s="254">
        <f t="shared" si="327"/>
        <v>0</v>
      </c>
      <c r="M711" s="255" t="str">
        <f t="shared" si="328"/>
        <v/>
      </c>
      <c r="N711" s="237"/>
      <c r="O711" s="224"/>
      <c r="P711" s="224"/>
      <c r="Q711" s="224"/>
      <c r="R711" s="225"/>
      <c r="S711" s="225"/>
      <c r="T711" s="225"/>
      <c r="U711" s="226"/>
      <c r="V711" s="223"/>
      <c r="W711" s="224"/>
      <c r="X711" s="238"/>
      <c r="Y711" s="239"/>
      <c r="Z711" s="225"/>
      <c r="AA711" s="224"/>
      <c r="AB711" s="236"/>
      <c r="CC711" s="217"/>
      <c r="CD711" s="227"/>
    </row>
    <row r="712" spans="2:82" ht="30" customHeight="1" x14ac:dyDescent="0.3">
      <c r="B712" s="217"/>
      <c r="C712" s="227"/>
      <c r="D712" s="227"/>
      <c r="E712" s="219" t="str">
        <f t="shared" si="331"/>
        <v/>
      </c>
      <c r="F712" s="220"/>
      <c r="G712" s="274" t="str">
        <f>IFERROR(VLOOKUP(F712,'Data (hidden)'!N695:O840,2,FALSE),"")</f>
        <v/>
      </c>
      <c r="H712" s="266"/>
      <c r="I712" s="221"/>
      <c r="J712" s="254">
        <f t="shared" si="329"/>
        <v>0</v>
      </c>
      <c r="K712" s="254" t="e">
        <f t="shared" si="330"/>
        <v>#VALUE!</v>
      </c>
      <c r="L712" s="254">
        <f t="shared" si="327"/>
        <v>0</v>
      </c>
      <c r="M712" s="255" t="str">
        <f t="shared" si="328"/>
        <v/>
      </c>
      <c r="N712" s="237"/>
      <c r="O712" s="224"/>
      <c r="P712" s="224"/>
      <c r="Q712" s="224"/>
      <c r="R712" s="225"/>
      <c r="S712" s="225"/>
      <c r="T712" s="225"/>
      <c r="U712" s="226"/>
      <c r="V712" s="223"/>
      <c r="W712" s="224"/>
      <c r="X712" s="238"/>
      <c r="Y712" s="239"/>
      <c r="Z712" s="225"/>
      <c r="AA712" s="224"/>
      <c r="AB712" s="236"/>
      <c r="CC712" s="217"/>
      <c r="CD712" s="227"/>
    </row>
    <row r="713" spans="2:82" ht="30" customHeight="1" x14ac:dyDescent="0.3">
      <c r="B713" s="217"/>
      <c r="C713" s="227"/>
      <c r="D713" s="227"/>
      <c r="E713" s="219" t="str">
        <f t="shared" si="331"/>
        <v/>
      </c>
      <c r="F713" s="220"/>
      <c r="G713" s="274" t="str">
        <f>IFERROR(VLOOKUP(F713,'Data (hidden)'!N696:O841,2,FALSE),"")</f>
        <v/>
      </c>
      <c r="H713" s="266"/>
      <c r="I713" s="221"/>
      <c r="J713" s="254">
        <f t="shared" si="329"/>
        <v>0</v>
      </c>
      <c r="K713" s="254" t="e">
        <f t="shared" si="330"/>
        <v>#VALUE!</v>
      </c>
      <c r="L713" s="254">
        <f t="shared" si="327"/>
        <v>0</v>
      </c>
      <c r="M713" s="255" t="str">
        <f t="shared" si="328"/>
        <v/>
      </c>
      <c r="N713" s="237"/>
      <c r="O713" s="224"/>
      <c r="P713" s="224"/>
      <c r="Q713" s="224"/>
      <c r="R713" s="225"/>
      <c r="S713" s="225"/>
      <c r="T713" s="225"/>
      <c r="U713" s="226"/>
      <c r="V713" s="223"/>
      <c r="W713" s="224"/>
      <c r="X713" s="238"/>
      <c r="Y713" s="239"/>
      <c r="Z713" s="225"/>
      <c r="AA713" s="224"/>
      <c r="AB713" s="236"/>
      <c r="CC713" s="217"/>
      <c r="CD713" s="227"/>
    </row>
    <row r="714" spans="2:82" ht="30" customHeight="1" x14ac:dyDescent="0.3">
      <c r="B714" s="217"/>
      <c r="C714" s="227"/>
      <c r="D714" s="227"/>
      <c r="E714" s="219" t="str">
        <f t="shared" si="331"/>
        <v/>
      </c>
      <c r="F714" s="220"/>
      <c r="G714" s="274" t="str">
        <f>IFERROR(VLOOKUP(F714,'Data (hidden)'!N697:O842,2,FALSE),"")</f>
        <v/>
      </c>
      <c r="H714" s="266"/>
      <c r="I714" s="221"/>
      <c r="J714" s="254">
        <f t="shared" si="329"/>
        <v>0</v>
      </c>
      <c r="K714" s="254" t="e">
        <f t="shared" si="330"/>
        <v>#VALUE!</v>
      </c>
      <c r="L714" s="254">
        <f t="shared" si="327"/>
        <v>0</v>
      </c>
      <c r="M714" s="255" t="str">
        <f t="shared" si="328"/>
        <v/>
      </c>
      <c r="N714" s="237"/>
      <c r="O714" s="224"/>
      <c r="P714" s="224"/>
      <c r="Q714" s="224"/>
      <c r="R714" s="225"/>
      <c r="S714" s="225"/>
      <c r="T714" s="225"/>
      <c r="U714" s="226"/>
      <c r="V714" s="223"/>
      <c r="W714" s="224"/>
      <c r="X714" s="238"/>
      <c r="Y714" s="239"/>
      <c r="Z714" s="225"/>
      <c r="AA714" s="224"/>
      <c r="AB714" s="236"/>
      <c r="CC714" s="217"/>
      <c r="CD714" s="227"/>
    </row>
    <row r="715" spans="2:82" ht="30" customHeight="1" x14ac:dyDescent="0.3">
      <c r="B715" s="217"/>
      <c r="C715" s="227"/>
      <c r="D715" s="227"/>
      <c r="E715" s="219" t="str">
        <f t="shared" si="331"/>
        <v/>
      </c>
      <c r="F715" s="220"/>
      <c r="G715" s="274" t="str">
        <f>IFERROR(VLOOKUP(F715,'Data (hidden)'!N698:O843,2,FALSE),"")</f>
        <v/>
      </c>
      <c r="H715" s="266"/>
      <c r="I715" s="221"/>
      <c r="J715" s="254">
        <f t="shared" si="329"/>
        <v>0</v>
      </c>
      <c r="K715" s="254" t="e">
        <f t="shared" si="330"/>
        <v>#VALUE!</v>
      </c>
      <c r="L715" s="254">
        <f t="shared" si="327"/>
        <v>0</v>
      </c>
      <c r="M715" s="255" t="str">
        <f t="shared" si="328"/>
        <v/>
      </c>
      <c r="N715" s="237"/>
      <c r="O715" s="224"/>
      <c r="P715" s="224"/>
      <c r="Q715" s="224"/>
      <c r="R715" s="225"/>
      <c r="S715" s="225"/>
      <c r="T715" s="225"/>
      <c r="U715" s="226"/>
      <c r="V715" s="223"/>
      <c r="W715" s="224"/>
      <c r="X715" s="238"/>
      <c r="Y715" s="239"/>
      <c r="Z715" s="225"/>
      <c r="AA715" s="224"/>
      <c r="AB715" s="236"/>
      <c r="CC715" s="217"/>
      <c r="CD715" s="227"/>
    </row>
    <row r="716" spans="2:82" ht="30" customHeight="1" x14ac:dyDescent="0.3">
      <c r="B716" s="217"/>
      <c r="C716" s="227"/>
      <c r="D716" s="227"/>
      <c r="E716" s="219" t="str">
        <f t="shared" si="331"/>
        <v/>
      </c>
      <c r="F716" s="220"/>
      <c r="G716" s="274" t="str">
        <f>IFERROR(VLOOKUP(F716,'Data (hidden)'!N699:O844,2,FALSE),"")</f>
        <v/>
      </c>
      <c r="H716" s="266"/>
      <c r="I716" s="221"/>
      <c r="J716" s="254">
        <f t="shared" si="329"/>
        <v>0</v>
      </c>
      <c r="K716" s="254" t="e">
        <f t="shared" si="330"/>
        <v>#VALUE!</v>
      </c>
      <c r="L716" s="254">
        <f t="shared" si="327"/>
        <v>0</v>
      </c>
      <c r="M716" s="255" t="str">
        <f t="shared" si="328"/>
        <v/>
      </c>
      <c r="N716" s="237"/>
      <c r="O716" s="224"/>
      <c r="P716" s="224"/>
      <c r="Q716" s="224"/>
      <c r="R716" s="225"/>
      <c r="S716" s="225"/>
      <c r="T716" s="225"/>
      <c r="U716" s="226"/>
      <c r="V716" s="223"/>
      <c r="W716" s="224"/>
      <c r="X716" s="238"/>
      <c r="Y716" s="239"/>
      <c r="Z716" s="225"/>
      <c r="AA716" s="224"/>
      <c r="AB716" s="236"/>
      <c r="CC716" s="217"/>
      <c r="CD716" s="227"/>
    </row>
    <row r="717" spans="2:82" ht="30" customHeight="1" x14ac:dyDescent="0.3">
      <c r="B717" s="217"/>
      <c r="C717" s="227"/>
      <c r="D717" s="227"/>
      <c r="E717" s="219" t="str">
        <f t="shared" si="331"/>
        <v/>
      </c>
      <c r="F717" s="220"/>
      <c r="G717" s="274" t="str">
        <f>IFERROR(VLOOKUP(F717,'Data (hidden)'!N700:O845,2,FALSE),"")</f>
        <v/>
      </c>
      <c r="H717" s="266"/>
      <c r="I717" s="221"/>
      <c r="J717" s="254">
        <f t="shared" si="329"/>
        <v>0</v>
      </c>
      <c r="K717" s="254" t="e">
        <f t="shared" si="330"/>
        <v>#VALUE!</v>
      </c>
      <c r="L717" s="254">
        <f t="shared" si="327"/>
        <v>0</v>
      </c>
      <c r="M717" s="255" t="str">
        <f t="shared" si="328"/>
        <v/>
      </c>
      <c r="N717" s="237"/>
      <c r="O717" s="224"/>
      <c r="P717" s="224"/>
      <c r="Q717" s="224"/>
      <c r="R717" s="225"/>
      <c r="S717" s="225"/>
      <c r="T717" s="225"/>
      <c r="U717" s="226"/>
      <c r="V717" s="223"/>
      <c r="W717" s="224"/>
      <c r="X717" s="238"/>
      <c r="Y717" s="239"/>
      <c r="Z717" s="225"/>
      <c r="AA717" s="224"/>
      <c r="AB717" s="236"/>
      <c r="CC717" s="217"/>
      <c r="CD717" s="227"/>
    </row>
    <row r="718" spans="2:82" ht="30" customHeight="1" x14ac:dyDescent="0.3">
      <c r="B718" s="217"/>
      <c r="C718" s="227"/>
      <c r="D718" s="227"/>
      <c r="E718" s="219" t="str">
        <f t="shared" si="331"/>
        <v/>
      </c>
      <c r="F718" s="220"/>
      <c r="G718" s="274" t="str">
        <f>IFERROR(VLOOKUP(F718,'Data (hidden)'!N701:O846,2,FALSE),"")</f>
        <v/>
      </c>
      <c r="H718" s="266"/>
      <c r="I718" s="221"/>
      <c r="J718" s="254">
        <f t="shared" si="329"/>
        <v>0</v>
      </c>
      <c r="K718" s="254" t="e">
        <f t="shared" si="330"/>
        <v>#VALUE!</v>
      </c>
      <c r="L718" s="254">
        <f t="shared" si="327"/>
        <v>0</v>
      </c>
      <c r="M718" s="255" t="str">
        <f t="shared" si="328"/>
        <v/>
      </c>
      <c r="N718" s="237"/>
      <c r="O718" s="224"/>
      <c r="P718" s="224"/>
      <c r="Q718" s="224"/>
      <c r="R718" s="225"/>
      <c r="S718" s="225"/>
      <c r="T718" s="225"/>
      <c r="U718" s="226"/>
      <c r="V718" s="223"/>
      <c r="W718" s="224"/>
      <c r="X718" s="238"/>
      <c r="Y718" s="239"/>
      <c r="Z718" s="225"/>
      <c r="AA718" s="224"/>
      <c r="AB718" s="236"/>
      <c r="CC718" s="217"/>
      <c r="CD718" s="227"/>
    </row>
    <row r="719" spans="2:82" ht="30" customHeight="1" x14ac:dyDescent="0.3">
      <c r="B719" s="217"/>
      <c r="C719" s="227"/>
      <c r="D719" s="227"/>
      <c r="E719" s="219" t="str">
        <f t="shared" si="331"/>
        <v/>
      </c>
      <c r="F719" s="220"/>
      <c r="G719" s="274" t="str">
        <f>IFERROR(VLOOKUP(F719,'Data (hidden)'!N702:O847,2,FALSE),"")</f>
        <v/>
      </c>
      <c r="H719" s="266"/>
      <c r="I719" s="221"/>
      <c r="J719" s="254">
        <f t="shared" si="329"/>
        <v>0</v>
      </c>
      <c r="K719" s="254" t="e">
        <f t="shared" si="330"/>
        <v>#VALUE!</v>
      </c>
      <c r="L719" s="254">
        <f t="shared" si="327"/>
        <v>0</v>
      </c>
      <c r="M719" s="255" t="str">
        <f t="shared" si="328"/>
        <v/>
      </c>
      <c r="N719" s="237"/>
      <c r="O719" s="224"/>
      <c r="P719" s="224"/>
      <c r="Q719" s="224"/>
      <c r="R719" s="225"/>
      <c r="S719" s="225"/>
      <c r="T719" s="225"/>
      <c r="U719" s="226"/>
      <c r="V719" s="223"/>
      <c r="W719" s="224"/>
      <c r="X719" s="238"/>
      <c r="Y719" s="239"/>
      <c r="Z719" s="225"/>
      <c r="AA719" s="224"/>
      <c r="AB719" s="236"/>
      <c r="CC719" s="217"/>
      <c r="CD719" s="227"/>
    </row>
    <row r="720" spans="2:82" ht="30" customHeight="1" x14ac:dyDescent="0.3">
      <c r="B720" s="217"/>
      <c r="C720" s="227"/>
      <c r="D720" s="227"/>
      <c r="E720" s="219" t="str">
        <f t="shared" si="331"/>
        <v/>
      </c>
      <c r="F720" s="220"/>
      <c r="G720" s="274" t="str">
        <f>IFERROR(VLOOKUP(F720,'Data (hidden)'!N703:O848,2,FALSE),"")</f>
        <v/>
      </c>
      <c r="H720" s="266"/>
      <c r="I720" s="221"/>
      <c r="J720" s="254">
        <f t="shared" si="329"/>
        <v>0</v>
      </c>
      <c r="K720" s="254" t="e">
        <f t="shared" si="330"/>
        <v>#VALUE!</v>
      </c>
      <c r="L720" s="254">
        <f t="shared" si="327"/>
        <v>0</v>
      </c>
      <c r="M720" s="255" t="str">
        <f t="shared" si="328"/>
        <v/>
      </c>
      <c r="N720" s="237"/>
      <c r="O720" s="224"/>
      <c r="P720" s="224"/>
      <c r="Q720" s="224"/>
      <c r="R720" s="225"/>
      <c r="S720" s="225"/>
      <c r="T720" s="225"/>
      <c r="U720" s="226"/>
      <c r="V720" s="223"/>
      <c r="W720" s="224"/>
      <c r="X720" s="238"/>
      <c r="Y720" s="239"/>
      <c r="Z720" s="225"/>
      <c r="AA720" s="224"/>
      <c r="AB720" s="236"/>
      <c r="CC720" s="217"/>
      <c r="CD720" s="227"/>
    </row>
    <row r="721" spans="2:82" ht="30" customHeight="1" x14ac:dyDescent="0.3">
      <c r="B721" s="217"/>
      <c r="C721" s="227"/>
      <c r="D721" s="227"/>
      <c r="E721" s="219" t="str">
        <f t="shared" si="331"/>
        <v/>
      </c>
      <c r="F721" s="220"/>
      <c r="G721" s="274" t="str">
        <f>IFERROR(VLOOKUP(F721,'Data (hidden)'!N704:O849,2,FALSE),"")</f>
        <v/>
      </c>
      <c r="H721" s="266"/>
      <c r="I721" s="221"/>
      <c r="J721" s="254">
        <f t="shared" si="329"/>
        <v>0</v>
      </c>
      <c r="K721" s="254" t="e">
        <f t="shared" si="330"/>
        <v>#VALUE!</v>
      </c>
      <c r="L721" s="254">
        <f t="shared" si="327"/>
        <v>0</v>
      </c>
      <c r="M721" s="255" t="str">
        <f t="shared" si="328"/>
        <v/>
      </c>
      <c r="N721" s="237"/>
      <c r="O721" s="224"/>
      <c r="P721" s="224"/>
      <c r="Q721" s="224"/>
      <c r="R721" s="225"/>
      <c r="S721" s="225"/>
      <c r="T721" s="225"/>
      <c r="U721" s="226"/>
      <c r="V721" s="223"/>
      <c r="W721" s="224"/>
      <c r="X721" s="238"/>
      <c r="Y721" s="239"/>
      <c r="Z721" s="225"/>
      <c r="AA721" s="224"/>
      <c r="AB721" s="236"/>
      <c r="CC721" s="217"/>
      <c r="CD721" s="227"/>
    </row>
    <row r="722" spans="2:82" ht="30" customHeight="1" x14ac:dyDescent="0.3">
      <c r="B722" s="217"/>
      <c r="C722" s="227"/>
      <c r="D722" s="227"/>
      <c r="E722" s="219" t="str">
        <f t="shared" si="331"/>
        <v/>
      </c>
      <c r="F722" s="220"/>
      <c r="G722" s="274" t="str">
        <f>IFERROR(VLOOKUP(F722,'Data (hidden)'!N705:O850,2,FALSE),"")</f>
        <v/>
      </c>
      <c r="H722" s="266"/>
      <c r="I722" s="221"/>
      <c r="J722" s="254">
        <f t="shared" si="329"/>
        <v>0</v>
      </c>
      <c r="K722" s="254" t="e">
        <f t="shared" si="330"/>
        <v>#VALUE!</v>
      </c>
      <c r="L722" s="254">
        <f t="shared" si="327"/>
        <v>0</v>
      </c>
      <c r="M722" s="255" t="str">
        <f t="shared" si="328"/>
        <v/>
      </c>
      <c r="N722" s="237"/>
      <c r="O722" s="224"/>
      <c r="P722" s="224"/>
      <c r="Q722" s="224"/>
      <c r="R722" s="225"/>
      <c r="S722" s="225"/>
      <c r="T722" s="225"/>
      <c r="U722" s="226"/>
      <c r="V722" s="223"/>
      <c r="W722" s="224"/>
      <c r="X722" s="238"/>
      <c r="Y722" s="239"/>
      <c r="Z722" s="225"/>
      <c r="AA722" s="224"/>
      <c r="AB722" s="236"/>
      <c r="CC722" s="217"/>
      <c r="CD722" s="227"/>
    </row>
    <row r="723" spans="2:82" ht="30" customHeight="1" x14ac:dyDescent="0.3">
      <c r="B723" s="217"/>
      <c r="C723" s="227"/>
      <c r="D723" s="227"/>
      <c r="E723" s="219" t="str">
        <f t="shared" si="331"/>
        <v/>
      </c>
      <c r="F723" s="220"/>
      <c r="G723" s="274" t="str">
        <f>IFERROR(VLOOKUP(F723,'Data (hidden)'!N706:O851,2,FALSE),"")</f>
        <v/>
      </c>
      <c r="H723" s="266"/>
      <c r="I723" s="221"/>
      <c r="J723" s="254">
        <f t="shared" si="329"/>
        <v>0</v>
      </c>
      <c r="K723" s="254" t="e">
        <f t="shared" si="330"/>
        <v>#VALUE!</v>
      </c>
      <c r="L723" s="254">
        <f t="shared" ref="L723:L786" si="332">D723*0.01</f>
        <v>0</v>
      </c>
      <c r="M723" s="255" t="str">
        <f t="shared" ref="M723:M786" si="333">IFERROR(K723*I723,"")</f>
        <v/>
      </c>
      <c r="N723" s="237"/>
      <c r="O723" s="224"/>
      <c r="P723" s="224"/>
      <c r="Q723" s="224"/>
      <c r="R723" s="225"/>
      <c r="S723" s="225"/>
      <c r="T723" s="225"/>
      <c r="U723" s="226"/>
      <c r="V723" s="223"/>
      <c r="W723" s="224"/>
      <c r="X723" s="238"/>
      <c r="Y723" s="239"/>
      <c r="Z723" s="225"/>
      <c r="AA723" s="224"/>
      <c r="AB723" s="236"/>
      <c r="CC723" s="217"/>
      <c r="CD723" s="227"/>
    </row>
    <row r="724" spans="2:82" ht="30" customHeight="1" x14ac:dyDescent="0.3">
      <c r="B724" s="217"/>
      <c r="C724" s="227"/>
      <c r="D724" s="227"/>
      <c r="E724" s="219" t="str">
        <f t="shared" si="331"/>
        <v/>
      </c>
      <c r="F724" s="220"/>
      <c r="G724" s="274" t="str">
        <f>IFERROR(VLOOKUP(F724,'Data (hidden)'!N707:O852,2,FALSE),"")</f>
        <v/>
      </c>
      <c r="H724" s="266"/>
      <c r="I724" s="221"/>
      <c r="J724" s="254">
        <f t="shared" ref="J724:J787" si="334">H724*0.01</f>
        <v>0</v>
      </c>
      <c r="K724" s="254" t="e">
        <f t="shared" ref="K724:K787" si="335">E724*J724</f>
        <v>#VALUE!</v>
      </c>
      <c r="L724" s="254">
        <f t="shared" si="332"/>
        <v>0</v>
      </c>
      <c r="M724" s="255" t="str">
        <f t="shared" si="333"/>
        <v/>
      </c>
      <c r="N724" s="237"/>
      <c r="O724" s="224"/>
      <c r="P724" s="224"/>
      <c r="Q724" s="224"/>
      <c r="R724" s="225"/>
      <c r="S724" s="225"/>
      <c r="T724" s="225"/>
      <c r="U724" s="226"/>
      <c r="V724" s="223"/>
      <c r="W724" s="224"/>
      <c r="X724" s="238"/>
      <c r="Y724" s="239"/>
      <c r="Z724" s="225"/>
      <c r="AA724" s="224"/>
      <c r="AB724" s="236"/>
      <c r="CC724" s="217"/>
      <c r="CD724" s="227"/>
    </row>
    <row r="725" spans="2:82" ht="30" customHeight="1" x14ac:dyDescent="0.3">
      <c r="B725" s="217"/>
      <c r="C725" s="227"/>
      <c r="D725" s="227"/>
      <c r="E725" s="219" t="str">
        <f t="shared" si="331"/>
        <v/>
      </c>
      <c r="F725" s="220"/>
      <c r="G725" s="274" t="str">
        <f>IFERROR(VLOOKUP(F725,'Data (hidden)'!N708:O853,2,FALSE),"")</f>
        <v/>
      </c>
      <c r="H725" s="266"/>
      <c r="I725" s="221"/>
      <c r="J725" s="254">
        <f t="shared" si="334"/>
        <v>0</v>
      </c>
      <c r="K725" s="254" t="e">
        <f t="shared" si="335"/>
        <v>#VALUE!</v>
      </c>
      <c r="L725" s="254">
        <f t="shared" si="332"/>
        <v>0</v>
      </c>
      <c r="M725" s="255" t="str">
        <f t="shared" si="333"/>
        <v/>
      </c>
      <c r="N725" s="237"/>
      <c r="O725" s="224"/>
      <c r="P725" s="224"/>
      <c r="Q725" s="224"/>
      <c r="R725" s="225"/>
      <c r="S725" s="225"/>
      <c r="T725" s="225"/>
      <c r="U725" s="226"/>
      <c r="V725" s="223"/>
      <c r="W725" s="224"/>
      <c r="X725" s="238"/>
      <c r="Y725" s="239"/>
      <c r="Z725" s="225"/>
      <c r="AA725" s="224"/>
      <c r="AB725" s="236"/>
      <c r="CC725" s="217"/>
      <c r="CD725" s="227"/>
    </row>
    <row r="726" spans="2:82" ht="30" customHeight="1" x14ac:dyDescent="0.3">
      <c r="B726" s="217"/>
      <c r="C726" s="227"/>
      <c r="D726" s="227"/>
      <c r="E726" s="219" t="str">
        <f t="shared" si="331"/>
        <v/>
      </c>
      <c r="F726" s="220"/>
      <c r="G726" s="274" t="str">
        <f>IFERROR(VLOOKUP(F726,'Data (hidden)'!N709:O854,2,FALSE),"")</f>
        <v/>
      </c>
      <c r="H726" s="266"/>
      <c r="I726" s="221"/>
      <c r="J726" s="254">
        <f t="shared" si="334"/>
        <v>0</v>
      </c>
      <c r="K726" s="254" t="e">
        <f t="shared" si="335"/>
        <v>#VALUE!</v>
      </c>
      <c r="L726" s="254">
        <f t="shared" si="332"/>
        <v>0</v>
      </c>
      <c r="M726" s="255" t="str">
        <f t="shared" si="333"/>
        <v/>
      </c>
      <c r="N726" s="237"/>
      <c r="O726" s="224"/>
      <c r="P726" s="224"/>
      <c r="Q726" s="224"/>
      <c r="R726" s="225"/>
      <c r="S726" s="225"/>
      <c r="T726" s="225"/>
      <c r="U726" s="226"/>
      <c r="V726" s="223"/>
      <c r="W726" s="224"/>
      <c r="X726" s="238"/>
      <c r="Y726" s="239"/>
      <c r="Z726" s="225"/>
      <c r="AA726" s="224"/>
      <c r="AB726" s="236"/>
      <c r="CC726" s="217"/>
      <c r="CD726" s="227"/>
    </row>
    <row r="727" spans="2:82" ht="30" customHeight="1" x14ac:dyDescent="0.3">
      <c r="B727" s="217"/>
      <c r="C727" s="227"/>
      <c r="D727" s="227"/>
      <c r="E727" s="219" t="str">
        <f t="shared" si="331"/>
        <v/>
      </c>
      <c r="F727" s="220"/>
      <c r="G727" s="274" t="str">
        <f>IFERROR(VLOOKUP(F727,'Data (hidden)'!N710:O855,2,FALSE),"")</f>
        <v/>
      </c>
      <c r="H727" s="266"/>
      <c r="I727" s="221"/>
      <c r="J727" s="254">
        <f t="shared" si="334"/>
        <v>0</v>
      </c>
      <c r="K727" s="254" t="e">
        <f t="shared" si="335"/>
        <v>#VALUE!</v>
      </c>
      <c r="L727" s="254">
        <f t="shared" si="332"/>
        <v>0</v>
      </c>
      <c r="M727" s="255" t="str">
        <f t="shared" si="333"/>
        <v/>
      </c>
      <c r="N727" s="237"/>
      <c r="O727" s="224"/>
      <c r="P727" s="224"/>
      <c r="Q727" s="224"/>
      <c r="R727" s="225"/>
      <c r="S727" s="225"/>
      <c r="T727" s="225"/>
      <c r="U727" s="226"/>
      <c r="V727" s="223"/>
      <c r="W727" s="224"/>
      <c r="X727" s="238"/>
      <c r="Y727" s="239"/>
      <c r="Z727" s="225"/>
      <c r="AA727" s="224"/>
      <c r="AB727" s="236"/>
      <c r="CC727" s="217"/>
      <c r="CD727" s="227"/>
    </row>
    <row r="728" spans="2:82" ht="30" customHeight="1" x14ac:dyDescent="0.3">
      <c r="B728" s="217"/>
      <c r="C728" s="227"/>
      <c r="D728" s="227"/>
      <c r="E728" s="219" t="str">
        <f t="shared" si="331"/>
        <v/>
      </c>
      <c r="F728" s="220"/>
      <c r="G728" s="274" t="str">
        <f>IFERROR(VLOOKUP(F728,'Data (hidden)'!N711:O856,2,FALSE),"")</f>
        <v/>
      </c>
      <c r="H728" s="266"/>
      <c r="I728" s="221"/>
      <c r="J728" s="254">
        <f t="shared" si="334"/>
        <v>0</v>
      </c>
      <c r="K728" s="254" t="e">
        <f t="shared" si="335"/>
        <v>#VALUE!</v>
      </c>
      <c r="L728" s="254">
        <f t="shared" si="332"/>
        <v>0</v>
      </c>
      <c r="M728" s="255" t="str">
        <f t="shared" si="333"/>
        <v/>
      </c>
      <c r="N728" s="237"/>
      <c r="O728" s="224"/>
      <c r="P728" s="224"/>
      <c r="Q728" s="224"/>
      <c r="R728" s="225"/>
      <c r="S728" s="225"/>
      <c r="T728" s="225"/>
      <c r="U728" s="226"/>
      <c r="V728" s="223"/>
      <c r="W728" s="224"/>
      <c r="X728" s="238"/>
      <c r="Y728" s="239"/>
      <c r="Z728" s="225"/>
      <c r="AA728" s="224"/>
      <c r="AB728" s="236"/>
      <c r="CC728" s="217"/>
      <c r="CD728" s="227"/>
    </row>
    <row r="729" spans="2:82" ht="30" customHeight="1" x14ac:dyDescent="0.3">
      <c r="B729" s="217"/>
      <c r="C729" s="227"/>
      <c r="D729" s="227"/>
      <c r="E729" s="219" t="str">
        <f t="shared" si="331"/>
        <v/>
      </c>
      <c r="F729" s="220"/>
      <c r="G729" s="274" t="str">
        <f>IFERROR(VLOOKUP(F729,'Data (hidden)'!N712:O857,2,FALSE),"")</f>
        <v/>
      </c>
      <c r="H729" s="266"/>
      <c r="I729" s="221"/>
      <c r="J729" s="254">
        <f t="shared" si="334"/>
        <v>0</v>
      </c>
      <c r="K729" s="254" t="e">
        <f t="shared" si="335"/>
        <v>#VALUE!</v>
      </c>
      <c r="L729" s="254">
        <f t="shared" si="332"/>
        <v>0</v>
      </c>
      <c r="M729" s="255" t="str">
        <f t="shared" si="333"/>
        <v/>
      </c>
      <c r="N729" s="237"/>
      <c r="O729" s="224"/>
      <c r="P729" s="224"/>
      <c r="Q729" s="224"/>
      <c r="R729" s="225"/>
      <c r="S729" s="225"/>
      <c r="T729" s="225"/>
      <c r="U729" s="226"/>
      <c r="V729" s="223"/>
      <c r="W729" s="224"/>
      <c r="X729" s="238"/>
      <c r="Y729" s="239"/>
      <c r="Z729" s="225"/>
      <c r="AA729" s="224"/>
      <c r="AB729" s="236"/>
      <c r="CC729" s="217"/>
      <c r="CD729" s="227"/>
    </row>
    <row r="730" spans="2:82" ht="30" customHeight="1" x14ac:dyDescent="0.3">
      <c r="B730" s="217"/>
      <c r="C730" s="227"/>
      <c r="D730" s="227"/>
      <c r="E730" s="219" t="str">
        <f t="shared" si="331"/>
        <v/>
      </c>
      <c r="F730" s="220"/>
      <c r="G730" s="274" t="str">
        <f>IFERROR(VLOOKUP(F730,'Data (hidden)'!N713:O858,2,FALSE),"")</f>
        <v/>
      </c>
      <c r="H730" s="266"/>
      <c r="I730" s="221"/>
      <c r="J730" s="254">
        <f t="shared" si="334"/>
        <v>0</v>
      </c>
      <c r="K730" s="254" t="e">
        <f t="shared" si="335"/>
        <v>#VALUE!</v>
      </c>
      <c r="L730" s="254">
        <f t="shared" si="332"/>
        <v>0</v>
      </c>
      <c r="M730" s="255" t="str">
        <f t="shared" si="333"/>
        <v/>
      </c>
      <c r="N730" s="237"/>
      <c r="O730" s="224"/>
      <c r="P730" s="224"/>
      <c r="Q730" s="224"/>
      <c r="R730" s="225"/>
      <c r="S730" s="225"/>
      <c r="T730" s="225"/>
      <c r="U730" s="226"/>
      <c r="V730" s="223"/>
      <c r="W730" s="224"/>
      <c r="X730" s="238"/>
      <c r="Y730" s="239"/>
      <c r="Z730" s="225"/>
      <c r="AA730" s="224"/>
      <c r="AB730" s="236"/>
      <c r="CC730" s="217"/>
      <c r="CD730" s="227"/>
    </row>
    <row r="731" spans="2:82" ht="30" customHeight="1" x14ac:dyDescent="0.3">
      <c r="B731" s="217"/>
      <c r="C731" s="227"/>
      <c r="D731" s="227"/>
      <c r="E731" s="219" t="str">
        <f t="shared" si="331"/>
        <v/>
      </c>
      <c r="F731" s="220"/>
      <c r="G731" s="274" t="str">
        <f>IFERROR(VLOOKUP(F731,'Data (hidden)'!N714:O859,2,FALSE),"")</f>
        <v/>
      </c>
      <c r="H731" s="266"/>
      <c r="I731" s="221"/>
      <c r="J731" s="254">
        <f t="shared" si="334"/>
        <v>0</v>
      </c>
      <c r="K731" s="254" t="e">
        <f t="shared" si="335"/>
        <v>#VALUE!</v>
      </c>
      <c r="L731" s="254">
        <f t="shared" si="332"/>
        <v>0</v>
      </c>
      <c r="M731" s="255" t="str">
        <f t="shared" si="333"/>
        <v/>
      </c>
      <c r="N731" s="237"/>
      <c r="O731" s="224"/>
      <c r="P731" s="224"/>
      <c r="Q731" s="224"/>
      <c r="R731" s="225"/>
      <c r="S731" s="225"/>
      <c r="T731" s="225"/>
      <c r="U731" s="226"/>
      <c r="V731" s="223"/>
      <c r="W731" s="224"/>
      <c r="X731" s="238"/>
      <c r="Y731" s="239"/>
      <c r="Z731" s="225"/>
      <c r="AA731" s="224"/>
      <c r="AB731" s="236"/>
      <c r="CC731" s="217"/>
      <c r="CD731" s="227"/>
    </row>
    <row r="732" spans="2:82" ht="30" customHeight="1" x14ac:dyDescent="0.3">
      <c r="B732" s="217"/>
      <c r="C732" s="227"/>
      <c r="D732" s="227"/>
      <c r="E732" s="219" t="str">
        <f t="shared" si="331"/>
        <v/>
      </c>
      <c r="F732" s="220"/>
      <c r="G732" s="274" t="str">
        <f>IFERROR(VLOOKUP(F732,'Data (hidden)'!N715:O860,2,FALSE),"")</f>
        <v/>
      </c>
      <c r="H732" s="266"/>
      <c r="I732" s="221"/>
      <c r="J732" s="254">
        <f t="shared" si="334"/>
        <v>0</v>
      </c>
      <c r="K732" s="254" t="e">
        <f t="shared" si="335"/>
        <v>#VALUE!</v>
      </c>
      <c r="L732" s="254">
        <f t="shared" si="332"/>
        <v>0</v>
      </c>
      <c r="M732" s="255" t="str">
        <f t="shared" si="333"/>
        <v/>
      </c>
      <c r="N732" s="237"/>
      <c r="O732" s="224"/>
      <c r="P732" s="224"/>
      <c r="Q732" s="224"/>
      <c r="R732" s="225"/>
      <c r="S732" s="225"/>
      <c r="T732" s="225"/>
      <c r="U732" s="226"/>
      <c r="V732" s="223"/>
      <c r="W732" s="224"/>
      <c r="X732" s="238"/>
      <c r="Y732" s="239"/>
      <c r="Z732" s="225"/>
      <c r="AA732" s="224"/>
      <c r="AB732" s="236"/>
      <c r="CC732" s="217"/>
      <c r="CD732" s="227"/>
    </row>
    <row r="733" spans="2:82" ht="30" customHeight="1" x14ac:dyDescent="0.3">
      <c r="B733" s="217"/>
      <c r="C733" s="227"/>
      <c r="D733" s="227"/>
      <c r="E733" s="219" t="str">
        <f t="shared" si="331"/>
        <v/>
      </c>
      <c r="F733" s="220"/>
      <c r="G733" s="274" t="str">
        <f>IFERROR(VLOOKUP(F733,'Data (hidden)'!N716:O861,2,FALSE),"")</f>
        <v/>
      </c>
      <c r="H733" s="266"/>
      <c r="I733" s="221"/>
      <c r="J733" s="254">
        <f t="shared" si="334"/>
        <v>0</v>
      </c>
      <c r="K733" s="254" t="e">
        <f t="shared" si="335"/>
        <v>#VALUE!</v>
      </c>
      <c r="L733" s="254">
        <f t="shared" si="332"/>
        <v>0</v>
      </c>
      <c r="M733" s="255" t="str">
        <f t="shared" si="333"/>
        <v/>
      </c>
      <c r="N733" s="237"/>
      <c r="O733" s="224"/>
      <c r="P733" s="224"/>
      <c r="Q733" s="224"/>
      <c r="R733" s="225"/>
      <c r="S733" s="225"/>
      <c r="T733" s="225"/>
      <c r="U733" s="226"/>
      <c r="V733" s="223"/>
      <c r="W733" s="224"/>
      <c r="X733" s="238"/>
      <c r="Y733" s="239"/>
      <c r="Z733" s="225"/>
      <c r="AA733" s="224"/>
      <c r="AB733" s="236"/>
      <c r="CC733" s="217"/>
      <c r="CD733" s="227"/>
    </row>
    <row r="734" spans="2:82" ht="30" customHeight="1" x14ac:dyDescent="0.3">
      <c r="B734" s="217"/>
      <c r="C734" s="227"/>
      <c r="D734" s="227"/>
      <c r="E734" s="219" t="str">
        <f t="shared" si="331"/>
        <v/>
      </c>
      <c r="F734" s="220"/>
      <c r="G734" s="274" t="str">
        <f>IFERROR(VLOOKUP(F734,'Data (hidden)'!N717:O862,2,FALSE),"")</f>
        <v/>
      </c>
      <c r="H734" s="266"/>
      <c r="I734" s="221"/>
      <c r="J734" s="254">
        <f t="shared" si="334"/>
        <v>0</v>
      </c>
      <c r="K734" s="254" t="e">
        <f t="shared" si="335"/>
        <v>#VALUE!</v>
      </c>
      <c r="L734" s="254">
        <f t="shared" si="332"/>
        <v>0</v>
      </c>
      <c r="M734" s="255" t="str">
        <f t="shared" si="333"/>
        <v/>
      </c>
      <c r="N734" s="237"/>
      <c r="O734" s="224"/>
      <c r="P734" s="224"/>
      <c r="Q734" s="224"/>
      <c r="R734" s="225"/>
      <c r="S734" s="225"/>
      <c r="T734" s="225"/>
      <c r="U734" s="226"/>
      <c r="V734" s="223"/>
      <c r="W734" s="224"/>
      <c r="X734" s="238"/>
      <c r="Y734" s="239"/>
      <c r="Z734" s="225"/>
      <c r="AA734" s="224"/>
      <c r="AB734" s="236"/>
      <c r="CC734" s="217"/>
      <c r="CD734" s="227"/>
    </row>
    <row r="735" spans="2:82" ht="30" customHeight="1" x14ac:dyDescent="0.3">
      <c r="B735" s="217"/>
      <c r="C735" s="227"/>
      <c r="D735" s="227"/>
      <c r="E735" s="219" t="str">
        <f t="shared" si="331"/>
        <v/>
      </c>
      <c r="F735" s="220"/>
      <c r="G735" s="274" t="str">
        <f>IFERROR(VLOOKUP(F735,'Data (hidden)'!N718:O863,2,FALSE),"")</f>
        <v/>
      </c>
      <c r="H735" s="266"/>
      <c r="I735" s="221"/>
      <c r="J735" s="254">
        <f t="shared" si="334"/>
        <v>0</v>
      </c>
      <c r="K735" s="254" t="e">
        <f t="shared" si="335"/>
        <v>#VALUE!</v>
      </c>
      <c r="L735" s="254">
        <f t="shared" si="332"/>
        <v>0</v>
      </c>
      <c r="M735" s="255" t="str">
        <f t="shared" si="333"/>
        <v/>
      </c>
      <c r="N735" s="237"/>
      <c r="O735" s="224"/>
      <c r="P735" s="224"/>
      <c r="Q735" s="224"/>
      <c r="R735" s="225"/>
      <c r="S735" s="225"/>
      <c r="T735" s="225"/>
      <c r="U735" s="226"/>
      <c r="V735" s="223"/>
      <c r="W735" s="224"/>
      <c r="X735" s="238"/>
      <c r="Y735" s="239"/>
      <c r="Z735" s="225"/>
      <c r="AA735" s="224"/>
      <c r="AB735" s="236"/>
      <c r="CC735" s="217"/>
      <c r="CD735" s="227"/>
    </row>
    <row r="736" spans="2:82" ht="30" customHeight="1" x14ac:dyDescent="0.3">
      <c r="B736" s="217"/>
      <c r="C736" s="227"/>
      <c r="D736" s="227"/>
      <c r="E736" s="219" t="str">
        <f t="shared" si="331"/>
        <v/>
      </c>
      <c r="F736" s="220"/>
      <c r="G736" s="274" t="str">
        <f>IFERROR(VLOOKUP(F736,'Data (hidden)'!N719:O864,2,FALSE),"")</f>
        <v/>
      </c>
      <c r="H736" s="266"/>
      <c r="I736" s="221"/>
      <c r="J736" s="254">
        <f t="shared" si="334"/>
        <v>0</v>
      </c>
      <c r="K736" s="254" t="e">
        <f t="shared" si="335"/>
        <v>#VALUE!</v>
      </c>
      <c r="L736" s="254">
        <f t="shared" si="332"/>
        <v>0</v>
      </c>
      <c r="M736" s="255" t="str">
        <f t="shared" si="333"/>
        <v/>
      </c>
      <c r="N736" s="237"/>
      <c r="O736" s="224"/>
      <c r="P736" s="224"/>
      <c r="Q736" s="224"/>
      <c r="R736" s="225"/>
      <c r="S736" s="225"/>
      <c r="T736" s="225"/>
      <c r="U736" s="226"/>
      <c r="V736" s="223"/>
      <c r="W736" s="224"/>
      <c r="X736" s="238"/>
      <c r="Y736" s="239"/>
      <c r="Z736" s="225"/>
      <c r="AA736" s="224"/>
      <c r="AB736" s="236"/>
      <c r="CC736" s="217"/>
      <c r="CD736" s="227"/>
    </row>
    <row r="737" spans="2:82" ht="30" customHeight="1" x14ac:dyDescent="0.3">
      <c r="B737" s="217"/>
      <c r="C737" s="227"/>
      <c r="D737" s="227"/>
      <c r="E737" s="219" t="str">
        <f t="shared" si="331"/>
        <v/>
      </c>
      <c r="F737" s="220"/>
      <c r="G737" s="274" t="str">
        <f>IFERROR(VLOOKUP(F737,'Data (hidden)'!N720:O865,2,FALSE),"")</f>
        <v/>
      </c>
      <c r="H737" s="266"/>
      <c r="I737" s="221"/>
      <c r="J737" s="254">
        <f t="shared" si="334"/>
        <v>0</v>
      </c>
      <c r="K737" s="254" t="e">
        <f t="shared" si="335"/>
        <v>#VALUE!</v>
      </c>
      <c r="L737" s="254">
        <f t="shared" si="332"/>
        <v>0</v>
      </c>
      <c r="M737" s="255" t="str">
        <f t="shared" si="333"/>
        <v/>
      </c>
      <c r="N737" s="237"/>
      <c r="O737" s="224"/>
      <c r="P737" s="224"/>
      <c r="Q737" s="224"/>
      <c r="R737" s="225"/>
      <c r="S737" s="225"/>
      <c r="T737" s="225"/>
      <c r="U737" s="226"/>
      <c r="V737" s="223"/>
      <c r="W737" s="224"/>
      <c r="X737" s="238"/>
      <c r="Y737" s="239"/>
      <c r="Z737" s="225"/>
      <c r="AA737" s="224"/>
      <c r="AB737" s="236"/>
      <c r="CC737" s="217"/>
      <c r="CD737" s="227"/>
    </row>
    <row r="738" spans="2:82" ht="30" customHeight="1" x14ac:dyDescent="0.3">
      <c r="B738" s="217"/>
      <c r="C738" s="227"/>
      <c r="D738" s="227"/>
      <c r="E738" s="219" t="str">
        <f t="shared" si="331"/>
        <v/>
      </c>
      <c r="F738" s="220"/>
      <c r="G738" s="274" t="str">
        <f>IFERROR(VLOOKUP(F738,'Data (hidden)'!N721:O866,2,FALSE),"")</f>
        <v/>
      </c>
      <c r="H738" s="266"/>
      <c r="I738" s="221"/>
      <c r="J738" s="254">
        <f t="shared" si="334"/>
        <v>0</v>
      </c>
      <c r="K738" s="254" t="e">
        <f t="shared" si="335"/>
        <v>#VALUE!</v>
      </c>
      <c r="L738" s="254">
        <f t="shared" si="332"/>
        <v>0</v>
      </c>
      <c r="M738" s="255" t="str">
        <f t="shared" si="333"/>
        <v/>
      </c>
      <c r="N738" s="237"/>
      <c r="O738" s="224"/>
      <c r="P738" s="224"/>
      <c r="Q738" s="224"/>
      <c r="R738" s="225"/>
      <c r="S738" s="225"/>
      <c r="T738" s="225"/>
      <c r="U738" s="226"/>
      <c r="V738" s="223"/>
      <c r="W738" s="224"/>
      <c r="X738" s="238"/>
      <c r="Y738" s="239"/>
      <c r="Z738" s="225"/>
      <c r="AA738" s="224"/>
      <c r="AB738" s="236"/>
      <c r="CC738" s="217"/>
      <c r="CD738" s="227"/>
    </row>
    <row r="739" spans="2:82" ht="30" customHeight="1" x14ac:dyDescent="0.3">
      <c r="B739" s="217"/>
      <c r="C739" s="227"/>
      <c r="D739" s="227"/>
      <c r="E739" s="219" t="str">
        <f t="shared" si="331"/>
        <v/>
      </c>
      <c r="F739" s="220"/>
      <c r="G739" s="274" t="str">
        <f>IFERROR(VLOOKUP(F739,'Data (hidden)'!N722:O867,2,FALSE),"")</f>
        <v/>
      </c>
      <c r="H739" s="266"/>
      <c r="I739" s="221"/>
      <c r="J739" s="254">
        <f t="shared" si="334"/>
        <v>0</v>
      </c>
      <c r="K739" s="254" t="e">
        <f t="shared" si="335"/>
        <v>#VALUE!</v>
      </c>
      <c r="L739" s="254">
        <f t="shared" si="332"/>
        <v>0</v>
      </c>
      <c r="M739" s="255" t="str">
        <f t="shared" si="333"/>
        <v/>
      </c>
      <c r="N739" s="237"/>
      <c r="O739" s="224"/>
      <c r="P739" s="224"/>
      <c r="Q739" s="224"/>
      <c r="R739" s="225"/>
      <c r="S739" s="225"/>
      <c r="T739" s="225"/>
      <c r="U739" s="226"/>
      <c r="V739" s="223"/>
      <c r="W739" s="224"/>
      <c r="X739" s="238"/>
      <c r="Y739" s="239"/>
      <c r="Z739" s="225"/>
      <c r="AA739" s="224"/>
      <c r="AB739" s="236"/>
      <c r="CC739" s="217"/>
      <c r="CD739" s="227"/>
    </row>
    <row r="740" spans="2:82" ht="30" customHeight="1" x14ac:dyDescent="0.3">
      <c r="B740" s="217"/>
      <c r="C740" s="227"/>
      <c r="D740" s="227"/>
      <c r="E740" s="219" t="str">
        <f t="shared" si="331"/>
        <v/>
      </c>
      <c r="F740" s="220"/>
      <c r="G740" s="274" t="str">
        <f>IFERROR(VLOOKUP(F740,'Data (hidden)'!N723:O868,2,FALSE),"")</f>
        <v/>
      </c>
      <c r="H740" s="266"/>
      <c r="I740" s="221"/>
      <c r="J740" s="254">
        <f t="shared" si="334"/>
        <v>0</v>
      </c>
      <c r="K740" s="254" t="e">
        <f t="shared" si="335"/>
        <v>#VALUE!</v>
      </c>
      <c r="L740" s="254">
        <f t="shared" si="332"/>
        <v>0</v>
      </c>
      <c r="M740" s="255" t="str">
        <f t="shared" si="333"/>
        <v/>
      </c>
      <c r="N740" s="237"/>
      <c r="O740" s="224"/>
      <c r="P740" s="224"/>
      <c r="Q740" s="224"/>
      <c r="R740" s="225"/>
      <c r="S740" s="225"/>
      <c r="T740" s="225"/>
      <c r="U740" s="226"/>
      <c r="V740" s="223"/>
      <c r="W740" s="224"/>
      <c r="X740" s="238"/>
      <c r="Y740" s="239"/>
      <c r="Z740" s="225"/>
      <c r="AA740" s="224"/>
      <c r="AB740" s="236"/>
      <c r="CC740" s="217"/>
      <c r="CD740" s="227"/>
    </row>
    <row r="741" spans="2:82" ht="30" customHeight="1" x14ac:dyDescent="0.3">
      <c r="B741" s="217"/>
      <c r="C741" s="227"/>
      <c r="D741" s="227"/>
      <c r="E741" s="219" t="str">
        <f t="shared" si="331"/>
        <v/>
      </c>
      <c r="F741" s="220"/>
      <c r="G741" s="274" t="str">
        <f>IFERROR(VLOOKUP(F741,'Data (hidden)'!N724:O869,2,FALSE),"")</f>
        <v/>
      </c>
      <c r="H741" s="266"/>
      <c r="I741" s="221"/>
      <c r="J741" s="254">
        <f t="shared" si="334"/>
        <v>0</v>
      </c>
      <c r="K741" s="254" t="e">
        <f t="shared" si="335"/>
        <v>#VALUE!</v>
      </c>
      <c r="L741" s="254">
        <f t="shared" si="332"/>
        <v>0</v>
      </c>
      <c r="M741" s="255" t="str">
        <f t="shared" si="333"/>
        <v/>
      </c>
      <c r="N741" s="237"/>
      <c r="O741" s="224"/>
      <c r="P741" s="224"/>
      <c r="Q741" s="224"/>
      <c r="R741" s="225"/>
      <c r="S741" s="225"/>
      <c r="T741" s="225"/>
      <c r="U741" s="226"/>
      <c r="V741" s="223"/>
      <c r="W741" s="224"/>
      <c r="X741" s="238"/>
      <c r="Y741" s="239"/>
      <c r="Z741" s="225"/>
      <c r="AA741" s="224"/>
      <c r="AB741" s="236"/>
      <c r="CC741" s="217"/>
      <c r="CD741" s="227"/>
    </row>
    <row r="742" spans="2:82" ht="30" customHeight="1" x14ac:dyDescent="0.3">
      <c r="B742" s="217"/>
      <c r="C742" s="227"/>
      <c r="D742" s="227"/>
      <c r="E742" s="219" t="str">
        <f t="shared" si="331"/>
        <v/>
      </c>
      <c r="F742" s="220"/>
      <c r="G742" s="274" t="str">
        <f>IFERROR(VLOOKUP(F742,'Data (hidden)'!N725:O870,2,FALSE),"")</f>
        <v/>
      </c>
      <c r="H742" s="266"/>
      <c r="I742" s="221"/>
      <c r="J742" s="254">
        <f t="shared" si="334"/>
        <v>0</v>
      </c>
      <c r="K742" s="254" t="e">
        <f t="shared" si="335"/>
        <v>#VALUE!</v>
      </c>
      <c r="L742" s="254">
        <f t="shared" si="332"/>
        <v>0</v>
      </c>
      <c r="M742" s="255" t="str">
        <f t="shared" si="333"/>
        <v/>
      </c>
      <c r="N742" s="237"/>
      <c r="O742" s="224"/>
      <c r="P742" s="224"/>
      <c r="Q742" s="224"/>
      <c r="R742" s="225"/>
      <c r="S742" s="225"/>
      <c r="T742" s="225"/>
      <c r="U742" s="226"/>
      <c r="V742" s="223"/>
      <c r="W742" s="224"/>
      <c r="X742" s="238"/>
      <c r="Y742" s="239"/>
      <c r="Z742" s="225"/>
      <c r="AA742" s="224"/>
      <c r="AB742" s="236"/>
      <c r="CC742" s="217"/>
      <c r="CD742" s="227"/>
    </row>
    <row r="743" spans="2:82" ht="30" customHeight="1" x14ac:dyDescent="0.3">
      <c r="B743" s="217"/>
      <c r="C743" s="227"/>
      <c r="D743" s="227"/>
      <c r="E743" s="219" t="str">
        <f t="shared" si="331"/>
        <v/>
      </c>
      <c r="F743" s="220"/>
      <c r="G743" s="274" t="str">
        <f>IFERROR(VLOOKUP(F743,'Data (hidden)'!N726:O871,2,FALSE),"")</f>
        <v/>
      </c>
      <c r="H743" s="266"/>
      <c r="I743" s="221"/>
      <c r="J743" s="254">
        <f t="shared" si="334"/>
        <v>0</v>
      </c>
      <c r="K743" s="254" t="e">
        <f t="shared" si="335"/>
        <v>#VALUE!</v>
      </c>
      <c r="L743" s="254">
        <f t="shared" si="332"/>
        <v>0</v>
      </c>
      <c r="M743" s="255" t="str">
        <f t="shared" si="333"/>
        <v/>
      </c>
      <c r="N743" s="237"/>
      <c r="O743" s="224"/>
      <c r="P743" s="224"/>
      <c r="Q743" s="224"/>
      <c r="R743" s="225"/>
      <c r="S743" s="225"/>
      <c r="T743" s="225"/>
      <c r="U743" s="226"/>
      <c r="V743" s="223"/>
      <c r="W743" s="224"/>
      <c r="X743" s="238"/>
      <c r="Y743" s="239"/>
      <c r="Z743" s="225"/>
      <c r="AA743" s="224"/>
      <c r="AB743" s="236"/>
      <c r="CC743" s="217"/>
      <c r="CD743" s="227"/>
    </row>
    <row r="744" spans="2:82" ht="30" customHeight="1" x14ac:dyDescent="0.3">
      <c r="B744" s="217"/>
      <c r="C744" s="227"/>
      <c r="D744" s="227"/>
      <c r="E744" s="219" t="str">
        <f t="shared" si="331"/>
        <v/>
      </c>
      <c r="F744" s="220"/>
      <c r="G744" s="274" t="str">
        <f>IFERROR(VLOOKUP(F744,'Data (hidden)'!N727:O872,2,FALSE),"")</f>
        <v/>
      </c>
      <c r="H744" s="266"/>
      <c r="I744" s="221"/>
      <c r="J744" s="254">
        <f t="shared" si="334"/>
        <v>0</v>
      </c>
      <c r="K744" s="254" t="e">
        <f t="shared" si="335"/>
        <v>#VALUE!</v>
      </c>
      <c r="L744" s="254">
        <f t="shared" si="332"/>
        <v>0</v>
      </c>
      <c r="M744" s="255" t="str">
        <f t="shared" si="333"/>
        <v/>
      </c>
      <c r="N744" s="237"/>
      <c r="O744" s="224"/>
      <c r="P744" s="224"/>
      <c r="Q744" s="224"/>
      <c r="R744" s="225"/>
      <c r="S744" s="225"/>
      <c r="T744" s="225"/>
      <c r="U744" s="226"/>
      <c r="V744" s="223"/>
      <c r="W744" s="224"/>
      <c r="X744" s="238"/>
      <c r="Y744" s="239"/>
      <c r="Z744" s="225"/>
      <c r="AA744" s="224"/>
      <c r="AB744" s="236"/>
      <c r="CC744" s="217"/>
      <c r="CD744" s="227"/>
    </row>
    <row r="745" spans="2:82" ht="30" customHeight="1" x14ac:dyDescent="0.3">
      <c r="B745" s="217"/>
      <c r="C745" s="227"/>
      <c r="D745" s="227"/>
      <c r="E745" s="219" t="str">
        <f t="shared" si="331"/>
        <v/>
      </c>
      <c r="F745" s="220"/>
      <c r="G745" s="274" t="str">
        <f>IFERROR(VLOOKUP(F745,'Data (hidden)'!N728:O873,2,FALSE),"")</f>
        <v/>
      </c>
      <c r="H745" s="266"/>
      <c r="I745" s="221"/>
      <c r="J745" s="254">
        <f t="shared" si="334"/>
        <v>0</v>
      </c>
      <c r="K745" s="254" t="e">
        <f t="shared" si="335"/>
        <v>#VALUE!</v>
      </c>
      <c r="L745" s="254">
        <f t="shared" si="332"/>
        <v>0</v>
      </c>
      <c r="M745" s="255" t="str">
        <f t="shared" si="333"/>
        <v/>
      </c>
      <c r="N745" s="237"/>
      <c r="O745" s="224"/>
      <c r="P745" s="224"/>
      <c r="Q745" s="224"/>
      <c r="R745" s="225"/>
      <c r="S745" s="225"/>
      <c r="T745" s="225"/>
      <c r="U745" s="226"/>
      <c r="V745" s="223"/>
      <c r="W745" s="224"/>
      <c r="X745" s="238"/>
      <c r="Y745" s="239"/>
      <c r="Z745" s="225"/>
      <c r="AA745" s="224"/>
      <c r="AB745" s="236"/>
      <c r="CC745" s="217"/>
      <c r="CD745" s="227"/>
    </row>
    <row r="746" spans="2:82" ht="30" customHeight="1" x14ac:dyDescent="0.3">
      <c r="B746" s="217"/>
      <c r="C746" s="227"/>
      <c r="D746" s="227"/>
      <c r="E746" s="219" t="str">
        <f t="shared" si="331"/>
        <v/>
      </c>
      <c r="F746" s="220"/>
      <c r="G746" s="274" t="str">
        <f>IFERROR(VLOOKUP(F746,'Data (hidden)'!N729:O874,2,FALSE),"")</f>
        <v/>
      </c>
      <c r="H746" s="266"/>
      <c r="I746" s="221"/>
      <c r="J746" s="254">
        <f t="shared" si="334"/>
        <v>0</v>
      </c>
      <c r="K746" s="254" t="e">
        <f t="shared" si="335"/>
        <v>#VALUE!</v>
      </c>
      <c r="L746" s="254">
        <f t="shared" si="332"/>
        <v>0</v>
      </c>
      <c r="M746" s="255" t="str">
        <f t="shared" si="333"/>
        <v/>
      </c>
      <c r="N746" s="237"/>
      <c r="O746" s="224"/>
      <c r="P746" s="224"/>
      <c r="Q746" s="224"/>
      <c r="R746" s="225"/>
      <c r="S746" s="225"/>
      <c r="T746" s="225"/>
      <c r="U746" s="226"/>
      <c r="V746" s="223"/>
      <c r="W746" s="224"/>
      <c r="X746" s="238"/>
      <c r="Y746" s="239"/>
      <c r="Z746" s="225"/>
      <c r="AA746" s="224"/>
      <c r="AB746" s="236"/>
      <c r="CC746" s="217"/>
      <c r="CD746" s="227"/>
    </row>
    <row r="747" spans="2:82" ht="30" customHeight="1" x14ac:dyDescent="0.3">
      <c r="B747" s="217"/>
      <c r="C747" s="227"/>
      <c r="D747" s="227"/>
      <c r="E747" s="219" t="str">
        <f t="shared" si="331"/>
        <v/>
      </c>
      <c r="F747" s="220"/>
      <c r="G747" s="274" t="str">
        <f>IFERROR(VLOOKUP(F747,'Data (hidden)'!N730:O875,2,FALSE),"")</f>
        <v/>
      </c>
      <c r="H747" s="266"/>
      <c r="I747" s="221"/>
      <c r="J747" s="254">
        <f t="shared" si="334"/>
        <v>0</v>
      </c>
      <c r="K747" s="254" t="e">
        <f t="shared" si="335"/>
        <v>#VALUE!</v>
      </c>
      <c r="L747" s="254">
        <f t="shared" si="332"/>
        <v>0</v>
      </c>
      <c r="M747" s="255" t="str">
        <f t="shared" si="333"/>
        <v/>
      </c>
      <c r="N747" s="237"/>
      <c r="O747" s="224"/>
      <c r="P747" s="224"/>
      <c r="Q747" s="224"/>
      <c r="R747" s="225"/>
      <c r="S747" s="225"/>
      <c r="T747" s="225"/>
      <c r="U747" s="226"/>
      <c r="V747" s="223"/>
      <c r="W747" s="224"/>
      <c r="X747" s="238"/>
      <c r="Y747" s="239"/>
      <c r="Z747" s="225"/>
      <c r="AA747" s="224"/>
      <c r="AB747" s="236"/>
      <c r="CC747" s="217"/>
      <c r="CD747" s="227"/>
    </row>
    <row r="748" spans="2:82" ht="30" customHeight="1" x14ac:dyDescent="0.3">
      <c r="B748" s="217"/>
      <c r="C748" s="227"/>
      <c r="D748" s="227"/>
      <c r="E748" s="219" t="str">
        <f t="shared" si="331"/>
        <v/>
      </c>
      <c r="F748" s="220"/>
      <c r="G748" s="274" t="str">
        <f>IFERROR(VLOOKUP(F748,'Data (hidden)'!N731:O876,2,FALSE),"")</f>
        <v/>
      </c>
      <c r="H748" s="266"/>
      <c r="I748" s="221"/>
      <c r="J748" s="254">
        <f t="shared" si="334"/>
        <v>0</v>
      </c>
      <c r="K748" s="254" t="e">
        <f t="shared" si="335"/>
        <v>#VALUE!</v>
      </c>
      <c r="L748" s="254">
        <f t="shared" si="332"/>
        <v>0</v>
      </c>
      <c r="M748" s="255" t="str">
        <f t="shared" si="333"/>
        <v/>
      </c>
      <c r="N748" s="237"/>
      <c r="O748" s="224"/>
      <c r="P748" s="224"/>
      <c r="Q748" s="224"/>
      <c r="R748" s="225"/>
      <c r="S748" s="225"/>
      <c r="T748" s="225"/>
      <c r="U748" s="226"/>
      <c r="V748" s="223"/>
      <c r="W748" s="224"/>
      <c r="X748" s="238"/>
      <c r="Y748" s="239"/>
      <c r="Z748" s="225"/>
      <c r="AA748" s="224"/>
      <c r="AB748" s="236"/>
      <c r="CC748" s="217"/>
      <c r="CD748" s="227"/>
    </row>
    <row r="749" spans="2:82" ht="30" customHeight="1" x14ac:dyDescent="0.3">
      <c r="B749" s="217"/>
      <c r="C749" s="227"/>
      <c r="D749" s="227"/>
      <c r="E749" s="219" t="str">
        <f t="shared" si="331"/>
        <v/>
      </c>
      <c r="F749" s="220"/>
      <c r="G749" s="274" t="str">
        <f>IFERROR(VLOOKUP(F749,'Data (hidden)'!N732:O877,2,FALSE),"")</f>
        <v/>
      </c>
      <c r="H749" s="266"/>
      <c r="I749" s="221"/>
      <c r="J749" s="254">
        <f t="shared" si="334"/>
        <v>0</v>
      </c>
      <c r="K749" s="254" t="e">
        <f t="shared" si="335"/>
        <v>#VALUE!</v>
      </c>
      <c r="L749" s="254">
        <f t="shared" si="332"/>
        <v>0</v>
      </c>
      <c r="M749" s="255" t="str">
        <f t="shared" si="333"/>
        <v/>
      </c>
      <c r="N749" s="237"/>
      <c r="O749" s="224"/>
      <c r="P749" s="224"/>
      <c r="Q749" s="224"/>
      <c r="R749" s="225"/>
      <c r="S749" s="225"/>
      <c r="T749" s="225"/>
      <c r="U749" s="226"/>
      <c r="V749" s="223"/>
      <c r="W749" s="224"/>
      <c r="X749" s="238"/>
      <c r="Y749" s="239"/>
      <c r="Z749" s="225"/>
      <c r="AA749" s="224"/>
      <c r="AB749" s="236"/>
      <c r="CC749" s="217"/>
      <c r="CD749" s="227"/>
    </row>
    <row r="750" spans="2:82" ht="30" customHeight="1" x14ac:dyDescent="0.3">
      <c r="B750" s="217"/>
      <c r="C750" s="227"/>
      <c r="D750" s="227"/>
      <c r="E750" s="219" t="str">
        <f t="shared" si="331"/>
        <v/>
      </c>
      <c r="F750" s="220"/>
      <c r="G750" s="274" t="str">
        <f>IFERROR(VLOOKUP(F750,'Data (hidden)'!N733:O878,2,FALSE),"")</f>
        <v/>
      </c>
      <c r="H750" s="266"/>
      <c r="I750" s="221"/>
      <c r="J750" s="254">
        <f t="shared" si="334"/>
        <v>0</v>
      </c>
      <c r="K750" s="254" t="e">
        <f t="shared" si="335"/>
        <v>#VALUE!</v>
      </c>
      <c r="L750" s="254">
        <f t="shared" si="332"/>
        <v>0</v>
      </c>
      <c r="M750" s="255" t="str">
        <f t="shared" si="333"/>
        <v/>
      </c>
      <c r="N750" s="237"/>
      <c r="O750" s="224"/>
      <c r="P750" s="224"/>
      <c r="Q750" s="224"/>
      <c r="R750" s="225"/>
      <c r="S750" s="225"/>
      <c r="T750" s="225"/>
      <c r="U750" s="226"/>
      <c r="V750" s="223"/>
      <c r="W750" s="224"/>
      <c r="X750" s="238"/>
      <c r="Y750" s="239"/>
      <c r="Z750" s="225"/>
      <c r="AA750" s="224"/>
      <c r="AB750" s="236"/>
      <c r="CC750" s="217"/>
      <c r="CD750" s="227"/>
    </row>
    <row r="751" spans="2:82" ht="30" customHeight="1" x14ac:dyDescent="0.3">
      <c r="B751" s="217"/>
      <c r="C751" s="227"/>
      <c r="D751" s="227"/>
      <c r="E751" s="219" t="str">
        <f t="shared" si="331"/>
        <v/>
      </c>
      <c r="F751" s="220"/>
      <c r="G751" s="274" t="str">
        <f>IFERROR(VLOOKUP(F751,'Data (hidden)'!N734:O879,2,FALSE),"")</f>
        <v/>
      </c>
      <c r="H751" s="266"/>
      <c r="I751" s="221"/>
      <c r="J751" s="254">
        <f t="shared" si="334"/>
        <v>0</v>
      </c>
      <c r="K751" s="254" t="e">
        <f t="shared" si="335"/>
        <v>#VALUE!</v>
      </c>
      <c r="L751" s="254">
        <f t="shared" si="332"/>
        <v>0</v>
      </c>
      <c r="M751" s="255" t="str">
        <f t="shared" si="333"/>
        <v/>
      </c>
      <c r="N751" s="237"/>
      <c r="O751" s="224"/>
      <c r="P751" s="224"/>
      <c r="Q751" s="224"/>
      <c r="R751" s="225"/>
      <c r="S751" s="225"/>
      <c r="T751" s="225"/>
      <c r="U751" s="226"/>
      <c r="V751" s="223"/>
      <c r="W751" s="224"/>
      <c r="X751" s="238"/>
      <c r="Y751" s="239"/>
      <c r="Z751" s="225"/>
      <c r="AA751" s="224"/>
      <c r="AB751" s="236"/>
      <c r="CC751" s="217"/>
      <c r="CD751" s="227"/>
    </row>
    <row r="752" spans="2:82" ht="30" customHeight="1" x14ac:dyDescent="0.3">
      <c r="B752" s="217"/>
      <c r="C752" s="227"/>
      <c r="D752" s="227"/>
      <c r="E752" s="219" t="str">
        <f t="shared" si="331"/>
        <v/>
      </c>
      <c r="F752" s="220"/>
      <c r="G752" s="274" t="str">
        <f>IFERROR(VLOOKUP(F752,'Data (hidden)'!N735:O880,2,FALSE),"")</f>
        <v/>
      </c>
      <c r="H752" s="266"/>
      <c r="I752" s="221"/>
      <c r="J752" s="254">
        <f t="shared" si="334"/>
        <v>0</v>
      </c>
      <c r="K752" s="254" t="e">
        <f t="shared" si="335"/>
        <v>#VALUE!</v>
      </c>
      <c r="L752" s="254">
        <f t="shared" si="332"/>
        <v>0</v>
      </c>
      <c r="M752" s="255" t="str">
        <f t="shared" si="333"/>
        <v/>
      </c>
      <c r="N752" s="237"/>
      <c r="O752" s="224"/>
      <c r="P752" s="224"/>
      <c r="Q752" s="224"/>
      <c r="R752" s="225"/>
      <c r="S752" s="225"/>
      <c r="T752" s="225"/>
      <c r="U752" s="226"/>
      <c r="V752" s="223"/>
      <c r="W752" s="224"/>
      <c r="X752" s="238"/>
      <c r="Y752" s="239"/>
      <c r="Z752" s="225"/>
      <c r="AA752" s="224"/>
      <c r="AB752" s="236"/>
      <c r="CC752" s="217"/>
      <c r="CD752" s="227"/>
    </row>
    <row r="753" spans="2:82" ht="30" customHeight="1" x14ac:dyDescent="0.3">
      <c r="B753" s="217"/>
      <c r="C753" s="227"/>
      <c r="D753" s="227"/>
      <c r="E753" s="219" t="str">
        <f t="shared" si="331"/>
        <v/>
      </c>
      <c r="F753" s="220"/>
      <c r="G753" s="274" t="str">
        <f>IFERROR(VLOOKUP(F753,'Data (hidden)'!N736:O881,2,FALSE),"")</f>
        <v/>
      </c>
      <c r="H753" s="266"/>
      <c r="I753" s="221"/>
      <c r="J753" s="254">
        <f t="shared" si="334"/>
        <v>0</v>
      </c>
      <c r="K753" s="254" t="e">
        <f t="shared" si="335"/>
        <v>#VALUE!</v>
      </c>
      <c r="L753" s="254">
        <f t="shared" si="332"/>
        <v>0</v>
      </c>
      <c r="M753" s="255" t="str">
        <f t="shared" si="333"/>
        <v/>
      </c>
      <c r="N753" s="237"/>
      <c r="O753" s="224"/>
      <c r="P753" s="224"/>
      <c r="Q753" s="224"/>
      <c r="R753" s="225"/>
      <c r="S753" s="225"/>
      <c r="T753" s="225"/>
      <c r="U753" s="226"/>
      <c r="V753" s="223"/>
      <c r="W753" s="224"/>
      <c r="X753" s="238"/>
      <c r="Y753" s="239"/>
      <c r="Z753" s="225"/>
      <c r="AA753" s="224"/>
      <c r="AB753" s="236"/>
      <c r="CC753" s="217"/>
      <c r="CD753" s="227"/>
    </row>
    <row r="754" spans="2:82" ht="30" customHeight="1" x14ac:dyDescent="0.3">
      <c r="B754" s="217"/>
      <c r="C754" s="227"/>
      <c r="D754" s="227"/>
      <c r="E754" s="219" t="str">
        <f t="shared" si="331"/>
        <v/>
      </c>
      <c r="F754" s="220"/>
      <c r="G754" s="274" t="str">
        <f>IFERROR(VLOOKUP(F754,'Data (hidden)'!N737:O882,2,FALSE),"")</f>
        <v/>
      </c>
      <c r="H754" s="266"/>
      <c r="I754" s="221"/>
      <c r="J754" s="254">
        <f t="shared" si="334"/>
        <v>0</v>
      </c>
      <c r="K754" s="254" t="e">
        <f t="shared" si="335"/>
        <v>#VALUE!</v>
      </c>
      <c r="L754" s="254">
        <f t="shared" si="332"/>
        <v>0</v>
      </c>
      <c r="M754" s="255" t="str">
        <f t="shared" si="333"/>
        <v/>
      </c>
      <c r="N754" s="237"/>
      <c r="O754" s="224"/>
      <c r="P754" s="224"/>
      <c r="Q754" s="224"/>
      <c r="R754" s="225"/>
      <c r="S754" s="225"/>
      <c r="T754" s="225"/>
      <c r="U754" s="226"/>
      <c r="V754" s="223"/>
      <c r="W754" s="224"/>
      <c r="X754" s="238"/>
      <c r="Y754" s="239"/>
      <c r="Z754" s="225"/>
      <c r="AA754" s="224"/>
      <c r="AB754" s="236"/>
      <c r="CC754" s="217"/>
      <c r="CD754" s="227"/>
    </row>
    <row r="755" spans="2:82" ht="30" customHeight="1" x14ac:dyDescent="0.3">
      <c r="B755" s="217"/>
      <c r="C755" s="227"/>
      <c r="D755" s="227"/>
      <c r="E755" s="219" t="str">
        <f t="shared" si="331"/>
        <v/>
      </c>
      <c r="F755" s="220"/>
      <c r="G755" s="274" t="str">
        <f>IFERROR(VLOOKUP(F755,'Data (hidden)'!N738:O883,2,FALSE),"")</f>
        <v/>
      </c>
      <c r="H755" s="266"/>
      <c r="I755" s="221"/>
      <c r="J755" s="254">
        <f t="shared" si="334"/>
        <v>0</v>
      </c>
      <c r="K755" s="254" t="e">
        <f t="shared" si="335"/>
        <v>#VALUE!</v>
      </c>
      <c r="L755" s="254">
        <f t="shared" si="332"/>
        <v>0</v>
      </c>
      <c r="M755" s="255" t="str">
        <f t="shared" si="333"/>
        <v/>
      </c>
      <c r="N755" s="237"/>
      <c r="O755" s="224"/>
      <c r="P755" s="224"/>
      <c r="Q755" s="224"/>
      <c r="R755" s="225"/>
      <c r="S755" s="225"/>
      <c r="T755" s="225"/>
      <c r="U755" s="226"/>
      <c r="V755" s="223"/>
      <c r="W755" s="224"/>
      <c r="X755" s="238"/>
      <c r="Y755" s="239"/>
      <c r="Z755" s="225"/>
      <c r="AA755" s="224"/>
      <c r="AB755" s="236"/>
      <c r="CC755" s="217"/>
      <c r="CD755" s="227"/>
    </row>
    <row r="756" spans="2:82" ht="30" customHeight="1" x14ac:dyDescent="0.3">
      <c r="B756" s="217"/>
      <c r="C756" s="227"/>
      <c r="D756" s="227"/>
      <c r="E756" s="219" t="str">
        <f t="shared" ref="E756:E819" si="336">IF(SUM(C756-(C756*L756))=0,"",SUM(C756-(C756*L756)))</f>
        <v/>
      </c>
      <c r="F756" s="220"/>
      <c r="G756" s="274" t="str">
        <f>IFERROR(VLOOKUP(F756,'Data (hidden)'!N739:O884,2,FALSE),"")</f>
        <v/>
      </c>
      <c r="H756" s="266"/>
      <c r="I756" s="221"/>
      <c r="J756" s="254">
        <f t="shared" si="334"/>
        <v>0</v>
      </c>
      <c r="K756" s="254" t="e">
        <f t="shared" si="335"/>
        <v>#VALUE!</v>
      </c>
      <c r="L756" s="254">
        <f t="shared" si="332"/>
        <v>0</v>
      </c>
      <c r="M756" s="255" t="str">
        <f t="shared" si="333"/>
        <v/>
      </c>
      <c r="N756" s="237"/>
      <c r="O756" s="224"/>
      <c r="P756" s="224"/>
      <c r="Q756" s="224"/>
      <c r="R756" s="225"/>
      <c r="S756" s="225"/>
      <c r="T756" s="225"/>
      <c r="U756" s="226"/>
      <c r="V756" s="223"/>
      <c r="W756" s="224"/>
      <c r="X756" s="238"/>
      <c r="Y756" s="239"/>
      <c r="Z756" s="225"/>
      <c r="AA756" s="224"/>
      <c r="AB756" s="236"/>
      <c r="CC756" s="217"/>
      <c r="CD756" s="227"/>
    </row>
    <row r="757" spans="2:82" ht="30" customHeight="1" x14ac:dyDescent="0.3">
      <c r="B757" s="217"/>
      <c r="C757" s="227"/>
      <c r="D757" s="227"/>
      <c r="E757" s="219" t="str">
        <f t="shared" si="336"/>
        <v/>
      </c>
      <c r="F757" s="220"/>
      <c r="G757" s="274" t="str">
        <f>IFERROR(VLOOKUP(F757,'Data (hidden)'!N740:O885,2,FALSE),"")</f>
        <v/>
      </c>
      <c r="H757" s="266"/>
      <c r="I757" s="221"/>
      <c r="J757" s="254">
        <f t="shared" si="334"/>
        <v>0</v>
      </c>
      <c r="K757" s="254" t="e">
        <f t="shared" si="335"/>
        <v>#VALUE!</v>
      </c>
      <c r="L757" s="254">
        <f t="shared" si="332"/>
        <v>0</v>
      </c>
      <c r="M757" s="255" t="str">
        <f t="shared" si="333"/>
        <v/>
      </c>
      <c r="N757" s="237"/>
      <c r="O757" s="224"/>
      <c r="P757" s="224"/>
      <c r="Q757" s="224"/>
      <c r="R757" s="225"/>
      <c r="S757" s="225"/>
      <c r="T757" s="225"/>
      <c r="U757" s="226"/>
      <c r="V757" s="223"/>
      <c r="W757" s="224"/>
      <c r="X757" s="238"/>
      <c r="Y757" s="239"/>
      <c r="Z757" s="225"/>
      <c r="AA757" s="224"/>
      <c r="AB757" s="236"/>
      <c r="CC757" s="217"/>
      <c r="CD757" s="227"/>
    </row>
    <row r="758" spans="2:82" ht="30" customHeight="1" x14ac:dyDescent="0.3">
      <c r="B758" s="217"/>
      <c r="C758" s="227"/>
      <c r="D758" s="227"/>
      <c r="E758" s="219" t="str">
        <f t="shared" si="336"/>
        <v/>
      </c>
      <c r="F758" s="220"/>
      <c r="G758" s="274" t="str">
        <f>IFERROR(VLOOKUP(F758,'Data (hidden)'!N741:O886,2,FALSE),"")</f>
        <v/>
      </c>
      <c r="H758" s="266"/>
      <c r="I758" s="221"/>
      <c r="J758" s="254">
        <f t="shared" si="334"/>
        <v>0</v>
      </c>
      <c r="K758" s="254" t="e">
        <f t="shared" si="335"/>
        <v>#VALUE!</v>
      </c>
      <c r="L758" s="254">
        <f t="shared" si="332"/>
        <v>0</v>
      </c>
      <c r="M758" s="255" t="str">
        <f t="shared" si="333"/>
        <v/>
      </c>
      <c r="N758" s="237"/>
      <c r="O758" s="224"/>
      <c r="P758" s="224"/>
      <c r="Q758" s="224"/>
      <c r="R758" s="225"/>
      <c r="S758" s="225"/>
      <c r="T758" s="225"/>
      <c r="U758" s="226"/>
      <c r="V758" s="223"/>
      <c r="W758" s="224"/>
      <c r="X758" s="238"/>
      <c r="Y758" s="239"/>
      <c r="Z758" s="225"/>
      <c r="AA758" s="224"/>
      <c r="AB758" s="236"/>
      <c r="CC758" s="217"/>
      <c r="CD758" s="227"/>
    </row>
    <row r="759" spans="2:82" ht="30" customHeight="1" x14ac:dyDescent="0.3">
      <c r="B759" s="217"/>
      <c r="C759" s="227"/>
      <c r="D759" s="227"/>
      <c r="E759" s="219" t="str">
        <f t="shared" si="336"/>
        <v/>
      </c>
      <c r="F759" s="220"/>
      <c r="G759" s="274" t="str">
        <f>IFERROR(VLOOKUP(F759,'Data (hidden)'!N742:O887,2,FALSE),"")</f>
        <v/>
      </c>
      <c r="H759" s="266"/>
      <c r="I759" s="221"/>
      <c r="J759" s="254">
        <f t="shared" si="334"/>
        <v>0</v>
      </c>
      <c r="K759" s="254" t="e">
        <f t="shared" si="335"/>
        <v>#VALUE!</v>
      </c>
      <c r="L759" s="254">
        <f t="shared" si="332"/>
        <v>0</v>
      </c>
      <c r="M759" s="255" t="str">
        <f t="shared" si="333"/>
        <v/>
      </c>
      <c r="N759" s="237"/>
      <c r="O759" s="224"/>
      <c r="P759" s="224"/>
      <c r="Q759" s="224"/>
      <c r="R759" s="225"/>
      <c r="S759" s="225"/>
      <c r="T759" s="225"/>
      <c r="U759" s="226"/>
      <c r="V759" s="223"/>
      <c r="W759" s="224"/>
      <c r="X759" s="238"/>
      <c r="Y759" s="239"/>
      <c r="Z759" s="225"/>
      <c r="AA759" s="224"/>
      <c r="AB759" s="236"/>
      <c r="CC759" s="217"/>
      <c r="CD759" s="227"/>
    </row>
    <row r="760" spans="2:82" ht="30" customHeight="1" x14ac:dyDescent="0.3">
      <c r="B760" s="217"/>
      <c r="C760" s="227"/>
      <c r="D760" s="227"/>
      <c r="E760" s="219" t="str">
        <f t="shared" si="336"/>
        <v/>
      </c>
      <c r="F760" s="220"/>
      <c r="G760" s="274" t="str">
        <f>IFERROR(VLOOKUP(F760,'Data (hidden)'!N743:O888,2,FALSE),"")</f>
        <v/>
      </c>
      <c r="H760" s="266"/>
      <c r="I760" s="221"/>
      <c r="J760" s="254">
        <f t="shared" si="334"/>
        <v>0</v>
      </c>
      <c r="K760" s="254" t="e">
        <f t="shared" si="335"/>
        <v>#VALUE!</v>
      </c>
      <c r="L760" s="254">
        <f t="shared" si="332"/>
        <v>0</v>
      </c>
      <c r="M760" s="255" t="str">
        <f t="shared" si="333"/>
        <v/>
      </c>
      <c r="N760" s="237"/>
      <c r="O760" s="224"/>
      <c r="P760" s="224"/>
      <c r="Q760" s="224"/>
      <c r="R760" s="225"/>
      <c r="S760" s="225"/>
      <c r="T760" s="225"/>
      <c r="U760" s="226"/>
      <c r="V760" s="223"/>
      <c r="W760" s="224"/>
      <c r="X760" s="238"/>
      <c r="Y760" s="239"/>
      <c r="Z760" s="225"/>
      <c r="AA760" s="224"/>
      <c r="AB760" s="236"/>
      <c r="CC760" s="217"/>
      <c r="CD760" s="227"/>
    </row>
    <row r="761" spans="2:82" ht="30" customHeight="1" x14ac:dyDescent="0.3">
      <c r="B761" s="217"/>
      <c r="C761" s="227"/>
      <c r="D761" s="227"/>
      <c r="E761" s="219" t="str">
        <f t="shared" si="336"/>
        <v/>
      </c>
      <c r="F761" s="220"/>
      <c r="G761" s="274" t="str">
        <f>IFERROR(VLOOKUP(F761,'Data (hidden)'!N744:O889,2,FALSE),"")</f>
        <v/>
      </c>
      <c r="H761" s="266"/>
      <c r="I761" s="221"/>
      <c r="J761" s="254">
        <f t="shared" si="334"/>
        <v>0</v>
      </c>
      <c r="K761" s="254" t="e">
        <f t="shared" si="335"/>
        <v>#VALUE!</v>
      </c>
      <c r="L761" s="254">
        <f t="shared" si="332"/>
        <v>0</v>
      </c>
      <c r="M761" s="255" t="str">
        <f t="shared" si="333"/>
        <v/>
      </c>
      <c r="N761" s="237"/>
      <c r="O761" s="224"/>
      <c r="P761" s="224"/>
      <c r="Q761" s="224"/>
      <c r="R761" s="225"/>
      <c r="S761" s="225"/>
      <c r="T761" s="225"/>
      <c r="U761" s="226"/>
      <c r="V761" s="223"/>
      <c r="W761" s="224"/>
      <c r="X761" s="238"/>
      <c r="Y761" s="239"/>
      <c r="Z761" s="225"/>
      <c r="AA761" s="224"/>
      <c r="AB761" s="236"/>
      <c r="CC761" s="217"/>
      <c r="CD761" s="227"/>
    </row>
    <row r="762" spans="2:82" ht="30" customHeight="1" x14ac:dyDescent="0.3">
      <c r="B762" s="217"/>
      <c r="C762" s="227"/>
      <c r="D762" s="227"/>
      <c r="E762" s="219" t="str">
        <f t="shared" si="336"/>
        <v/>
      </c>
      <c r="F762" s="220"/>
      <c r="G762" s="274" t="str">
        <f>IFERROR(VLOOKUP(F762,'Data (hidden)'!N745:O890,2,FALSE),"")</f>
        <v/>
      </c>
      <c r="H762" s="266"/>
      <c r="I762" s="221"/>
      <c r="J762" s="254">
        <f t="shared" si="334"/>
        <v>0</v>
      </c>
      <c r="K762" s="254" t="e">
        <f t="shared" si="335"/>
        <v>#VALUE!</v>
      </c>
      <c r="L762" s="254">
        <f t="shared" si="332"/>
        <v>0</v>
      </c>
      <c r="M762" s="255" t="str">
        <f t="shared" si="333"/>
        <v/>
      </c>
      <c r="N762" s="237"/>
      <c r="O762" s="224"/>
      <c r="P762" s="224"/>
      <c r="Q762" s="224"/>
      <c r="R762" s="225"/>
      <c r="S762" s="225"/>
      <c r="T762" s="225"/>
      <c r="U762" s="226"/>
      <c r="V762" s="223"/>
      <c r="W762" s="224"/>
      <c r="X762" s="238"/>
      <c r="Y762" s="239"/>
      <c r="Z762" s="225"/>
      <c r="AA762" s="224"/>
      <c r="AB762" s="236"/>
      <c r="CC762" s="217"/>
      <c r="CD762" s="227"/>
    </row>
    <row r="763" spans="2:82" ht="30" customHeight="1" x14ac:dyDescent="0.3">
      <c r="B763" s="217"/>
      <c r="C763" s="227"/>
      <c r="D763" s="227"/>
      <c r="E763" s="219" t="str">
        <f t="shared" si="336"/>
        <v/>
      </c>
      <c r="F763" s="220"/>
      <c r="G763" s="274" t="str">
        <f>IFERROR(VLOOKUP(F763,'Data (hidden)'!N746:O891,2,FALSE),"")</f>
        <v/>
      </c>
      <c r="H763" s="266"/>
      <c r="I763" s="221"/>
      <c r="J763" s="254">
        <f t="shared" si="334"/>
        <v>0</v>
      </c>
      <c r="K763" s="254" t="e">
        <f t="shared" si="335"/>
        <v>#VALUE!</v>
      </c>
      <c r="L763" s="254">
        <f t="shared" si="332"/>
        <v>0</v>
      </c>
      <c r="M763" s="255" t="str">
        <f t="shared" si="333"/>
        <v/>
      </c>
      <c r="N763" s="237"/>
      <c r="O763" s="224"/>
      <c r="P763" s="224"/>
      <c r="Q763" s="224"/>
      <c r="R763" s="225"/>
      <c r="S763" s="225"/>
      <c r="T763" s="225"/>
      <c r="U763" s="226"/>
      <c r="V763" s="223"/>
      <c r="W763" s="224"/>
      <c r="X763" s="238"/>
      <c r="Y763" s="239"/>
      <c r="Z763" s="225"/>
      <c r="AA763" s="224"/>
      <c r="AB763" s="236"/>
      <c r="CC763" s="217"/>
      <c r="CD763" s="227"/>
    </row>
    <row r="764" spans="2:82" ht="30" customHeight="1" x14ac:dyDescent="0.3">
      <c r="B764" s="217"/>
      <c r="C764" s="227"/>
      <c r="D764" s="227"/>
      <c r="E764" s="219" t="str">
        <f t="shared" si="336"/>
        <v/>
      </c>
      <c r="F764" s="220"/>
      <c r="G764" s="274" t="str">
        <f>IFERROR(VLOOKUP(F764,'Data (hidden)'!N747:O892,2,FALSE),"")</f>
        <v/>
      </c>
      <c r="H764" s="266"/>
      <c r="I764" s="221"/>
      <c r="J764" s="254">
        <f t="shared" si="334"/>
        <v>0</v>
      </c>
      <c r="K764" s="254" t="e">
        <f t="shared" si="335"/>
        <v>#VALUE!</v>
      </c>
      <c r="L764" s="254">
        <f t="shared" si="332"/>
        <v>0</v>
      </c>
      <c r="M764" s="255" t="str">
        <f t="shared" si="333"/>
        <v/>
      </c>
      <c r="N764" s="237"/>
      <c r="O764" s="224"/>
      <c r="P764" s="224"/>
      <c r="Q764" s="224"/>
      <c r="R764" s="225"/>
      <c r="S764" s="225"/>
      <c r="T764" s="225"/>
      <c r="U764" s="226"/>
      <c r="V764" s="223"/>
      <c r="W764" s="224"/>
      <c r="X764" s="238"/>
      <c r="Y764" s="239"/>
      <c r="Z764" s="225"/>
      <c r="AA764" s="224"/>
      <c r="AB764" s="236"/>
      <c r="CC764" s="217"/>
      <c r="CD764" s="227"/>
    </row>
    <row r="765" spans="2:82" ht="30" customHeight="1" x14ac:dyDescent="0.3">
      <c r="B765" s="217"/>
      <c r="C765" s="227"/>
      <c r="D765" s="227"/>
      <c r="E765" s="219" t="str">
        <f t="shared" si="336"/>
        <v/>
      </c>
      <c r="F765" s="220"/>
      <c r="G765" s="274" t="str">
        <f>IFERROR(VLOOKUP(F765,'Data (hidden)'!N748:O893,2,FALSE),"")</f>
        <v/>
      </c>
      <c r="H765" s="266"/>
      <c r="I765" s="221"/>
      <c r="J765" s="254">
        <f t="shared" si="334"/>
        <v>0</v>
      </c>
      <c r="K765" s="254" t="e">
        <f t="shared" si="335"/>
        <v>#VALUE!</v>
      </c>
      <c r="L765" s="254">
        <f t="shared" si="332"/>
        <v>0</v>
      </c>
      <c r="M765" s="255" t="str">
        <f t="shared" si="333"/>
        <v/>
      </c>
      <c r="N765" s="237"/>
      <c r="O765" s="224"/>
      <c r="P765" s="224"/>
      <c r="Q765" s="224"/>
      <c r="R765" s="225"/>
      <c r="S765" s="225"/>
      <c r="T765" s="225"/>
      <c r="U765" s="226"/>
      <c r="V765" s="223"/>
      <c r="W765" s="224"/>
      <c r="X765" s="238"/>
      <c r="Y765" s="239"/>
      <c r="Z765" s="225"/>
      <c r="AA765" s="224"/>
      <c r="AB765" s="236"/>
      <c r="CC765" s="217"/>
      <c r="CD765" s="227"/>
    </row>
    <row r="766" spans="2:82" ht="30" customHeight="1" x14ac:dyDescent="0.3">
      <c r="B766" s="217"/>
      <c r="C766" s="227"/>
      <c r="D766" s="227"/>
      <c r="E766" s="219" t="str">
        <f t="shared" si="336"/>
        <v/>
      </c>
      <c r="F766" s="220"/>
      <c r="G766" s="274" t="str">
        <f>IFERROR(VLOOKUP(F766,'Data (hidden)'!N749:O894,2,FALSE),"")</f>
        <v/>
      </c>
      <c r="H766" s="266"/>
      <c r="I766" s="221"/>
      <c r="J766" s="254">
        <f t="shared" si="334"/>
        <v>0</v>
      </c>
      <c r="K766" s="254" t="e">
        <f t="shared" si="335"/>
        <v>#VALUE!</v>
      </c>
      <c r="L766" s="254">
        <f t="shared" si="332"/>
        <v>0</v>
      </c>
      <c r="M766" s="255" t="str">
        <f t="shared" si="333"/>
        <v/>
      </c>
      <c r="N766" s="237"/>
      <c r="O766" s="224"/>
      <c r="P766" s="224"/>
      <c r="Q766" s="224"/>
      <c r="R766" s="225"/>
      <c r="S766" s="225"/>
      <c r="T766" s="225"/>
      <c r="U766" s="226"/>
      <c r="V766" s="223"/>
      <c r="W766" s="224"/>
      <c r="X766" s="238"/>
      <c r="Y766" s="239"/>
      <c r="Z766" s="225"/>
      <c r="AA766" s="224"/>
      <c r="AB766" s="236"/>
      <c r="CC766" s="217"/>
      <c r="CD766" s="227"/>
    </row>
    <row r="767" spans="2:82" ht="30" customHeight="1" x14ac:dyDescent="0.3">
      <c r="B767" s="217"/>
      <c r="C767" s="227"/>
      <c r="D767" s="227"/>
      <c r="E767" s="219" t="str">
        <f t="shared" si="336"/>
        <v/>
      </c>
      <c r="F767" s="220"/>
      <c r="G767" s="274" t="str">
        <f>IFERROR(VLOOKUP(F767,'Data (hidden)'!N750:O895,2,FALSE),"")</f>
        <v/>
      </c>
      <c r="H767" s="266"/>
      <c r="I767" s="221"/>
      <c r="J767" s="254">
        <f t="shared" si="334"/>
        <v>0</v>
      </c>
      <c r="K767" s="254" t="e">
        <f t="shared" si="335"/>
        <v>#VALUE!</v>
      </c>
      <c r="L767" s="254">
        <f t="shared" si="332"/>
        <v>0</v>
      </c>
      <c r="M767" s="255" t="str">
        <f t="shared" si="333"/>
        <v/>
      </c>
      <c r="N767" s="237"/>
      <c r="O767" s="224"/>
      <c r="P767" s="224"/>
      <c r="Q767" s="224"/>
      <c r="R767" s="225"/>
      <c r="S767" s="225"/>
      <c r="T767" s="225"/>
      <c r="U767" s="226"/>
      <c r="V767" s="223"/>
      <c r="W767" s="224"/>
      <c r="X767" s="238"/>
      <c r="Y767" s="239"/>
      <c r="Z767" s="225"/>
      <c r="AA767" s="224"/>
      <c r="AB767" s="236"/>
      <c r="CC767" s="217"/>
      <c r="CD767" s="227"/>
    </row>
    <row r="768" spans="2:82" ht="30" customHeight="1" x14ac:dyDescent="0.3">
      <c r="B768" s="217"/>
      <c r="C768" s="227"/>
      <c r="D768" s="227"/>
      <c r="E768" s="219" t="str">
        <f t="shared" si="336"/>
        <v/>
      </c>
      <c r="F768" s="220"/>
      <c r="G768" s="274" t="str">
        <f>IFERROR(VLOOKUP(F768,'Data (hidden)'!N751:O896,2,FALSE),"")</f>
        <v/>
      </c>
      <c r="H768" s="266"/>
      <c r="I768" s="221"/>
      <c r="J768" s="254">
        <f t="shared" si="334"/>
        <v>0</v>
      </c>
      <c r="K768" s="254" t="e">
        <f t="shared" si="335"/>
        <v>#VALUE!</v>
      </c>
      <c r="L768" s="254">
        <f t="shared" si="332"/>
        <v>0</v>
      </c>
      <c r="M768" s="255" t="str">
        <f t="shared" si="333"/>
        <v/>
      </c>
      <c r="N768" s="237"/>
      <c r="O768" s="224"/>
      <c r="P768" s="224"/>
      <c r="Q768" s="224"/>
      <c r="R768" s="225"/>
      <c r="S768" s="225"/>
      <c r="T768" s="225"/>
      <c r="U768" s="226"/>
      <c r="V768" s="223"/>
      <c r="W768" s="224"/>
      <c r="X768" s="238"/>
      <c r="Y768" s="239"/>
      <c r="Z768" s="225"/>
      <c r="AA768" s="224"/>
      <c r="AB768" s="236"/>
      <c r="CC768" s="217"/>
      <c r="CD768" s="227"/>
    </row>
    <row r="769" spans="2:82" ht="30" customHeight="1" x14ac:dyDescent="0.3">
      <c r="B769" s="217"/>
      <c r="C769" s="227"/>
      <c r="D769" s="227"/>
      <c r="E769" s="219" t="str">
        <f t="shared" si="336"/>
        <v/>
      </c>
      <c r="F769" s="220"/>
      <c r="G769" s="274" t="str">
        <f>IFERROR(VLOOKUP(F769,'Data (hidden)'!N752:O897,2,FALSE),"")</f>
        <v/>
      </c>
      <c r="H769" s="266"/>
      <c r="I769" s="221"/>
      <c r="J769" s="254">
        <f t="shared" si="334"/>
        <v>0</v>
      </c>
      <c r="K769" s="254" t="e">
        <f t="shared" si="335"/>
        <v>#VALUE!</v>
      </c>
      <c r="L769" s="254">
        <f t="shared" si="332"/>
        <v>0</v>
      </c>
      <c r="M769" s="255" t="str">
        <f t="shared" si="333"/>
        <v/>
      </c>
      <c r="N769" s="237"/>
      <c r="O769" s="224"/>
      <c r="P769" s="224"/>
      <c r="Q769" s="224"/>
      <c r="R769" s="225"/>
      <c r="S769" s="225"/>
      <c r="T769" s="225"/>
      <c r="U769" s="226"/>
      <c r="V769" s="223"/>
      <c r="W769" s="224"/>
      <c r="X769" s="238"/>
      <c r="Y769" s="239"/>
      <c r="Z769" s="225"/>
      <c r="AA769" s="224"/>
      <c r="AB769" s="236"/>
      <c r="CC769" s="217"/>
      <c r="CD769" s="227"/>
    </row>
    <row r="770" spans="2:82" ht="30" customHeight="1" x14ac:dyDescent="0.3">
      <c r="B770" s="217"/>
      <c r="C770" s="227"/>
      <c r="D770" s="227"/>
      <c r="E770" s="219" t="str">
        <f t="shared" si="336"/>
        <v/>
      </c>
      <c r="F770" s="220"/>
      <c r="G770" s="274" t="str">
        <f>IFERROR(VLOOKUP(F770,'Data (hidden)'!N753:O898,2,FALSE),"")</f>
        <v/>
      </c>
      <c r="H770" s="266"/>
      <c r="I770" s="221"/>
      <c r="J770" s="254">
        <f t="shared" si="334"/>
        <v>0</v>
      </c>
      <c r="K770" s="254" t="e">
        <f t="shared" si="335"/>
        <v>#VALUE!</v>
      </c>
      <c r="L770" s="254">
        <f t="shared" si="332"/>
        <v>0</v>
      </c>
      <c r="M770" s="255" t="str">
        <f t="shared" si="333"/>
        <v/>
      </c>
      <c r="N770" s="237"/>
      <c r="O770" s="224"/>
      <c r="P770" s="224"/>
      <c r="Q770" s="224"/>
      <c r="R770" s="225"/>
      <c r="S770" s="225"/>
      <c r="T770" s="225"/>
      <c r="U770" s="226"/>
      <c r="V770" s="223"/>
      <c r="W770" s="224"/>
      <c r="X770" s="238"/>
      <c r="Y770" s="239"/>
      <c r="Z770" s="225"/>
      <c r="AA770" s="224"/>
      <c r="AB770" s="236"/>
      <c r="CC770" s="217"/>
      <c r="CD770" s="227"/>
    </row>
    <row r="771" spans="2:82" ht="30" customHeight="1" x14ac:dyDescent="0.3">
      <c r="B771" s="217"/>
      <c r="C771" s="227"/>
      <c r="D771" s="227"/>
      <c r="E771" s="219" t="str">
        <f t="shared" si="336"/>
        <v/>
      </c>
      <c r="F771" s="220"/>
      <c r="G771" s="274" t="str">
        <f>IFERROR(VLOOKUP(F771,'Data (hidden)'!N754:O899,2,FALSE),"")</f>
        <v/>
      </c>
      <c r="H771" s="266"/>
      <c r="I771" s="221"/>
      <c r="J771" s="254">
        <f t="shared" si="334"/>
        <v>0</v>
      </c>
      <c r="K771" s="254" t="e">
        <f t="shared" si="335"/>
        <v>#VALUE!</v>
      </c>
      <c r="L771" s="254">
        <f t="shared" si="332"/>
        <v>0</v>
      </c>
      <c r="M771" s="255" t="str">
        <f t="shared" si="333"/>
        <v/>
      </c>
      <c r="N771" s="237"/>
      <c r="O771" s="224"/>
      <c r="P771" s="224"/>
      <c r="Q771" s="224"/>
      <c r="R771" s="225"/>
      <c r="S771" s="225"/>
      <c r="T771" s="225"/>
      <c r="U771" s="226"/>
      <c r="V771" s="223"/>
      <c r="W771" s="224"/>
      <c r="X771" s="238"/>
      <c r="Y771" s="239"/>
      <c r="Z771" s="225"/>
      <c r="AA771" s="224"/>
      <c r="AB771" s="236"/>
      <c r="CC771" s="217"/>
      <c r="CD771" s="227"/>
    </row>
    <row r="772" spans="2:82" ht="30" customHeight="1" x14ac:dyDescent="0.3">
      <c r="B772" s="217"/>
      <c r="C772" s="227"/>
      <c r="D772" s="227"/>
      <c r="E772" s="219" t="str">
        <f t="shared" si="336"/>
        <v/>
      </c>
      <c r="F772" s="220"/>
      <c r="G772" s="274" t="str">
        <f>IFERROR(VLOOKUP(F772,'Data (hidden)'!N755:O900,2,FALSE),"")</f>
        <v/>
      </c>
      <c r="H772" s="266"/>
      <c r="I772" s="221"/>
      <c r="J772" s="254">
        <f t="shared" si="334"/>
        <v>0</v>
      </c>
      <c r="K772" s="254" t="e">
        <f t="shared" si="335"/>
        <v>#VALUE!</v>
      </c>
      <c r="L772" s="254">
        <f t="shared" si="332"/>
        <v>0</v>
      </c>
      <c r="M772" s="255" t="str">
        <f t="shared" si="333"/>
        <v/>
      </c>
      <c r="N772" s="237"/>
      <c r="O772" s="224"/>
      <c r="P772" s="224"/>
      <c r="Q772" s="224"/>
      <c r="R772" s="225"/>
      <c r="S772" s="225"/>
      <c r="T772" s="225"/>
      <c r="U772" s="226"/>
      <c r="V772" s="223"/>
      <c r="W772" s="224"/>
      <c r="X772" s="238"/>
      <c r="Y772" s="239"/>
      <c r="Z772" s="225"/>
      <c r="AA772" s="224"/>
      <c r="AB772" s="236"/>
      <c r="CC772" s="217"/>
      <c r="CD772" s="227"/>
    </row>
    <row r="773" spans="2:82" ht="30" customHeight="1" x14ac:dyDescent="0.3">
      <c r="B773" s="217"/>
      <c r="C773" s="227"/>
      <c r="D773" s="227"/>
      <c r="E773" s="219" t="str">
        <f t="shared" si="336"/>
        <v/>
      </c>
      <c r="F773" s="220"/>
      <c r="G773" s="274" t="str">
        <f>IFERROR(VLOOKUP(F773,'Data (hidden)'!N756:O901,2,FALSE),"")</f>
        <v/>
      </c>
      <c r="H773" s="266"/>
      <c r="I773" s="221"/>
      <c r="J773" s="254">
        <f t="shared" si="334"/>
        <v>0</v>
      </c>
      <c r="K773" s="254" t="e">
        <f t="shared" si="335"/>
        <v>#VALUE!</v>
      </c>
      <c r="L773" s="254">
        <f t="shared" si="332"/>
        <v>0</v>
      </c>
      <c r="M773" s="255" t="str">
        <f t="shared" si="333"/>
        <v/>
      </c>
      <c r="N773" s="237"/>
      <c r="O773" s="224"/>
      <c r="P773" s="224"/>
      <c r="Q773" s="224"/>
      <c r="R773" s="225"/>
      <c r="S773" s="225"/>
      <c r="T773" s="225"/>
      <c r="U773" s="226"/>
      <c r="V773" s="223"/>
      <c r="W773" s="224"/>
      <c r="X773" s="238"/>
      <c r="Y773" s="239"/>
      <c r="Z773" s="225"/>
      <c r="AA773" s="224"/>
      <c r="AB773" s="236"/>
      <c r="CC773" s="217"/>
      <c r="CD773" s="227"/>
    </row>
    <row r="774" spans="2:82" ht="30" customHeight="1" x14ac:dyDescent="0.3">
      <c r="B774" s="217"/>
      <c r="C774" s="227"/>
      <c r="D774" s="227"/>
      <c r="E774" s="219" t="str">
        <f t="shared" si="336"/>
        <v/>
      </c>
      <c r="F774" s="220"/>
      <c r="G774" s="274" t="str">
        <f>IFERROR(VLOOKUP(F774,'Data (hidden)'!N757:O902,2,FALSE),"")</f>
        <v/>
      </c>
      <c r="H774" s="266"/>
      <c r="I774" s="221"/>
      <c r="J774" s="254">
        <f t="shared" si="334"/>
        <v>0</v>
      </c>
      <c r="K774" s="254" t="e">
        <f t="shared" si="335"/>
        <v>#VALUE!</v>
      </c>
      <c r="L774" s="254">
        <f t="shared" si="332"/>
        <v>0</v>
      </c>
      <c r="M774" s="255" t="str">
        <f t="shared" si="333"/>
        <v/>
      </c>
      <c r="N774" s="237"/>
      <c r="O774" s="224"/>
      <c r="P774" s="224"/>
      <c r="Q774" s="224"/>
      <c r="R774" s="225"/>
      <c r="S774" s="225"/>
      <c r="T774" s="225"/>
      <c r="U774" s="226"/>
      <c r="V774" s="223"/>
      <c r="W774" s="224"/>
      <c r="X774" s="238"/>
      <c r="Y774" s="239"/>
      <c r="Z774" s="225"/>
      <c r="AA774" s="224"/>
      <c r="AB774" s="236"/>
      <c r="CC774" s="217"/>
      <c r="CD774" s="227"/>
    </row>
    <row r="775" spans="2:82" ht="30" customHeight="1" x14ac:dyDescent="0.3">
      <c r="B775" s="217"/>
      <c r="C775" s="227"/>
      <c r="D775" s="227"/>
      <c r="E775" s="219" t="str">
        <f t="shared" si="336"/>
        <v/>
      </c>
      <c r="F775" s="220"/>
      <c r="G775" s="274" t="str">
        <f>IFERROR(VLOOKUP(F775,'Data (hidden)'!N758:O903,2,FALSE),"")</f>
        <v/>
      </c>
      <c r="H775" s="266"/>
      <c r="I775" s="221"/>
      <c r="J775" s="254">
        <f t="shared" si="334"/>
        <v>0</v>
      </c>
      <c r="K775" s="254" t="e">
        <f t="shared" si="335"/>
        <v>#VALUE!</v>
      </c>
      <c r="L775" s="254">
        <f t="shared" si="332"/>
        <v>0</v>
      </c>
      <c r="M775" s="255" t="str">
        <f t="shared" si="333"/>
        <v/>
      </c>
      <c r="N775" s="237"/>
      <c r="O775" s="224"/>
      <c r="P775" s="224"/>
      <c r="Q775" s="224"/>
      <c r="R775" s="225"/>
      <c r="S775" s="225"/>
      <c r="T775" s="225"/>
      <c r="U775" s="226"/>
      <c r="V775" s="223"/>
      <c r="W775" s="224"/>
      <c r="X775" s="238"/>
      <c r="Y775" s="239"/>
      <c r="Z775" s="225"/>
      <c r="AA775" s="224"/>
      <c r="AB775" s="236"/>
      <c r="CC775" s="217"/>
      <c r="CD775" s="227"/>
    </row>
    <row r="776" spans="2:82" ht="30" customHeight="1" x14ac:dyDescent="0.3">
      <c r="B776" s="217"/>
      <c r="C776" s="227"/>
      <c r="D776" s="227"/>
      <c r="E776" s="219" t="str">
        <f t="shared" si="336"/>
        <v/>
      </c>
      <c r="F776" s="220"/>
      <c r="G776" s="274" t="str">
        <f>IFERROR(VLOOKUP(F776,'Data (hidden)'!N759:O904,2,FALSE),"")</f>
        <v/>
      </c>
      <c r="H776" s="266"/>
      <c r="I776" s="221"/>
      <c r="J776" s="254">
        <f t="shared" si="334"/>
        <v>0</v>
      </c>
      <c r="K776" s="254" t="e">
        <f t="shared" si="335"/>
        <v>#VALUE!</v>
      </c>
      <c r="L776" s="254">
        <f t="shared" si="332"/>
        <v>0</v>
      </c>
      <c r="M776" s="255" t="str">
        <f t="shared" si="333"/>
        <v/>
      </c>
      <c r="N776" s="237"/>
      <c r="O776" s="224"/>
      <c r="P776" s="224"/>
      <c r="Q776" s="224"/>
      <c r="R776" s="225"/>
      <c r="S776" s="225"/>
      <c r="T776" s="225"/>
      <c r="U776" s="226"/>
      <c r="V776" s="223"/>
      <c r="W776" s="224"/>
      <c r="X776" s="238"/>
      <c r="Y776" s="239"/>
      <c r="Z776" s="225"/>
      <c r="AA776" s="224"/>
      <c r="AB776" s="236"/>
      <c r="CC776" s="217"/>
      <c r="CD776" s="227"/>
    </row>
    <row r="777" spans="2:82" ht="30" customHeight="1" x14ac:dyDescent="0.3">
      <c r="B777" s="217"/>
      <c r="C777" s="227"/>
      <c r="D777" s="227"/>
      <c r="E777" s="219" t="str">
        <f t="shared" si="336"/>
        <v/>
      </c>
      <c r="F777" s="220"/>
      <c r="G777" s="274" t="str">
        <f>IFERROR(VLOOKUP(F777,'Data (hidden)'!N760:O905,2,FALSE),"")</f>
        <v/>
      </c>
      <c r="H777" s="266"/>
      <c r="I777" s="221"/>
      <c r="J777" s="254">
        <f t="shared" si="334"/>
        <v>0</v>
      </c>
      <c r="K777" s="254" t="e">
        <f t="shared" si="335"/>
        <v>#VALUE!</v>
      </c>
      <c r="L777" s="254">
        <f t="shared" si="332"/>
        <v>0</v>
      </c>
      <c r="M777" s="255" t="str">
        <f t="shared" si="333"/>
        <v/>
      </c>
      <c r="N777" s="237"/>
      <c r="O777" s="224"/>
      <c r="P777" s="224"/>
      <c r="Q777" s="224"/>
      <c r="R777" s="225"/>
      <c r="S777" s="225"/>
      <c r="T777" s="225"/>
      <c r="U777" s="226"/>
      <c r="V777" s="223"/>
      <c r="W777" s="224"/>
      <c r="X777" s="238"/>
      <c r="Y777" s="239"/>
      <c r="Z777" s="225"/>
      <c r="AA777" s="224"/>
      <c r="AB777" s="236"/>
      <c r="CC777" s="217"/>
      <c r="CD777" s="227"/>
    </row>
    <row r="778" spans="2:82" ht="30" customHeight="1" x14ac:dyDescent="0.3">
      <c r="B778" s="217"/>
      <c r="C778" s="227"/>
      <c r="D778" s="227"/>
      <c r="E778" s="219" t="str">
        <f t="shared" si="336"/>
        <v/>
      </c>
      <c r="F778" s="220"/>
      <c r="G778" s="274" t="str">
        <f>IFERROR(VLOOKUP(F778,'Data (hidden)'!N761:O906,2,FALSE),"")</f>
        <v/>
      </c>
      <c r="H778" s="266"/>
      <c r="I778" s="221"/>
      <c r="J778" s="254">
        <f t="shared" si="334"/>
        <v>0</v>
      </c>
      <c r="K778" s="254" t="e">
        <f t="shared" si="335"/>
        <v>#VALUE!</v>
      </c>
      <c r="L778" s="254">
        <f t="shared" si="332"/>
        <v>0</v>
      </c>
      <c r="M778" s="255" t="str">
        <f t="shared" si="333"/>
        <v/>
      </c>
      <c r="N778" s="237"/>
      <c r="O778" s="224"/>
      <c r="P778" s="224"/>
      <c r="Q778" s="224"/>
      <c r="R778" s="225"/>
      <c r="S778" s="225"/>
      <c r="T778" s="225"/>
      <c r="U778" s="226"/>
      <c r="V778" s="223"/>
      <c r="W778" s="224"/>
      <c r="X778" s="238"/>
      <c r="Y778" s="239"/>
      <c r="Z778" s="225"/>
      <c r="AA778" s="224"/>
      <c r="AB778" s="236"/>
      <c r="CC778" s="217"/>
      <c r="CD778" s="227"/>
    </row>
    <row r="779" spans="2:82" ht="30" customHeight="1" x14ac:dyDescent="0.3">
      <c r="B779" s="217"/>
      <c r="C779" s="227"/>
      <c r="D779" s="227"/>
      <c r="E779" s="219" t="str">
        <f t="shared" si="336"/>
        <v/>
      </c>
      <c r="F779" s="220"/>
      <c r="G779" s="274" t="str">
        <f>IFERROR(VLOOKUP(F779,'Data (hidden)'!N762:O907,2,FALSE),"")</f>
        <v/>
      </c>
      <c r="H779" s="266"/>
      <c r="I779" s="221"/>
      <c r="J779" s="254">
        <f t="shared" si="334"/>
        <v>0</v>
      </c>
      <c r="K779" s="254" t="e">
        <f t="shared" si="335"/>
        <v>#VALUE!</v>
      </c>
      <c r="L779" s="254">
        <f t="shared" si="332"/>
        <v>0</v>
      </c>
      <c r="M779" s="255" t="str">
        <f t="shared" si="333"/>
        <v/>
      </c>
      <c r="N779" s="237"/>
      <c r="O779" s="224"/>
      <c r="P779" s="224"/>
      <c r="Q779" s="224"/>
      <c r="R779" s="225"/>
      <c r="S779" s="225"/>
      <c r="T779" s="225"/>
      <c r="U779" s="226"/>
      <c r="V779" s="223"/>
      <c r="W779" s="224"/>
      <c r="X779" s="238"/>
      <c r="Y779" s="239"/>
      <c r="Z779" s="225"/>
      <c r="AA779" s="224"/>
      <c r="AB779" s="236"/>
      <c r="CC779" s="217"/>
      <c r="CD779" s="227"/>
    </row>
    <row r="780" spans="2:82" ht="30" customHeight="1" x14ac:dyDescent="0.3">
      <c r="B780" s="217"/>
      <c r="C780" s="227"/>
      <c r="D780" s="227"/>
      <c r="E780" s="219" t="str">
        <f t="shared" si="336"/>
        <v/>
      </c>
      <c r="F780" s="220"/>
      <c r="G780" s="274" t="str">
        <f>IFERROR(VLOOKUP(F780,'Data (hidden)'!N763:O908,2,FALSE),"")</f>
        <v/>
      </c>
      <c r="H780" s="266"/>
      <c r="I780" s="221"/>
      <c r="J780" s="254">
        <f t="shared" si="334"/>
        <v>0</v>
      </c>
      <c r="K780" s="254" t="e">
        <f t="shared" si="335"/>
        <v>#VALUE!</v>
      </c>
      <c r="L780" s="254">
        <f t="shared" si="332"/>
        <v>0</v>
      </c>
      <c r="M780" s="255" t="str">
        <f t="shared" si="333"/>
        <v/>
      </c>
      <c r="N780" s="237"/>
      <c r="O780" s="224"/>
      <c r="P780" s="224"/>
      <c r="Q780" s="224"/>
      <c r="R780" s="225"/>
      <c r="S780" s="225"/>
      <c r="T780" s="225"/>
      <c r="U780" s="226"/>
      <c r="V780" s="223"/>
      <c r="W780" s="224"/>
      <c r="X780" s="238"/>
      <c r="Y780" s="239"/>
      <c r="Z780" s="225"/>
      <c r="AA780" s="224"/>
      <c r="AB780" s="236"/>
      <c r="CC780" s="217"/>
      <c r="CD780" s="227"/>
    </row>
    <row r="781" spans="2:82" ht="30" customHeight="1" x14ac:dyDescent="0.3">
      <c r="B781" s="217"/>
      <c r="C781" s="227"/>
      <c r="D781" s="227"/>
      <c r="E781" s="219" t="str">
        <f t="shared" si="336"/>
        <v/>
      </c>
      <c r="F781" s="220"/>
      <c r="G781" s="274" t="str">
        <f>IFERROR(VLOOKUP(F781,'Data (hidden)'!N764:O909,2,FALSE),"")</f>
        <v/>
      </c>
      <c r="H781" s="266"/>
      <c r="I781" s="221"/>
      <c r="J781" s="254">
        <f t="shared" si="334"/>
        <v>0</v>
      </c>
      <c r="K781" s="254" t="e">
        <f t="shared" si="335"/>
        <v>#VALUE!</v>
      </c>
      <c r="L781" s="254">
        <f t="shared" si="332"/>
        <v>0</v>
      </c>
      <c r="M781" s="255" t="str">
        <f t="shared" si="333"/>
        <v/>
      </c>
      <c r="N781" s="237"/>
      <c r="O781" s="224"/>
      <c r="P781" s="224"/>
      <c r="Q781" s="224"/>
      <c r="R781" s="225"/>
      <c r="S781" s="225"/>
      <c r="T781" s="225"/>
      <c r="U781" s="226"/>
      <c r="V781" s="223"/>
      <c r="W781" s="224"/>
      <c r="X781" s="238"/>
      <c r="Y781" s="239"/>
      <c r="Z781" s="225"/>
      <c r="AA781" s="224"/>
      <c r="AB781" s="236"/>
      <c r="CC781" s="217"/>
      <c r="CD781" s="227"/>
    </row>
    <row r="782" spans="2:82" ht="30" customHeight="1" x14ac:dyDescent="0.3">
      <c r="B782" s="217"/>
      <c r="C782" s="227"/>
      <c r="D782" s="227"/>
      <c r="E782" s="219" t="str">
        <f t="shared" si="336"/>
        <v/>
      </c>
      <c r="F782" s="220"/>
      <c r="G782" s="274" t="str">
        <f>IFERROR(VLOOKUP(F782,'Data (hidden)'!N765:O910,2,FALSE),"")</f>
        <v/>
      </c>
      <c r="H782" s="266"/>
      <c r="I782" s="221"/>
      <c r="J782" s="254">
        <f t="shared" si="334"/>
        <v>0</v>
      </c>
      <c r="K782" s="254" t="e">
        <f t="shared" si="335"/>
        <v>#VALUE!</v>
      </c>
      <c r="L782" s="254">
        <f t="shared" si="332"/>
        <v>0</v>
      </c>
      <c r="M782" s="255" t="str">
        <f t="shared" si="333"/>
        <v/>
      </c>
      <c r="N782" s="237"/>
      <c r="O782" s="224"/>
      <c r="P782" s="224"/>
      <c r="Q782" s="224"/>
      <c r="R782" s="225"/>
      <c r="S782" s="225"/>
      <c r="T782" s="225"/>
      <c r="U782" s="226"/>
      <c r="V782" s="223"/>
      <c r="W782" s="224"/>
      <c r="X782" s="238"/>
      <c r="Y782" s="239"/>
      <c r="Z782" s="225"/>
      <c r="AA782" s="224"/>
      <c r="AB782" s="236"/>
      <c r="CC782" s="217"/>
      <c r="CD782" s="227"/>
    </row>
    <row r="783" spans="2:82" ht="30" customHeight="1" x14ac:dyDescent="0.3">
      <c r="B783" s="217"/>
      <c r="C783" s="227"/>
      <c r="D783" s="227"/>
      <c r="E783" s="219" t="str">
        <f t="shared" si="336"/>
        <v/>
      </c>
      <c r="F783" s="220"/>
      <c r="G783" s="274" t="str">
        <f>IFERROR(VLOOKUP(F783,'Data (hidden)'!N766:O911,2,FALSE),"")</f>
        <v/>
      </c>
      <c r="H783" s="266"/>
      <c r="I783" s="221"/>
      <c r="J783" s="254">
        <f t="shared" si="334"/>
        <v>0</v>
      </c>
      <c r="K783" s="254" t="e">
        <f t="shared" si="335"/>
        <v>#VALUE!</v>
      </c>
      <c r="L783" s="254">
        <f t="shared" si="332"/>
        <v>0</v>
      </c>
      <c r="M783" s="255" t="str">
        <f t="shared" si="333"/>
        <v/>
      </c>
      <c r="N783" s="237"/>
      <c r="O783" s="224"/>
      <c r="P783" s="224"/>
      <c r="Q783" s="224"/>
      <c r="R783" s="225"/>
      <c r="S783" s="225"/>
      <c r="T783" s="225"/>
      <c r="U783" s="226"/>
      <c r="V783" s="223"/>
      <c r="W783" s="224"/>
      <c r="X783" s="238"/>
      <c r="Y783" s="239"/>
      <c r="Z783" s="225"/>
      <c r="AA783" s="224"/>
      <c r="AB783" s="236"/>
      <c r="CC783" s="217"/>
      <c r="CD783" s="227"/>
    </row>
    <row r="784" spans="2:82" ht="30" customHeight="1" x14ac:dyDescent="0.3">
      <c r="B784" s="217"/>
      <c r="C784" s="227"/>
      <c r="D784" s="227"/>
      <c r="E784" s="219" t="str">
        <f t="shared" si="336"/>
        <v/>
      </c>
      <c r="F784" s="220"/>
      <c r="G784" s="274" t="str">
        <f>IFERROR(VLOOKUP(F784,'Data (hidden)'!N767:O912,2,FALSE),"")</f>
        <v/>
      </c>
      <c r="H784" s="266"/>
      <c r="I784" s="221"/>
      <c r="J784" s="254">
        <f t="shared" si="334"/>
        <v>0</v>
      </c>
      <c r="K784" s="254" t="e">
        <f t="shared" si="335"/>
        <v>#VALUE!</v>
      </c>
      <c r="L784" s="254">
        <f t="shared" si="332"/>
        <v>0</v>
      </c>
      <c r="M784" s="255" t="str">
        <f t="shared" si="333"/>
        <v/>
      </c>
      <c r="N784" s="237"/>
      <c r="O784" s="224"/>
      <c r="P784" s="224"/>
      <c r="Q784" s="224"/>
      <c r="R784" s="225"/>
      <c r="S784" s="225"/>
      <c r="T784" s="225"/>
      <c r="U784" s="226"/>
      <c r="V784" s="223"/>
      <c r="W784" s="224"/>
      <c r="X784" s="238"/>
      <c r="Y784" s="239"/>
      <c r="Z784" s="225"/>
      <c r="AA784" s="224"/>
      <c r="AB784" s="236"/>
      <c r="CC784" s="217"/>
      <c r="CD784" s="227"/>
    </row>
    <row r="785" spans="2:82" ht="30" customHeight="1" x14ac:dyDescent="0.3">
      <c r="B785" s="217"/>
      <c r="C785" s="227"/>
      <c r="D785" s="227"/>
      <c r="E785" s="219" t="str">
        <f t="shared" si="336"/>
        <v/>
      </c>
      <c r="F785" s="220"/>
      <c r="G785" s="274" t="str">
        <f>IFERROR(VLOOKUP(F785,'Data (hidden)'!N768:O913,2,FALSE),"")</f>
        <v/>
      </c>
      <c r="H785" s="266"/>
      <c r="I785" s="221"/>
      <c r="J785" s="254">
        <f t="shared" si="334"/>
        <v>0</v>
      </c>
      <c r="K785" s="254" t="e">
        <f t="shared" si="335"/>
        <v>#VALUE!</v>
      </c>
      <c r="L785" s="254">
        <f t="shared" si="332"/>
        <v>0</v>
      </c>
      <c r="M785" s="255" t="str">
        <f t="shared" si="333"/>
        <v/>
      </c>
      <c r="N785" s="237"/>
      <c r="O785" s="224"/>
      <c r="P785" s="224"/>
      <c r="Q785" s="224"/>
      <c r="R785" s="225"/>
      <c r="S785" s="225"/>
      <c r="T785" s="225"/>
      <c r="U785" s="226"/>
      <c r="V785" s="223"/>
      <c r="W785" s="224"/>
      <c r="X785" s="238"/>
      <c r="Y785" s="239"/>
      <c r="Z785" s="225"/>
      <c r="AA785" s="224"/>
      <c r="AB785" s="236"/>
      <c r="CC785" s="217"/>
      <c r="CD785" s="227"/>
    </row>
    <row r="786" spans="2:82" ht="30" customHeight="1" x14ac:dyDescent="0.3">
      <c r="B786" s="217"/>
      <c r="C786" s="227"/>
      <c r="D786" s="227"/>
      <c r="E786" s="219" t="str">
        <f t="shared" si="336"/>
        <v/>
      </c>
      <c r="F786" s="220"/>
      <c r="G786" s="274" t="str">
        <f>IFERROR(VLOOKUP(F786,'Data (hidden)'!N769:O914,2,FALSE),"")</f>
        <v/>
      </c>
      <c r="H786" s="266"/>
      <c r="I786" s="221"/>
      <c r="J786" s="254">
        <f t="shared" si="334"/>
        <v>0</v>
      </c>
      <c r="K786" s="254" t="e">
        <f t="shared" si="335"/>
        <v>#VALUE!</v>
      </c>
      <c r="L786" s="254">
        <f t="shared" si="332"/>
        <v>0</v>
      </c>
      <c r="M786" s="255" t="str">
        <f t="shared" si="333"/>
        <v/>
      </c>
      <c r="N786" s="237"/>
      <c r="O786" s="224"/>
      <c r="P786" s="224"/>
      <c r="Q786" s="224"/>
      <c r="R786" s="225"/>
      <c r="S786" s="225"/>
      <c r="T786" s="225"/>
      <c r="U786" s="226"/>
      <c r="V786" s="223"/>
      <c r="W786" s="224"/>
      <c r="X786" s="238"/>
      <c r="Y786" s="239"/>
      <c r="Z786" s="225"/>
      <c r="AA786" s="224"/>
      <c r="AB786" s="236"/>
      <c r="CC786" s="217"/>
      <c r="CD786" s="227"/>
    </row>
    <row r="787" spans="2:82" ht="30" customHeight="1" x14ac:dyDescent="0.3">
      <c r="B787" s="217"/>
      <c r="C787" s="227"/>
      <c r="D787" s="227"/>
      <c r="E787" s="219" t="str">
        <f t="shared" si="336"/>
        <v/>
      </c>
      <c r="F787" s="220"/>
      <c r="G787" s="274" t="str">
        <f>IFERROR(VLOOKUP(F787,'Data (hidden)'!N770:O915,2,FALSE),"")</f>
        <v/>
      </c>
      <c r="H787" s="266"/>
      <c r="I787" s="221"/>
      <c r="J787" s="254">
        <f t="shared" si="334"/>
        <v>0</v>
      </c>
      <c r="K787" s="254" t="e">
        <f t="shared" si="335"/>
        <v>#VALUE!</v>
      </c>
      <c r="L787" s="254">
        <f t="shared" ref="L787:L850" si="337">D787*0.01</f>
        <v>0</v>
      </c>
      <c r="M787" s="255" t="str">
        <f t="shared" ref="M787:M850" si="338">IFERROR(K787*I787,"")</f>
        <v/>
      </c>
      <c r="N787" s="237"/>
      <c r="O787" s="224"/>
      <c r="P787" s="224"/>
      <c r="Q787" s="224"/>
      <c r="R787" s="225"/>
      <c r="S787" s="225"/>
      <c r="T787" s="225"/>
      <c r="U787" s="226"/>
      <c r="V787" s="223"/>
      <c r="W787" s="224"/>
      <c r="X787" s="238"/>
      <c r="Y787" s="239"/>
      <c r="Z787" s="225"/>
      <c r="AA787" s="224"/>
      <c r="AB787" s="236"/>
      <c r="CC787" s="217"/>
      <c r="CD787" s="227"/>
    </row>
    <row r="788" spans="2:82" ht="30" customHeight="1" x14ac:dyDescent="0.3">
      <c r="B788" s="217"/>
      <c r="C788" s="227"/>
      <c r="D788" s="227"/>
      <c r="E788" s="219" t="str">
        <f t="shared" si="336"/>
        <v/>
      </c>
      <c r="F788" s="220"/>
      <c r="G788" s="274" t="str">
        <f>IFERROR(VLOOKUP(F788,'Data (hidden)'!N771:O916,2,FALSE),"")</f>
        <v/>
      </c>
      <c r="H788" s="266"/>
      <c r="I788" s="221"/>
      <c r="J788" s="254">
        <f t="shared" ref="J788:J851" si="339">H788*0.01</f>
        <v>0</v>
      </c>
      <c r="K788" s="254" t="e">
        <f t="shared" ref="K788:K851" si="340">E788*J788</f>
        <v>#VALUE!</v>
      </c>
      <c r="L788" s="254">
        <f t="shared" si="337"/>
        <v>0</v>
      </c>
      <c r="M788" s="255" t="str">
        <f t="shared" si="338"/>
        <v/>
      </c>
      <c r="N788" s="237"/>
      <c r="O788" s="224"/>
      <c r="P788" s="224"/>
      <c r="Q788" s="224"/>
      <c r="R788" s="225"/>
      <c r="S788" s="225"/>
      <c r="T788" s="225"/>
      <c r="U788" s="226"/>
      <c r="V788" s="223"/>
      <c r="W788" s="224"/>
      <c r="X788" s="238"/>
      <c r="Y788" s="239"/>
      <c r="Z788" s="225"/>
      <c r="AA788" s="224"/>
      <c r="AB788" s="236"/>
      <c r="CC788" s="217"/>
      <c r="CD788" s="227"/>
    </row>
    <row r="789" spans="2:82" ht="30" customHeight="1" x14ac:dyDescent="0.3">
      <c r="B789" s="217"/>
      <c r="C789" s="227"/>
      <c r="D789" s="227"/>
      <c r="E789" s="219" t="str">
        <f t="shared" si="336"/>
        <v/>
      </c>
      <c r="F789" s="220"/>
      <c r="G789" s="274" t="str">
        <f>IFERROR(VLOOKUP(F789,'Data (hidden)'!N772:O917,2,FALSE),"")</f>
        <v/>
      </c>
      <c r="H789" s="266"/>
      <c r="I789" s="221"/>
      <c r="J789" s="254">
        <f t="shared" si="339"/>
        <v>0</v>
      </c>
      <c r="K789" s="254" t="e">
        <f t="shared" si="340"/>
        <v>#VALUE!</v>
      </c>
      <c r="L789" s="254">
        <f t="shared" si="337"/>
        <v>0</v>
      </c>
      <c r="M789" s="255" t="str">
        <f t="shared" si="338"/>
        <v/>
      </c>
      <c r="N789" s="237"/>
      <c r="O789" s="224"/>
      <c r="P789" s="224"/>
      <c r="Q789" s="224"/>
      <c r="R789" s="225"/>
      <c r="S789" s="225"/>
      <c r="T789" s="225"/>
      <c r="U789" s="226"/>
      <c r="V789" s="223"/>
      <c r="W789" s="224"/>
      <c r="X789" s="238"/>
      <c r="Y789" s="239"/>
      <c r="Z789" s="225"/>
      <c r="AA789" s="224"/>
      <c r="AB789" s="236"/>
      <c r="CC789" s="217"/>
      <c r="CD789" s="227"/>
    </row>
    <row r="790" spans="2:82" ht="30" customHeight="1" x14ac:dyDescent="0.3">
      <c r="B790" s="217"/>
      <c r="C790" s="227"/>
      <c r="D790" s="227"/>
      <c r="E790" s="219" t="str">
        <f t="shared" si="336"/>
        <v/>
      </c>
      <c r="F790" s="220"/>
      <c r="G790" s="274" t="str">
        <f>IFERROR(VLOOKUP(F790,'Data (hidden)'!N773:O918,2,FALSE),"")</f>
        <v/>
      </c>
      <c r="H790" s="266"/>
      <c r="I790" s="221"/>
      <c r="J790" s="254">
        <f t="shared" si="339"/>
        <v>0</v>
      </c>
      <c r="K790" s="254" t="e">
        <f t="shared" si="340"/>
        <v>#VALUE!</v>
      </c>
      <c r="L790" s="254">
        <f t="shared" si="337"/>
        <v>0</v>
      </c>
      <c r="M790" s="255" t="str">
        <f t="shared" si="338"/>
        <v/>
      </c>
      <c r="N790" s="237"/>
      <c r="O790" s="224"/>
      <c r="P790" s="224"/>
      <c r="Q790" s="224"/>
      <c r="R790" s="225"/>
      <c r="S790" s="225"/>
      <c r="T790" s="225"/>
      <c r="U790" s="226"/>
      <c r="V790" s="223"/>
      <c r="W790" s="224"/>
      <c r="X790" s="238"/>
      <c r="Y790" s="239"/>
      <c r="Z790" s="225"/>
      <c r="AA790" s="224"/>
      <c r="AB790" s="236"/>
      <c r="CC790" s="217"/>
      <c r="CD790" s="227"/>
    </row>
    <row r="791" spans="2:82" ht="30" customHeight="1" x14ac:dyDescent="0.3">
      <c r="B791" s="217"/>
      <c r="C791" s="227"/>
      <c r="D791" s="227"/>
      <c r="E791" s="219" t="str">
        <f t="shared" si="336"/>
        <v/>
      </c>
      <c r="F791" s="220"/>
      <c r="G791" s="274" t="str">
        <f>IFERROR(VLOOKUP(F791,'Data (hidden)'!N774:O919,2,FALSE),"")</f>
        <v/>
      </c>
      <c r="H791" s="266"/>
      <c r="I791" s="221"/>
      <c r="J791" s="254">
        <f t="shared" si="339"/>
        <v>0</v>
      </c>
      <c r="K791" s="254" t="e">
        <f t="shared" si="340"/>
        <v>#VALUE!</v>
      </c>
      <c r="L791" s="254">
        <f t="shared" si="337"/>
        <v>0</v>
      </c>
      <c r="M791" s="255" t="str">
        <f t="shared" si="338"/>
        <v/>
      </c>
      <c r="N791" s="237"/>
      <c r="O791" s="224"/>
      <c r="P791" s="224"/>
      <c r="Q791" s="224"/>
      <c r="R791" s="225"/>
      <c r="S791" s="225"/>
      <c r="T791" s="225"/>
      <c r="U791" s="226"/>
      <c r="V791" s="223"/>
      <c r="W791" s="224"/>
      <c r="X791" s="238"/>
      <c r="Y791" s="239"/>
      <c r="Z791" s="225"/>
      <c r="AA791" s="224"/>
      <c r="AB791" s="236"/>
      <c r="CC791" s="217"/>
      <c r="CD791" s="227"/>
    </row>
    <row r="792" spans="2:82" ht="30" customHeight="1" x14ac:dyDescent="0.3">
      <c r="B792" s="217"/>
      <c r="C792" s="227"/>
      <c r="D792" s="227"/>
      <c r="E792" s="219" t="str">
        <f t="shared" si="336"/>
        <v/>
      </c>
      <c r="F792" s="220"/>
      <c r="G792" s="274" t="str">
        <f>IFERROR(VLOOKUP(F792,'Data (hidden)'!N775:O920,2,FALSE),"")</f>
        <v/>
      </c>
      <c r="H792" s="266"/>
      <c r="I792" s="221"/>
      <c r="J792" s="254">
        <f t="shared" si="339"/>
        <v>0</v>
      </c>
      <c r="K792" s="254" t="e">
        <f t="shared" si="340"/>
        <v>#VALUE!</v>
      </c>
      <c r="L792" s="254">
        <f t="shared" si="337"/>
        <v>0</v>
      </c>
      <c r="M792" s="255" t="str">
        <f t="shared" si="338"/>
        <v/>
      </c>
      <c r="N792" s="237"/>
      <c r="O792" s="224"/>
      <c r="P792" s="224"/>
      <c r="Q792" s="224"/>
      <c r="R792" s="225"/>
      <c r="S792" s="225"/>
      <c r="T792" s="225"/>
      <c r="U792" s="226"/>
      <c r="V792" s="223"/>
      <c r="W792" s="224"/>
      <c r="X792" s="238"/>
      <c r="Y792" s="239"/>
      <c r="Z792" s="225"/>
      <c r="AA792" s="224"/>
      <c r="AB792" s="236"/>
      <c r="CC792" s="217"/>
      <c r="CD792" s="227"/>
    </row>
    <row r="793" spans="2:82" ht="30" customHeight="1" x14ac:dyDescent="0.3">
      <c r="B793" s="217"/>
      <c r="C793" s="227"/>
      <c r="D793" s="227"/>
      <c r="E793" s="219" t="str">
        <f t="shared" si="336"/>
        <v/>
      </c>
      <c r="F793" s="220"/>
      <c r="G793" s="274" t="str">
        <f>IFERROR(VLOOKUP(F793,'Data (hidden)'!N776:O921,2,FALSE),"")</f>
        <v/>
      </c>
      <c r="H793" s="266"/>
      <c r="I793" s="221"/>
      <c r="J793" s="254">
        <f t="shared" si="339"/>
        <v>0</v>
      </c>
      <c r="K793" s="254" t="e">
        <f t="shared" si="340"/>
        <v>#VALUE!</v>
      </c>
      <c r="L793" s="254">
        <f t="shared" si="337"/>
        <v>0</v>
      </c>
      <c r="M793" s="255" t="str">
        <f t="shared" si="338"/>
        <v/>
      </c>
      <c r="N793" s="237"/>
      <c r="O793" s="224"/>
      <c r="P793" s="224"/>
      <c r="Q793" s="224"/>
      <c r="R793" s="225"/>
      <c r="S793" s="225"/>
      <c r="T793" s="225"/>
      <c r="U793" s="226"/>
      <c r="V793" s="223"/>
      <c r="W793" s="224"/>
      <c r="X793" s="238"/>
      <c r="Y793" s="239"/>
      <c r="Z793" s="225"/>
      <c r="AA793" s="224"/>
      <c r="AB793" s="236"/>
      <c r="CC793" s="217"/>
      <c r="CD793" s="227"/>
    </row>
    <row r="794" spans="2:82" ht="30" customHeight="1" x14ac:dyDescent="0.3">
      <c r="B794" s="217"/>
      <c r="C794" s="227"/>
      <c r="D794" s="227"/>
      <c r="E794" s="219" t="str">
        <f t="shared" si="336"/>
        <v/>
      </c>
      <c r="F794" s="220"/>
      <c r="G794" s="274" t="str">
        <f>IFERROR(VLOOKUP(F794,'Data (hidden)'!N777:O922,2,FALSE),"")</f>
        <v/>
      </c>
      <c r="H794" s="266"/>
      <c r="I794" s="221"/>
      <c r="J794" s="254">
        <f t="shared" si="339"/>
        <v>0</v>
      </c>
      <c r="K794" s="254" t="e">
        <f t="shared" si="340"/>
        <v>#VALUE!</v>
      </c>
      <c r="L794" s="254">
        <f t="shared" si="337"/>
        <v>0</v>
      </c>
      <c r="M794" s="255" t="str">
        <f t="shared" si="338"/>
        <v/>
      </c>
      <c r="N794" s="237"/>
      <c r="O794" s="224"/>
      <c r="P794" s="224"/>
      <c r="Q794" s="224"/>
      <c r="R794" s="225"/>
      <c r="S794" s="225"/>
      <c r="T794" s="225"/>
      <c r="U794" s="226"/>
      <c r="V794" s="223"/>
      <c r="W794" s="224"/>
      <c r="X794" s="238"/>
      <c r="Y794" s="239"/>
      <c r="Z794" s="225"/>
      <c r="AA794" s="224"/>
      <c r="AB794" s="236"/>
      <c r="CC794" s="217"/>
      <c r="CD794" s="227"/>
    </row>
    <row r="795" spans="2:82" ht="30" customHeight="1" x14ac:dyDescent="0.3">
      <c r="B795" s="217"/>
      <c r="C795" s="227"/>
      <c r="D795" s="227"/>
      <c r="E795" s="219" t="str">
        <f t="shared" si="336"/>
        <v/>
      </c>
      <c r="F795" s="220"/>
      <c r="G795" s="274" t="str">
        <f>IFERROR(VLOOKUP(F795,'Data (hidden)'!N778:O923,2,FALSE),"")</f>
        <v/>
      </c>
      <c r="H795" s="266"/>
      <c r="I795" s="221"/>
      <c r="J795" s="254">
        <f t="shared" si="339"/>
        <v>0</v>
      </c>
      <c r="K795" s="254" t="e">
        <f t="shared" si="340"/>
        <v>#VALUE!</v>
      </c>
      <c r="L795" s="254">
        <f t="shared" si="337"/>
        <v>0</v>
      </c>
      <c r="M795" s="255" t="str">
        <f t="shared" si="338"/>
        <v/>
      </c>
      <c r="N795" s="237"/>
      <c r="O795" s="224"/>
      <c r="P795" s="224"/>
      <c r="Q795" s="224"/>
      <c r="R795" s="225"/>
      <c r="S795" s="225"/>
      <c r="T795" s="225"/>
      <c r="U795" s="226"/>
      <c r="V795" s="223"/>
      <c r="W795" s="224"/>
      <c r="X795" s="238"/>
      <c r="Y795" s="239"/>
      <c r="Z795" s="225"/>
      <c r="AA795" s="224"/>
      <c r="AB795" s="236"/>
      <c r="CC795" s="217"/>
      <c r="CD795" s="227"/>
    </row>
    <row r="796" spans="2:82" ht="30" customHeight="1" x14ac:dyDescent="0.3">
      <c r="B796" s="217"/>
      <c r="C796" s="227"/>
      <c r="D796" s="227"/>
      <c r="E796" s="219" t="str">
        <f t="shared" si="336"/>
        <v/>
      </c>
      <c r="F796" s="220"/>
      <c r="G796" s="274" t="str">
        <f>IFERROR(VLOOKUP(F796,'Data (hidden)'!N779:O924,2,FALSE),"")</f>
        <v/>
      </c>
      <c r="H796" s="266"/>
      <c r="I796" s="221"/>
      <c r="J796" s="254">
        <f t="shared" si="339"/>
        <v>0</v>
      </c>
      <c r="K796" s="254" t="e">
        <f t="shared" si="340"/>
        <v>#VALUE!</v>
      </c>
      <c r="L796" s="254">
        <f t="shared" si="337"/>
        <v>0</v>
      </c>
      <c r="M796" s="255" t="str">
        <f t="shared" si="338"/>
        <v/>
      </c>
      <c r="N796" s="237"/>
      <c r="O796" s="224"/>
      <c r="P796" s="224"/>
      <c r="Q796" s="224"/>
      <c r="R796" s="225"/>
      <c r="S796" s="225"/>
      <c r="T796" s="225"/>
      <c r="U796" s="226"/>
      <c r="V796" s="223"/>
      <c r="W796" s="224"/>
      <c r="X796" s="238"/>
      <c r="Y796" s="239"/>
      <c r="Z796" s="225"/>
      <c r="AA796" s="224"/>
      <c r="AB796" s="236"/>
      <c r="CC796" s="217"/>
      <c r="CD796" s="227"/>
    </row>
    <row r="797" spans="2:82" ht="30" customHeight="1" x14ac:dyDescent="0.3">
      <c r="B797" s="217"/>
      <c r="C797" s="227"/>
      <c r="D797" s="227"/>
      <c r="E797" s="219" t="str">
        <f t="shared" si="336"/>
        <v/>
      </c>
      <c r="F797" s="220"/>
      <c r="G797" s="274" t="str">
        <f>IFERROR(VLOOKUP(F797,'Data (hidden)'!N780:O925,2,FALSE),"")</f>
        <v/>
      </c>
      <c r="H797" s="266"/>
      <c r="I797" s="221"/>
      <c r="J797" s="254">
        <f t="shared" si="339"/>
        <v>0</v>
      </c>
      <c r="K797" s="254" t="e">
        <f t="shared" si="340"/>
        <v>#VALUE!</v>
      </c>
      <c r="L797" s="254">
        <f t="shared" si="337"/>
        <v>0</v>
      </c>
      <c r="M797" s="255" t="str">
        <f t="shared" si="338"/>
        <v/>
      </c>
      <c r="N797" s="237"/>
      <c r="O797" s="224"/>
      <c r="P797" s="224"/>
      <c r="Q797" s="224"/>
      <c r="R797" s="225"/>
      <c r="S797" s="225"/>
      <c r="T797" s="225"/>
      <c r="U797" s="226"/>
      <c r="V797" s="223"/>
      <c r="W797" s="224"/>
      <c r="X797" s="238"/>
      <c r="Y797" s="239"/>
      <c r="Z797" s="225"/>
      <c r="AA797" s="224"/>
      <c r="AB797" s="236"/>
      <c r="CC797" s="217"/>
      <c r="CD797" s="227"/>
    </row>
    <row r="798" spans="2:82" ht="30" customHeight="1" x14ac:dyDescent="0.3">
      <c r="B798" s="217"/>
      <c r="C798" s="227"/>
      <c r="D798" s="227"/>
      <c r="E798" s="219" t="str">
        <f t="shared" si="336"/>
        <v/>
      </c>
      <c r="F798" s="220"/>
      <c r="G798" s="274" t="str">
        <f>IFERROR(VLOOKUP(F798,'Data (hidden)'!N781:O926,2,FALSE),"")</f>
        <v/>
      </c>
      <c r="H798" s="266"/>
      <c r="I798" s="221"/>
      <c r="J798" s="254">
        <f t="shared" si="339"/>
        <v>0</v>
      </c>
      <c r="K798" s="254" t="e">
        <f t="shared" si="340"/>
        <v>#VALUE!</v>
      </c>
      <c r="L798" s="254">
        <f t="shared" si="337"/>
        <v>0</v>
      </c>
      <c r="M798" s="255" t="str">
        <f t="shared" si="338"/>
        <v/>
      </c>
      <c r="N798" s="237"/>
      <c r="O798" s="224"/>
      <c r="P798" s="224"/>
      <c r="Q798" s="224"/>
      <c r="R798" s="225"/>
      <c r="S798" s="225"/>
      <c r="T798" s="225"/>
      <c r="U798" s="226"/>
      <c r="V798" s="223"/>
      <c r="W798" s="224"/>
      <c r="X798" s="238"/>
      <c r="Y798" s="239"/>
      <c r="Z798" s="225"/>
      <c r="AA798" s="224"/>
      <c r="AB798" s="236"/>
      <c r="CC798" s="217"/>
      <c r="CD798" s="227"/>
    </row>
    <row r="799" spans="2:82" ht="30" customHeight="1" x14ac:dyDescent="0.3">
      <c r="B799" s="217"/>
      <c r="C799" s="227"/>
      <c r="D799" s="227"/>
      <c r="E799" s="219" t="str">
        <f t="shared" si="336"/>
        <v/>
      </c>
      <c r="F799" s="220"/>
      <c r="G799" s="274" t="str">
        <f>IFERROR(VLOOKUP(F799,'Data (hidden)'!N782:O927,2,FALSE),"")</f>
        <v/>
      </c>
      <c r="H799" s="266"/>
      <c r="I799" s="221"/>
      <c r="J799" s="254">
        <f t="shared" si="339"/>
        <v>0</v>
      </c>
      <c r="K799" s="254" t="e">
        <f t="shared" si="340"/>
        <v>#VALUE!</v>
      </c>
      <c r="L799" s="254">
        <f t="shared" si="337"/>
        <v>0</v>
      </c>
      <c r="M799" s="255" t="str">
        <f t="shared" si="338"/>
        <v/>
      </c>
      <c r="N799" s="237"/>
      <c r="O799" s="224"/>
      <c r="P799" s="224"/>
      <c r="Q799" s="224"/>
      <c r="R799" s="225"/>
      <c r="S799" s="225"/>
      <c r="T799" s="225"/>
      <c r="U799" s="226"/>
      <c r="V799" s="223"/>
      <c r="W799" s="224"/>
      <c r="X799" s="238"/>
      <c r="Y799" s="239"/>
      <c r="Z799" s="225"/>
      <c r="AA799" s="224"/>
      <c r="AB799" s="236"/>
      <c r="CC799" s="217"/>
      <c r="CD799" s="227"/>
    </row>
    <row r="800" spans="2:82" ht="30" customHeight="1" x14ac:dyDescent="0.3">
      <c r="B800" s="217"/>
      <c r="C800" s="227"/>
      <c r="D800" s="227"/>
      <c r="E800" s="219" t="str">
        <f t="shared" si="336"/>
        <v/>
      </c>
      <c r="F800" s="220"/>
      <c r="G800" s="274" t="str">
        <f>IFERROR(VLOOKUP(F800,'Data (hidden)'!N783:O928,2,FALSE),"")</f>
        <v/>
      </c>
      <c r="H800" s="266"/>
      <c r="I800" s="221"/>
      <c r="J800" s="254">
        <f t="shared" si="339"/>
        <v>0</v>
      </c>
      <c r="K800" s="254" t="e">
        <f t="shared" si="340"/>
        <v>#VALUE!</v>
      </c>
      <c r="L800" s="254">
        <f t="shared" si="337"/>
        <v>0</v>
      </c>
      <c r="M800" s="255" t="str">
        <f t="shared" si="338"/>
        <v/>
      </c>
      <c r="N800" s="237"/>
      <c r="O800" s="224"/>
      <c r="P800" s="224"/>
      <c r="Q800" s="224"/>
      <c r="R800" s="225"/>
      <c r="S800" s="225"/>
      <c r="T800" s="225"/>
      <c r="U800" s="226"/>
      <c r="V800" s="223"/>
      <c r="W800" s="224"/>
      <c r="X800" s="238"/>
      <c r="Y800" s="239"/>
      <c r="Z800" s="225"/>
      <c r="AA800" s="224"/>
      <c r="AB800" s="236"/>
      <c r="CC800" s="217"/>
      <c r="CD800" s="227"/>
    </row>
    <row r="801" spans="2:82" ht="30" customHeight="1" x14ac:dyDescent="0.3">
      <c r="B801" s="217"/>
      <c r="C801" s="227"/>
      <c r="D801" s="227"/>
      <c r="E801" s="219" t="str">
        <f t="shared" si="336"/>
        <v/>
      </c>
      <c r="F801" s="220"/>
      <c r="G801" s="274" t="str">
        <f>IFERROR(VLOOKUP(F801,'Data (hidden)'!N784:O929,2,FALSE),"")</f>
        <v/>
      </c>
      <c r="H801" s="266"/>
      <c r="I801" s="221"/>
      <c r="J801" s="254">
        <f t="shared" si="339"/>
        <v>0</v>
      </c>
      <c r="K801" s="254" t="e">
        <f t="shared" si="340"/>
        <v>#VALUE!</v>
      </c>
      <c r="L801" s="254">
        <f t="shared" si="337"/>
        <v>0</v>
      </c>
      <c r="M801" s="255" t="str">
        <f t="shared" si="338"/>
        <v/>
      </c>
      <c r="N801" s="237"/>
      <c r="O801" s="224"/>
      <c r="P801" s="224"/>
      <c r="Q801" s="224"/>
      <c r="R801" s="225"/>
      <c r="S801" s="225"/>
      <c r="T801" s="225"/>
      <c r="U801" s="226"/>
      <c r="V801" s="223"/>
      <c r="W801" s="224"/>
      <c r="X801" s="238"/>
      <c r="Y801" s="239"/>
      <c r="Z801" s="225"/>
      <c r="AA801" s="224"/>
      <c r="AB801" s="236"/>
      <c r="CC801" s="217"/>
      <c r="CD801" s="227"/>
    </row>
    <row r="802" spans="2:82" ht="30" customHeight="1" x14ac:dyDescent="0.3">
      <c r="B802" s="217"/>
      <c r="C802" s="227"/>
      <c r="D802" s="227"/>
      <c r="E802" s="219" t="str">
        <f t="shared" si="336"/>
        <v/>
      </c>
      <c r="F802" s="220"/>
      <c r="G802" s="274" t="str">
        <f>IFERROR(VLOOKUP(F802,'Data (hidden)'!N785:O930,2,FALSE),"")</f>
        <v/>
      </c>
      <c r="H802" s="266"/>
      <c r="I802" s="221"/>
      <c r="J802" s="254">
        <f t="shared" si="339"/>
        <v>0</v>
      </c>
      <c r="K802" s="254" t="e">
        <f t="shared" si="340"/>
        <v>#VALUE!</v>
      </c>
      <c r="L802" s="254">
        <f t="shared" si="337"/>
        <v>0</v>
      </c>
      <c r="M802" s="255" t="str">
        <f t="shared" si="338"/>
        <v/>
      </c>
      <c r="N802" s="237"/>
      <c r="O802" s="224"/>
      <c r="P802" s="224"/>
      <c r="Q802" s="224"/>
      <c r="R802" s="225"/>
      <c r="S802" s="225"/>
      <c r="T802" s="225"/>
      <c r="U802" s="226"/>
      <c r="V802" s="223"/>
      <c r="W802" s="224"/>
      <c r="X802" s="238"/>
      <c r="Y802" s="239"/>
      <c r="Z802" s="225"/>
      <c r="AA802" s="224"/>
      <c r="AB802" s="236"/>
      <c r="CC802" s="217"/>
      <c r="CD802" s="227"/>
    </row>
    <row r="803" spans="2:82" ht="30" customHeight="1" x14ac:dyDescent="0.3">
      <c r="B803" s="217"/>
      <c r="C803" s="227"/>
      <c r="D803" s="227"/>
      <c r="E803" s="219" t="str">
        <f t="shared" si="336"/>
        <v/>
      </c>
      <c r="F803" s="220"/>
      <c r="G803" s="274" t="str">
        <f>IFERROR(VLOOKUP(F803,'Data (hidden)'!N786:O931,2,FALSE),"")</f>
        <v/>
      </c>
      <c r="H803" s="266"/>
      <c r="I803" s="221"/>
      <c r="J803" s="254">
        <f t="shared" si="339"/>
        <v>0</v>
      </c>
      <c r="K803" s="254" t="e">
        <f t="shared" si="340"/>
        <v>#VALUE!</v>
      </c>
      <c r="L803" s="254">
        <f t="shared" si="337"/>
        <v>0</v>
      </c>
      <c r="M803" s="255" t="str">
        <f t="shared" si="338"/>
        <v/>
      </c>
      <c r="N803" s="237"/>
      <c r="O803" s="224"/>
      <c r="P803" s="224"/>
      <c r="Q803" s="224"/>
      <c r="R803" s="225"/>
      <c r="S803" s="225"/>
      <c r="T803" s="225"/>
      <c r="U803" s="226"/>
      <c r="V803" s="223"/>
      <c r="W803" s="224"/>
      <c r="X803" s="238"/>
      <c r="Y803" s="239"/>
      <c r="Z803" s="225"/>
      <c r="AA803" s="224"/>
      <c r="AB803" s="236"/>
      <c r="CC803" s="217"/>
      <c r="CD803" s="227"/>
    </row>
    <row r="804" spans="2:82" ht="30" customHeight="1" x14ac:dyDescent="0.3">
      <c r="B804" s="217"/>
      <c r="C804" s="227"/>
      <c r="D804" s="227"/>
      <c r="E804" s="219" t="str">
        <f t="shared" si="336"/>
        <v/>
      </c>
      <c r="F804" s="220"/>
      <c r="G804" s="274" t="str">
        <f>IFERROR(VLOOKUP(F804,'Data (hidden)'!N787:O932,2,FALSE),"")</f>
        <v/>
      </c>
      <c r="H804" s="266"/>
      <c r="I804" s="221"/>
      <c r="J804" s="254">
        <f t="shared" si="339"/>
        <v>0</v>
      </c>
      <c r="K804" s="254" t="e">
        <f t="shared" si="340"/>
        <v>#VALUE!</v>
      </c>
      <c r="L804" s="254">
        <f t="shared" si="337"/>
        <v>0</v>
      </c>
      <c r="M804" s="255" t="str">
        <f t="shared" si="338"/>
        <v/>
      </c>
      <c r="N804" s="237"/>
      <c r="O804" s="224"/>
      <c r="P804" s="224"/>
      <c r="Q804" s="224"/>
      <c r="R804" s="225"/>
      <c r="S804" s="225"/>
      <c r="T804" s="225"/>
      <c r="U804" s="226"/>
      <c r="V804" s="223"/>
      <c r="W804" s="224"/>
      <c r="X804" s="238"/>
      <c r="Y804" s="239"/>
      <c r="Z804" s="225"/>
      <c r="AA804" s="224"/>
      <c r="AB804" s="236"/>
      <c r="CC804" s="217"/>
      <c r="CD804" s="227"/>
    </row>
    <row r="805" spans="2:82" ht="30" customHeight="1" x14ac:dyDescent="0.3">
      <c r="B805" s="217"/>
      <c r="C805" s="227"/>
      <c r="D805" s="227"/>
      <c r="E805" s="219" t="str">
        <f t="shared" si="336"/>
        <v/>
      </c>
      <c r="F805" s="220"/>
      <c r="G805" s="274" t="str">
        <f>IFERROR(VLOOKUP(F805,'Data (hidden)'!N788:O933,2,FALSE),"")</f>
        <v/>
      </c>
      <c r="H805" s="266"/>
      <c r="I805" s="221"/>
      <c r="J805" s="254">
        <f t="shared" si="339"/>
        <v>0</v>
      </c>
      <c r="K805" s="254" t="e">
        <f t="shared" si="340"/>
        <v>#VALUE!</v>
      </c>
      <c r="L805" s="254">
        <f t="shared" si="337"/>
        <v>0</v>
      </c>
      <c r="M805" s="255" t="str">
        <f t="shared" si="338"/>
        <v/>
      </c>
      <c r="N805" s="237"/>
      <c r="O805" s="224"/>
      <c r="P805" s="224"/>
      <c r="Q805" s="224"/>
      <c r="R805" s="225"/>
      <c r="S805" s="225"/>
      <c r="T805" s="225"/>
      <c r="U805" s="226"/>
      <c r="V805" s="223"/>
      <c r="W805" s="224"/>
      <c r="X805" s="238"/>
      <c r="Y805" s="239"/>
      <c r="Z805" s="225"/>
      <c r="AA805" s="224"/>
      <c r="AB805" s="236"/>
      <c r="CC805" s="217"/>
      <c r="CD805" s="227"/>
    </row>
    <row r="806" spans="2:82" ht="30" customHeight="1" x14ac:dyDescent="0.3">
      <c r="B806" s="217"/>
      <c r="C806" s="227"/>
      <c r="D806" s="227"/>
      <c r="E806" s="219" t="str">
        <f t="shared" si="336"/>
        <v/>
      </c>
      <c r="F806" s="220"/>
      <c r="G806" s="274" t="str">
        <f>IFERROR(VLOOKUP(F806,'Data (hidden)'!N789:O934,2,FALSE),"")</f>
        <v/>
      </c>
      <c r="H806" s="266"/>
      <c r="I806" s="221"/>
      <c r="J806" s="254">
        <f t="shared" si="339"/>
        <v>0</v>
      </c>
      <c r="K806" s="254" t="e">
        <f t="shared" si="340"/>
        <v>#VALUE!</v>
      </c>
      <c r="L806" s="254">
        <f t="shared" si="337"/>
        <v>0</v>
      </c>
      <c r="M806" s="255" t="str">
        <f t="shared" si="338"/>
        <v/>
      </c>
      <c r="N806" s="237"/>
      <c r="O806" s="224"/>
      <c r="P806" s="224"/>
      <c r="Q806" s="224"/>
      <c r="R806" s="225"/>
      <c r="S806" s="225"/>
      <c r="T806" s="225"/>
      <c r="U806" s="226"/>
      <c r="V806" s="223"/>
      <c r="W806" s="224"/>
      <c r="X806" s="238"/>
      <c r="Y806" s="239"/>
      <c r="Z806" s="225"/>
      <c r="AA806" s="224"/>
      <c r="AB806" s="236"/>
      <c r="CC806" s="217"/>
      <c r="CD806" s="227"/>
    </row>
    <row r="807" spans="2:82" ht="30" customHeight="1" x14ac:dyDescent="0.3">
      <c r="B807" s="217"/>
      <c r="C807" s="227"/>
      <c r="D807" s="227"/>
      <c r="E807" s="219" t="str">
        <f t="shared" si="336"/>
        <v/>
      </c>
      <c r="F807" s="220"/>
      <c r="G807" s="274" t="str">
        <f>IFERROR(VLOOKUP(F807,'Data (hidden)'!N790:O935,2,FALSE),"")</f>
        <v/>
      </c>
      <c r="H807" s="266"/>
      <c r="I807" s="221"/>
      <c r="J807" s="254">
        <f t="shared" si="339"/>
        <v>0</v>
      </c>
      <c r="K807" s="254" t="e">
        <f t="shared" si="340"/>
        <v>#VALUE!</v>
      </c>
      <c r="L807" s="254">
        <f t="shared" si="337"/>
        <v>0</v>
      </c>
      <c r="M807" s="255" t="str">
        <f t="shared" si="338"/>
        <v/>
      </c>
      <c r="N807" s="237"/>
      <c r="O807" s="224"/>
      <c r="P807" s="224"/>
      <c r="Q807" s="224"/>
      <c r="R807" s="225"/>
      <c r="S807" s="225"/>
      <c r="T807" s="225"/>
      <c r="U807" s="226"/>
      <c r="V807" s="223"/>
      <c r="W807" s="224"/>
      <c r="X807" s="238"/>
      <c r="Y807" s="239"/>
      <c r="Z807" s="225"/>
      <c r="AA807" s="224"/>
      <c r="AB807" s="236"/>
      <c r="CC807" s="217"/>
      <c r="CD807" s="227"/>
    </row>
    <row r="808" spans="2:82" ht="30" customHeight="1" x14ac:dyDescent="0.3">
      <c r="B808" s="217"/>
      <c r="C808" s="227"/>
      <c r="D808" s="227"/>
      <c r="E808" s="219" t="str">
        <f t="shared" si="336"/>
        <v/>
      </c>
      <c r="F808" s="220"/>
      <c r="G808" s="274" t="str">
        <f>IFERROR(VLOOKUP(F808,'Data (hidden)'!N791:O936,2,FALSE),"")</f>
        <v/>
      </c>
      <c r="H808" s="266"/>
      <c r="I808" s="221"/>
      <c r="J808" s="254">
        <f t="shared" si="339"/>
        <v>0</v>
      </c>
      <c r="K808" s="254" t="e">
        <f t="shared" si="340"/>
        <v>#VALUE!</v>
      </c>
      <c r="L808" s="254">
        <f t="shared" si="337"/>
        <v>0</v>
      </c>
      <c r="M808" s="255" t="str">
        <f t="shared" si="338"/>
        <v/>
      </c>
      <c r="N808" s="237"/>
      <c r="O808" s="224"/>
      <c r="P808" s="224"/>
      <c r="Q808" s="224"/>
      <c r="R808" s="225"/>
      <c r="S808" s="225"/>
      <c r="T808" s="225"/>
      <c r="U808" s="226"/>
      <c r="V808" s="223"/>
      <c r="W808" s="224"/>
      <c r="X808" s="238"/>
      <c r="Y808" s="239"/>
      <c r="Z808" s="225"/>
      <c r="AA808" s="224"/>
      <c r="AB808" s="236"/>
      <c r="CC808" s="217"/>
      <c r="CD808" s="227"/>
    </row>
    <row r="809" spans="2:82" ht="30" customHeight="1" x14ac:dyDescent="0.3">
      <c r="B809" s="217"/>
      <c r="C809" s="227"/>
      <c r="D809" s="227"/>
      <c r="E809" s="219" t="str">
        <f t="shared" si="336"/>
        <v/>
      </c>
      <c r="F809" s="220"/>
      <c r="G809" s="274" t="str">
        <f>IFERROR(VLOOKUP(F809,'Data (hidden)'!N792:O937,2,FALSE),"")</f>
        <v/>
      </c>
      <c r="H809" s="266"/>
      <c r="I809" s="221"/>
      <c r="J809" s="254">
        <f t="shared" si="339"/>
        <v>0</v>
      </c>
      <c r="K809" s="254" t="e">
        <f t="shared" si="340"/>
        <v>#VALUE!</v>
      </c>
      <c r="L809" s="254">
        <f t="shared" si="337"/>
        <v>0</v>
      </c>
      <c r="M809" s="255" t="str">
        <f t="shared" si="338"/>
        <v/>
      </c>
      <c r="N809" s="237"/>
      <c r="O809" s="224"/>
      <c r="P809" s="224"/>
      <c r="Q809" s="224"/>
      <c r="R809" s="225"/>
      <c r="S809" s="225"/>
      <c r="T809" s="225"/>
      <c r="U809" s="226"/>
      <c r="V809" s="223"/>
      <c r="W809" s="224"/>
      <c r="X809" s="238"/>
      <c r="Y809" s="239"/>
      <c r="Z809" s="225"/>
      <c r="AA809" s="224"/>
      <c r="AB809" s="236"/>
      <c r="CC809" s="217"/>
      <c r="CD809" s="227"/>
    </row>
    <row r="810" spans="2:82" ht="30" customHeight="1" x14ac:dyDescent="0.3">
      <c r="B810" s="217"/>
      <c r="C810" s="227"/>
      <c r="D810" s="227"/>
      <c r="E810" s="219" t="str">
        <f t="shared" si="336"/>
        <v/>
      </c>
      <c r="F810" s="220"/>
      <c r="G810" s="274" t="str">
        <f>IFERROR(VLOOKUP(F810,'Data (hidden)'!N793:O938,2,FALSE),"")</f>
        <v/>
      </c>
      <c r="H810" s="266"/>
      <c r="I810" s="221"/>
      <c r="J810" s="254">
        <f t="shared" si="339"/>
        <v>0</v>
      </c>
      <c r="K810" s="254" t="e">
        <f t="shared" si="340"/>
        <v>#VALUE!</v>
      </c>
      <c r="L810" s="254">
        <f t="shared" si="337"/>
        <v>0</v>
      </c>
      <c r="M810" s="255" t="str">
        <f t="shared" si="338"/>
        <v/>
      </c>
      <c r="N810" s="237"/>
      <c r="O810" s="224"/>
      <c r="P810" s="224"/>
      <c r="Q810" s="224"/>
      <c r="R810" s="225"/>
      <c r="S810" s="225"/>
      <c r="T810" s="225"/>
      <c r="U810" s="226"/>
      <c r="V810" s="223"/>
      <c r="W810" s="224"/>
      <c r="X810" s="238"/>
      <c r="Y810" s="239"/>
      <c r="Z810" s="225"/>
      <c r="AA810" s="224"/>
      <c r="AB810" s="236"/>
      <c r="CC810" s="217"/>
      <c r="CD810" s="227"/>
    </row>
    <row r="811" spans="2:82" ht="30" customHeight="1" x14ac:dyDescent="0.3">
      <c r="B811" s="217"/>
      <c r="C811" s="227"/>
      <c r="D811" s="227"/>
      <c r="E811" s="219" t="str">
        <f t="shared" si="336"/>
        <v/>
      </c>
      <c r="F811" s="220"/>
      <c r="G811" s="274" t="str">
        <f>IFERROR(VLOOKUP(F811,'Data (hidden)'!N794:O939,2,FALSE),"")</f>
        <v/>
      </c>
      <c r="H811" s="266"/>
      <c r="I811" s="221"/>
      <c r="J811" s="254">
        <f t="shared" si="339"/>
        <v>0</v>
      </c>
      <c r="K811" s="254" t="e">
        <f t="shared" si="340"/>
        <v>#VALUE!</v>
      </c>
      <c r="L811" s="254">
        <f t="shared" si="337"/>
        <v>0</v>
      </c>
      <c r="M811" s="255" t="str">
        <f t="shared" si="338"/>
        <v/>
      </c>
      <c r="N811" s="237"/>
      <c r="O811" s="224"/>
      <c r="P811" s="224"/>
      <c r="Q811" s="224"/>
      <c r="R811" s="225"/>
      <c r="S811" s="225"/>
      <c r="T811" s="225"/>
      <c r="U811" s="226"/>
      <c r="V811" s="223"/>
      <c r="W811" s="224"/>
      <c r="X811" s="238"/>
      <c r="Y811" s="239"/>
      <c r="Z811" s="225"/>
      <c r="AA811" s="224"/>
      <c r="AB811" s="236"/>
      <c r="CC811" s="217"/>
      <c r="CD811" s="227"/>
    </row>
    <row r="812" spans="2:82" ht="30" customHeight="1" x14ac:dyDescent="0.3">
      <c r="B812" s="217"/>
      <c r="C812" s="227"/>
      <c r="D812" s="227"/>
      <c r="E812" s="219" t="str">
        <f t="shared" si="336"/>
        <v/>
      </c>
      <c r="F812" s="220"/>
      <c r="G812" s="274" t="str">
        <f>IFERROR(VLOOKUP(F812,'Data (hidden)'!N795:O940,2,FALSE),"")</f>
        <v/>
      </c>
      <c r="H812" s="266"/>
      <c r="I812" s="221"/>
      <c r="J812" s="254">
        <f t="shared" si="339"/>
        <v>0</v>
      </c>
      <c r="K812" s="254" t="e">
        <f t="shared" si="340"/>
        <v>#VALUE!</v>
      </c>
      <c r="L812" s="254">
        <f t="shared" si="337"/>
        <v>0</v>
      </c>
      <c r="M812" s="255" t="str">
        <f t="shared" si="338"/>
        <v/>
      </c>
      <c r="N812" s="237"/>
      <c r="O812" s="224"/>
      <c r="P812" s="224"/>
      <c r="Q812" s="224"/>
      <c r="R812" s="225"/>
      <c r="S812" s="225"/>
      <c r="T812" s="225"/>
      <c r="U812" s="226"/>
      <c r="V812" s="223"/>
      <c r="W812" s="224"/>
      <c r="X812" s="238"/>
      <c r="Y812" s="239"/>
      <c r="Z812" s="225"/>
      <c r="AA812" s="224"/>
      <c r="AB812" s="236"/>
      <c r="CC812" s="217"/>
      <c r="CD812" s="227"/>
    </row>
    <row r="813" spans="2:82" ht="30" customHeight="1" x14ac:dyDescent="0.3">
      <c r="B813" s="217"/>
      <c r="C813" s="227"/>
      <c r="D813" s="227"/>
      <c r="E813" s="219" t="str">
        <f t="shared" si="336"/>
        <v/>
      </c>
      <c r="F813" s="220"/>
      <c r="G813" s="274" t="str">
        <f>IFERROR(VLOOKUP(F813,'Data (hidden)'!N796:O941,2,FALSE),"")</f>
        <v/>
      </c>
      <c r="H813" s="266"/>
      <c r="I813" s="221"/>
      <c r="J813" s="254">
        <f t="shared" si="339"/>
        <v>0</v>
      </c>
      <c r="K813" s="254" t="e">
        <f t="shared" si="340"/>
        <v>#VALUE!</v>
      </c>
      <c r="L813" s="254">
        <f t="shared" si="337"/>
        <v>0</v>
      </c>
      <c r="M813" s="255" t="str">
        <f t="shared" si="338"/>
        <v/>
      </c>
      <c r="N813" s="237"/>
      <c r="O813" s="224"/>
      <c r="P813" s="224"/>
      <c r="Q813" s="224"/>
      <c r="R813" s="225"/>
      <c r="S813" s="225"/>
      <c r="T813" s="225"/>
      <c r="U813" s="226"/>
      <c r="V813" s="223"/>
      <c r="W813" s="224"/>
      <c r="X813" s="238"/>
      <c r="Y813" s="239"/>
      <c r="Z813" s="225"/>
      <c r="AA813" s="224"/>
      <c r="AB813" s="236"/>
      <c r="CC813" s="217"/>
      <c r="CD813" s="227"/>
    </row>
    <row r="814" spans="2:82" ht="30" customHeight="1" x14ac:dyDescent="0.3">
      <c r="B814" s="217"/>
      <c r="C814" s="227"/>
      <c r="D814" s="227"/>
      <c r="E814" s="219" t="str">
        <f t="shared" si="336"/>
        <v/>
      </c>
      <c r="F814" s="220"/>
      <c r="G814" s="274" t="str">
        <f>IFERROR(VLOOKUP(F814,'Data (hidden)'!N797:O942,2,FALSE),"")</f>
        <v/>
      </c>
      <c r="H814" s="266"/>
      <c r="I814" s="221"/>
      <c r="J814" s="254">
        <f t="shared" si="339"/>
        <v>0</v>
      </c>
      <c r="K814" s="254" t="e">
        <f t="shared" si="340"/>
        <v>#VALUE!</v>
      </c>
      <c r="L814" s="254">
        <f t="shared" si="337"/>
        <v>0</v>
      </c>
      <c r="M814" s="255" t="str">
        <f t="shared" si="338"/>
        <v/>
      </c>
      <c r="N814" s="237"/>
      <c r="O814" s="224"/>
      <c r="P814" s="224"/>
      <c r="Q814" s="224"/>
      <c r="R814" s="225"/>
      <c r="S814" s="225"/>
      <c r="T814" s="225"/>
      <c r="U814" s="226"/>
      <c r="V814" s="223"/>
      <c r="W814" s="224"/>
      <c r="X814" s="238"/>
      <c r="Y814" s="239"/>
      <c r="Z814" s="225"/>
      <c r="AA814" s="224"/>
      <c r="AB814" s="236"/>
      <c r="CC814" s="217"/>
      <c r="CD814" s="227"/>
    </row>
    <row r="815" spans="2:82" ht="30" customHeight="1" x14ac:dyDescent="0.3">
      <c r="B815" s="217"/>
      <c r="C815" s="227"/>
      <c r="D815" s="227"/>
      <c r="E815" s="219" t="str">
        <f t="shared" si="336"/>
        <v/>
      </c>
      <c r="F815" s="220"/>
      <c r="G815" s="274" t="str">
        <f>IFERROR(VLOOKUP(F815,'Data (hidden)'!N798:O943,2,FALSE),"")</f>
        <v/>
      </c>
      <c r="H815" s="266"/>
      <c r="I815" s="221"/>
      <c r="J815" s="254">
        <f t="shared" si="339"/>
        <v>0</v>
      </c>
      <c r="K815" s="254" t="e">
        <f t="shared" si="340"/>
        <v>#VALUE!</v>
      </c>
      <c r="L815" s="254">
        <f t="shared" si="337"/>
        <v>0</v>
      </c>
      <c r="M815" s="255" t="str">
        <f t="shared" si="338"/>
        <v/>
      </c>
      <c r="N815" s="237"/>
      <c r="O815" s="224"/>
      <c r="P815" s="224"/>
      <c r="Q815" s="224"/>
      <c r="R815" s="225"/>
      <c r="S815" s="225"/>
      <c r="T815" s="225"/>
      <c r="U815" s="226"/>
      <c r="V815" s="223"/>
      <c r="W815" s="224"/>
      <c r="X815" s="238"/>
      <c r="Y815" s="239"/>
      <c r="Z815" s="225"/>
      <c r="AA815" s="224"/>
      <c r="AB815" s="236"/>
      <c r="CC815" s="217"/>
      <c r="CD815" s="227"/>
    </row>
    <row r="816" spans="2:82" ht="30" customHeight="1" x14ac:dyDescent="0.3">
      <c r="B816" s="217"/>
      <c r="C816" s="227"/>
      <c r="D816" s="227"/>
      <c r="E816" s="219" t="str">
        <f t="shared" si="336"/>
        <v/>
      </c>
      <c r="F816" s="220"/>
      <c r="G816" s="274" t="str">
        <f>IFERROR(VLOOKUP(F816,'Data (hidden)'!N799:O944,2,FALSE),"")</f>
        <v/>
      </c>
      <c r="H816" s="266"/>
      <c r="I816" s="221"/>
      <c r="J816" s="254">
        <f t="shared" si="339"/>
        <v>0</v>
      </c>
      <c r="K816" s="254" t="e">
        <f t="shared" si="340"/>
        <v>#VALUE!</v>
      </c>
      <c r="L816" s="254">
        <f t="shared" si="337"/>
        <v>0</v>
      </c>
      <c r="M816" s="255" t="str">
        <f t="shared" si="338"/>
        <v/>
      </c>
      <c r="N816" s="237"/>
      <c r="O816" s="224"/>
      <c r="P816" s="224"/>
      <c r="Q816" s="224"/>
      <c r="R816" s="225"/>
      <c r="S816" s="225"/>
      <c r="T816" s="225"/>
      <c r="U816" s="226"/>
      <c r="V816" s="223"/>
      <c r="W816" s="224"/>
      <c r="X816" s="238"/>
      <c r="Y816" s="239"/>
      <c r="Z816" s="225"/>
      <c r="AA816" s="224"/>
      <c r="AB816" s="236"/>
      <c r="CC816" s="217"/>
      <c r="CD816" s="227"/>
    </row>
    <row r="817" spans="2:82" ht="30" customHeight="1" x14ac:dyDescent="0.3">
      <c r="B817" s="217"/>
      <c r="C817" s="227"/>
      <c r="D817" s="227"/>
      <c r="E817" s="219" t="str">
        <f t="shared" si="336"/>
        <v/>
      </c>
      <c r="F817" s="220"/>
      <c r="G817" s="274" t="str">
        <f>IFERROR(VLOOKUP(F817,'Data (hidden)'!N800:O945,2,FALSE),"")</f>
        <v/>
      </c>
      <c r="H817" s="266"/>
      <c r="I817" s="221"/>
      <c r="J817" s="254">
        <f t="shared" si="339"/>
        <v>0</v>
      </c>
      <c r="K817" s="254" t="e">
        <f t="shared" si="340"/>
        <v>#VALUE!</v>
      </c>
      <c r="L817" s="254">
        <f t="shared" si="337"/>
        <v>0</v>
      </c>
      <c r="M817" s="255" t="str">
        <f t="shared" si="338"/>
        <v/>
      </c>
      <c r="N817" s="237"/>
      <c r="O817" s="224"/>
      <c r="P817" s="224"/>
      <c r="Q817" s="224"/>
      <c r="R817" s="225"/>
      <c r="S817" s="225"/>
      <c r="T817" s="225"/>
      <c r="U817" s="226"/>
      <c r="V817" s="223"/>
      <c r="W817" s="224"/>
      <c r="X817" s="238"/>
      <c r="Y817" s="239"/>
      <c r="Z817" s="225"/>
      <c r="AA817" s="224"/>
      <c r="AB817" s="236"/>
      <c r="CC817" s="217"/>
      <c r="CD817" s="227"/>
    </row>
    <row r="818" spans="2:82" ht="30" customHeight="1" x14ac:dyDescent="0.3">
      <c r="B818" s="217"/>
      <c r="C818" s="227"/>
      <c r="D818" s="227"/>
      <c r="E818" s="219" t="str">
        <f t="shared" si="336"/>
        <v/>
      </c>
      <c r="F818" s="220"/>
      <c r="G818" s="274" t="str">
        <f>IFERROR(VLOOKUP(F818,'Data (hidden)'!N801:O946,2,FALSE),"")</f>
        <v/>
      </c>
      <c r="H818" s="266"/>
      <c r="I818" s="221"/>
      <c r="J818" s="254">
        <f t="shared" si="339"/>
        <v>0</v>
      </c>
      <c r="K818" s="254" t="e">
        <f t="shared" si="340"/>
        <v>#VALUE!</v>
      </c>
      <c r="L818" s="254">
        <f t="shared" si="337"/>
        <v>0</v>
      </c>
      <c r="M818" s="255" t="str">
        <f t="shared" si="338"/>
        <v/>
      </c>
      <c r="N818" s="237"/>
      <c r="O818" s="224"/>
      <c r="P818" s="224"/>
      <c r="Q818" s="224"/>
      <c r="R818" s="225"/>
      <c r="S818" s="225"/>
      <c r="T818" s="225"/>
      <c r="U818" s="226"/>
      <c r="V818" s="223"/>
      <c r="W818" s="224"/>
      <c r="X818" s="238"/>
      <c r="Y818" s="239"/>
      <c r="Z818" s="225"/>
      <c r="AA818" s="224"/>
      <c r="AB818" s="236"/>
      <c r="CC818" s="217"/>
      <c r="CD818" s="227"/>
    </row>
    <row r="819" spans="2:82" ht="30" customHeight="1" x14ac:dyDescent="0.3">
      <c r="B819" s="217"/>
      <c r="C819" s="227"/>
      <c r="D819" s="227"/>
      <c r="E819" s="219" t="str">
        <f t="shared" si="336"/>
        <v/>
      </c>
      <c r="F819" s="220"/>
      <c r="G819" s="274" t="str">
        <f>IFERROR(VLOOKUP(F819,'Data (hidden)'!N802:O947,2,FALSE),"")</f>
        <v/>
      </c>
      <c r="H819" s="266"/>
      <c r="I819" s="221"/>
      <c r="J819" s="254">
        <f t="shared" si="339"/>
        <v>0</v>
      </c>
      <c r="K819" s="254" t="e">
        <f t="shared" si="340"/>
        <v>#VALUE!</v>
      </c>
      <c r="L819" s="254">
        <f t="shared" si="337"/>
        <v>0</v>
      </c>
      <c r="M819" s="255" t="str">
        <f t="shared" si="338"/>
        <v/>
      </c>
      <c r="N819" s="237"/>
      <c r="O819" s="224"/>
      <c r="P819" s="224"/>
      <c r="Q819" s="224"/>
      <c r="R819" s="225"/>
      <c r="S819" s="225"/>
      <c r="T819" s="225"/>
      <c r="U819" s="226"/>
      <c r="V819" s="223"/>
      <c r="W819" s="224"/>
      <c r="X819" s="238"/>
      <c r="Y819" s="239"/>
      <c r="Z819" s="225"/>
      <c r="AA819" s="224"/>
      <c r="AB819" s="236"/>
      <c r="CC819" s="217"/>
      <c r="CD819" s="227"/>
    </row>
    <row r="820" spans="2:82" ht="30" customHeight="1" x14ac:dyDescent="0.3">
      <c r="B820" s="217"/>
      <c r="C820" s="227"/>
      <c r="D820" s="227"/>
      <c r="E820" s="219" t="str">
        <f t="shared" ref="E820:E883" si="341">IF(SUM(C820-(C820*L820))=0,"",SUM(C820-(C820*L820)))</f>
        <v/>
      </c>
      <c r="F820" s="220"/>
      <c r="G820" s="274" t="str">
        <f>IFERROR(VLOOKUP(F820,'Data (hidden)'!N803:O948,2,FALSE),"")</f>
        <v/>
      </c>
      <c r="H820" s="266"/>
      <c r="I820" s="221"/>
      <c r="J820" s="254">
        <f t="shared" si="339"/>
        <v>0</v>
      </c>
      <c r="K820" s="254" t="e">
        <f t="shared" si="340"/>
        <v>#VALUE!</v>
      </c>
      <c r="L820" s="254">
        <f t="shared" si="337"/>
        <v>0</v>
      </c>
      <c r="M820" s="255" t="str">
        <f t="shared" si="338"/>
        <v/>
      </c>
      <c r="N820" s="237"/>
      <c r="O820" s="224"/>
      <c r="P820" s="224"/>
      <c r="Q820" s="224"/>
      <c r="R820" s="225"/>
      <c r="S820" s="225"/>
      <c r="T820" s="225"/>
      <c r="U820" s="226"/>
      <c r="V820" s="223"/>
      <c r="W820" s="224"/>
      <c r="X820" s="238"/>
      <c r="Y820" s="239"/>
      <c r="Z820" s="225"/>
      <c r="AA820" s="224"/>
      <c r="AB820" s="236"/>
      <c r="CC820" s="217"/>
      <c r="CD820" s="227"/>
    </row>
    <row r="821" spans="2:82" ht="30" customHeight="1" x14ac:dyDescent="0.3">
      <c r="B821" s="217"/>
      <c r="C821" s="227"/>
      <c r="D821" s="227"/>
      <c r="E821" s="219" t="str">
        <f t="shared" si="341"/>
        <v/>
      </c>
      <c r="F821" s="220"/>
      <c r="G821" s="274" t="str">
        <f>IFERROR(VLOOKUP(F821,'Data (hidden)'!N804:O949,2,FALSE),"")</f>
        <v/>
      </c>
      <c r="H821" s="266"/>
      <c r="I821" s="221"/>
      <c r="J821" s="254">
        <f t="shared" si="339"/>
        <v>0</v>
      </c>
      <c r="K821" s="254" t="e">
        <f t="shared" si="340"/>
        <v>#VALUE!</v>
      </c>
      <c r="L821" s="254">
        <f t="shared" si="337"/>
        <v>0</v>
      </c>
      <c r="M821" s="255" t="str">
        <f t="shared" si="338"/>
        <v/>
      </c>
      <c r="N821" s="237"/>
      <c r="O821" s="224"/>
      <c r="P821" s="224"/>
      <c r="Q821" s="224"/>
      <c r="R821" s="225"/>
      <c r="S821" s="225"/>
      <c r="T821" s="225"/>
      <c r="U821" s="226"/>
      <c r="V821" s="223"/>
      <c r="W821" s="224"/>
      <c r="X821" s="238"/>
      <c r="Y821" s="239"/>
      <c r="Z821" s="225"/>
      <c r="AA821" s="224"/>
      <c r="AB821" s="236"/>
      <c r="CC821" s="217"/>
      <c r="CD821" s="227"/>
    </row>
    <row r="822" spans="2:82" ht="30" customHeight="1" x14ac:dyDescent="0.3">
      <c r="B822" s="217"/>
      <c r="C822" s="227"/>
      <c r="D822" s="227"/>
      <c r="E822" s="219" t="str">
        <f t="shared" si="341"/>
        <v/>
      </c>
      <c r="F822" s="220"/>
      <c r="G822" s="274" t="str">
        <f>IFERROR(VLOOKUP(F822,'Data (hidden)'!N805:O950,2,FALSE),"")</f>
        <v/>
      </c>
      <c r="H822" s="266"/>
      <c r="I822" s="221"/>
      <c r="J822" s="254">
        <f t="shared" si="339"/>
        <v>0</v>
      </c>
      <c r="K822" s="254" t="e">
        <f t="shared" si="340"/>
        <v>#VALUE!</v>
      </c>
      <c r="L822" s="254">
        <f t="shared" si="337"/>
        <v>0</v>
      </c>
      <c r="M822" s="255" t="str">
        <f t="shared" si="338"/>
        <v/>
      </c>
      <c r="N822" s="237"/>
      <c r="O822" s="224"/>
      <c r="P822" s="224"/>
      <c r="Q822" s="224"/>
      <c r="R822" s="225"/>
      <c r="S822" s="225"/>
      <c r="T822" s="225"/>
      <c r="U822" s="226"/>
      <c r="V822" s="223"/>
      <c r="W822" s="224"/>
      <c r="X822" s="238"/>
      <c r="Y822" s="239"/>
      <c r="Z822" s="225"/>
      <c r="AA822" s="224"/>
      <c r="AB822" s="236"/>
      <c r="CC822" s="217"/>
      <c r="CD822" s="227"/>
    </row>
    <row r="823" spans="2:82" ht="30" customHeight="1" x14ac:dyDescent="0.3">
      <c r="B823" s="217"/>
      <c r="C823" s="227"/>
      <c r="D823" s="227"/>
      <c r="E823" s="219" t="str">
        <f t="shared" si="341"/>
        <v/>
      </c>
      <c r="F823" s="220"/>
      <c r="G823" s="274" t="str">
        <f>IFERROR(VLOOKUP(F823,'Data (hidden)'!N806:O951,2,FALSE),"")</f>
        <v/>
      </c>
      <c r="H823" s="266"/>
      <c r="I823" s="221"/>
      <c r="J823" s="254">
        <f t="shared" si="339"/>
        <v>0</v>
      </c>
      <c r="K823" s="254" t="e">
        <f t="shared" si="340"/>
        <v>#VALUE!</v>
      </c>
      <c r="L823" s="254">
        <f t="shared" si="337"/>
        <v>0</v>
      </c>
      <c r="M823" s="255" t="str">
        <f t="shared" si="338"/>
        <v/>
      </c>
      <c r="N823" s="237"/>
      <c r="O823" s="224"/>
      <c r="P823" s="224"/>
      <c r="Q823" s="224"/>
      <c r="R823" s="225"/>
      <c r="S823" s="225"/>
      <c r="T823" s="225"/>
      <c r="U823" s="226"/>
      <c r="V823" s="223"/>
      <c r="W823" s="224"/>
      <c r="X823" s="238"/>
      <c r="Y823" s="239"/>
      <c r="Z823" s="225"/>
      <c r="AA823" s="224"/>
      <c r="AB823" s="236"/>
      <c r="CC823" s="217"/>
      <c r="CD823" s="227"/>
    </row>
    <row r="824" spans="2:82" ht="30" customHeight="1" x14ac:dyDescent="0.3">
      <c r="B824" s="217"/>
      <c r="C824" s="227"/>
      <c r="D824" s="227"/>
      <c r="E824" s="219" t="str">
        <f t="shared" si="341"/>
        <v/>
      </c>
      <c r="F824" s="220"/>
      <c r="G824" s="274" t="str">
        <f>IFERROR(VLOOKUP(F824,'Data (hidden)'!N807:O952,2,FALSE),"")</f>
        <v/>
      </c>
      <c r="H824" s="266"/>
      <c r="I824" s="221"/>
      <c r="J824" s="254">
        <f t="shared" si="339"/>
        <v>0</v>
      </c>
      <c r="K824" s="254" t="e">
        <f t="shared" si="340"/>
        <v>#VALUE!</v>
      </c>
      <c r="L824" s="254">
        <f t="shared" si="337"/>
        <v>0</v>
      </c>
      <c r="M824" s="255" t="str">
        <f t="shared" si="338"/>
        <v/>
      </c>
      <c r="N824" s="237"/>
      <c r="O824" s="224"/>
      <c r="P824" s="224"/>
      <c r="Q824" s="224"/>
      <c r="R824" s="225"/>
      <c r="S824" s="225"/>
      <c r="T824" s="225"/>
      <c r="U824" s="226"/>
      <c r="V824" s="223"/>
      <c r="W824" s="224"/>
      <c r="X824" s="238"/>
      <c r="Y824" s="239"/>
      <c r="Z824" s="225"/>
      <c r="AA824" s="224"/>
      <c r="AB824" s="236"/>
      <c r="CC824" s="217"/>
      <c r="CD824" s="227"/>
    </row>
    <row r="825" spans="2:82" ht="30" customHeight="1" x14ac:dyDescent="0.3">
      <c r="B825" s="217"/>
      <c r="C825" s="227"/>
      <c r="D825" s="227"/>
      <c r="E825" s="219" t="str">
        <f t="shared" si="341"/>
        <v/>
      </c>
      <c r="F825" s="220"/>
      <c r="G825" s="274" t="str">
        <f>IFERROR(VLOOKUP(F825,'Data (hidden)'!N808:O953,2,FALSE),"")</f>
        <v/>
      </c>
      <c r="H825" s="266"/>
      <c r="I825" s="221"/>
      <c r="J825" s="254">
        <f t="shared" si="339"/>
        <v>0</v>
      </c>
      <c r="K825" s="254" t="e">
        <f t="shared" si="340"/>
        <v>#VALUE!</v>
      </c>
      <c r="L825" s="254">
        <f t="shared" si="337"/>
        <v>0</v>
      </c>
      <c r="M825" s="255" t="str">
        <f t="shared" si="338"/>
        <v/>
      </c>
      <c r="N825" s="237"/>
      <c r="O825" s="224"/>
      <c r="P825" s="224"/>
      <c r="Q825" s="224"/>
      <c r="R825" s="225"/>
      <c r="S825" s="225"/>
      <c r="T825" s="225"/>
      <c r="U825" s="226"/>
      <c r="V825" s="223"/>
      <c r="W825" s="224"/>
      <c r="X825" s="238"/>
      <c r="Y825" s="239"/>
      <c r="Z825" s="225"/>
      <c r="AA825" s="224"/>
      <c r="AB825" s="236"/>
      <c r="CC825" s="217"/>
      <c r="CD825" s="227"/>
    </row>
    <row r="826" spans="2:82" ht="30" customHeight="1" x14ac:dyDescent="0.3">
      <c r="B826" s="217"/>
      <c r="C826" s="227"/>
      <c r="D826" s="227"/>
      <c r="E826" s="219" t="str">
        <f t="shared" si="341"/>
        <v/>
      </c>
      <c r="F826" s="220"/>
      <c r="G826" s="274" t="str">
        <f>IFERROR(VLOOKUP(F826,'Data (hidden)'!N809:O954,2,FALSE),"")</f>
        <v/>
      </c>
      <c r="H826" s="266"/>
      <c r="I826" s="221"/>
      <c r="J826" s="254">
        <f t="shared" si="339"/>
        <v>0</v>
      </c>
      <c r="K826" s="254" t="e">
        <f t="shared" si="340"/>
        <v>#VALUE!</v>
      </c>
      <c r="L826" s="254">
        <f t="shared" si="337"/>
        <v>0</v>
      </c>
      <c r="M826" s="255" t="str">
        <f t="shared" si="338"/>
        <v/>
      </c>
      <c r="N826" s="237"/>
      <c r="O826" s="224"/>
      <c r="P826" s="224"/>
      <c r="Q826" s="224"/>
      <c r="R826" s="225"/>
      <c r="S826" s="225"/>
      <c r="T826" s="225"/>
      <c r="U826" s="226"/>
      <c r="V826" s="223"/>
      <c r="W826" s="224"/>
      <c r="X826" s="238"/>
      <c r="Y826" s="239"/>
      <c r="Z826" s="225"/>
      <c r="AA826" s="224"/>
      <c r="AB826" s="236"/>
      <c r="CC826" s="217"/>
      <c r="CD826" s="227"/>
    </row>
    <row r="827" spans="2:82" ht="30" customHeight="1" x14ac:dyDescent="0.3">
      <c r="B827" s="217"/>
      <c r="C827" s="227"/>
      <c r="D827" s="227"/>
      <c r="E827" s="219" t="str">
        <f t="shared" si="341"/>
        <v/>
      </c>
      <c r="F827" s="220"/>
      <c r="G827" s="274" t="str">
        <f>IFERROR(VLOOKUP(F827,'Data (hidden)'!N810:O955,2,FALSE),"")</f>
        <v/>
      </c>
      <c r="H827" s="266"/>
      <c r="I827" s="221"/>
      <c r="J827" s="254">
        <f t="shared" si="339"/>
        <v>0</v>
      </c>
      <c r="K827" s="254" t="e">
        <f t="shared" si="340"/>
        <v>#VALUE!</v>
      </c>
      <c r="L827" s="254">
        <f t="shared" si="337"/>
        <v>0</v>
      </c>
      <c r="M827" s="255" t="str">
        <f t="shared" si="338"/>
        <v/>
      </c>
      <c r="N827" s="237"/>
      <c r="O827" s="224"/>
      <c r="P827" s="224"/>
      <c r="Q827" s="224"/>
      <c r="R827" s="225"/>
      <c r="S827" s="225"/>
      <c r="T827" s="225"/>
      <c r="U827" s="226"/>
      <c r="V827" s="223"/>
      <c r="W827" s="224"/>
      <c r="X827" s="238"/>
      <c r="Y827" s="239"/>
      <c r="Z827" s="225"/>
      <c r="AA827" s="224"/>
      <c r="AB827" s="236"/>
      <c r="CC827" s="217"/>
      <c r="CD827" s="227"/>
    </row>
    <row r="828" spans="2:82" ht="30" customHeight="1" x14ac:dyDescent="0.3">
      <c r="B828" s="217"/>
      <c r="C828" s="227"/>
      <c r="D828" s="227"/>
      <c r="E828" s="219" t="str">
        <f t="shared" si="341"/>
        <v/>
      </c>
      <c r="F828" s="220"/>
      <c r="G828" s="274" t="str">
        <f>IFERROR(VLOOKUP(F828,'Data (hidden)'!N811:O956,2,FALSE),"")</f>
        <v/>
      </c>
      <c r="H828" s="266"/>
      <c r="I828" s="221"/>
      <c r="J828" s="254">
        <f t="shared" si="339"/>
        <v>0</v>
      </c>
      <c r="K828" s="254" t="e">
        <f t="shared" si="340"/>
        <v>#VALUE!</v>
      </c>
      <c r="L828" s="254">
        <f t="shared" si="337"/>
        <v>0</v>
      </c>
      <c r="M828" s="255" t="str">
        <f t="shared" si="338"/>
        <v/>
      </c>
      <c r="N828" s="237"/>
      <c r="O828" s="224"/>
      <c r="P828" s="224"/>
      <c r="Q828" s="224"/>
      <c r="R828" s="225"/>
      <c r="S828" s="225"/>
      <c r="T828" s="225"/>
      <c r="U828" s="226"/>
      <c r="V828" s="223"/>
      <c r="W828" s="224"/>
      <c r="X828" s="238"/>
      <c r="Y828" s="239"/>
      <c r="Z828" s="225"/>
      <c r="AA828" s="224"/>
      <c r="AB828" s="236"/>
      <c r="CC828" s="217"/>
      <c r="CD828" s="227"/>
    </row>
    <row r="829" spans="2:82" ht="30" customHeight="1" x14ac:dyDescent="0.3">
      <c r="B829" s="217"/>
      <c r="C829" s="227"/>
      <c r="D829" s="227"/>
      <c r="E829" s="219" t="str">
        <f t="shared" si="341"/>
        <v/>
      </c>
      <c r="F829" s="220"/>
      <c r="G829" s="274" t="str">
        <f>IFERROR(VLOOKUP(F829,'Data (hidden)'!N812:O957,2,FALSE),"")</f>
        <v/>
      </c>
      <c r="H829" s="266"/>
      <c r="I829" s="221"/>
      <c r="J829" s="254">
        <f t="shared" si="339"/>
        <v>0</v>
      </c>
      <c r="K829" s="254" t="e">
        <f t="shared" si="340"/>
        <v>#VALUE!</v>
      </c>
      <c r="L829" s="254">
        <f t="shared" si="337"/>
        <v>0</v>
      </c>
      <c r="M829" s="255" t="str">
        <f t="shared" si="338"/>
        <v/>
      </c>
      <c r="N829" s="237"/>
      <c r="O829" s="224"/>
      <c r="P829" s="224"/>
      <c r="Q829" s="224"/>
      <c r="R829" s="225"/>
      <c r="S829" s="225"/>
      <c r="T829" s="225"/>
      <c r="U829" s="226"/>
      <c r="V829" s="223"/>
      <c r="W829" s="224"/>
      <c r="X829" s="238"/>
      <c r="Y829" s="239"/>
      <c r="Z829" s="225"/>
      <c r="AA829" s="224"/>
      <c r="AB829" s="236"/>
      <c r="CC829" s="217"/>
      <c r="CD829" s="227"/>
    </row>
    <row r="830" spans="2:82" ht="30" customHeight="1" x14ac:dyDescent="0.3">
      <c r="B830" s="217"/>
      <c r="C830" s="227"/>
      <c r="D830" s="227"/>
      <c r="E830" s="219" t="str">
        <f t="shared" si="341"/>
        <v/>
      </c>
      <c r="F830" s="220"/>
      <c r="G830" s="274" t="str">
        <f>IFERROR(VLOOKUP(F830,'Data (hidden)'!N813:O958,2,FALSE),"")</f>
        <v/>
      </c>
      <c r="H830" s="266"/>
      <c r="I830" s="221"/>
      <c r="J830" s="254">
        <f t="shared" si="339"/>
        <v>0</v>
      </c>
      <c r="K830" s="254" t="e">
        <f t="shared" si="340"/>
        <v>#VALUE!</v>
      </c>
      <c r="L830" s="254">
        <f t="shared" si="337"/>
        <v>0</v>
      </c>
      <c r="M830" s="255" t="str">
        <f t="shared" si="338"/>
        <v/>
      </c>
      <c r="N830" s="237"/>
      <c r="O830" s="224"/>
      <c r="P830" s="224"/>
      <c r="Q830" s="224"/>
      <c r="R830" s="225"/>
      <c r="S830" s="225"/>
      <c r="T830" s="225"/>
      <c r="U830" s="226"/>
      <c r="V830" s="223"/>
      <c r="W830" s="224"/>
      <c r="X830" s="238"/>
      <c r="Y830" s="239"/>
      <c r="Z830" s="225"/>
      <c r="AA830" s="224"/>
      <c r="AB830" s="236"/>
      <c r="CC830" s="217"/>
      <c r="CD830" s="227"/>
    </row>
    <row r="831" spans="2:82" ht="30" customHeight="1" x14ac:dyDescent="0.3">
      <c r="B831" s="217"/>
      <c r="C831" s="227"/>
      <c r="D831" s="227"/>
      <c r="E831" s="219" t="str">
        <f t="shared" si="341"/>
        <v/>
      </c>
      <c r="F831" s="220"/>
      <c r="G831" s="274" t="str">
        <f>IFERROR(VLOOKUP(F831,'Data (hidden)'!N814:O959,2,FALSE),"")</f>
        <v/>
      </c>
      <c r="H831" s="266"/>
      <c r="I831" s="221"/>
      <c r="J831" s="254">
        <f t="shared" si="339"/>
        <v>0</v>
      </c>
      <c r="K831" s="254" t="e">
        <f t="shared" si="340"/>
        <v>#VALUE!</v>
      </c>
      <c r="L831" s="254">
        <f t="shared" si="337"/>
        <v>0</v>
      </c>
      <c r="M831" s="255" t="str">
        <f t="shared" si="338"/>
        <v/>
      </c>
      <c r="N831" s="237"/>
      <c r="O831" s="224"/>
      <c r="P831" s="224"/>
      <c r="Q831" s="224"/>
      <c r="R831" s="225"/>
      <c r="S831" s="225"/>
      <c r="T831" s="225"/>
      <c r="U831" s="226"/>
      <c r="V831" s="223"/>
      <c r="W831" s="224"/>
      <c r="X831" s="238"/>
      <c r="Y831" s="239"/>
      <c r="Z831" s="225"/>
      <c r="AA831" s="224"/>
      <c r="AB831" s="236"/>
      <c r="CC831" s="217"/>
      <c r="CD831" s="227"/>
    </row>
    <row r="832" spans="2:82" ht="30" customHeight="1" x14ac:dyDescent="0.3">
      <c r="B832" s="217"/>
      <c r="C832" s="227"/>
      <c r="D832" s="227"/>
      <c r="E832" s="219" t="str">
        <f t="shared" si="341"/>
        <v/>
      </c>
      <c r="F832" s="220"/>
      <c r="G832" s="274" t="str">
        <f>IFERROR(VLOOKUP(F832,'Data (hidden)'!N815:O960,2,FALSE),"")</f>
        <v/>
      </c>
      <c r="H832" s="266"/>
      <c r="I832" s="221"/>
      <c r="J832" s="254">
        <f t="shared" si="339"/>
        <v>0</v>
      </c>
      <c r="K832" s="254" t="e">
        <f t="shared" si="340"/>
        <v>#VALUE!</v>
      </c>
      <c r="L832" s="254">
        <f t="shared" si="337"/>
        <v>0</v>
      </c>
      <c r="M832" s="255" t="str">
        <f t="shared" si="338"/>
        <v/>
      </c>
      <c r="N832" s="237"/>
      <c r="O832" s="224"/>
      <c r="P832" s="224"/>
      <c r="Q832" s="224"/>
      <c r="R832" s="225"/>
      <c r="S832" s="225"/>
      <c r="T832" s="225"/>
      <c r="U832" s="226"/>
      <c r="V832" s="223"/>
      <c r="W832" s="224"/>
      <c r="X832" s="238"/>
      <c r="Y832" s="239"/>
      <c r="Z832" s="225"/>
      <c r="AA832" s="224"/>
      <c r="AB832" s="236"/>
      <c r="CC832" s="217"/>
      <c r="CD832" s="227"/>
    </row>
    <row r="833" spans="2:82" ht="30" customHeight="1" x14ac:dyDescent="0.3">
      <c r="B833" s="217"/>
      <c r="C833" s="227"/>
      <c r="D833" s="227"/>
      <c r="E833" s="219" t="str">
        <f t="shared" si="341"/>
        <v/>
      </c>
      <c r="F833" s="220"/>
      <c r="G833" s="274" t="str">
        <f>IFERROR(VLOOKUP(F833,'Data (hidden)'!N816:O961,2,FALSE),"")</f>
        <v/>
      </c>
      <c r="H833" s="266"/>
      <c r="I833" s="221"/>
      <c r="J833" s="254">
        <f t="shared" si="339"/>
        <v>0</v>
      </c>
      <c r="K833" s="254" t="e">
        <f t="shared" si="340"/>
        <v>#VALUE!</v>
      </c>
      <c r="L833" s="254">
        <f t="shared" si="337"/>
        <v>0</v>
      </c>
      <c r="M833" s="255" t="str">
        <f t="shared" si="338"/>
        <v/>
      </c>
      <c r="N833" s="237"/>
      <c r="O833" s="224"/>
      <c r="P833" s="224"/>
      <c r="Q833" s="224"/>
      <c r="R833" s="225"/>
      <c r="S833" s="225"/>
      <c r="T833" s="225"/>
      <c r="U833" s="226"/>
      <c r="V833" s="223"/>
      <c r="W833" s="224"/>
      <c r="X833" s="238"/>
      <c r="Y833" s="239"/>
      <c r="Z833" s="225"/>
      <c r="AA833" s="224"/>
      <c r="AB833" s="236"/>
      <c r="CC833" s="217"/>
      <c r="CD833" s="227"/>
    </row>
    <row r="834" spans="2:82" ht="30" customHeight="1" x14ac:dyDescent="0.3">
      <c r="B834" s="217"/>
      <c r="C834" s="227"/>
      <c r="D834" s="227"/>
      <c r="E834" s="219" t="str">
        <f t="shared" si="341"/>
        <v/>
      </c>
      <c r="F834" s="220"/>
      <c r="G834" s="274" t="str">
        <f>IFERROR(VLOOKUP(F834,'Data (hidden)'!N817:O962,2,FALSE),"")</f>
        <v/>
      </c>
      <c r="H834" s="266"/>
      <c r="I834" s="221"/>
      <c r="J834" s="254">
        <f t="shared" si="339"/>
        <v>0</v>
      </c>
      <c r="K834" s="254" t="e">
        <f t="shared" si="340"/>
        <v>#VALUE!</v>
      </c>
      <c r="L834" s="254">
        <f t="shared" si="337"/>
        <v>0</v>
      </c>
      <c r="M834" s="255" t="str">
        <f t="shared" si="338"/>
        <v/>
      </c>
      <c r="N834" s="237"/>
      <c r="O834" s="224"/>
      <c r="P834" s="224"/>
      <c r="Q834" s="224"/>
      <c r="R834" s="225"/>
      <c r="S834" s="225"/>
      <c r="T834" s="225"/>
      <c r="U834" s="226"/>
      <c r="V834" s="223"/>
      <c r="W834" s="224"/>
      <c r="X834" s="238"/>
      <c r="Y834" s="239"/>
      <c r="Z834" s="225"/>
      <c r="AA834" s="224"/>
      <c r="AB834" s="236"/>
      <c r="CC834" s="217"/>
      <c r="CD834" s="227"/>
    </row>
    <row r="835" spans="2:82" ht="30" customHeight="1" x14ac:dyDescent="0.3">
      <c r="B835" s="217"/>
      <c r="C835" s="227"/>
      <c r="D835" s="227"/>
      <c r="E835" s="219" t="str">
        <f t="shared" si="341"/>
        <v/>
      </c>
      <c r="F835" s="220"/>
      <c r="G835" s="274" t="str">
        <f>IFERROR(VLOOKUP(F835,'Data (hidden)'!N818:O963,2,FALSE),"")</f>
        <v/>
      </c>
      <c r="H835" s="266"/>
      <c r="I835" s="221"/>
      <c r="J835" s="254">
        <f t="shared" si="339"/>
        <v>0</v>
      </c>
      <c r="K835" s="254" t="e">
        <f t="shared" si="340"/>
        <v>#VALUE!</v>
      </c>
      <c r="L835" s="254">
        <f t="shared" si="337"/>
        <v>0</v>
      </c>
      <c r="M835" s="255" t="str">
        <f t="shared" si="338"/>
        <v/>
      </c>
      <c r="N835" s="237"/>
      <c r="O835" s="224"/>
      <c r="P835" s="224"/>
      <c r="Q835" s="224"/>
      <c r="R835" s="225"/>
      <c r="S835" s="225"/>
      <c r="T835" s="225"/>
      <c r="U835" s="226"/>
      <c r="V835" s="223"/>
      <c r="W835" s="224"/>
      <c r="X835" s="238"/>
      <c r="Y835" s="239"/>
      <c r="Z835" s="225"/>
      <c r="AA835" s="224"/>
      <c r="AB835" s="236"/>
      <c r="CC835" s="217"/>
      <c r="CD835" s="227"/>
    </row>
    <row r="836" spans="2:82" ht="30" customHeight="1" x14ac:dyDescent="0.3">
      <c r="B836" s="217"/>
      <c r="C836" s="227"/>
      <c r="D836" s="227"/>
      <c r="E836" s="219" t="str">
        <f t="shared" si="341"/>
        <v/>
      </c>
      <c r="F836" s="220"/>
      <c r="G836" s="274" t="str">
        <f>IFERROR(VLOOKUP(F836,'Data (hidden)'!N819:O964,2,FALSE),"")</f>
        <v/>
      </c>
      <c r="H836" s="266"/>
      <c r="I836" s="221"/>
      <c r="J836" s="254">
        <f t="shared" si="339"/>
        <v>0</v>
      </c>
      <c r="K836" s="254" t="e">
        <f t="shared" si="340"/>
        <v>#VALUE!</v>
      </c>
      <c r="L836" s="254">
        <f t="shared" si="337"/>
        <v>0</v>
      </c>
      <c r="M836" s="255" t="str">
        <f t="shared" si="338"/>
        <v/>
      </c>
      <c r="N836" s="237"/>
      <c r="O836" s="224"/>
      <c r="P836" s="224"/>
      <c r="Q836" s="224"/>
      <c r="R836" s="225"/>
      <c r="S836" s="225"/>
      <c r="T836" s="225"/>
      <c r="U836" s="226"/>
      <c r="V836" s="223"/>
      <c r="W836" s="224"/>
      <c r="X836" s="238"/>
      <c r="Y836" s="239"/>
      <c r="Z836" s="225"/>
      <c r="AA836" s="224"/>
      <c r="AB836" s="236"/>
      <c r="CC836" s="217"/>
      <c r="CD836" s="227"/>
    </row>
    <row r="837" spans="2:82" ht="30" customHeight="1" x14ac:dyDescent="0.3">
      <c r="B837" s="217"/>
      <c r="C837" s="227"/>
      <c r="D837" s="227"/>
      <c r="E837" s="219" t="str">
        <f t="shared" si="341"/>
        <v/>
      </c>
      <c r="F837" s="220"/>
      <c r="G837" s="274" t="str">
        <f>IFERROR(VLOOKUP(F837,'Data (hidden)'!N820:O965,2,FALSE),"")</f>
        <v/>
      </c>
      <c r="H837" s="266"/>
      <c r="I837" s="221"/>
      <c r="J837" s="254">
        <f t="shared" si="339"/>
        <v>0</v>
      </c>
      <c r="K837" s="254" t="e">
        <f t="shared" si="340"/>
        <v>#VALUE!</v>
      </c>
      <c r="L837" s="254">
        <f t="shared" si="337"/>
        <v>0</v>
      </c>
      <c r="M837" s="255" t="str">
        <f t="shared" si="338"/>
        <v/>
      </c>
      <c r="N837" s="237"/>
      <c r="O837" s="224"/>
      <c r="P837" s="224"/>
      <c r="Q837" s="224"/>
      <c r="R837" s="225"/>
      <c r="S837" s="225"/>
      <c r="T837" s="225"/>
      <c r="U837" s="226"/>
      <c r="V837" s="223"/>
      <c r="W837" s="224"/>
      <c r="X837" s="238"/>
      <c r="Y837" s="239"/>
      <c r="Z837" s="225"/>
      <c r="AA837" s="224"/>
      <c r="AB837" s="236"/>
      <c r="CC837" s="217"/>
      <c r="CD837" s="227"/>
    </row>
    <row r="838" spans="2:82" ht="30" customHeight="1" x14ac:dyDescent="0.3">
      <c r="B838" s="217"/>
      <c r="C838" s="227"/>
      <c r="D838" s="227"/>
      <c r="E838" s="219" t="str">
        <f t="shared" si="341"/>
        <v/>
      </c>
      <c r="F838" s="220"/>
      <c r="G838" s="274" t="str">
        <f>IFERROR(VLOOKUP(F838,'Data (hidden)'!N821:O966,2,FALSE),"")</f>
        <v/>
      </c>
      <c r="H838" s="266"/>
      <c r="I838" s="221"/>
      <c r="J838" s="254">
        <f t="shared" si="339"/>
        <v>0</v>
      </c>
      <c r="K838" s="254" t="e">
        <f t="shared" si="340"/>
        <v>#VALUE!</v>
      </c>
      <c r="L838" s="254">
        <f t="shared" si="337"/>
        <v>0</v>
      </c>
      <c r="M838" s="255" t="str">
        <f t="shared" si="338"/>
        <v/>
      </c>
      <c r="N838" s="237"/>
      <c r="O838" s="224"/>
      <c r="P838" s="224"/>
      <c r="Q838" s="224"/>
      <c r="R838" s="225"/>
      <c r="S838" s="225"/>
      <c r="T838" s="225"/>
      <c r="U838" s="226"/>
      <c r="V838" s="223"/>
      <c r="W838" s="224"/>
      <c r="X838" s="238"/>
      <c r="Y838" s="239"/>
      <c r="Z838" s="225"/>
      <c r="AA838" s="224"/>
      <c r="AB838" s="236"/>
      <c r="CC838" s="217"/>
      <c r="CD838" s="227"/>
    </row>
    <row r="839" spans="2:82" ht="30" customHeight="1" x14ac:dyDescent="0.3">
      <c r="B839" s="217"/>
      <c r="C839" s="227"/>
      <c r="D839" s="227"/>
      <c r="E839" s="219" t="str">
        <f t="shared" si="341"/>
        <v/>
      </c>
      <c r="F839" s="220"/>
      <c r="G839" s="274" t="str">
        <f>IFERROR(VLOOKUP(F839,'Data (hidden)'!N822:O967,2,FALSE),"")</f>
        <v/>
      </c>
      <c r="H839" s="266"/>
      <c r="I839" s="221"/>
      <c r="J839" s="254">
        <f t="shared" si="339"/>
        <v>0</v>
      </c>
      <c r="K839" s="254" t="e">
        <f t="shared" si="340"/>
        <v>#VALUE!</v>
      </c>
      <c r="L839" s="254">
        <f t="shared" si="337"/>
        <v>0</v>
      </c>
      <c r="M839" s="255" t="str">
        <f t="shared" si="338"/>
        <v/>
      </c>
      <c r="N839" s="237"/>
      <c r="O839" s="224"/>
      <c r="P839" s="224"/>
      <c r="Q839" s="224"/>
      <c r="R839" s="225"/>
      <c r="S839" s="225"/>
      <c r="T839" s="225"/>
      <c r="U839" s="226"/>
      <c r="V839" s="223"/>
      <c r="W839" s="224"/>
      <c r="X839" s="238"/>
      <c r="Y839" s="239"/>
      <c r="Z839" s="225"/>
      <c r="AA839" s="224"/>
      <c r="AB839" s="236"/>
      <c r="CC839" s="217"/>
      <c r="CD839" s="227"/>
    </row>
    <row r="840" spans="2:82" ht="30" customHeight="1" x14ac:dyDescent="0.3">
      <c r="B840" s="217"/>
      <c r="C840" s="227"/>
      <c r="D840" s="227"/>
      <c r="E840" s="219" t="str">
        <f t="shared" si="341"/>
        <v/>
      </c>
      <c r="F840" s="220"/>
      <c r="G840" s="274" t="str">
        <f>IFERROR(VLOOKUP(F840,'Data (hidden)'!N823:O968,2,FALSE),"")</f>
        <v/>
      </c>
      <c r="H840" s="266"/>
      <c r="I840" s="221"/>
      <c r="J840" s="254">
        <f t="shared" si="339"/>
        <v>0</v>
      </c>
      <c r="K840" s="254" t="e">
        <f t="shared" si="340"/>
        <v>#VALUE!</v>
      </c>
      <c r="L840" s="254">
        <f t="shared" si="337"/>
        <v>0</v>
      </c>
      <c r="M840" s="255" t="str">
        <f t="shared" si="338"/>
        <v/>
      </c>
      <c r="N840" s="237"/>
      <c r="O840" s="224"/>
      <c r="P840" s="224"/>
      <c r="Q840" s="224"/>
      <c r="R840" s="225"/>
      <c r="S840" s="225"/>
      <c r="T840" s="225"/>
      <c r="U840" s="226"/>
      <c r="V840" s="223"/>
      <c r="W840" s="224"/>
      <c r="X840" s="238"/>
      <c r="Y840" s="239"/>
      <c r="Z840" s="225"/>
      <c r="AA840" s="224"/>
      <c r="AB840" s="236"/>
      <c r="CC840" s="217"/>
      <c r="CD840" s="227"/>
    </row>
    <row r="841" spans="2:82" ht="30" customHeight="1" x14ac:dyDescent="0.3">
      <c r="B841" s="217"/>
      <c r="C841" s="227"/>
      <c r="D841" s="227"/>
      <c r="E841" s="219" t="str">
        <f t="shared" si="341"/>
        <v/>
      </c>
      <c r="F841" s="220"/>
      <c r="G841" s="274" t="str">
        <f>IFERROR(VLOOKUP(F841,'Data (hidden)'!N824:O969,2,FALSE),"")</f>
        <v/>
      </c>
      <c r="H841" s="266"/>
      <c r="I841" s="221"/>
      <c r="J841" s="254">
        <f t="shared" si="339"/>
        <v>0</v>
      </c>
      <c r="K841" s="254" t="e">
        <f t="shared" si="340"/>
        <v>#VALUE!</v>
      </c>
      <c r="L841" s="254">
        <f t="shared" si="337"/>
        <v>0</v>
      </c>
      <c r="M841" s="255" t="str">
        <f t="shared" si="338"/>
        <v/>
      </c>
      <c r="N841" s="237"/>
      <c r="O841" s="224"/>
      <c r="P841" s="224"/>
      <c r="Q841" s="224"/>
      <c r="R841" s="225"/>
      <c r="S841" s="225"/>
      <c r="T841" s="225"/>
      <c r="U841" s="226"/>
      <c r="V841" s="223"/>
      <c r="W841" s="224"/>
      <c r="X841" s="238"/>
      <c r="Y841" s="239"/>
      <c r="Z841" s="225"/>
      <c r="AA841" s="224"/>
      <c r="AB841" s="236"/>
      <c r="CC841" s="217"/>
      <c r="CD841" s="227"/>
    </row>
    <row r="842" spans="2:82" ht="30" customHeight="1" x14ac:dyDescent="0.3">
      <c r="B842" s="217"/>
      <c r="C842" s="227"/>
      <c r="D842" s="227"/>
      <c r="E842" s="219" t="str">
        <f t="shared" si="341"/>
        <v/>
      </c>
      <c r="F842" s="220"/>
      <c r="G842" s="274" t="str">
        <f>IFERROR(VLOOKUP(F842,'Data (hidden)'!N825:O970,2,FALSE),"")</f>
        <v/>
      </c>
      <c r="H842" s="266"/>
      <c r="I842" s="221"/>
      <c r="J842" s="254">
        <f t="shared" si="339"/>
        <v>0</v>
      </c>
      <c r="K842" s="254" t="e">
        <f t="shared" si="340"/>
        <v>#VALUE!</v>
      </c>
      <c r="L842" s="254">
        <f t="shared" si="337"/>
        <v>0</v>
      </c>
      <c r="M842" s="255" t="str">
        <f t="shared" si="338"/>
        <v/>
      </c>
      <c r="N842" s="237"/>
      <c r="O842" s="224"/>
      <c r="P842" s="224"/>
      <c r="Q842" s="224"/>
      <c r="R842" s="225"/>
      <c r="S842" s="225"/>
      <c r="T842" s="225"/>
      <c r="U842" s="226"/>
      <c r="V842" s="223"/>
      <c r="W842" s="224"/>
      <c r="X842" s="238"/>
      <c r="Y842" s="239"/>
      <c r="Z842" s="225"/>
      <c r="AA842" s="224"/>
      <c r="AB842" s="236"/>
      <c r="CC842" s="217"/>
      <c r="CD842" s="227"/>
    </row>
    <row r="843" spans="2:82" ht="30" customHeight="1" x14ac:dyDescent="0.3">
      <c r="B843" s="217"/>
      <c r="C843" s="227"/>
      <c r="D843" s="227"/>
      <c r="E843" s="219" t="str">
        <f t="shared" si="341"/>
        <v/>
      </c>
      <c r="F843" s="220"/>
      <c r="G843" s="274" t="str">
        <f>IFERROR(VLOOKUP(F843,'Data (hidden)'!N826:O971,2,FALSE),"")</f>
        <v/>
      </c>
      <c r="H843" s="266"/>
      <c r="I843" s="221"/>
      <c r="J843" s="254">
        <f t="shared" si="339"/>
        <v>0</v>
      </c>
      <c r="K843" s="254" t="e">
        <f t="shared" si="340"/>
        <v>#VALUE!</v>
      </c>
      <c r="L843" s="254">
        <f t="shared" si="337"/>
        <v>0</v>
      </c>
      <c r="M843" s="255" t="str">
        <f t="shared" si="338"/>
        <v/>
      </c>
      <c r="N843" s="237"/>
      <c r="O843" s="224"/>
      <c r="P843" s="224"/>
      <c r="Q843" s="224"/>
      <c r="R843" s="225"/>
      <c r="S843" s="225"/>
      <c r="T843" s="225"/>
      <c r="U843" s="226"/>
      <c r="V843" s="223"/>
      <c r="W843" s="224"/>
      <c r="X843" s="238"/>
      <c r="Y843" s="239"/>
      <c r="Z843" s="225"/>
      <c r="AA843" s="224"/>
      <c r="AB843" s="236"/>
      <c r="CC843" s="217"/>
      <c r="CD843" s="227"/>
    </row>
    <row r="844" spans="2:82" ht="30" customHeight="1" x14ac:dyDescent="0.3">
      <c r="B844" s="217"/>
      <c r="C844" s="227"/>
      <c r="D844" s="227"/>
      <c r="E844" s="219" t="str">
        <f t="shared" si="341"/>
        <v/>
      </c>
      <c r="F844" s="220"/>
      <c r="G844" s="274" t="str">
        <f>IFERROR(VLOOKUP(F844,'Data (hidden)'!N827:O972,2,FALSE),"")</f>
        <v/>
      </c>
      <c r="H844" s="266"/>
      <c r="I844" s="221"/>
      <c r="J844" s="254">
        <f t="shared" si="339"/>
        <v>0</v>
      </c>
      <c r="K844" s="254" t="e">
        <f t="shared" si="340"/>
        <v>#VALUE!</v>
      </c>
      <c r="L844" s="254">
        <f t="shared" si="337"/>
        <v>0</v>
      </c>
      <c r="M844" s="255" t="str">
        <f t="shared" si="338"/>
        <v/>
      </c>
      <c r="N844" s="237"/>
      <c r="O844" s="224"/>
      <c r="P844" s="224"/>
      <c r="Q844" s="224"/>
      <c r="R844" s="225"/>
      <c r="S844" s="225"/>
      <c r="T844" s="225"/>
      <c r="U844" s="226"/>
      <c r="V844" s="223"/>
      <c r="W844" s="224"/>
      <c r="X844" s="238"/>
      <c r="Y844" s="239"/>
      <c r="Z844" s="225"/>
      <c r="AA844" s="224"/>
      <c r="AB844" s="236"/>
      <c r="CC844" s="217"/>
      <c r="CD844" s="227"/>
    </row>
    <row r="845" spans="2:82" ht="30" customHeight="1" x14ac:dyDescent="0.3">
      <c r="B845" s="217"/>
      <c r="C845" s="227"/>
      <c r="D845" s="227"/>
      <c r="E845" s="219" t="str">
        <f t="shared" si="341"/>
        <v/>
      </c>
      <c r="F845" s="220"/>
      <c r="G845" s="274" t="str">
        <f>IFERROR(VLOOKUP(F845,'Data (hidden)'!N828:O973,2,FALSE),"")</f>
        <v/>
      </c>
      <c r="H845" s="266"/>
      <c r="I845" s="221"/>
      <c r="J845" s="254">
        <f t="shared" si="339"/>
        <v>0</v>
      </c>
      <c r="K845" s="254" t="e">
        <f t="shared" si="340"/>
        <v>#VALUE!</v>
      </c>
      <c r="L845" s="254">
        <f t="shared" si="337"/>
        <v>0</v>
      </c>
      <c r="M845" s="255" t="str">
        <f t="shared" si="338"/>
        <v/>
      </c>
      <c r="N845" s="237"/>
      <c r="O845" s="224"/>
      <c r="P845" s="224"/>
      <c r="Q845" s="224"/>
      <c r="R845" s="225"/>
      <c r="S845" s="225"/>
      <c r="T845" s="225"/>
      <c r="U845" s="226"/>
      <c r="V845" s="223"/>
      <c r="W845" s="224"/>
      <c r="X845" s="238"/>
      <c r="Y845" s="239"/>
      <c r="Z845" s="225"/>
      <c r="AA845" s="224"/>
      <c r="AB845" s="236"/>
      <c r="CC845" s="217"/>
      <c r="CD845" s="227"/>
    </row>
    <row r="846" spans="2:82" ht="30" customHeight="1" x14ac:dyDescent="0.3">
      <c r="B846" s="217"/>
      <c r="C846" s="227"/>
      <c r="D846" s="227"/>
      <c r="E846" s="219" t="str">
        <f t="shared" si="341"/>
        <v/>
      </c>
      <c r="F846" s="220"/>
      <c r="G846" s="274" t="str">
        <f>IFERROR(VLOOKUP(F846,'Data (hidden)'!N829:O974,2,FALSE),"")</f>
        <v/>
      </c>
      <c r="H846" s="266"/>
      <c r="I846" s="221"/>
      <c r="J846" s="254">
        <f t="shared" si="339"/>
        <v>0</v>
      </c>
      <c r="K846" s="254" t="e">
        <f t="shared" si="340"/>
        <v>#VALUE!</v>
      </c>
      <c r="L846" s="254">
        <f t="shared" si="337"/>
        <v>0</v>
      </c>
      <c r="M846" s="255" t="str">
        <f t="shared" si="338"/>
        <v/>
      </c>
      <c r="N846" s="237"/>
      <c r="O846" s="224"/>
      <c r="P846" s="224"/>
      <c r="Q846" s="224"/>
      <c r="R846" s="225"/>
      <c r="S846" s="225"/>
      <c r="T846" s="225"/>
      <c r="U846" s="226"/>
      <c r="V846" s="223"/>
      <c r="W846" s="224"/>
      <c r="X846" s="238"/>
      <c r="Y846" s="239"/>
      <c r="Z846" s="225"/>
      <c r="AA846" s="224"/>
      <c r="AB846" s="236"/>
      <c r="CC846" s="217"/>
      <c r="CD846" s="227"/>
    </row>
    <row r="847" spans="2:82" ht="30" customHeight="1" x14ac:dyDescent="0.3">
      <c r="B847" s="217"/>
      <c r="C847" s="227"/>
      <c r="D847" s="227"/>
      <c r="E847" s="219" t="str">
        <f t="shared" si="341"/>
        <v/>
      </c>
      <c r="F847" s="220"/>
      <c r="G847" s="274" t="str">
        <f>IFERROR(VLOOKUP(F847,'Data (hidden)'!N830:O975,2,FALSE),"")</f>
        <v/>
      </c>
      <c r="H847" s="266"/>
      <c r="I847" s="221"/>
      <c r="J847" s="254">
        <f t="shared" si="339"/>
        <v>0</v>
      </c>
      <c r="K847" s="254" t="e">
        <f t="shared" si="340"/>
        <v>#VALUE!</v>
      </c>
      <c r="L847" s="254">
        <f t="shared" si="337"/>
        <v>0</v>
      </c>
      <c r="M847" s="255" t="str">
        <f t="shared" si="338"/>
        <v/>
      </c>
      <c r="N847" s="237"/>
      <c r="O847" s="224"/>
      <c r="P847" s="224"/>
      <c r="Q847" s="224"/>
      <c r="R847" s="225"/>
      <c r="S847" s="225"/>
      <c r="T847" s="225"/>
      <c r="U847" s="226"/>
      <c r="V847" s="223"/>
      <c r="W847" s="224"/>
      <c r="X847" s="238"/>
      <c r="Y847" s="239"/>
      <c r="Z847" s="225"/>
      <c r="AA847" s="224"/>
      <c r="AB847" s="236"/>
      <c r="CC847" s="217"/>
      <c r="CD847" s="227"/>
    </row>
    <row r="848" spans="2:82" ht="30" customHeight="1" x14ac:dyDescent="0.3">
      <c r="B848" s="217"/>
      <c r="C848" s="227"/>
      <c r="D848" s="227"/>
      <c r="E848" s="219" t="str">
        <f t="shared" si="341"/>
        <v/>
      </c>
      <c r="F848" s="220"/>
      <c r="G848" s="274" t="str">
        <f>IFERROR(VLOOKUP(F848,'Data (hidden)'!N831:O976,2,FALSE),"")</f>
        <v/>
      </c>
      <c r="H848" s="266"/>
      <c r="I848" s="221"/>
      <c r="J848" s="254">
        <f t="shared" si="339"/>
        <v>0</v>
      </c>
      <c r="K848" s="254" t="e">
        <f t="shared" si="340"/>
        <v>#VALUE!</v>
      </c>
      <c r="L848" s="254">
        <f t="shared" si="337"/>
        <v>0</v>
      </c>
      <c r="M848" s="255" t="str">
        <f t="shared" si="338"/>
        <v/>
      </c>
      <c r="N848" s="237"/>
      <c r="O848" s="224"/>
      <c r="P848" s="224"/>
      <c r="Q848" s="224"/>
      <c r="R848" s="225"/>
      <c r="S848" s="225"/>
      <c r="T848" s="225"/>
      <c r="U848" s="226"/>
      <c r="V848" s="223"/>
      <c r="W848" s="224"/>
      <c r="X848" s="238"/>
      <c r="Y848" s="239"/>
      <c r="Z848" s="225"/>
      <c r="AA848" s="224"/>
      <c r="AB848" s="236"/>
      <c r="CC848" s="217"/>
      <c r="CD848" s="227"/>
    </row>
    <row r="849" spans="2:82" ht="30" customHeight="1" x14ac:dyDescent="0.3">
      <c r="B849" s="217"/>
      <c r="C849" s="227"/>
      <c r="D849" s="227"/>
      <c r="E849" s="219" t="str">
        <f t="shared" si="341"/>
        <v/>
      </c>
      <c r="F849" s="220"/>
      <c r="G849" s="274" t="str">
        <f>IFERROR(VLOOKUP(F849,'Data (hidden)'!N832:O977,2,FALSE),"")</f>
        <v/>
      </c>
      <c r="H849" s="266"/>
      <c r="I849" s="221"/>
      <c r="J849" s="254">
        <f t="shared" si="339"/>
        <v>0</v>
      </c>
      <c r="K849" s="254" t="e">
        <f t="shared" si="340"/>
        <v>#VALUE!</v>
      </c>
      <c r="L849" s="254">
        <f t="shared" si="337"/>
        <v>0</v>
      </c>
      <c r="M849" s="255" t="str">
        <f t="shared" si="338"/>
        <v/>
      </c>
      <c r="N849" s="237"/>
      <c r="O849" s="224"/>
      <c r="P849" s="224"/>
      <c r="Q849" s="224"/>
      <c r="R849" s="225"/>
      <c r="S849" s="225"/>
      <c r="T849" s="225"/>
      <c r="U849" s="226"/>
      <c r="V849" s="223"/>
      <c r="W849" s="224"/>
      <c r="X849" s="238"/>
      <c r="Y849" s="239"/>
      <c r="Z849" s="225"/>
      <c r="AA849" s="224"/>
      <c r="AB849" s="236"/>
      <c r="CC849" s="217"/>
      <c r="CD849" s="227"/>
    </row>
    <row r="850" spans="2:82" ht="30" customHeight="1" x14ac:dyDescent="0.3">
      <c r="B850" s="217"/>
      <c r="C850" s="227"/>
      <c r="D850" s="227"/>
      <c r="E850" s="219" t="str">
        <f t="shared" si="341"/>
        <v/>
      </c>
      <c r="F850" s="220"/>
      <c r="G850" s="274" t="str">
        <f>IFERROR(VLOOKUP(F850,'Data (hidden)'!N833:O978,2,FALSE),"")</f>
        <v/>
      </c>
      <c r="H850" s="266"/>
      <c r="I850" s="221"/>
      <c r="J850" s="254">
        <f t="shared" si="339"/>
        <v>0</v>
      </c>
      <c r="K850" s="254" t="e">
        <f t="shared" si="340"/>
        <v>#VALUE!</v>
      </c>
      <c r="L850" s="254">
        <f t="shared" si="337"/>
        <v>0</v>
      </c>
      <c r="M850" s="255" t="str">
        <f t="shared" si="338"/>
        <v/>
      </c>
      <c r="N850" s="237"/>
      <c r="O850" s="224"/>
      <c r="P850" s="224"/>
      <c r="Q850" s="224"/>
      <c r="R850" s="225"/>
      <c r="S850" s="225"/>
      <c r="T850" s="225"/>
      <c r="U850" s="226"/>
      <c r="V850" s="223"/>
      <c r="W850" s="224"/>
      <c r="X850" s="238"/>
      <c r="Y850" s="239"/>
      <c r="Z850" s="225"/>
      <c r="AA850" s="224"/>
      <c r="AB850" s="236"/>
      <c r="CC850" s="217"/>
      <c r="CD850" s="227"/>
    </row>
    <row r="851" spans="2:82" ht="30" customHeight="1" x14ac:dyDescent="0.3">
      <c r="B851" s="217"/>
      <c r="C851" s="227"/>
      <c r="D851" s="227"/>
      <c r="E851" s="219" t="str">
        <f t="shared" si="341"/>
        <v/>
      </c>
      <c r="F851" s="220"/>
      <c r="G851" s="274" t="str">
        <f>IFERROR(VLOOKUP(F851,'Data (hidden)'!N834:O979,2,FALSE),"")</f>
        <v/>
      </c>
      <c r="H851" s="266"/>
      <c r="I851" s="221"/>
      <c r="J851" s="254">
        <f t="shared" si="339"/>
        <v>0</v>
      </c>
      <c r="K851" s="254" t="e">
        <f t="shared" si="340"/>
        <v>#VALUE!</v>
      </c>
      <c r="L851" s="254">
        <f t="shared" ref="L851:L887" si="342">D851*0.01</f>
        <v>0</v>
      </c>
      <c r="M851" s="255" t="str">
        <f t="shared" ref="M851:M887" si="343">IFERROR(K851*I851,"")</f>
        <v/>
      </c>
      <c r="N851" s="237"/>
      <c r="O851" s="224"/>
      <c r="P851" s="224"/>
      <c r="Q851" s="224"/>
      <c r="R851" s="225"/>
      <c r="S851" s="225"/>
      <c r="T851" s="225"/>
      <c r="U851" s="226"/>
      <c r="V851" s="223"/>
      <c r="W851" s="224"/>
      <c r="X851" s="238"/>
      <c r="Y851" s="239"/>
      <c r="Z851" s="225"/>
      <c r="AA851" s="224"/>
      <c r="AB851" s="236"/>
      <c r="CC851" s="217"/>
      <c r="CD851" s="227"/>
    </row>
    <row r="852" spans="2:82" ht="30" customHeight="1" x14ac:dyDescent="0.3">
      <c r="B852" s="217"/>
      <c r="C852" s="227"/>
      <c r="D852" s="227"/>
      <c r="E852" s="219" t="str">
        <f t="shared" si="341"/>
        <v/>
      </c>
      <c r="F852" s="220"/>
      <c r="G852" s="274" t="str">
        <f>IFERROR(VLOOKUP(F852,'Data (hidden)'!N835:O980,2,FALSE),"")</f>
        <v/>
      </c>
      <c r="H852" s="266"/>
      <c r="I852" s="221"/>
      <c r="J852" s="254">
        <f t="shared" ref="J852:J887" si="344">H852*0.01</f>
        <v>0</v>
      </c>
      <c r="K852" s="254" t="e">
        <f t="shared" ref="K852:K887" si="345">E852*J852</f>
        <v>#VALUE!</v>
      </c>
      <c r="L852" s="254">
        <f t="shared" si="342"/>
        <v>0</v>
      </c>
      <c r="M852" s="255" t="str">
        <f t="shared" si="343"/>
        <v/>
      </c>
      <c r="N852" s="237"/>
      <c r="O852" s="224"/>
      <c r="P852" s="224"/>
      <c r="Q852" s="224"/>
      <c r="R852" s="225"/>
      <c r="S852" s="225"/>
      <c r="T852" s="225"/>
      <c r="U852" s="226"/>
      <c r="V852" s="223"/>
      <c r="W852" s="224"/>
      <c r="X852" s="238"/>
      <c r="Y852" s="239"/>
      <c r="Z852" s="225"/>
      <c r="AA852" s="224"/>
      <c r="AB852" s="236"/>
      <c r="CC852" s="217"/>
      <c r="CD852" s="227"/>
    </row>
    <row r="853" spans="2:82" ht="30" customHeight="1" x14ac:dyDescent="0.3">
      <c r="B853" s="217"/>
      <c r="C853" s="227"/>
      <c r="D853" s="227"/>
      <c r="E853" s="219" t="str">
        <f t="shared" si="341"/>
        <v/>
      </c>
      <c r="F853" s="220"/>
      <c r="G853" s="274" t="str">
        <f>IFERROR(VLOOKUP(F853,'Data (hidden)'!N836:O981,2,FALSE),"")</f>
        <v/>
      </c>
      <c r="H853" s="266"/>
      <c r="I853" s="221"/>
      <c r="J853" s="254">
        <f t="shared" si="344"/>
        <v>0</v>
      </c>
      <c r="K853" s="254" t="e">
        <f t="shared" si="345"/>
        <v>#VALUE!</v>
      </c>
      <c r="L853" s="254">
        <f t="shared" si="342"/>
        <v>0</v>
      </c>
      <c r="M853" s="255" t="str">
        <f t="shared" si="343"/>
        <v/>
      </c>
      <c r="N853" s="237"/>
      <c r="O853" s="224"/>
      <c r="P853" s="224"/>
      <c r="Q853" s="224"/>
      <c r="R853" s="225"/>
      <c r="S853" s="225"/>
      <c r="T853" s="225"/>
      <c r="U853" s="226"/>
      <c r="V853" s="223"/>
      <c r="W853" s="224"/>
      <c r="X853" s="238"/>
      <c r="Y853" s="239"/>
      <c r="Z853" s="225"/>
      <c r="AA853" s="224"/>
      <c r="AB853" s="236"/>
      <c r="CC853" s="217"/>
      <c r="CD853" s="227"/>
    </row>
    <row r="854" spans="2:82" ht="30" customHeight="1" x14ac:dyDescent="0.3">
      <c r="B854" s="217"/>
      <c r="C854" s="227"/>
      <c r="D854" s="227"/>
      <c r="E854" s="219" t="str">
        <f t="shared" si="341"/>
        <v/>
      </c>
      <c r="F854" s="220"/>
      <c r="G854" s="274" t="str">
        <f>IFERROR(VLOOKUP(F854,'Data (hidden)'!N837:O982,2,FALSE),"")</f>
        <v/>
      </c>
      <c r="H854" s="266"/>
      <c r="I854" s="221"/>
      <c r="J854" s="254">
        <f t="shared" si="344"/>
        <v>0</v>
      </c>
      <c r="K854" s="254" t="e">
        <f t="shared" si="345"/>
        <v>#VALUE!</v>
      </c>
      <c r="L854" s="254">
        <f t="shared" si="342"/>
        <v>0</v>
      </c>
      <c r="M854" s="255" t="str">
        <f t="shared" si="343"/>
        <v/>
      </c>
      <c r="N854" s="237"/>
      <c r="O854" s="224"/>
      <c r="P854" s="224"/>
      <c r="Q854" s="224"/>
      <c r="R854" s="225"/>
      <c r="S854" s="225"/>
      <c r="T854" s="225"/>
      <c r="U854" s="226"/>
      <c r="V854" s="223"/>
      <c r="W854" s="224"/>
      <c r="X854" s="238"/>
      <c r="Y854" s="239"/>
      <c r="Z854" s="225"/>
      <c r="AA854" s="224"/>
      <c r="AB854" s="236"/>
      <c r="CC854" s="217"/>
      <c r="CD854" s="227"/>
    </row>
    <row r="855" spans="2:82" ht="30" customHeight="1" x14ac:dyDescent="0.3">
      <c r="B855" s="217"/>
      <c r="C855" s="227"/>
      <c r="D855" s="227"/>
      <c r="E855" s="219" t="str">
        <f t="shared" si="341"/>
        <v/>
      </c>
      <c r="F855" s="220"/>
      <c r="G855" s="274" t="str">
        <f>IFERROR(VLOOKUP(F855,'Data (hidden)'!N838:O983,2,FALSE),"")</f>
        <v/>
      </c>
      <c r="H855" s="266"/>
      <c r="I855" s="221"/>
      <c r="J855" s="254">
        <f t="shared" si="344"/>
        <v>0</v>
      </c>
      <c r="K855" s="254" t="e">
        <f t="shared" si="345"/>
        <v>#VALUE!</v>
      </c>
      <c r="L855" s="254">
        <f t="shared" si="342"/>
        <v>0</v>
      </c>
      <c r="M855" s="255" t="str">
        <f t="shared" si="343"/>
        <v/>
      </c>
      <c r="N855" s="237"/>
      <c r="O855" s="224"/>
      <c r="P855" s="224"/>
      <c r="Q855" s="224"/>
      <c r="R855" s="225"/>
      <c r="S855" s="225"/>
      <c r="T855" s="225"/>
      <c r="U855" s="226"/>
      <c r="V855" s="223"/>
      <c r="W855" s="224"/>
      <c r="X855" s="238"/>
      <c r="Y855" s="239"/>
      <c r="Z855" s="225"/>
      <c r="AA855" s="224"/>
      <c r="AB855" s="236"/>
      <c r="CC855" s="217"/>
      <c r="CD855" s="227"/>
    </row>
    <row r="856" spans="2:82" ht="30" customHeight="1" x14ac:dyDescent="0.3">
      <c r="B856" s="217"/>
      <c r="C856" s="227"/>
      <c r="D856" s="227"/>
      <c r="E856" s="219" t="str">
        <f t="shared" si="341"/>
        <v/>
      </c>
      <c r="F856" s="220"/>
      <c r="G856" s="274" t="str">
        <f>IFERROR(VLOOKUP(F856,'Data (hidden)'!N839:O984,2,FALSE),"")</f>
        <v/>
      </c>
      <c r="H856" s="266"/>
      <c r="I856" s="221"/>
      <c r="J856" s="254">
        <f t="shared" si="344"/>
        <v>0</v>
      </c>
      <c r="K856" s="254" t="e">
        <f t="shared" si="345"/>
        <v>#VALUE!</v>
      </c>
      <c r="L856" s="254">
        <f t="shared" si="342"/>
        <v>0</v>
      </c>
      <c r="M856" s="255" t="str">
        <f t="shared" si="343"/>
        <v/>
      </c>
      <c r="N856" s="237"/>
      <c r="O856" s="224"/>
      <c r="P856" s="224"/>
      <c r="Q856" s="224"/>
      <c r="R856" s="225"/>
      <c r="S856" s="225"/>
      <c r="T856" s="225"/>
      <c r="U856" s="226"/>
      <c r="V856" s="223"/>
      <c r="W856" s="224"/>
      <c r="X856" s="238"/>
      <c r="Y856" s="239"/>
      <c r="Z856" s="225"/>
      <c r="AA856" s="224"/>
      <c r="AB856" s="236"/>
      <c r="CC856" s="217"/>
      <c r="CD856" s="227"/>
    </row>
    <row r="857" spans="2:82" ht="30" customHeight="1" x14ac:dyDescent="0.3">
      <c r="B857" s="217"/>
      <c r="C857" s="227"/>
      <c r="D857" s="227"/>
      <c r="E857" s="219" t="str">
        <f t="shared" si="341"/>
        <v/>
      </c>
      <c r="F857" s="220"/>
      <c r="G857" s="274" t="str">
        <f>IFERROR(VLOOKUP(F857,'Data (hidden)'!N840:O985,2,FALSE),"")</f>
        <v/>
      </c>
      <c r="H857" s="266"/>
      <c r="I857" s="221"/>
      <c r="J857" s="254">
        <f t="shared" si="344"/>
        <v>0</v>
      </c>
      <c r="K857" s="254" t="e">
        <f t="shared" si="345"/>
        <v>#VALUE!</v>
      </c>
      <c r="L857" s="254">
        <f t="shared" si="342"/>
        <v>0</v>
      </c>
      <c r="M857" s="255" t="str">
        <f t="shared" si="343"/>
        <v/>
      </c>
      <c r="N857" s="237"/>
      <c r="O857" s="224"/>
      <c r="P857" s="224"/>
      <c r="Q857" s="224"/>
      <c r="R857" s="225"/>
      <c r="S857" s="225"/>
      <c r="T857" s="225"/>
      <c r="U857" s="226"/>
      <c r="V857" s="223"/>
      <c r="W857" s="224"/>
      <c r="X857" s="238"/>
      <c r="Y857" s="239"/>
      <c r="Z857" s="225"/>
      <c r="AA857" s="224"/>
      <c r="AB857" s="236"/>
      <c r="CC857" s="217"/>
      <c r="CD857" s="227"/>
    </row>
    <row r="858" spans="2:82" ht="30" customHeight="1" x14ac:dyDescent="0.3">
      <c r="B858" s="217"/>
      <c r="C858" s="227"/>
      <c r="D858" s="227"/>
      <c r="E858" s="219" t="str">
        <f t="shared" si="341"/>
        <v/>
      </c>
      <c r="F858" s="220"/>
      <c r="G858" s="274" t="str">
        <f>IFERROR(VLOOKUP(F858,'Data (hidden)'!N841:O986,2,FALSE),"")</f>
        <v/>
      </c>
      <c r="H858" s="266"/>
      <c r="I858" s="221"/>
      <c r="J858" s="254">
        <f t="shared" si="344"/>
        <v>0</v>
      </c>
      <c r="K858" s="254" t="e">
        <f t="shared" si="345"/>
        <v>#VALUE!</v>
      </c>
      <c r="L858" s="254">
        <f t="shared" si="342"/>
        <v>0</v>
      </c>
      <c r="M858" s="255" t="str">
        <f t="shared" si="343"/>
        <v/>
      </c>
      <c r="N858" s="237"/>
      <c r="O858" s="224"/>
      <c r="P858" s="224"/>
      <c r="Q858" s="224"/>
      <c r="R858" s="225"/>
      <c r="S858" s="225"/>
      <c r="T858" s="225"/>
      <c r="U858" s="226"/>
      <c r="V858" s="223"/>
      <c r="W858" s="224"/>
      <c r="X858" s="238"/>
      <c r="Y858" s="239"/>
      <c r="Z858" s="225"/>
      <c r="AA858" s="224"/>
      <c r="AB858" s="236"/>
      <c r="CC858" s="217"/>
      <c r="CD858" s="227"/>
    </row>
    <row r="859" spans="2:82" ht="30" customHeight="1" x14ac:dyDescent="0.3">
      <c r="B859" s="217"/>
      <c r="C859" s="227"/>
      <c r="D859" s="227"/>
      <c r="E859" s="219" t="str">
        <f t="shared" si="341"/>
        <v/>
      </c>
      <c r="F859" s="220"/>
      <c r="G859" s="274" t="str">
        <f>IFERROR(VLOOKUP(F859,'Data (hidden)'!N842:O987,2,FALSE),"")</f>
        <v/>
      </c>
      <c r="H859" s="266"/>
      <c r="I859" s="221"/>
      <c r="J859" s="254">
        <f t="shared" si="344"/>
        <v>0</v>
      </c>
      <c r="K859" s="254" t="e">
        <f t="shared" si="345"/>
        <v>#VALUE!</v>
      </c>
      <c r="L859" s="254">
        <f t="shared" si="342"/>
        <v>0</v>
      </c>
      <c r="M859" s="255" t="str">
        <f t="shared" si="343"/>
        <v/>
      </c>
      <c r="N859" s="237"/>
      <c r="O859" s="224"/>
      <c r="P859" s="224"/>
      <c r="Q859" s="224"/>
      <c r="R859" s="225"/>
      <c r="S859" s="225"/>
      <c r="T859" s="225"/>
      <c r="U859" s="226"/>
      <c r="V859" s="223"/>
      <c r="W859" s="224"/>
      <c r="X859" s="238"/>
      <c r="Y859" s="239"/>
      <c r="Z859" s="225"/>
      <c r="AA859" s="224"/>
      <c r="AB859" s="236"/>
      <c r="CC859" s="217"/>
      <c r="CD859" s="227"/>
    </row>
    <row r="860" spans="2:82" ht="30" customHeight="1" x14ac:dyDescent="0.3">
      <c r="B860" s="217"/>
      <c r="C860" s="227"/>
      <c r="D860" s="227"/>
      <c r="E860" s="219" t="str">
        <f t="shared" si="341"/>
        <v/>
      </c>
      <c r="F860" s="220"/>
      <c r="G860" s="274" t="str">
        <f>IFERROR(VLOOKUP(F860,'Data (hidden)'!N843:O988,2,FALSE),"")</f>
        <v/>
      </c>
      <c r="H860" s="266"/>
      <c r="I860" s="221"/>
      <c r="J860" s="254">
        <f t="shared" si="344"/>
        <v>0</v>
      </c>
      <c r="K860" s="254" t="e">
        <f t="shared" si="345"/>
        <v>#VALUE!</v>
      </c>
      <c r="L860" s="254">
        <f t="shared" si="342"/>
        <v>0</v>
      </c>
      <c r="M860" s="255" t="str">
        <f t="shared" si="343"/>
        <v/>
      </c>
      <c r="N860" s="237"/>
      <c r="O860" s="224"/>
      <c r="P860" s="224"/>
      <c r="Q860" s="224"/>
      <c r="R860" s="225"/>
      <c r="S860" s="225"/>
      <c r="T860" s="225"/>
      <c r="U860" s="226"/>
      <c r="V860" s="223"/>
      <c r="W860" s="224"/>
      <c r="X860" s="238"/>
      <c r="Y860" s="239"/>
      <c r="Z860" s="225"/>
      <c r="AA860" s="224"/>
      <c r="AB860" s="236"/>
      <c r="CC860" s="217"/>
      <c r="CD860" s="227"/>
    </row>
    <row r="861" spans="2:82" ht="30" customHeight="1" x14ac:dyDescent="0.3">
      <c r="B861" s="217"/>
      <c r="C861" s="227"/>
      <c r="D861" s="227"/>
      <c r="E861" s="219" t="str">
        <f t="shared" si="341"/>
        <v/>
      </c>
      <c r="F861" s="220"/>
      <c r="G861" s="274" t="str">
        <f>IFERROR(VLOOKUP(F861,'Data (hidden)'!N844:O989,2,FALSE),"")</f>
        <v/>
      </c>
      <c r="H861" s="266"/>
      <c r="I861" s="221"/>
      <c r="J861" s="254">
        <f t="shared" si="344"/>
        <v>0</v>
      </c>
      <c r="K861" s="254" t="e">
        <f t="shared" si="345"/>
        <v>#VALUE!</v>
      </c>
      <c r="L861" s="254">
        <f t="shared" si="342"/>
        <v>0</v>
      </c>
      <c r="M861" s="255" t="str">
        <f t="shared" si="343"/>
        <v/>
      </c>
      <c r="N861" s="237"/>
      <c r="O861" s="224"/>
      <c r="P861" s="224"/>
      <c r="Q861" s="224"/>
      <c r="R861" s="225"/>
      <c r="S861" s="225"/>
      <c r="T861" s="225"/>
      <c r="U861" s="226"/>
      <c r="V861" s="223"/>
      <c r="W861" s="224"/>
      <c r="X861" s="238"/>
      <c r="Y861" s="239"/>
      <c r="Z861" s="225"/>
      <c r="AA861" s="224"/>
      <c r="AB861" s="236"/>
      <c r="CC861" s="217"/>
      <c r="CD861" s="227"/>
    </row>
    <row r="862" spans="2:82" ht="30" customHeight="1" x14ac:dyDescent="0.3">
      <c r="B862" s="217"/>
      <c r="C862" s="227"/>
      <c r="D862" s="227"/>
      <c r="E862" s="219" t="str">
        <f t="shared" si="341"/>
        <v/>
      </c>
      <c r="F862" s="220"/>
      <c r="G862" s="274" t="str">
        <f>IFERROR(VLOOKUP(F862,'Data (hidden)'!N845:O990,2,FALSE),"")</f>
        <v/>
      </c>
      <c r="H862" s="266"/>
      <c r="I862" s="221"/>
      <c r="J862" s="254">
        <f t="shared" si="344"/>
        <v>0</v>
      </c>
      <c r="K862" s="254" t="e">
        <f t="shared" si="345"/>
        <v>#VALUE!</v>
      </c>
      <c r="L862" s="254">
        <f t="shared" si="342"/>
        <v>0</v>
      </c>
      <c r="M862" s="255" t="str">
        <f t="shared" si="343"/>
        <v/>
      </c>
      <c r="N862" s="237"/>
      <c r="O862" s="224"/>
      <c r="P862" s="224"/>
      <c r="Q862" s="224"/>
      <c r="R862" s="225"/>
      <c r="S862" s="225"/>
      <c r="T862" s="225"/>
      <c r="U862" s="226"/>
      <c r="V862" s="223"/>
      <c r="W862" s="224"/>
      <c r="X862" s="238"/>
      <c r="Y862" s="239"/>
      <c r="Z862" s="225"/>
      <c r="AA862" s="224"/>
      <c r="AB862" s="236"/>
      <c r="CC862" s="217"/>
      <c r="CD862" s="227"/>
    </row>
    <row r="863" spans="2:82" ht="30" customHeight="1" x14ac:dyDescent="0.3">
      <c r="B863" s="217"/>
      <c r="C863" s="227"/>
      <c r="D863" s="227"/>
      <c r="E863" s="219" t="str">
        <f t="shared" si="341"/>
        <v/>
      </c>
      <c r="F863" s="220"/>
      <c r="G863" s="274" t="str">
        <f>IFERROR(VLOOKUP(F863,'Data (hidden)'!N846:O991,2,FALSE),"")</f>
        <v/>
      </c>
      <c r="H863" s="266"/>
      <c r="I863" s="221"/>
      <c r="J863" s="254">
        <f t="shared" si="344"/>
        <v>0</v>
      </c>
      <c r="K863" s="254" t="e">
        <f t="shared" si="345"/>
        <v>#VALUE!</v>
      </c>
      <c r="L863" s="254">
        <f t="shared" si="342"/>
        <v>0</v>
      </c>
      <c r="M863" s="255" t="str">
        <f t="shared" si="343"/>
        <v/>
      </c>
      <c r="N863" s="237"/>
      <c r="O863" s="224"/>
      <c r="P863" s="224"/>
      <c r="Q863" s="224"/>
      <c r="R863" s="225"/>
      <c r="S863" s="225"/>
      <c r="T863" s="225"/>
      <c r="U863" s="226"/>
      <c r="V863" s="223"/>
      <c r="W863" s="224"/>
      <c r="X863" s="238"/>
      <c r="Y863" s="239"/>
      <c r="Z863" s="225"/>
      <c r="AA863" s="224"/>
      <c r="AB863" s="236"/>
      <c r="CC863" s="217"/>
      <c r="CD863" s="227"/>
    </row>
    <row r="864" spans="2:82" ht="30" customHeight="1" x14ac:dyDescent="0.3">
      <c r="B864" s="217"/>
      <c r="C864" s="227"/>
      <c r="D864" s="227"/>
      <c r="E864" s="219" t="str">
        <f t="shared" si="341"/>
        <v/>
      </c>
      <c r="F864" s="220"/>
      <c r="G864" s="274" t="str">
        <f>IFERROR(VLOOKUP(F864,'Data (hidden)'!N847:O992,2,FALSE),"")</f>
        <v/>
      </c>
      <c r="H864" s="266"/>
      <c r="I864" s="221"/>
      <c r="J864" s="254">
        <f t="shared" si="344"/>
        <v>0</v>
      </c>
      <c r="K864" s="254" t="e">
        <f t="shared" si="345"/>
        <v>#VALUE!</v>
      </c>
      <c r="L864" s="254">
        <f t="shared" si="342"/>
        <v>0</v>
      </c>
      <c r="M864" s="255" t="str">
        <f t="shared" si="343"/>
        <v/>
      </c>
      <c r="N864" s="237"/>
      <c r="O864" s="224"/>
      <c r="P864" s="224"/>
      <c r="Q864" s="224"/>
      <c r="R864" s="225"/>
      <c r="S864" s="225"/>
      <c r="T864" s="225"/>
      <c r="U864" s="226"/>
      <c r="V864" s="223"/>
      <c r="W864" s="224"/>
      <c r="X864" s="238"/>
      <c r="Y864" s="239"/>
      <c r="Z864" s="225"/>
      <c r="AA864" s="224"/>
      <c r="AB864" s="236"/>
      <c r="CC864" s="217"/>
      <c r="CD864" s="227"/>
    </row>
    <row r="865" spans="2:82" ht="30" customHeight="1" x14ac:dyDescent="0.3">
      <c r="B865" s="217"/>
      <c r="C865" s="227"/>
      <c r="D865" s="227"/>
      <c r="E865" s="219" t="str">
        <f t="shared" si="341"/>
        <v/>
      </c>
      <c r="F865" s="220"/>
      <c r="G865" s="274" t="str">
        <f>IFERROR(VLOOKUP(F865,'Data (hidden)'!N848:O993,2,FALSE),"")</f>
        <v/>
      </c>
      <c r="H865" s="266"/>
      <c r="I865" s="221"/>
      <c r="J865" s="254">
        <f t="shared" si="344"/>
        <v>0</v>
      </c>
      <c r="K865" s="254" t="e">
        <f t="shared" si="345"/>
        <v>#VALUE!</v>
      </c>
      <c r="L865" s="254">
        <f t="shared" si="342"/>
        <v>0</v>
      </c>
      <c r="M865" s="255" t="str">
        <f t="shared" si="343"/>
        <v/>
      </c>
      <c r="N865" s="237"/>
      <c r="O865" s="224"/>
      <c r="P865" s="224"/>
      <c r="Q865" s="224"/>
      <c r="R865" s="225"/>
      <c r="S865" s="225"/>
      <c r="T865" s="225"/>
      <c r="U865" s="226"/>
      <c r="V865" s="223"/>
      <c r="W865" s="224"/>
      <c r="X865" s="238"/>
      <c r="Y865" s="239"/>
      <c r="Z865" s="225"/>
      <c r="AA865" s="224"/>
      <c r="AB865" s="236"/>
      <c r="CC865" s="217"/>
      <c r="CD865" s="227"/>
    </row>
    <row r="866" spans="2:82" ht="30" customHeight="1" x14ac:dyDescent="0.3">
      <c r="B866" s="217"/>
      <c r="C866" s="227"/>
      <c r="D866" s="227"/>
      <c r="E866" s="219" t="str">
        <f t="shared" si="341"/>
        <v/>
      </c>
      <c r="F866" s="220"/>
      <c r="G866" s="274" t="str">
        <f>IFERROR(VLOOKUP(F866,'Data (hidden)'!N849:O994,2,FALSE),"")</f>
        <v/>
      </c>
      <c r="H866" s="266"/>
      <c r="I866" s="221"/>
      <c r="J866" s="254">
        <f t="shared" si="344"/>
        <v>0</v>
      </c>
      <c r="K866" s="254" t="e">
        <f t="shared" si="345"/>
        <v>#VALUE!</v>
      </c>
      <c r="L866" s="254">
        <f t="shared" si="342"/>
        <v>0</v>
      </c>
      <c r="M866" s="255" t="str">
        <f t="shared" si="343"/>
        <v/>
      </c>
      <c r="N866" s="237"/>
      <c r="O866" s="224"/>
      <c r="P866" s="224"/>
      <c r="Q866" s="224"/>
      <c r="R866" s="225"/>
      <c r="S866" s="225"/>
      <c r="T866" s="225"/>
      <c r="U866" s="226"/>
      <c r="V866" s="223"/>
      <c r="W866" s="224"/>
      <c r="X866" s="238"/>
      <c r="Y866" s="239"/>
      <c r="Z866" s="225"/>
      <c r="AA866" s="224"/>
      <c r="AB866" s="236"/>
      <c r="CC866" s="217"/>
      <c r="CD866" s="227"/>
    </row>
    <row r="867" spans="2:82" ht="30" customHeight="1" x14ac:dyDescent="0.3">
      <c r="B867" s="217"/>
      <c r="C867" s="227"/>
      <c r="D867" s="227"/>
      <c r="E867" s="219" t="str">
        <f t="shared" si="341"/>
        <v/>
      </c>
      <c r="F867" s="220"/>
      <c r="G867" s="274" t="str">
        <f>IFERROR(VLOOKUP(F867,'Data (hidden)'!N850:O995,2,FALSE),"")</f>
        <v/>
      </c>
      <c r="H867" s="266"/>
      <c r="I867" s="221"/>
      <c r="J867" s="254">
        <f t="shared" si="344"/>
        <v>0</v>
      </c>
      <c r="K867" s="254" t="e">
        <f t="shared" si="345"/>
        <v>#VALUE!</v>
      </c>
      <c r="L867" s="254">
        <f t="shared" si="342"/>
        <v>0</v>
      </c>
      <c r="M867" s="255" t="str">
        <f t="shared" si="343"/>
        <v/>
      </c>
      <c r="N867" s="237"/>
      <c r="O867" s="224"/>
      <c r="P867" s="224"/>
      <c r="Q867" s="224"/>
      <c r="R867" s="225"/>
      <c r="S867" s="225"/>
      <c r="T867" s="225"/>
      <c r="U867" s="226"/>
      <c r="V867" s="223"/>
      <c r="W867" s="224"/>
      <c r="X867" s="238"/>
      <c r="Y867" s="239"/>
      <c r="Z867" s="225"/>
      <c r="AA867" s="224"/>
      <c r="AB867" s="236"/>
      <c r="CC867" s="217"/>
      <c r="CD867" s="227"/>
    </row>
    <row r="868" spans="2:82" ht="30" customHeight="1" x14ac:dyDescent="0.3">
      <c r="B868" s="217"/>
      <c r="C868" s="227"/>
      <c r="D868" s="227"/>
      <c r="E868" s="219" t="str">
        <f t="shared" si="341"/>
        <v/>
      </c>
      <c r="F868" s="220"/>
      <c r="G868" s="274" t="str">
        <f>IFERROR(VLOOKUP(F868,'Data (hidden)'!N851:O996,2,FALSE),"")</f>
        <v/>
      </c>
      <c r="H868" s="266"/>
      <c r="I868" s="221"/>
      <c r="J868" s="254">
        <f t="shared" si="344"/>
        <v>0</v>
      </c>
      <c r="K868" s="254" t="e">
        <f t="shared" si="345"/>
        <v>#VALUE!</v>
      </c>
      <c r="L868" s="254">
        <f t="shared" si="342"/>
        <v>0</v>
      </c>
      <c r="M868" s="255" t="str">
        <f t="shared" si="343"/>
        <v/>
      </c>
      <c r="N868" s="237"/>
      <c r="O868" s="224"/>
      <c r="P868" s="224"/>
      <c r="Q868" s="224"/>
      <c r="R868" s="225"/>
      <c r="S868" s="225"/>
      <c r="T868" s="225"/>
      <c r="U868" s="226"/>
      <c r="V868" s="223"/>
      <c r="W868" s="224"/>
      <c r="X868" s="238"/>
      <c r="Y868" s="239"/>
      <c r="Z868" s="225"/>
      <c r="AA868" s="224"/>
      <c r="AB868" s="236"/>
      <c r="CC868" s="217"/>
      <c r="CD868" s="227"/>
    </row>
    <row r="869" spans="2:82" ht="30" customHeight="1" x14ac:dyDescent="0.3">
      <c r="B869" s="217"/>
      <c r="C869" s="227"/>
      <c r="D869" s="227"/>
      <c r="E869" s="219" t="str">
        <f t="shared" si="341"/>
        <v/>
      </c>
      <c r="F869" s="220"/>
      <c r="G869" s="274" t="str">
        <f>IFERROR(VLOOKUP(F869,'Data (hidden)'!N852:O997,2,FALSE),"")</f>
        <v/>
      </c>
      <c r="H869" s="266"/>
      <c r="I869" s="221"/>
      <c r="J869" s="254">
        <f t="shared" si="344"/>
        <v>0</v>
      </c>
      <c r="K869" s="254" t="e">
        <f t="shared" si="345"/>
        <v>#VALUE!</v>
      </c>
      <c r="L869" s="254">
        <f t="shared" si="342"/>
        <v>0</v>
      </c>
      <c r="M869" s="255" t="str">
        <f t="shared" si="343"/>
        <v/>
      </c>
      <c r="N869" s="237"/>
      <c r="O869" s="224"/>
      <c r="P869" s="224"/>
      <c r="Q869" s="224"/>
      <c r="R869" s="225"/>
      <c r="S869" s="225"/>
      <c r="T869" s="225"/>
      <c r="U869" s="226"/>
      <c r="V869" s="223"/>
      <c r="W869" s="224"/>
      <c r="X869" s="238"/>
      <c r="Y869" s="239"/>
      <c r="Z869" s="225"/>
      <c r="AA869" s="224"/>
      <c r="AB869" s="236"/>
      <c r="CC869" s="217"/>
      <c r="CD869" s="227"/>
    </row>
    <row r="870" spans="2:82" ht="30" customHeight="1" x14ac:dyDescent="0.3">
      <c r="B870" s="217"/>
      <c r="C870" s="227"/>
      <c r="D870" s="227"/>
      <c r="E870" s="219" t="str">
        <f t="shared" si="341"/>
        <v/>
      </c>
      <c r="F870" s="220"/>
      <c r="G870" s="274" t="str">
        <f>IFERROR(VLOOKUP(F870,'Data (hidden)'!N853:O998,2,FALSE),"")</f>
        <v/>
      </c>
      <c r="H870" s="266"/>
      <c r="I870" s="221"/>
      <c r="J870" s="254">
        <f t="shared" si="344"/>
        <v>0</v>
      </c>
      <c r="K870" s="254" t="e">
        <f t="shared" si="345"/>
        <v>#VALUE!</v>
      </c>
      <c r="L870" s="254">
        <f t="shared" si="342"/>
        <v>0</v>
      </c>
      <c r="M870" s="255" t="str">
        <f t="shared" si="343"/>
        <v/>
      </c>
      <c r="N870" s="237"/>
      <c r="O870" s="224"/>
      <c r="P870" s="224"/>
      <c r="Q870" s="224"/>
      <c r="R870" s="225"/>
      <c r="S870" s="225"/>
      <c r="T870" s="225"/>
      <c r="U870" s="226"/>
      <c r="V870" s="223"/>
      <c r="W870" s="224"/>
      <c r="X870" s="238"/>
      <c r="Y870" s="239"/>
      <c r="Z870" s="225"/>
      <c r="AA870" s="224"/>
      <c r="AB870" s="236"/>
      <c r="CC870" s="217"/>
      <c r="CD870" s="227"/>
    </row>
    <row r="871" spans="2:82" ht="30" customHeight="1" x14ac:dyDescent="0.3">
      <c r="B871" s="217"/>
      <c r="C871" s="227"/>
      <c r="D871" s="227"/>
      <c r="E871" s="219" t="str">
        <f t="shared" si="341"/>
        <v/>
      </c>
      <c r="F871" s="220"/>
      <c r="G871" s="274" t="str">
        <f>IFERROR(VLOOKUP(F871,'Data (hidden)'!N854:O999,2,FALSE),"")</f>
        <v/>
      </c>
      <c r="H871" s="266"/>
      <c r="I871" s="221"/>
      <c r="J871" s="254">
        <f t="shared" si="344"/>
        <v>0</v>
      </c>
      <c r="K871" s="254" t="e">
        <f t="shared" si="345"/>
        <v>#VALUE!</v>
      </c>
      <c r="L871" s="254">
        <f t="shared" si="342"/>
        <v>0</v>
      </c>
      <c r="M871" s="255" t="str">
        <f t="shared" si="343"/>
        <v/>
      </c>
      <c r="N871" s="237"/>
      <c r="O871" s="224"/>
      <c r="P871" s="224"/>
      <c r="Q871" s="224"/>
      <c r="R871" s="225"/>
      <c r="S871" s="225"/>
      <c r="T871" s="225"/>
      <c r="U871" s="226"/>
      <c r="V871" s="223"/>
      <c r="W871" s="224"/>
      <c r="X871" s="238"/>
      <c r="Y871" s="239"/>
      <c r="Z871" s="225"/>
      <c r="AA871" s="224"/>
      <c r="AB871" s="236"/>
      <c r="CC871" s="217"/>
      <c r="CD871" s="227"/>
    </row>
    <row r="872" spans="2:82" ht="30" customHeight="1" x14ac:dyDescent="0.3">
      <c r="B872" s="217"/>
      <c r="C872" s="227"/>
      <c r="D872" s="227"/>
      <c r="E872" s="219" t="str">
        <f t="shared" si="341"/>
        <v/>
      </c>
      <c r="F872" s="220"/>
      <c r="G872" s="274" t="str">
        <f>IFERROR(VLOOKUP(F872,'Data (hidden)'!N855:O1000,2,FALSE),"")</f>
        <v/>
      </c>
      <c r="H872" s="266"/>
      <c r="I872" s="221"/>
      <c r="J872" s="254">
        <f t="shared" si="344"/>
        <v>0</v>
      </c>
      <c r="K872" s="254" t="e">
        <f t="shared" si="345"/>
        <v>#VALUE!</v>
      </c>
      <c r="L872" s="254">
        <f t="shared" si="342"/>
        <v>0</v>
      </c>
      <c r="M872" s="255" t="str">
        <f t="shared" si="343"/>
        <v/>
      </c>
      <c r="N872" s="237"/>
      <c r="O872" s="224"/>
      <c r="P872" s="224"/>
      <c r="Q872" s="224"/>
      <c r="R872" s="225"/>
      <c r="S872" s="225"/>
      <c r="T872" s="225"/>
      <c r="U872" s="226"/>
      <c r="V872" s="223"/>
      <c r="W872" s="224"/>
      <c r="X872" s="238"/>
      <c r="Y872" s="239"/>
      <c r="Z872" s="225"/>
      <c r="AA872" s="224"/>
      <c r="AB872" s="236"/>
      <c r="CC872" s="217"/>
      <c r="CD872" s="227"/>
    </row>
    <row r="873" spans="2:82" ht="30" customHeight="1" x14ac:dyDescent="0.3">
      <c r="B873" s="217"/>
      <c r="C873" s="227"/>
      <c r="D873" s="227"/>
      <c r="E873" s="219" t="str">
        <f t="shared" si="341"/>
        <v/>
      </c>
      <c r="F873" s="220"/>
      <c r="G873" s="274" t="str">
        <f>IFERROR(VLOOKUP(F873,'Data (hidden)'!N856:O1001,2,FALSE),"")</f>
        <v/>
      </c>
      <c r="H873" s="266"/>
      <c r="I873" s="221"/>
      <c r="J873" s="254">
        <f t="shared" si="344"/>
        <v>0</v>
      </c>
      <c r="K873" s="254" t="e">
        <f t="shared" si="345"/>
        <v>#VALUE!</v>
      </c>
      <c r="L873" s="254">
        <f t="shared" si="342"/>
        <v>0</v>
      </c>
      <c r="M873" s="255" t="str">
        <f t="shared" si="343"/>
        <v/>
      </c>
      <c r="N873" s="237"/>
      <c r="O873" s="224"/>
      <c r="P873" s="224"/>
      <c r="Q873" s="224"/>
      <c r="R873" s="225"/>
      <c r="S873" s="225"/>
      <c r="T873" s="225"/>
      <c r="U873" s="226"/>
      <c r="V873" s="223"/>
      <c r="W873" s="224"/>
      <c r="X873" s="238"/>
      <c r="Y873" s="239"/>
      <c r="Z873" s="225"/>
      <c r="AA873" s="224"/>
      <c r="AB873" s="236"/>
      <c r="CC873" s="217"/>
      <c r="CD873" s="227"/>
    </row>
    <row r="874" spans="2:82" ht="30" customHeight="1" x14ac:dyDescent="0.3">
      <c r="B874" s="217"/>
      <c r="C874" s="227"/>
      <c r="D874" s="227"/>
      <c r="E874" s="219" t="str">
        <f t="shared" si="341"/>
        <v/>
      </c>
      <c r="F874" s="220"/>
      <c r="G874" s="274" t="str">
        <f>IFERROR(VLOOKUP(F874,'Data (hidden)'!N857:O1002,2,FALSE),"")</f>
        <v/>
      </c>
      <c r="H874" s="266"/>
      <c r="I874" s="221"/>
      <c r="J874" s="254">
        <f t="shared" si="344"/>
        <v>0</v>
      </c>
      <c r="K874" s="254" t="e">
        <f t="shared" si="345"/>
        <v>#VALUE!</v>
      </c>
      <c r="L874" s="254">
        <f t="shared" si="342"/>
        <v>0</v>
      </c>
      <c r="M874" s="255" t="str">
        <f t="shared" si="343"/>
        <v/>
      </c>
      <c r="N874" s="237"/>
      <c r="O874" s="224"/>
      <c r="P874" s="224"/>
      <c r="Q874" s="224"/>
      <c r="R874" s="225"/>
      <c r="S874" s="225"/>
      <c r="T874" s="225"/>
      <c r="U874" s="226"/>
      <c r="V874" s="223"/>
      <c r="W874" s="224"/>
      <c r="X874" s="238"/>
      <c r="Y874" s="239"/>
      <c r="Z874" s="225"/>
      <c r="AA874" s="224"/>
      <c r="AB874" s="236"/>
      <c r="CC874" s="217"/>
      <c r="CD874" s="227"/>
    </row>
    <row r="875" spans="2:82" ht="30" customHeight="1" x14ac:dyDescent="0.3">
      <c r="B875" s="217"/>
      <c r="C875" s="227"/>
      <c r="D875" s="227"/>
      <c r="E875" s="219" t="str">
        <f t="shared" si="341"/>
        <v/>
      </c>
      <c r="F875" s="220"/>
      <c r="G875" s="274" t="str">
        <f>IFERROR(VLOOKUP(F875,'Data (hidden)'!N858:O1003,2,FALSE),"")</f>
        <v/>
      </c>
      <c r="H875" s="266"/>
      <c r="I875" s="221"/>
      <c r="J875" s="254">
        <f t="shared" si="344"/>
        <v>0</v>
      </c>
      <c r="K875" s="254" t="e">
        <f t="shared" si="345"/>
        <v>#VALUE!</v>
      </c>
      <c r="L875" s="254">
        <f t="shared" si="342"/>
        <v>0</v>
      </c>
      <c r="M875" s="255" t="str">
        <f t="shared" si="343"/>
        <v/>
      </c>
      <c r="N875" s="237"/>
      <c r="O875" s="224"/>
      <c r="P875" s="224"/>
      <c r="Q875" s="224"/>
      <c r="R875" s="225"/>
      <c r="S875" s="225"/>
      <c r="T875" s="225"/>
      <c r="U875" s="226"/>
      <c r="V875" s="223"/>
      <c r="W875" s="224"/>
      <c r="X875" s="238"/>
      <c r="Y875" s="239"/>
      <c r="Z875" s="225"/>
      <c r="AA875" s="224"/>
      <c r="AB875" s="236"/>
      <c r="CC875" s="217"/>
      <c r="CD875" s="227"/>
    </row>
    <row r="876" spans="2:82" ht="30" customHeight="1" x14ac:dyDescent="0.3">
      <c r="B876" s="217"/>
      <c r="C876" s="227"/>
      <c r="D876" s="227"/>
      <c r="E876" s="219" t="str">
        <f t="shared" si="341"/>
        <v/>
      </c>
      <c r="F876" s="220"/>
      <c r="G876" s="274" t="str">
        <f>IFERROR(VLOOKUP(F876,'Data (hidden)'!N859:O1004,2,FALSE),"")</f>
        <v/>
      </c>
      <c r="H876" s="266"/>
      <c r="I876" s="221"/>
      <c r="J876" s="254">
        <f t="shared" si="344"/>
        <v>0</v>
      </c>
      <c r="K876" s="254" t="e">
        <f t="shared" si="345"/>
        <v>#VALUE!</v>
      </c>
      <c r="L876" s="254">
        <f t="shared" si="342"/>
        <v>0</v>
      </c>
      <c r="M876" s="255" t="str">
        <f t="shared" si="343"/>
        <v/>
      </c>
      <c r="N876" s="237"/>
      <c r="O876" s="224"/>
      <c r="P876" s="224"/>
      <c r="Q876" s="224"/>
      <c r="R876" s="225"/>
      <c r="S876" s="225"/>
      <c r="T876" s="225"/>
      <c r="U876" s="226"/>
      <c r="V876" s="223"/>
      <c r="W876" s="224"/>
      <c r="X876" s="238"/>
      <c r="Y876" s="239"/>
      <c r="Z876" s="225"/>
      <c r="AA876" s="224"/>
      <c r="AB876" s="236"/>
      <c r="CC876" s="217"/>
      <c r="CD876" s="227"/>
    </row>
    <row r="877" spans="2:82" ht="30" customHeight="1" x14ac:dyDescent="0.3">
      <c r="B877" s="217"/>
      <c r="C877" s="227"/>
      <c r="D877" s="227"/>
      <c r="E877" s="219" t="str">
        <f t="shared" si="341"/>
        <v/>
      </c>
      <c r="F877" s="220"/>
      <c r="G877" s="274" t="str">
        <f>IFERROR(VLOOKUP(F877,'Data (hidden)'!N860:O1005,2,FALSE),"")</f>
        <v/>
      </c>
      <c r="H877" s="266"/>
      <c r="I877" s="221"/>
      <c r="J877" s="254">
        <f t="shared" si="344"/>
        <v>0</v>
      </c>
      <c r="K877" s="254" t="e">
        <f t="shared" si="345"/>
        <v>#VALUE!</v>
      </c>
      <c r="L877" s="254">
        <f t="shared" si="342"/>
        <v>0</v>
      </c>
      <c r="M877" s="255" t="str">
        <f t="shared" si="343"/>
        <v/>
      </c>
      <c r="N877" s="237"/>
      <c r="O877" s="224"/>
      <c r="P877" s="224"/>
      <c r="Q877" s="224"/>
      <c r="R877" s="225"/>
      <c r="S877" s="225"/>
      <c r="T877" s="225"/>
      <c r="U877" s="226"/>
      <c r="V877" s="223"/>
      <c r="W877" s="224"/>
      <c r="X877" s="238"/>
      <c r="Y877" s="239"/>
      <c r="Z877" s="225"/>
      <c r="AA877" s="224"/>
      <c r="AB877" s="236"/>
      <c r="CC877" s="217"/>
      <c r="CD877" s="227"/>
    </row>
    <row r="878" spans="2:82" ht="30" customHeight="1" x14ac:dyDescent="0.3">
      <c r="B878" s="217"/>
      <c r="C878" s="227"/>
      <c r="D878" s="227"/>
      <c r="E878" s="219" t="str">
        <f t="shared" si="341"/>
        <v/>
      </c>
      <c r="F878" s="220"/>
      <c r="G878" s="274" t="str">
        <f>IFERROR(VLOOKUP(F878,'Data (hidden)'!N861:O1006,2,FALSE),"")</f>
        <v/>
      </c>
      <c r="H878" s="266"/>
      <c r="I878" s="221"/>
      <c r="J878" s="254">
        <f t="shared" si="344"/>
        <v>0</v>
      </c>
      <c r="K878" s="254" t="e">
        <f t="shared" si="345"/>
        <v>#VALUE!</v>
      </c>
      <c r="L878" s="254">
        <f t="shared" si="342"/>
        <v>0</v>
      </c>
      <c r="M878" s="255" t="str">
        <f t="shared" si="343"/>
        <v/>
      </c>
      <c r="N878" s="237"/>
      <c r="O878" s="224"/>
      <c r="P878" s="224"/>
      <c r="Q878" s="224"/>
      <c r="R878" s="225"/>
      <c r="S878" s="225"/>
      <c r="T878" s="225"/>
      <c r="U878" s="226"/>
      <c r="V878" s="223"/>
      <c r="W878" s="224"/>
      <c r="X878" s="238"/>
      <c r="Y878" s="239"/>
      <c r="Z878" s="225"/>
      <c r="AA878" s="224"/>
      <c r="AB878" s="236"/>
      <c r="CC878" s="217"/>
      <c r="CD878" s="227"/>
    </row>
    <row r="879" spans="2:82" ht="30" customHeight="1" x14ac:dyDescent="0.3">
      <c r="B879" s="217"/>
      <c r="C879" s="227"/>
      <c r="D879" s="227"/>
      <c r="E879" s="219" t="str">
        <f t="shared" si="341"/>
        <v/>
      </c>
      <c r="F879" s="220"/>
      <c r="G879" s="274" t="str">
        <f>IFERROR(VLOOKUP(F879,'Data (hidden)'!N862:O1007,2,FALSE),"")</f>
        <v/>
      </c>
      <c r="H879" s="266"/>
      <c r="I879" s="221"/>
      <c r="J879" s="254">
        <f t="shared" si="344"/>
        <v>0</v>
      </c>
      <c r="K879" s="254" t="e">
        <f t="shared" si="345"/>
        <v>#VALUE!</v>
      </c>
      <c r="L879" s="254">
        <f t="shared" si="342"/>
        <v>0</v>
      </c>
      <c r="M879" s="255" t="str">
        <f t="shared" si="343"/>
        <v/>
      </c>
      <c r="N879" s="237"/>
      <c r="O879" s="224"/>
      <c r="P879" s="224"/>
      <c r="Q879" s="224"/>
      <c r="R879" s="225"/>
      <c r="S879" s="225"/>
      <c r="T879" s="225"/>
      <c r="U879" s="226"/>
      <c r="V879" s="223"/>
      <c r="W879" s="224"/>
      <c r="X879" s="238"/>
      <c r="Y879" s="239"/>
      <c r="Z879" s="225"/>
      <c r="AA879" s="224"/>
      <c r="AB879" s="236"/>
      <c r="CC879" s="217"/>
      <c r="CD879" s="227"/>
    </row>
    <row r="880" spans="2:82" ht="30" customHeight="1" x14ac:dyDescent="0.3">
      <c r="B880" s="217"/>
      <c r="C880" s="227"/>
      <c r="D880" s="227"/>
      <c r="E880" s="219" t="str">
        <f t="shared" si="341"/>
        <v/>
      </c>
      <c r="F880" s="220"/>
      <c r="G880" s="274" t="str">
        <f>IFERROR(VLOOKUP(F880,'Data (hidden)'!N863:O1008,2,FALSE),"")</f>
        <v/>
      </c>
      <c r="H880" s="266"/>
      <c r="I880" s="221"/>
      <c r="J880" s="254">
        <f t="shared" si="344"/>
        <v>0</v>
      </c>
      <c r="K880" s="254" t="e">
        <f t="shared" si="345"/>
        <v>#VALUE!</v>
      </c>
      <c r="L880" s="254">
        <f t="shared" si="342"/>
        <v>0</v>
      </c>
      <c r="M880" s="255" t="str">
        <f t="shared" si="343"/>
        <v/>
      </c>
      <c r="N880" s="237"/>
      <c r="O880" s="224"/>
      <c r="P880" s="224"/>
      <c r="Q880" s="224"/>
      <c r="R880" s="225"/>
      <c r="S880" s="225"/>
      <c r="T880" s="225"/>
      <c r="U880" s="226"/>
      <c r="V880" s="223"/>
      <c r="W880" s="224"/>
      <c r="X880" s="238"/>
      <c r="Y880" s="239"/>
      <c r="Z880" s="225"/>
      <c r="AA880" s="224"/>
      <c r="AB880" s="236"/>
      <c r="CC880" s="217"/>
      <c r="CD880" s="227"/>
    </row>
    <row r="881" spans="2:82" ht="30" customHeight="1" x14ac:dyDescent="0.3">
      <c r="B881" s="217"/>
      <c r="C881" s="227"/>
      <c r="D881" s="227"/>
      <c r="E881" s="219" t="str">
        <f t="shared" si="341"/>
        <v/>
      </c>
      <c r="F881" s="220"/>
      <c r="G881" s="274" t="str">
        <f>IFERROR(VLOOKUP(F881,'Data (hidden)'!N864:O1009,2,FALSE),"")</f>
        <v/>
      </c>
      <c r="H881" s="266"/>
      <c r="I881" s="221"/>
      <c r="J881" s="254">
        <f t="shared" si="344"/>
        <v>0</v>
      </c>
      <c r="K881" s="254" t="e">
        <f t="shared" si="345"/>
        <v>#VALUE!</v>
      </c>
      <c r="L881" s="254">
        <f t="shared" si="342"/>
        <v>0</v>
      </c>
      <c r="M881" s="255" t="str">
        <f t="shared" si="343"/>
        <v/>
      </c>
      <c r="N881" s="237"/>
      <c r="O881" s="224"/>
      <c r="P881" s="224"/>
      <c r="Q881" s="224"/>
      <c r="R881" s="225"/>
      <c r="S881" s="225"/>
      <c r="T881" s="225"/>
      <c r="U881" s="226"/>
      <c r="V881" s="223"/>
      <c r="W881" s="224"/>
      <c r="X881" s="238"/>
      <c r="Y881" s="239"/>
      <c r="Z881" s="225"/>
      <c r="AA881" s="224"/>
      <c r="AB881" s="236"/>
      <c r="CC881" s="217"/>
      <c r="CD881" s="227"/>
    </row>
    <row r="882" spans="2:82" ht="30" customHeight="1" x14ac:dyDescent="0.3">
      <c r="B882" s="217"/>
      <c r="C882" s="227"/>
      <c r="D882" s="227"/>
      <c r="E882" s="219" t="str">
        <f t="shared" si="341"/>
        <v/>
      </c>
      <c r="F882" s="220"/>
      <c r="G882" s="274" t="str">
        <f>IFERROR(VLOOKUP(F882,'Data (hidden)'!N865:O1010,2,FALSE),"")</f>
        <v/>
      </c>
      <c r="H882" s="266"/>
      <c r="I882" s="221"/>
      <c r="J882" s="254">
        <f t="shared" si="344"/>
        <v>0</v>
      </c>
      <c r="K882" s="254" t="e">
        <f t="shared" si="345"/>
        <v>#VALUE!</v>
      </c>
      <c r="L882" s="254">
        <f t="shared" si="342"/>
        <v>0</v>
      </c>
      <c r="M882" s="255" t="str">
        <f t="shared" si="343"/>
        <v/>
      </c>
      <c r="N882" s="237"/>
      <c r="O882" s="224"/>
      <c r="P882" s="224"/>
      <c r="Q882" s="224"/>
      <c r="R882" s="225"/>
      <c r="S882" s="225"/>
      <c r="T882" s="225"/>
      <c r="U882" s="226"/>
      <c r="V882" s="223"/>
      <c r="W882" s="224"/>
      <c r="X882" s="238"/>
      <c r="Y882" s="239"/>
      <c r="Z882" s="225"/>
      <c r="AA882" s="224"/>
      <c r="AB882" s="236"/>
      <c r="CC882" s="217"/>
      <c r="CD882" s="227"/>
    </row>
    <row r="883" spans="2:82" ht="30" customHeight="1" x14ac:dyDescent="0.3">
      <c r="B883" s="217"/>
      <c r="C883" s="227"/>
      <c r="D883" s="227"/>
      <c r="E883" s="219" t="str">
        <f t="shared" si="341"/>
        <v/>
      </c>
      <c r="F883" s="220"/>
      <c r="G883" s="274" t="str">
        <f>IFERROR(VLOOKUP(F883,'Data (hidden)'!N866:O1011,2,FALSE),"")</f>
        <v/>
      </c>
      <c r="H883" s="266"/>
      <c r="I883" s="221"/>
      <c r="J883" s="254">
        <f t="shared" si="344"/>
        <v>0</v>
      </c>
      <c r="K883" s="254" t="e">
        <f t="shared" si="345"/>
        <v>#VALUE!</v>
      </c>
      <c r="L883" s="254">
        <f t="shared" si="342"/>
        <v>0</v>
      </c>
      <c r="M883" s="255" t="str">
        <f t="shared" si="343"/>
        <v/>
      </c>
      <c r="N883" s="237"/>
      <c r="O883" s="224"/>
      <c r="P883" s="224"/>
      <c r="Q883" s="224"/>
      <c r="R883" s="225"/>
      <c r="S883" s="225"/>
      <c r="T883" s="225"/>
      <c r="U883" s="226"/>
      <c r="V883" s="223"/>
      <c r="W883" s="224"/>
      <c r="X883" s="238"/>
      <c r="Y883" s="239"/>
      <c r="Z883" s="225"/>
      <c r="AA883" s="224"/>
      <c r="AB883" s="236"/>
      <c r="CC883" s="217"/>
      <c r="CD883" s="227"/>
    </row>
    <row r="884" spans="2:82" ht="30" customHeight="1" x14ac:dyDescent="0.3">
      <c r="B884" s="217"/>
      <c r="C884" s="227"/>
      <c r="D884" s="227"/>
      <c r="E884" s="219" t="str">
        <f t="shared" ref="E884:E887" si="346">IF(SUM(C884-(C884*L884))=0,"",SUM(C884-(C884*L884)))</f>
        <v/>
      </c>
      <c r="F884" s="220"/>
      <c r="G884" s="274" t="str">
        <f>IFERROR(VLOOKUP(F884,'Data (hidden)'!N867:O1012,2,FALSE),"")</f>
        <v/>
      </c>
      <c r="H884" s="266"/>
      <c r="I884" s="221"/>
      <c r="J884" s="254">
        <f t="shared" si="344"/>
        <v>0</v>
      </c>
      <c r="K884" s="254" t="e">
        <f t="shared" si="345"/>
        <v>#VALUE!</v>
      </c>
      <c r="L884" s="254">
        <f t="shared" si="342"/>
        <v>0</v>
      </c>
      <c r="M884" s="255" t="str">
        <f t="shared" si="343"/>
        <v/>
      </c>
      <c r="N884" s="237"/>
      <c r="O884" s="224"/>
      <c r="P884" s="224"/>
      <c r="Q884" s="224"/>
      <c r="R884" s="225"/>
      <c r="S884" s="225"/>
      <c r="T884" s="225"/>
      <c r="U884" s="226"/>
      <c r="V884" s="223"/>
      <c r="W884" s="224"/>
      <c r="X884" s="238"/>
      <c r="Y884" s="239"/>
      <c r="Z884" s="225"/>
      <c r="AA884" s="224"/>
      <c r="AB884" s="236"/>
      <c r="CC884" s="217"/>
      <c r="CD884" s="227"/>
    </row>
    <row r="885" spans="2:82" ht="30" customHeight="1" x14ac:dyDescent="0.3">
      <c r="B885" s="217"/>
      <c r="C885" s="227"/>
      <c r="D885" s="227"/>
      <c r="E885" s="219" t="str">
        <f t="shared" si="346"/>
        <v/>
      </c>
      <c r="F885" s="220"/>
      <c r="G885" s="274" t="str">
        <f>IFERROR(VLOOKUP(F885,'Data (hidden)'!N868:O1013,2,FALSE),"")</f>
        <v/>
      </c>
      <c r="H885" s="266"/>
      <c r="I885" s="221"/>
      <c r="J885" s="254">
        <f t="shared" si="344"/>
        <v>0</v>
      </c>
      <c r="K885" s="254" t="e">
        <f t="shared" si="345"/>
        <v>#VALUE!</v>
      </c>
      <c r="L885" s="254">
        <f t="shared" si="342"/>
        <v>0</v>
      </c>
      <c r="M885" s="255" t="str">
        <f t="shared" si="343"/>
        <v/>
      </c>
      <c r="N885" s="237"/>
      <c r="O885" s="224"/>
      <c r="P885" s="224"/>
      <c r="Q885" s="224"/>
      <c r="R885" s="225"/>
      <c r="S885" s="225"/>
      <c r="T885" s="225"/>
      <c r="U885" s="226"/>
      <c r="V885" s="223"/>
      <c r="W885" s="224"/>
      <c r="X885" s="238"/>
      <c r="Y885" s="239"/>
      <c r="Z885" s="225"/>
      <c r="AA885" s="224"/>
      <c r="AB885" s="236"/>
      <c r="CC885" s="217"/>
      <c r="CD885" s="227"/>
    </row>
    <row r="886" spans="2:82" ht="30" customHeight="1" x14ac:dyDescent="0.3">
      <c r="B886" s="217"/>
      <c r="C886" s="227"/>
      <c r="D886" s="227"/>
      <c r="E886" s="219" t="str">
        <f t="shared" si="346"/>
        <v/>
      </c>
      <c r="F886" s="220"/>
      <c r="G886" s="274" t="str">
        <f>IFERROR(VLOOKUP(F886,'Data (hidden)'!N869:O1014,2,FALSE),"")</f>
        <v/>
      </c>
      <c r="H886" s="266"/>
      <c r="I886" s="221"/>
      <c r="J886" s="254">
        <f t="shared" si="344"/>
        <v>0</v>
      </c>
      <c r="K886" s="254" t="e">
        <f t="shared" si="345"/>
        <v>#VALUE!</v>
      </c>
      <c r="L886" s="254">
        <f t="shared" si="342"/>
        <v>0</v>
      </c>
      <c r="M886" s="255" t="str">
        <f t="shared" si="343"/>
        <v/>
      </c>
      <c r="N886" s="237"/>
      <c r="O886" s="224"/>
      <c r="P886" s="224"/>
      <c r="Q886" s="224"/>
      <c r="R886" s="225"/>
      <c r="S886" s="225"/>
      <c r="T886" s="225"/>
      <c r="U886" s="226"/>
      <c r="V886" s="223"/>
      <c r="W886" s="224"/>
      <c r="X886" s="238"/>
      <c r="Y886" s="239"/>
      <c r="Z886" s="225"/>
      <c r="AA886" s="224"/>
      <c r="AB886" s="236"/>
      <c r="CC886" s="217"/>
      <c r="CD886" s="227"/>
    </row>
    <row r="887" spans="2:82" ht="30" customHeight="1" thickBot="1" x14ac:dyDescent="0.35">
      <c r="B887" s="257"/>
      <c r="C887" s="256"/>
      <c r="D887" s="256"/>
      <c r="E887" s="258" t="str">
        <f t="shared" si="346"/>
        <v/>
      </c>
      <c r="F887" s="259"/>
      <c r="G887" s="274" t="str">
        <f>IFERROR(VLOOKUP(F887,'Data (hidden)'!N870:O1015,2,FALSE),"")</f>
        <v/>
      </c>
      <c r="H887" s="267"/>
      <c r="I887" s="260"/>
      <c r="J887" s="261">
        <f t="shared" si="344"/>
        <v>0</v>
      </c>
      <c r="K887" s="261" t="e">
        <f t="shared" si="345"/>
        <v>#VALUE!</v>
      </c>
      <c r="L887" s="261">
        <f t="shared" si="342"/>
        <v>0</v>
      </c>
      <c r="M887" s="262" t="str">
        <f t="shared" si="343"/>
        <v/>
      </c>
      <c r="N887" s="237"/>
      <c r="O887" s="224"/>
      <c r="P887" s="224"/>
      <c r="Q887" s="224"/>
      <c r="R887" s="225"/>
      <c r="S887" s="225"/>
      <c r="T887" s="225"/>
      <c r="U887" s="226"/>
      <c r="V887" s="223"/>
      <c r="W887" s="224"/>
      <c r="X887" s="238"/>
      <c r="Y887" s="239"/>
      <c r="Z887" s="225"/>
      <c r="AA887" s="224"/>
      <c r="AB887" s="236"/>
      <c r="CC887" s="217"/>
      <c r="CD887" s="227"/>
    </row>
    <row r="888" spans="2:82" ht="30" customHeight="1" x14ac:dyDescent="0.35">
      <c r="B888"/>
      <c r="C888"/>
      <c r="D888"/>
      <c r="E888"/>
      <c r="F888" s="243"/>
      <c r="G888"/>
      <c r="H888" s="268"/>
      <c r="I888"/>
      <c r="J888"/>
      <c r="K888"/>
      <c r="L888"/>
      <c r="M888"/>
      <c r="N888" s="243"/>
      <c r="O888" s="243"/>
      <c r="P888" s="248"/>
      <c r="Q888" s="249"/>
      <c r="R888" s="249"/>
      <c r="S888" s="249"/>
      <c r="T888" s="249"/>
      <c r="U888" s="249"/>
      <c r="V888" s="249"/>
      <c r="W888" s="249"/>
      <c r="X888" s="249"/>
      <c r="Z888" s="250"/>
      <c r="AA888" s="250"/>
    </row>
    <row r="889" spans="2:82" ht="30" hidden="1" customHeight="1" x14ac:dyDescent="0.3">
      <c r="B889" s="240"/>
      <c r="C889" s="241"/>
      <c r="D889" s="241"/>
      <c r="E889" s="242"/>
      <c r="F889" s="243"/>
      <c r="G889" s="243"/>
      <c r="H889" s="244"/>
      <c r="I889" s="245"/>
      <c r="J889" s="246"/>
      <c r="K889" s="247"/>
      <c r="L889" s="246"/>
      <c r="M889" s="246"/>
      <c r="N889" s="243"/>
      <c r="O889" s="243"/>
      <c r="P889" s="248"/>
      <c r="Q889" s="249"/>
      <c r="R889" s="249"/>
      <c r="S889" s="249"/>
      <c r="T889" s="249"/>
      <c r="U889" s="249"/>
      <c r="V889" s="249"/>
      <c r="W889" s="249"/>
      <c r="X889" s="249"/>
      <c r="Z889" s="250"/>
      <c r="AA889" s="250"/>
    </row>
    <row r="890" spans="2:82" ht="30" hidden="1" customHeight="1" x14ac:dyDescent="0.3">
      <c r="B890" s="240"/>
      <c r="C890" s="241"/>
      <c r="D890" s="241"/>
      <c r="E890" s="242"/>
      <c r="F890" s="243"/>
      <c r="G890" s="243"/>
      <c r="H890" s="244"/>
      <c r="I890" s="245"/>
      <c r="J890" s="246"/>
      <c r="K890" s="247"/>
      <c r="L890" s="246"/>
      <c r="M890" s="246"/>
      <c r="N890" s="243"/>
      <c r="O890" s="243"/>
      <c r="P890" s="248"/>
      <c r="Q890" s="249"/>
      <c r="R890" s="249"/>
      <c r="S890" s="249"/>
      <c r="T890" s="249"/>
      <c r="U890" s="249"/>
      <c r="V890" s="249"/>
      <c r="W890" s="249"/>
      <c r="X890" s="249"/>
      <c r="Z890" s="250"/>
      <c r="AA890" s="250"/>
    </row>
    <row r="891" spans="2:82" ht="30" hidden="1" customHeight="1" x14ac:dyDescent="0.3">
      <c r="B891" s="240"/>
      <c r="C891" s="241"/>
      <c r="D891" s="241"/>
      <c r="E891" s="242"/>
      <c r="F891" s="243"/>
      <c r="G891" s="243"/>
      <c r="H891" s="244"/>
      <c r="I891" s="245"/>
      <c r="J891" s="246"/>
      <c r="K891" s="247"/>
      <c r="L891" s="246"/>
      <c r="M891" s="246"/>
      <c r="N891" s="243"/>
      <c r="O891" s="243"/>
      <c r="P891" s="248"/>
      <c r="Q891" s="249"/>
      <c r="R891" s="249"/>
      <c r="S891" s="249"/>
      <c r="T891" s="249"/>
      <c r="U891" s="249"/>
      <c r="V891" s="249"/>
      <c r="W891" s="249"/>
      <c r="X891" s="249"/>
      <c r="Z891" s="250"/>
      <c r="AA891" s="250"/>
    </row>
    <row r="892" spans="2:82" ht="30" hidden="1" customHeight="1" x14ac:dyDescent="0.3">
      <c r="B892" s="240"/>
      <c r="C892" s="241"/>
      <c r="D892" s="241"/>
      <c r="E892" s="242"/>
      <c r="F892" s="243"/>
      <c r="G892" s="243"/>
      <c r="H892" s="244"/>
      <c r="I892" s="245"/>
      <c r="J892" s="246"/>
      <c r="K892" s="247"/>
      <c r="L892" s="246"/>
      <c r="M892" s="246"/>
      <c r="N892" s="243"/>
      <c r="O892" s="243"/>
      <c r="P892" s="248"/>
      <c r="Q892" s="249"/>
      <c r="R892" s="249"/>
      <c r="S892" s="249"/>
      <c r="T892" s="249"/>
      <c r="U892" s="249"/>
      <c r="V892" s="249"/>
      <c r="W892" s="249"/>
      <c r="X892" s="249"/>
      <c r="Z892" s="250"/>
      <c r="AA892" s="250"/>
    </row>
    <row r="893" spans="2:82" ht="30" hidden="1" customHeight="1" x14ac:dyDescent="0.3">
      <c r="B893" s="240"/>
      <c r="C893" s="241"/>
      <c r="D893" s="241"/>
      <c r="E893" s="242"/>
      <c r="F893" s="243"/>
      <c r="G893" s="243"/>
      <c r="H893" s="244"/>
      <c r="I893" s="245"/>
      <c r="J893" s="246"/>
      <c r="K893" s="247"/>
      <c r="L893" s="246"/>
      <c r="M893" s="246"/>
      <c r="N893" s="243"/>
      <c r="O893" s="243"/>
      <c r="P893" s="248"/>
      <c r="Q893" s="249"/>
      <c r="R893" s="249"/>
      <c r="S893" s="249"/>
      <c r="T893" s="249"/>
      <c r="U893" s="249"/>
      <c r="V893" s="249"/>
      <c r="W893" s="249"/>
      <c r="X893" s="249"/>
      <c r="Z893" s="250"/>
      <c r="AA893" s="250"/>
    </row>
    <row r="894" spans="2:82" ht="30" hidden="1" customHeight="1" x14ac:dyDescent="0.3">
      <c r="B894" s="240"/>
      <c r="C894" s="241"/>
      <c r="D894" s="241"/>
      <c r="E894" s="242"/>
      <c r="F894" s="243"/>
      <c r="G894" s="243"/>
      <c r="H894" s="244"/>
      <c r="I894" s="245"/>
      <c r="J894" s="246"/>
      <c r="K894" s="247"/>
      <c r="L894" s="246"/>
      <c r="M894" s="246"/>
      <c r="N894" s="243"/>
      <c r="O894" s="243"/>
      <c r="P894" s="248"/>
      <c r="Q894" s="249"/>
      <c r="R894" s="249"/>
      <c r="S894" s="249"/>
      <c r="T894" s="249"/>
      <c r="U894" s="249"/>
      <c r="V894" s="249"/>
      <c r="W894" s="249"/>
      <c r="X894" s="249"/>
      <c r="Z894" s="250"/>
      <c r="AA894" s="250"/>
    </row>
    <row r="895" spans="2:82" ht="30" hidden="1" customHeight="1" x14ac:dyDescent="0.3">
      <c r="B895" s="240"/>
      <c r="C895" s="241"/>
      <c r="D895" s="241"/>
      <c r="E895" s="242"/>
      <c r="F895" s="243"/>
      <c r="G895" s="243"/>
      <c r="H895" s="244"/>
      <c r="I895" s="245"/>
      <c r="J895" s="246"/>
      <c r="K895" s="247"/>
      <c r="L895" s="246"/>
      <c r="M895" s="246"/>
      <c r="N895" s="243"/>
      <c r="O895" s="243"/>
      <c r="P895" s="248"/>
      <c r="Q895" s="249"/>
      <c r="R895" s="249"/>
      <c r="S895" s="249"/>
      <c r="T895" s="249"/>
      <c r="U895" s="249"/>
      <c r="V895" s="249"/>
      <c r="W895" s="249"/>
      <c r="X895" s="249"/>
      <c r="Z895" s="250"/>
      <c r="AA895" s="250"/>
    </row>
    <row r="896" spans="2:82" ht="30" hidden="1" customHeight="1" x14ac:dyDescent="0.3">
      <c r="B896" s="240"/>
      <c r="C896" s="241"/>
      <c r="D896" s="241"/>
      <c r="E896" s="242"/>
      <c r="F896" s="243"/>
      <c r="G896" s="243"/>
      <c r="H896" s="244"/>
      <c r="I896" s="245"/>
      <c r="J896" s="246"/>
      <c r="K896" s="247"/>
      <c r="L896" s="246"/>
      <c r="M896" s="246"/>
      <c r="N896" s="243"/>
      <c r="O896" s="243"/>
      <c r="P896" s="248"/>
      <c r="Q896" s="249"/>
      <c r="R896" s="249"/>
      <c r="S896" s="249"/>
      <c r="T896" s="249"/>
      <c r="U896" s="249"/>
      <c r="V896" s="249"/>
      <c r="W896" s="249"/>
      <c r="X896" s="249"/>
      <c r="Z896" s="250"/>
      <c r="AA896" s="250"/>
    </row>
    <row r="897" spans="2:27" ht="30" hidden="1" customHeight="1" x14ac:dyDescent="0.3">
      <c r="B897" s="240"/>
      <c r="C897" s="241"/>
      <c r="D897" s="241"/>
      <c r="E897" s="242"/>
      <c r="F897" s="243"/>
      <c r="G897" s="243"/>
      <c r="H897" s="244"/>
      <c r="I897" s="245"/>
      <c r="J897" s="246"/>
      <c r="K897" s="247"/>
      <c r="L897" s="246"/>
      <c r="M897" s="246"/>
      <c r="N897" s="243"/>
      <c r="O897" s="243"/>
      <c r="P897" s="248"/>
      <c r="Q897" s="249"/>
      <c r="R897" s="249"/>
      <c r="S897" s="249"/>
      <c r="T897" s="249"/>
      <c r="U897" s="249"/>
      <c r="V897" s="249"/>
      <c r="W897" s="249"/>
      <c r="X897" s="249"/>
      <c r="Z897" s="250"/>
      <c r="AA897" s="250"/>
    </row>
    <row r="898" spans="2:27" ht="30" hidden="1" customHeight="1" x14ac:dyDescent="0.3">
      <c r="B898" s="240"/>
      <c r="C898" s="241"/>
      <c r="D898" s="241"/>
      <c r="E898" s="242"/>
      <c r="F898" s="243"/>
      <c r="G898" s="243"/>
      <c r="H898" s="244"/>
      <c r="I898" s="245"/>
      <c r="J898" s="246"/>
      <c r="K898" s="247"/>
      <c r="L898" s="246"/>
      <c r="M898" s="246"/>
      <c r="N898" s="243"/>
      <c r="O898" s="243"/>
      <c r="P898" s="248"/>
      <c r="Q898" s="249"/>
      <c r="R898" s="249"/>
      <c r="S898" s="249"/>
      <c r="T898" s="249"/>
      <c r="U898" s="249"/>
      <c r="V898" s="249"/>
      <c r="W898" s="249"/>
      <c r="X898" s="249"/>
      <c r="Z898" s="250"/>
      <c r="AA898" s="250"/>
    </row>
    <row r="899" spans="2:27" ht="30" hidden="1" customHeight="1" x14ac:dyDescent="0.3">
      <c r="B899" s="240"/>
      <c r="C899" s="241"/>
      <c r="D899" s="241"/>
      <c r="E899" s="242"/>
      <c r="F899" s="243"/>
      <c r="G899" s="243"/>
      <c r="H899" s="244"/>
      <c r="I899" s="245"/>
      <c r="J899" s="246"/>
      <c r="K899" s="247"/>
      <c r="L899" s="246"/>
      <c r="M899" s="246"/>
      <c r="N899" s="243"/>
      <c r="O899" s="243"/>
      <c r="P899" s="248"/>
      <c r="Q899" s="249"/>
      <c r="R899" s="249"/>
      <c r="S899" s="249"/>
      <c r="T899" s="249"/>
      <c r="U899" s="249"/>
      <c r="V899" s="249"/>
      <c r="W899" s="249"/>
      <c r="X899" s="249"/>
      <c r="Z899" s="250"/>
      <c r="AA899" s="250"/>
    </row>
    <row r="900" spans="2:27" ht="30" hidden="1" customHeight="1" x14ac:dyDescent="0.3">
      <c r="B900" s="240"/>
      <c r="C900" s="241"/>
      <c r="D900" s="241"/>
      <c r="E900" s="242"/>
      <c r="F900" s="243"/>
      <c r="G900" s="243"/>
      <c r="H900" s="244"/>
      <c r="I900" s="245"/>
      <c r="J900" s="246"/>
      <c r="K900" s="247"/>
      <c r="L900" s="246"/>
      <c r="M900" s="246"/>
      <c r="N900" s="243"/>
      <c r="O900" s="243"/>
      <c r="P900" s="248"/>
      <c r="Q900" s="249"/>
      <c r="R900" s="249"/>
      <c r="S900" s="249"/>
      <c r="T900" s="249"/>
      <c r="U900" s="249"/>
      <c r="V900" s="249"/>
      <c r="W900" s="249"/>
      <c r="X900" s="249"/>
      <c r="Z900" s="250"/>
      <c r="AA900" s="250"/>
    </row>
    <row r="901" spans="2:27" ht="30" hidden="1" customHeight="1" x14ac:dyDescent="0.3">
      <c r="B901" s="240"/>
      <c r="C901" s="241"/>
      <c r="D901" s="241"/>
      <c r="E901" s="242"/>
      <c r="F901" s="243"/>
      <c r="G901" s="243"/>
      <c r="H901" s="244"/>
      <c r="I901" s="245"/>
      <c r="J901" s="246"/>
      <c r="K901" s="247"/>
      <c r="L901" s="246"/>
      <c r="M901" s="246"/>
      <c r="N901" s="243"/>
      <c r="O901" s="243"/>
      <c r="P901" s="248"/>
      <c r="Q901" s="249"/>
      <c r="R901" s="249"/>
      <c r="S901" s="249"/>
      <c r="T901" s="249"/>
      <c r="U901" s="249"/>
      <c r="V901" s="249"/>
      <c r="W901" s="249"/>
      <c r="X901" s="249"/>
      <c r="Z901" s="250"/>
      <c r="AA901" s="250"/>
    </row>
    <row r="902" spans="2:27" ht="30" hidden="1" customHeight="1" x14ac:dyDescent="0.3">
      <c r="B902" s="240"/>
      <c r="C902" s="241"/>
      <c r="D902" s="241"/>
      <c r="E902" s="242"/>
      <c r="F902" s="243"/>
      <c r="G902" s="243"/>
      <c r="H902" s="244"/>
      <c r="I902" s="245"/>
      <c r="J902" s="246"/>
      <c r="K902" s="247"/>
      <c r="L902" s="246"/>
      <c r="M902" s="246"/>
      <c r="N902" s="243"/>
      <c r="O902" s="243"/>
      <c r="P902" s="248"/>
      <c r="Q902" s="249"/>
      <c r="R902" s="249"/>
      <c r="S902" s="249"/>
      <c r="T902" s="249"/>
      <c r="U902" s="249"/>
      <c r="V902" s="249"/>
      <c r="W902" s="249"/>
      <c r="X902" s="249"/>
      <c r="Z902" s="250"/>
      <c r="AA902" s="250"/>
    </row>
    <row r="903" spans="2:27" ht="30" hidden="1" customHeight="1" x14ac:dyDescent="0.3">
      <c r="B903" s="240"/>
      <c r="C903" s="241"/>
      <c r="D903" s="241"/>
      <c r="E903" s="242"/>
      <c r="F903" s="243"/>
      <c r="G903" s="243"/>
      <c r="H903" s="244"/>
      <c r="I903" s="245"/>
      <c r="J903" s="246"/>
      <c r="K903" s="247"/>
      <c r="L903" s="246"/>
      <c r="M903" s="246"/>
      <c r="N903" s="243"/>
      <c r="O903" s="243"/>
      <c r="P903" s="248"/>
      <c r="Q903" s="249"/>
      <c r="R903" s="249"/>
      <c r="S903" s="249"/>
      <c r="T903" s="249"/>
      <c r="U903" s="249"/>
      <c r="V903" s="249"/>
      <c r="W903" s="249"/>
      <c r="X903" s="249"/>
      <c r="Z903" s="250"/>
      <c r="AA903" s="250"/>
    </row>
    <row r="904" spans="2:27" ht="30" hidden="1" customHeight="1" x14ac:dyDescent="0.3">
      <c r="B904" s="240"/>
      <c r="C904" s="241"/>
      <c r="D904" s="241"/>
      <c r="E904" s="242"/>
      <c r="F904" s="243"/>
      <c r="G904" s="243"/>
      <c r="H904" s="244"/>
      <c r="I904" s="245"/>
      <c r="J904" s="246"/>
      <c r="K904" s="247"/>
      <c r="L904" s="246"/>
      <c r="M904" s="246"/>
      <c r="N904" s="243"/>
      <c r="O904" s="243"/>
      <c r="P904" s="248"/>
      <c r="Q904" s="249"/>
      <c r="R904" s="249"/>
      <c r="S904" s="249"/>
      <c r="T904" s="249"/>
      <c r="U904" s="249"/>
      <c r="V904" s="249"/>
      <c r="W904" s="249"/>
      <c r="X904" s="249"/>
      <c r="Z904" s="250"/>
      <c r="AA904" s="250"/>
    </row>
    <row r="905" spans="2:27" ht="30" hidden="1" customHeight="1" x14ac:dyDescent="0.3">
      <c r="B905" s="240"/>
      <c r="C905" s="241"/>
      <c r="D905" s="241"/>
      <c r="E905" s="242"/>
      <c r="F905" s="243"/>
      <c r="G905" s="243"/>
      <c r="H905" s="244"/>
      <c r="I905" s="245"/>
      <c r="J905" s="246"/>
      <c r="K905" s="247"/>
      <c r="L905" s="246"/>
      <c r="M905" s="246"/>
      <c r="N905" s="243"/>
      <c r="O905" s="243"/>
      <c r="P905" s="248"/>
      <c r="Q905" s="249"/>
      <c r="R905" s="249"/>
      <c r="S905" s="249"/>
      <c r="T905" s="249"/>
      <c r="U905" s="249"/>
      <c r="V905" s="249"/>
      <c r="W905" s="249"/>
      <c r="X905" s="249"/>
      <c r="Z905" s="250"/>
      <c r="AA905" s="250"/>
    </row>
    <row r="906" spans="2:27" ht="30" hidden="1" customHeight="1" x14ac:dyDescent="0.3">
      <c r="B906" s="240"/>
      <c r="C906" s="241"/>
      <c r="D906" s="241"/>
      <c r="E906" s="242"/>
      <c r="F906" s="243"/>
      <c r="G906" s="243"/>
      <c r="H906" s="244"/>
      <c r="I906" s="245"/>
      <c r="J906" s="246"/>
      <c r="K906" s="247"/>
      <c r="L906" s="246"/>
      <c r="M906" s="246"/>
      <c r="N906" s="243"/>
      <c r="O906" s="243"/>
      <c r="P906" s="248"/>
      <c r="Q906" s="249"/>
      <c r="R906" s="249"/>
      <c r="S906" s="249"/>
      <c r="T906" s="249"/>
      <c r="U906" s="249"/>
      <c r="V906" s="249"/>
      <c r="W906" s="249"/>
      <c r="X906" s="249"/>
      <c r="Z906" s="250"/>
      <c r="AA906" s="250"/>
    </row>
    <row r="907" spans="2:27" ht="30" hidden="1" customHeight="1" x14ac:dyDescent="0.3">
      <c r="B907" s="240"/>
      <c r="C907" s="241"/>
      <c r="D907" s="241"/>
      <c r="E907" s="242"/>
      <c r="F907" s="243"/>
      <c r="G907" s="243"/>
      <c r="H907" s="244"/>
      <c r="I907" s="245"/>
      <c r="J907" s="246"/>
      <c r="K907" s="247"/>
      <c r="L907" s="246"/>
      <c r="M907" s="246"/>
      <c r="N907" s="243"/>
      <c r="O907" s="243"/>
      <c r="P907" s="248"/>
      <c r="Q907" s="249"/>
      <c r="R907" s="249"/>
      <c r="S907" s="249"/>
      <c r="T907" s="249"/>
      <c r="U907" s="249"/>
      <c r="V907" s="249"/>
      <c r="W907" s="249"/>
      <c r="X907" s="249"/>
      <c r="Z907" s="250"/>
      <c r="AA907" s="250"/>
    </row>
    <row r="908" spans="2:27" ht="30" hidden="1" customHeight="1" x14ac:dyDescent="0.3">
      <c r="B908" s="240"/>
      <c r="C908" s="241"/>
      <c r="D908" s="241"/>
      <c r="E908" s="242"/>
      <c r="F908" s="243"/>
      <c r="G908" s="243"/>
      <c r="H908" s="244"/>
      <c r="I908" s="245"/>
      <c r="J908" s="246"/>
      <c r="K908" s="247"/>
      <c r="L908" s="246"/>
      <c r="M908" s="246"/>
      <c r="N908" s="243"/>
      <c r="O908" s="243"/>
      <c r="P908" s="248"/>
      <c r="Q908" s="249"/>
      <c r="R908" s="249"/>
      <c r="S908" s="249"/>
      <c r="T908" s="249"/>
      <c r="U908" s="249"/>
      <c r="V908" s="249"/>
      <c r="W908" s="249"/>
      <c r="X908" s="249"/>
      <c r="Z908" s="250"/>
      <c r="AA908" s="250"/>
    </row>
    <row r="909" spans="2:27" ht="30" hidden="1" customHeight="1" x14ac:dyDescent="0.3">
      <c r="B909" s="240"/>
      <c r="C909" s="241"/>
      <c r="D909" s="241"/>
      <c r="E909" s="242"/>
      <c r="F909" s="243"/>
      <c r="G909" s="243"/>
      <c r="H909" s="244"/>
      <c r="I909" s="245"/>
      <c r="J909" s="246"/>
      <c r="K909" s="247"/>
      <c r="L909" s="246"/>
      <c r="M909" s="246"/>
      <c r="N909" s="243"/>
      <c r="O909" s="243"/>
      <c r="P909" s="248"/>
      <c r="Q909" s="249"/>
      <c r="R909" s="249"/>
      <c r="S909" s="249"/>
      <c r="T909" s="249"/>
      <c r="U909" s="249"/>
      <c r="V909" s="249"/>
      <c r="W909" s="249"/>
      <c r="X909" s="249"/>
      <c r="Z909" s="250"/>
      <c r="AA909" s="250"/>
    </row>
    <row r="910" spans="2:27" ht="30" hidden="1" customHeight="1" x14ac:dyDescent="0.3">
      <c r="B910" s="240"/>
      <c r="C910" s="241"/>
      <c r="D910" s="241"/>
      <c r="E910" s="242"/>
      <c r="F910" s="243"/>
      <c r="G910" s="243"/>
      <c r="H910" s="244"/>
      <c r="I910" s="245"/>
      <c r="J910" s="246"/>
      <c r="K910" s="247"/>
      <c r="L910" s="246"/>
      <c r="M910" s="246"/>
      <c r="N910" s="243"/>
      <c r="O910" s="243"/>
      <c r="P910" s="248"/>
      <c r="Q910" s="249"/>
      <c r="R910" s="249"/>
      <c r="S910" s="249"/>
      <c r="T910" s="249"/>
      <c r="U910" s="249"/>
      <c r="V910" s="249"/>
      <c r="W910" s="249"/>
      <c r="X910" s="249"/>
      <c r="Z910" s="250"/>
      <c r="AA910" s="250"/>
    </row>
    <row r="911" spans="2:27" ht="30" hidden="1" customHeight="1" x14ac:dyDescent="0.3">
      <c r="B911" s="240"/>
      <c r="C911" s="241"/>
      <c r="D911" s="241"/>
      <c r="E911" s="242"/>
      <c r="F911" s="243"/>
      <c r="G911" s="243"/>
      <c r="H911" s="244"/>
      <c r="I911" s="245"/>
      <c r="J911" s="246"/>
      <c r="K911" s="247"/>
      <c r="L911" s="246"/>
      <c r="M911" s="246"/>
      <c r="N911" s="243"/>
      <c r="O911" s="243"/>
      <c r="P911" s="248"/>
      <c r="Q911" s="249"/>
      <c r="R911" s="249"/>
      <c r="S911" s="249"/>
      <c r="T911" s="249"/>
      <c r="U911" s="249"/>
      <c r="V911" s="249"/>
      <c r="W911" s="249"/>
      <c r="X911" s="249"/>
      <c r="Z911" s="250"/>
      <c r="AA911" s="250"/>
    </row>
    <row r="912" spans="2:27" ht="30" hidden="1" customHeight="1" x14ac:dyDescent="0.3">
      <c r="B912" s="240"/>
      <c r="C912" s="241"/>
      <c r="D912" s="241"/>
      <c r="E912" s="242"/>
      <c r="F912" s="243"/>
      <c r="G912" s="243"/>
      <c r="H912" s="244"/>
      <c r="I912" s="245"/>
      <c r="J912" s="246"/>
      <c r="K912" s="247"/>
      <c r="L912" s="246"/>
      <c r="M912" s="246"/>
      <c r="N912" s="243"/>
      <c r="O912" s="243"/>
      <c r="P912" s="248"/>
      <c r="Q912" s="249"/>
      <c r="R912" s="249"/>
      <c r="S912" s="249"/>
      <c r="T912" s="249"/>
      <c r="U912" s="249"/>
      <c r="V912" s="249"/>
      <c r="W912" s="249"/>
      <c r="X912" s="249"/>
      <c r="Z912" s="250"/>
      <c r="AA912" s="250"/>
    </row>
    <row r="913" spans="2:27" ht="30" hidden="1" customHeight="1" x14ac:dyDescent="0.3">
      <c r="B913" s="240"/>
      <c r="C913" s="241"/>
      <c r="D913" s="241"/>
      <c r="E913" s="242"/>
      <c r="F913" s="243"/>
      <c r="G913" s="243"/>
      <c r="H913" s="244"/>
      <c r="I913" s="245"/>
      <c r="J913" s="246"/>
      <c r="K913" s="247"/>
      <c r="L913" s="246"/>
      <c r="M913" s="246"/>
      <c r="N913" s="243"/>
      <c r="O913" s="243"/>
      <c r="P913" s="248"/>
      <c r="Q913" s="249"/>
      <c r="R913" s="249"/>
      <c r="S913" s="249"/>
      <c r="T913" s="249"/>
      <c r="U913" s="249"/>
      <c r="V913" s="249"/>
      <c r="W913" s="249"/>
      <c r="X913" s="249"/>
      <c r="Z913" s="250"/>
      <c r="AA913" s="250"/>
    </row>
    <row r="914" spans="2:27" ht="30" hidden="1" customHeight="1" x14ac:dyDescent="0.3">
      <c r="B914" s="240"/>
      <c r="C914" s="241"/>
      <c r="D914" s="241"/>
      <c r="E914" s="242"/>
      <c r="F914" s="243"/>
      <c r="G914" s="243"/>
      <c r="H914" s="244"/>
      <c r="I914" s="245"/>
      <c r="J914" s="246"/>
      <c r="K914" s="247"/>
      <c r="L914" s="246"/>
      <c r="M914" s="246"/>
      <c r="N914" s="243"/>
      <c r="O914" s="243"/>
      <c r="P914" s="248"/>
      <c r="Q914" s="249"/>
      <c r="R914" s="249"/>
      <c r="S914" s="249"/>
      <c r="T914" s="249"/>
      <c r="U914" s="249"/>
      <c r="V914" s="249"/>
      <c r="W914" s="249"/>
      <c r="X914" s="249"/>
      <c r="Z914" s="250"/>
      <c r="AA914" s="250"/>
    </row>
    <row r="915" spans="2:27" ht="30" hidden="1" customHeight="1" x14ac:dyDescent="0.3">
      <c r="B915" s="240"/>
      <c r="C915" s="241"/>
      <c r="D915" s="241"/>
      <c r="E915" s="242"/>
      <c r="F915" s="243"/>
      <c r="G915" s="243"/>
      <c r="H915" s="244"/>
      <c r="I915" s="245"/>
      <c r="J915" s="246"/>
      <c r="K915" s="247"/>
      <c r="L915" s="246"/>
      <c r="M915" s="246"/>
      <c r="N915" s="243"/>
      <c r="O915" s="243"/>
      <c r="P915" s="248"/>
      <c r="Q915" s="249"/>
      <c r="R915" s="249"/>
      <c r="S915" s="249"/>
      <c r="T915" s="249"/>
      <c r="U915" s="249"/>
      <c r="V915" s="249"/>
      <c r="W915" s="249"/>
      <c r="X915" s="249"/>
      <c r="Z915" s="250"/>
      <c r="AA915" s="250"/>
    </row>
    <row r="916" spans="2:27" ht="30" hidden="1" customHeight="1" x14ac:dyDescent="0.3">
      <c r="B916" s="240"/>
      <c r="C916" s="241"/>
      <c r="D916" s="241"/>
      <c r="E916" s="242"/>
      <c r="F916" s="243"/>
      <c r="G916" s="243"/>
      <c r="H916" s="244"/>
      <c r="I916" s="245"/>
      <c r="J916" s="246"/>
      <c r="K916" s="247"/>
      <c r="L916" s="246"/>
      <c r="M916" s="246"/>
      <c r="N916" s="243"/>
      <c r="O916" s="243"/>
      <c r="P916" s="248"/>
      <c r="Q916" s="249"/>
      <c r="R916" s="249"/>
      <c r="S916" s="249"/>
      <c r="T916" s="249"/>
      <c r="U916" s="249"/>
      <c r="V916" s="249"/>
      <c r="W916" s="249"/>
      <c r="X916" s="249"/>
      <c r="Z916" s="250"/>
      <c r="AA916" s="250"/>
    </row>
    <row r="917" spans="2:27" ht="30" hidden="1" customHeight="1" x14ac:dyDescent="0.3">
      <c r="B917" s="240"/>
      <c r="C917" s="241"/>
      <c r="D917" s="241"/>
      <c r="E917" s="242"/>
      <c r="F917" s="243"/>
      <c r="G917" s="243"/>
      <c r="H917" s="244"/>
      <c r="I917" s="245"/>
      <c r="J917" s="246"/>
      <c r="K917" s="247"/>
      <c r="L917" s="246"/>
      <c r="M917" s="246"/>
      <c r="N917" s="243"/>
      <c r="O917" s="243"/>
      <c r="P917" s="248"/>
      <c r="Q917" s="249"/>
      <c r="R917" s="249"/>
      <c r="S917" s="249"/>
      <c r="T917" s="249"/>
      <c r="U917" s="249"/>
      <c r="V917" s="249"/>
      <c r="W917" s="249"/>
      <c r="X917" s="249"/>
      <c r="Z917" s="250"/>
      <c r="AA917" s="250"/>
    </row>
    <row r="918" spans="2:27" ht="30" hidden="1" customHeight="1" x14ac:dyDescent="0.3">
      <c r="B918" s="240"/>
      <c r="C918" s="241"/>
      <c r="D918" s="241"/>
      <c r="E918" s="242"/>
      <c r="F918" s="243"/>
      <c r="G918" s="243"/>
      <c r="H918" s="244"/>
      <c r="I918" s="245"/>
      <c r="J918" s="246"/>
      <c r="K918" s="247"/>
      <c r="L918" s="246"/>
      <c r="M918" s="246"/>
      <c r="N918" s="243"/>
      <c r="O918" s="243"/>
      <c r="P918" s="248"/>
      <c r="Q918" s="249"/>
      <c r="R918" s="249"/>
      <c r="S918" s="249"/>
      <c r="T918" s="249"/>
      <c r="U918" s="249"/>
      <c r="V918" s="249"/>
      <c r="W918" s="249"/>
      <c r="X918" s="249"/>
      <c r="Z918" s="250"/>
      <c r="AA918" s="250"/>
    </row>
    <row r="919" spans="2:27" ht="30" hidden="1" customHeight="1" x14ac:dyDescent="0.3">
      <c r="B919" s="240"/>
      <c r="C919" s="241"/>
      <c r="D919" s="241"/>
      <c r="E919" s="242"/>
      <c r="F919" s="243"/>
      <c r="G919" s="243"/>
      <c r="H919" s="244"/>
      <c r="I919" s="245"/>
      <c r="J919" s="246"/>
      <c r="K919" s="247"/>
      <c r="L919" s="246"/>
      <c r="M919" s="246"/>
      <c r="N919" s="243"/>
      <c r="O919" s="243"/>
      <c r="P919" s="248"/>
      <c r="Q919" s="249"/>
      <c r="R919" s="249"/>
      <c r="S919" s="249"/>
      <c r="T919" s="249"/>
      <c r="U919" s="249"/>
      <c r="V919" s="249"/>
      <c r="W919" s="249"/>
      <c r="X919" s="249"/>
      <c r="Z919" s="250"/>
      <c r="AA919" s="250"/>
    </row>
    <row r="920" spans="2:27" ht="30" hidden="1" customHeight="1" x14ac:dyDescent="0.3">
      <c r="B920" s="240"/>
      <c r="C920" s="241"/>
      <c r="D920" s="241"/>
      <c r="E920" s="242"/>
      <c r="F920" s="243"/>
      <c r="G920" s="243"/>
      <c r="H920" s="244"/>
      <c r="I920" s="245"/>
      <c r="J920" s="246"/>
      <c r="K920" s="247"/>
      <c r="L920" s="246"/>
      <c r="M920" s="246"/>
      <c r="N920" s="243"/>
      <c r="O920" s="243"/>
      <c r="P920" s="248"/>
      <c r="Q920" s="249"/>
      <c r="R920" s="249"/>
      <c r="S920" s="249"/>
      <c r="T920" s="249"/>
      <c r="U920" s="249"/>
      <c r="V920" s="249"/>
      <c r="W920" s="249"/>
      <c r="X920" s="249"/>
      <c r="Z920" s="250"/>
      <c r="AA920" s="250"/>
    </row>
    <row r="921" spans="2:27" ht="30" hidden="1" customHeight="1" x14ac:dyDescent="0.3">
      <c r="B921" s="240"/>
      <c r="C921" s="241"/>
      <c r="D921" s="241"/>
      <c r="E921" s="242"/>
      <c r="F921" s="243"/>
      <c r="G921" s="243"/>
      <c r="H921" s="244"/>
      <c r="I921" s="245"/>
      <c r="J921" s="246"/>
      <c r="K921" s="247"/>
      <c r="L921" s="246"/>
      <c r="M921" s="246"/>
      <c r="N921" s="243"/>
      <c r="O921" s="243"/>
      <c r="P921" s="248"/>
      <c r="Q921" s="249"/>
      <c r="R921" s="249"/>
      <c r="S921" s="249"/>
      <c r="T921" s="249"/>
      <c r="U921" s="249"/>
      <c r="V921" s="249"/>
      <c r="W921" s="249"/>
      <c r="X921" s="249"/>
      <c r="Z921" s="250"/>
      <c r="AA921" s="250"/>
    </row>
    <row r="922" spans="2:27" ht="30" hidden="1" customHeight="1" x14ac:dyDescent="0.3">
      <c r="B922" s="240"/>
      <c r="C922" s="241"/>
      <c r="D922" s="241"/>
      <c r="E922" s="242"/>
      <c r="F922" s="243"/>
      <c r="G922" s="243"/>
      <c r="H922" s="244"/>
      <c r="I922" s="245"/>
      <c r="J922" s="246"/>
      <c r="K922" s="247"/>
      <c r="L922" s="246"/>
      <c r="M922" s="246"/>
      <c r="N922" s="243"/>
      <c r="O922" s="243"/>
      <c r="P922" s="248"/>
      <c r="Q922" s="249"/>
      <c r="R922" s="249"/>
      <c r="S922" s="249"/>
      <c r="T922" s="249"/>
      <c r="U922" s="249"/>
      <c r="V922" s="249"/>
      <c r="W922" s="249"/>
      <c r="X922" s="249"/>
      <c r="Z922" s="250"/>
      <c r="AA922" s="250"/>
    </row>
    <row r="923" spans="2:27" ht="30" hidden="1" customHeight="1" x14ac:dyDescent="0.3">
      <c r="B923" s="240"/>
      <c r="C923" s="241"/>
      <c r="D923" s="241"/>
      <c r="E923" s="242"/>
      <c r="F923" s="243"/>
      <c r="G923" s="243"/>
      <c r="H923" s="244"/>
      <c r="I923" s="245"/>
      <c r="J923" s="246"/>
      <c r="K923" s="247"/>
      <c r="L923" s="246"/>
      <c r="M923" s="246"/>
      <c r="N923" s="243"/>
      <c r="O923" s="243"/>
      <c r="P923" s="248"/>
      <c r="Q923" s="249"/>
      <c r="R923" s="249"/>
      <c r="S923" s="249"/>
      <c r="T923" s="249"/>
      <c r="U923" s="249"/>
      <c r="V923" s="249"/>
      <c r="W923" s="249"/>
      <c r="X923" s="249"/>
      <c r="Z923" s="250"/>
      <c r="AA923" s="250"/>
    </row>
    <row r="924" spans="2:27" ht="30" hidden="1" customHeight="1" x14ac:dyDescent="0.3">
      <c r="B924" s="240"/>
      <c r="C924" s="241"/>
      <c r="D924" s="241"/>
      <c r="E924" s="242"/>
      <c r="F924" s="243"/>
      <c r="G924" s="243"/>
      <c r="H924" s="244"/>
      <c r="I924" s="245"/>
      <c r="J924" s="246"/>
      <c r="K924" s="247"/>
      <c r="L924" s="246"/>
      <c r="M924" s="246"/>
      <c r="N924" s="243"/>
      <c r="O924" s="243"/>
      <c r="P924" s="248"/>
      <c r="Q924" s="249"/>
      <c r="R924" s="249"/>
      <c r="S924" s="249"/>
      <c r="T924" s="249"/>
      <c r="U924" s="249"/>
      <c r="V924" s="249"/>
      <c r="W924" s="249"/>
      <c r="X924" s="249"/>
      <c r="Z924" s="250"/>
      <c r="AA924" s="250"/>
    </row>
    <row r="925" spans="2:27" ht="30" hidden="1" customHeight="1" x14ac:dyDescent="0.3">
      <c r="B925" s="240"/>
      <c r="C925" s="241"/>
      <c r="D925" s="241"/>
      <c r="E925" s="242"/>
      <c r="F925" s="243"/>
      <c r="G925" s="243"/>
      <c r="H925" s="244"/>
      <c r="I925" s="245"/>
      <c r="J925" s="246"/>
      <c r="K925" s="247"/>
      <c r="L925" s="246"/>
      <c r="M925" s="246"/>
      <c r="N925" s="243"/>
      <c r="O925" s="243"/>
      <c r="P925" s="248"/>
      <c r="Q925" s="249"/>
      <c r="R925" s="249"/>
      <c r="S925" s="249"/>
      <c r="T925" s="249"/>
      <c r="U925" s="249"/>
      <c r="V925" s="249"/>
      <c r="W925" s="249"/>
      <c r="X925" s="249"/>
      <c r="Z925" s="250"/>
      <c r="AA925" s="250"/>
    </row>
    <row r="926" spans="2:27" ht="30" hidden="1" customHeight="1" x14ac:dyDescent="0.3">
      <c r="B926" s="240"/>
      <c r="C926" s="241"/>
      <c r="D926" s="241"/>
      <c r="E926" s="242"/>
      <c r="F926" s="243"/>
      <c r="G926" s="243"/>
      <c r="H926" s="244"/>
      <c r="I926" s="245"/>
      <c r="J926" s="246"/>
      <c r="K926" s="247"/>
      <c r="L926" s="246"/>
      <c r="M926" s="246"/>
      <c r="N926" s="243"/>
      <c r="O926" s="243"/>
      <c r="P926" s="248"/>
      <c r="Q926" s="249"/>
      <c r="R926" s="249"/>
      <c r="S926" s="249"/>
      <c r="T926" s="249"/>
      <c r="U926" s="249"/>
      <c r="V926" s="249"/>
      <c r="W926" s="249"/>
      <c r="X926" s="249"/>
      <c r="Z926" s="250"/>
      <c r="AA926" s="250"/>
    </row>
    <row r="927" spans="2:27" ht="30" hidden="1" customHeight="1" x14ac:dyDescent="0.3">
      <c r="B927" s="240"/>
      <c r="C927" s="241"/>
      <c r="D927" s="241"/>
      <c r="E927" s="242"/>
      <c r="F927" s="243"/>
      <c r="G927" s="243"/>
      <c r="H927" s="244"/>
      <c r="I927" s="245"/>
      <c r="J927" s="246"/>
      <c r="K927" s="247"/>
      <c r="L927" s="246"/>
      <c r="M927" s="246"/>
      <c r="N927" s="243"/>
      <c r="O927" s="243"/>
      <c r="P927" s="248"/>
      <c r="Q927" s="249"/>
      <c r="R927" s="249"/>
      <c r="S927" s="249"/>
      <c r="T927" s="249"/>
      <c r="U927" s="249"/>
      <c r="V927" s="249"/>
      <c r="W927" s="249"/>
      <c r="X927" s="249"/>
      <c r="Z927" s="250"/>
      <c r="AA927" s="250"/>
    </row>
    <row r="928" spans="2:27" ht="30" hidden="1" customHeight="1" x14ac:dyDescent="0.3">
      <c r="B928" s="240"/>
      <c r="C928" s="241"/>
      <c r="D928" s="241"/>
      <c r="E928" s="242"/>
      <c r="F928" s="243"/>
      <c r="G928" s="243"/>
      <c r="H928" s="244"/>
      <c r="I928" s="245"/>
      <c r="J928" s="246"/>
      <c r="K928" s="247"/>
      <c r="L928" s="246"/>
      <c r="M928" s="246"/>
      <c r="N928" s="243"/>
      <c r="O928" s="243"/>
      <c r="P928" s="248"/>
      <c r="Q928" s="249"/>
      <c r="R928" s="249"/>
      <c r="S928" s="249"/>
      <c r="T928" s="249"/>
      <c r="U928" s="249"/>
      <c r="V928" s="249"/>
      <c r="W928" s="249"/>
      <c r="X928" s="249"/>
      <c r="Z928" s="250"/>
      <c r="AA928" s="250"/>
    </row>
    <row r="929" spans="2:27" ht="30" hidden="1" customHeight="1" x14ac:dyDescent="0.3">
      <c r="B929" s="240"/>
      <c r="C929" s="241"/>
      <c r="D929" s="241"/>
      <c r="E929" s="242"/>
      <c r="F929" s="243"/>
      <c r="G929" s="243"/>
      <c r="H929" s="244"/>
      <c r="I929" s="245"/>
      <c r="J929" s="246"/>
      <c r="K929" s="247"/>
      <c r="L929" s="246"/>
      <c r="M929" s="246"/>
      <c r="N929" s="243"/>
      <c r="O929" s="243"/>
      <c r="P929" s="248"/>
      <c r="Q929" s="249"/>
      <c r="R929" s="249"/>
      <c r="S929" s="249"/>
      <c r="T929" s="249"/>
      <c r="U929" s="249"/>
      <c r="V929" s="249"/>
      <c r="W929" s="249"/>
      <c r="X929" s="249"/>
      <c r="Z929" s="250"/>
      <c r="AA929" s="250"/>
    </row>
    <row r="930" spans="2:27" ht="30" hidden="1" customHeight="1" x14ac:dyDescent="0.3">
      <c r="B930" s="240"/>
      <c r="C930" s="241"/>
      <c r="D930" s="241"/>
      <c r="E930" s="242"/>
      <c r="F930" s="243"/>
      <c r="G930" s="243"/>
      <c r="H930" s="244"/>
      <c r="I930" s="245"/>
      <c r="J930" s="246"/>
      <c r="K930" s="247"/>
      <c r="L930" s="246"/>
      <c r="M930" s="246"/>
      <c r="N930" s="243"/>
      <c r="O930" s="243"/>
      <c r="P930" s="248"/>
      <c r="Q930" s="249"/>
      <c r="R930" s="249"/>
      <c r="S930" s="249"/>
      <c r="T930" s="249"/>
      <c r="U930" s="249"/>
      <c r="V930" s="249"/>
      <c r="W930" s="249"/>
      <c r="X930" s="249"/>
      <c r="Z930" s="250"/>
      <c r="AA930" s="250"/>
    </row>
    <row r="931" spans="2:27" ht="30" hidden="1" customHeight="1" x14ac:dyDescent="0.3">
      <c r="B931" s="240"/>
      <c r="C931" s="241"/>
      <c r="D931" s="241"/>
      <c r="E931" s="242"/>
      <c r="F931" s="243"/>
      <c r="G931" s="243"/>
      <c r="H931" s="244"/>
      <c r="I931" s="245"/>
      <c r="J931" s="246"/>
      <c r="K931" s="247"/>
      <c r="L931" s="246"/>
      <c r="M931" s="246"/>
      <c r="N931" s="243"/>
      <c r="O931" s="243"/>
      <c r="P931" s="248"/>
      <c r="Q931" s="249"/>
      <c r="R931" s="249"/>
      <c r="S931" s="249"/>
      <c r="T931" s="249"/>
      <c r="U931" s="249"/>
      <c r="V931" s="249"/>
      <c r="W931" s="249"/>
      <c r="X931" s="249"/>
      <c r="Z931" s="250"/>
      <c r="AA931" s="250"/>
    </row>
    <row r="932" spans="2:27" ht="30" hidden="1" customHeight="1" x14ac:dyDescent="0.3">
      <c r="B932" s="240"/>
      <c r="C932" s="241"/>
      <c r="D932" s="241"/>
      <c r="E932" s="242"/>
      <c r="F932" s="243"/>
      <c r="G932" s="243"/>
      <c r="H932" s="244"/>
      <c r="I932" s="245"/>
      <c r="J932" s="246"/>
      <c r="K932" s="247"/>
      <c r="L932" s="246"/>
      <c r="M932" s="246"/>
      <c r="N932" s="243"/>
      <c r="O932" s="243"/>
      <c r="P932" s="248"/>
      <c r="Q932" s="249"/>
      <c r="R932" s="249"/>
      <c r="S932" s="249"/>
      <c r="T932" s="249"/>
      <c r="U932" s="249"/>
      <c r="V932" s="249"/>
      <c r="W932" s="249"/>
      <c r="X932" s="249"/>
      <c r="Z932" s="250"/>
      <c r="AA932" s="250"/>
    </row>
    <row r="933" spans="2:27" ht="30" hidden="1" customHeight="1" x14ac:dyDescent="0.3">
      <c r="B933" s="240"/>
      <c r="C933" s="241"/>
      <c r="D933" s="241"/>
      <c r="E933" s="242"/>
      <c r="F933" s="243"/>
      <c r="G933" s="243"/>
      <c r="H933" s="244"/>
      <c r="I933" s="245"/>
      <c r="J933" s="246"/>
      <c r="K933" s="247"/>
      <c r="L933" s="246"/>
      <c r="M933" s="246"/>
      <c r="N933" s="243"/>
      <c r="O933" s="243"/>
      <c r="P933" s="248"/>
      <c r="Q933" s="249"/>
      <c r="R933" s="249"/>
      <c r="S933" s="249"/>
      <c r="T933" s="249"/>
      <c r="U933" s="249"/>
      <c r="V933" s="249"/>
      <c r="W933" s="249"/>
      <c r="X933" s="249"/>
      <c r="Z933" s="250"/>
      <c r="AA933" s="250"/>
    </row>
    <row r="934" spans="2:27" ht="30" hidden="1" customHeight="1" x14ac:dyDescent="0.3">
      <c r="B934" s="240"/>
      <c r="C934" s="241"/>
      <c r="D934" s="241"/>
      <c r="E934" s="242"/>
      <c r="F934" s="243"/>
      <c r="G934" s="243"/>
      <c r="H934" s="244"/>
      <c r="I934" s="245"/>
      <c r="J934" s="246"/>
      <c r="K934" s="247"/>
      <c r="L934" s="246"/>
      <c r="M934" s="246"/>
      <c r="N934" s="243"/>
      <c r="O934" s="243"/>
      <c r="P934" s="248"/>
      <c r="Q934" s="249"/>
      <c r="R934" s="249"/>
      <c r="S934" s="249"/>
      <c r="T934" s="249"/>
      <c r="U934" s="249"/>
      <c r="V934" s="249"/>
      <c r="W934" s="249"/>
      <c r="X934" s="249"/>
      <c r="Z934" s="250"/>
      <c r="AA934" s="250"/>
    </row>
    <row r="935" spans="2:27" ht="30" hidden="1" customHeight="1" x14ac:dyDescent="0.3">
      <c r="B935" s="240"/>
      <c r="C935" s="241"/>
      <c r="D935" s="241"/>
      <c r="E935" s="242"/>
      <c r="F935" s="243"/>
      <c r="G935" s="243"/>
      <c r="H935" s="244"/>
      <c r="I935" s="245"/>
      <c r="J935" s="246"/>
      <c r="K935" s="247"/>
      <c r="L935" s="246"/>
      <c r="M935" s="246"/>
      <c r="N935" s="243"/>
      <c r="O935" s="243"/>
      <c r="P935" s="248"/>
      <c r="Q935" s="249"/>
      <c r="R935" s="249"/>
      <c r="S935" s="249"/>
      <c r="T935" s="249"/>
      <c r="U935" s="249"/>
      <c r="V935" s="249"/>
      <c r="W935" s="249"/>
      <c r="X935" s="249"/>
      <c r="Z935" s="250"/>
      <c r="AA935" s="250"/>
    </row>
    <row r="936" spans="2:27" ht="30" hidden="1" customHeight="1" x14ac:dyDescent="0.3">
      <c r="B936" s="240"/>
      <c r="C936" s="241"/>
      <c r="D936" s="241"/>
      <c r="E936" s="242"/>
      <c r="F936" s="243"/>
      <c r="G936" s="243"/>
      <c r="H936" s="244"/>
      <c r="I936" s="245"/>
      <c r="J936" s="246"/>
      <c r="K936" s="247"/>
      <c r="L936" s="246"/>
      <c r="M936" s="246"/>
      <c r="N936" s="243"/>
      <c r="O936" s="243"/>
      <c r="P936" s="248"/>
      <c r="Q936" s="249"/>
      <c r="R936" s="249"/>
      <c r="S936" s="249"/>
      <c r="T936" s="249"/>
      <c r="U936" s="249"/>
      <c r="V936" s="249"/>
      <c r="W936" s="249"/>
      <c r="X936" s="249"/>
      <c r="Z936" s="250"/>
      <c r="AA936" s="250"/>
    </row>
    <row r="937" spans="2:27" ht="30" hidden="1" customHeight="1" x14ac:dyDescent="0.3">
      <c r="B937" s="240"/>
      <c r="C937" s="241"/>
      <c r="D937" s="241"/>
      <c r="E937" s="242"/>
      <c r="F937" s="243"/>
      <c r="G937" s="243"/>
      <c r="H937" s="244"/>
      <c r="I937" s="245"/>
      <c r="J937" s="246"/>
      <c r="K937" s="247"/>
      <c r="L937" s="246"/>
      <c r="M937" s="246"/>
      <c r="N937" s="243"/>
      <c r="O937" s="243"/>
      <c r="P937" s="248"/>
      <c r="Q937" s="249"/>
      <c r="R937" s="249"/>
      <c r="S937" s="249"/>
      <c r="T937" s="249"/>
      <c r="U937" s="249"/>
      <c r="V937" s="249"/>
      <c r="W937" s="249"/>
      <c r="X937" s="249"/>
      <c r="Z937" s="250"/>
      <c r="AA937" s="250"/>
    </row>
    <row r="938" spans="2:27" ht="30" hidden="1" customHeight="1" x14ac:dyDescent="0.3">
      <c r="B938" s="240"/>
      <c r="C938" s="241"/>
      <c r="D938" s="241"/>
      <c r="E938" s="242"/>
      <c r="F938" s="243"/>
      <c r="G938" s="243"/>
      <c r="H938" s="244"/>
      <c r="I938" s="245"/>
      <c r="J938" s="246"/>
      <c r="K938" s="247"/>
      <c r="L938" s="246"/>
      <c r="M938" s="246"/>
      <c r="N938" s="243"/>
      <c r="O938" s="243"/>
      <c r="P938" s="248"/>
      <c r="Q938" s="249"/>
      <c r="R938" s="249"/>
      <c r="S938" s="249"/>
      <c r="T938" s="249"/>
      <c r="U938" s="249"/>
      <c r="V938" s="249"/>
      <c r="W938" s="249"/>
      <c r="X938" s="249"/>
      <c r="Z938" s="250"/>
      <c r="AA938" s="250"/>
    </row>
    <row r="939" spans="2:27" ht="30" hidden="1" customHeight="1" x14ac:dyDescent="0.3">
      <c r="B939" s="240"/>
      <c r="C939" s="241"/>
      <c r="D939" s="241"/>
      <c r="E939" s="242"/>
      <c r="F939" s="243"/>
      <c r="G939" s="243"/>
      <c r="H939" s="244"/>
      <c r="I939" s="245"/>
      <c r="J939" s="246"/>
      <c r="K939" s="247"/>
      <c r="L939" s="246"/>
      <c r="M939" s="246"/>
      <c r="N939" s="243"/>
      <c r="O939" s="243"/>
      <c r="P939" s="248"/>
      <c r="Q939" s="249"/>
      <c r="R939" s="249"/>
      <c r="S939" s="249"/>
      <c r="T939" s="249"/>
      <c r="U939" s="249"/>
      <c r="V939" s="249"/>
      <c r="W939" s="249"/>
      <c r="X939" s="249"/>
      <c r="Z939" s="250"/>
      <c r="AA939" s="250"/>
    </row>
    <row r="940" spans="2:27" ht="30" hidden="1" customHeight="1" x14ac:dyDescent="0.3">
      <c r="B940" s="240"/>
      <c r="C940" s="241"/>
      <c r="D940" s="241"/>
      <c r="E940" s="242"/>
      <c r="F940" s="243"/>
      <c r="G940" s="243"/>
      <c r="H940" s="244"/>
      <c r="I940" s="245"/>
      <c r="J940" s="246"/>
      <c r="K940" s="247"/>
      <c r="L940" s="246"/>
      <c r="M940" s="246"/>
      <c r="N940" s="243"/>
      <c r="O940" s="243"/>
      <c r="P940" s="248"/>
      <c r="Q940" s="249"/>
      <c r="R940" s="249"/>
      <c r="S940" s="249"/>
      <c r="T940" s="249"/>
      <c r="U940" s="249"/>
      <c r="V940" s="249"/>
      <c r="W940" s="249"/>
      <c r="X940" s="249"/>
      <c r="Z940" s="250"/>
      <c r="AA940" s="250"/>
    </row>
    <row r="941" spans="2:27" ht="30" hidden="1" customHeight="1" x14ac:dyDescent="0.3">
      <c r="B941" s="240"/>
      <c r="C941" s="241"/>
      <c r="D941" s="241"/>
      <c r="E941" s="242"/>
      <c r="F941" s="243"/>
      <c r="G941" s="243"/>
      <c r="H941" s="244"/>
      <c r="I941" s="245"/>
      <c r="J941" s="246"/>
      <c r="K941" s="247"/>
      <c r="L941" s="246"/>
      <c r="M941" s="246"/>
      <c r="N941" s="243"/>
      <c r="O941" s="243"/>
      <c r="P941" s="248"/>
      <c r="Q941" s="249"/>
      <c r="R941" s="249"/>
      <c r="S941" s="249"/>
      <c r="T941" s="249"/>
      <c r="U941" s="249"/>
      <c r="V941" s="249"/>
      <c r="W941" s="249"/>
      <c r="X941" s="249"/>
      <c r="Z941" s="250"/>
      <c r="AA941" s="250"/>
    </row>
    <row r="942" spans="2:27" ht="30" hidden="1" customHeight="1" x14ac:dyDescent="0.3">
      <c r="B942" s="240"/>
      <c r="C942" s="241"/>
      <c r="D942" s="241"/>
      <c r="E942" s="242"/>
      <c r="F942" s="243"/>
      <c r="G942" s="243"/>
      <c r="H942" s="244"/>
      <c r="I942" s="245"/>
      <c r="J942" s="246"/>
      <c r="K942" s="247"/>
      <c r="L942" s="246"/>
      <c r="M942" s="246"/>
      <c r="N942" s="243"/>
      <c r="O942" s="243"/>
      <c r="P942" s="248"/>
      <c r="Q942" s="249"/>
      <c r="R942" s="249"/>
      <c r="S942" s="249"/>
      <c r="T942" s="249"/>
      <c r="U942" s="249"/>
      <c r="V942" s="249"/>
      <c r="W942" s="249"/>
      <c r="X942" s="249"/>
      <c r="Z942" s="250"/>
      <c r="AA942" s="250"/>
    </row>
    <row r="943" spans="2:27" ht="30" hidden="1" customHeight="1" x14ac:dyDescent="0.3">
      <c r="B943" s="240"/>
      <c r="C943" s="241"/>
      <c r="D943" s="241"/>
      <c r="E943" s="242"/>
      <c r="F943" s="243"/>
      <c r="G943" s="243"/>
      <c r="H943" s="244"/>
      <c r="I943" s="245"/>
      <c r="J943" s="246"/>
      <c r="K943" s="247"/>
      <c r="L943" s="246"/>
      <c r="M943" s="246"/>
      <c r="N943" s="243"/>
      <c r="O943" s="243"/>
      <c r="P943" s="248"/>
      <c r="Q943" s="249"/>
      <c r="R943" s="249"/>
      <c r="S943" s="249"/>
      <c r="T943" s="249"/>
      <c r="U943" s="249"/>
      <c r="V943" s="249"/>
      <c r="W943" s="249"/>
      <c r="X943" s="249"/>
      <c r="Z943" s="250"/>
      <c r="AA943" s="250"/>
    </row>
    <row r="944" spans="2:27" ht="30" hidden="1" customHeight="1" x14ac:dyDescent="0.3">
      <c r="B944" s="240"/>
      <c r="C944" s="241"/>
      <c r="D944" s="241"/>
      <c r="E944" s="242"/>
      <c r="F944" s="243"/>
      <c r="G944" s="243"/>
      <c r="H944" s="244"/>
      <c r="I944" s="245"/>
      <c r="J944" s="246"/>
      <c r="K944" s="247"/>
      <c r="L944" s="246"/>
      <c r="M944" s="246"/>
      <c r="N944" s="243"/>
      <c r="O944" s="243"/>
      <c r="P944" s="248"/>
      <c r="Q944" s="249"/>
      <c r="R944" s="249"/>
      <c r="S944" s="249"/>
      <c r="T944" s="249"/>
      <c r="U944" s="249"/>
      <c r="V944" s="249"/>
      <c r="W944" s="249"/>
      <c r="X944" s="249"/>
      <c r="Z944" s="250"/>
      <c r="AA944" s="250"/>
    </row>
    <row r="945" spans="2:27" ht="30" hidden="1" customHeight="1" x14ac:dyDescent="0.3">
      <c r="B945" s="240"/>
      <c r="C945" s="241"/>
      <c r="D945" s="241"/>
      <c r="E945" s="242"/>
      <c r="F945" s="243"/>
      <c r="G945" s="243"/>
      <c r="H945" s="244"/>
      <c r="I945" s="245"/>
      <c r="J945" s="246"/>
      <c r="K945" s="247"/>
      <c r="L945" s="246"/>
      <c r="M945" s="246"/>
      <c r="N945" s="243"/>
      <c r="O945" s="243"/>
      <c r="P945" s="248"/>
      <c r="Q945" s="249"/>
      <c r="R945" s="249"/>
      <c r="S945" s="249"/>
      <c r="T945" s="249"/>
      <c r="U945" s="249"/>
      <c r="V945" s="249"/>
      <c r="W945" s="249"/>
      <c r="X945" s="249"/>
      <c r="Z945" s="250"/>
      <c r="AA945" s="250"/>
    </row>
    <row r="946" spans="2:27" ht="30" hidden="1" customHeight="1" x14ac:dyDescent="0.3">
      <c r="B946" s="240"/>
      <c r="C946" s="241"/>
      <c r="D946" s="241"/>
      <c r="E946" s="242"/>
      <c r="F946" s="243"/>
      <c r="G946" s="243"/>
      <c r="H946" s="244"/>
      <c r="I946" s="245"/>
      <c r="J946" s="246"/>
      <c r="K946" s="247"/>
      <c r="L946" s="246"/>
      <c r="M946" s="246"/>
      <c r="N946" s="243"/>
      <c r="O946" s="243"/>
      <c r="P946" s="248"/>
      <c r="Q946" s="249"/>
      <c r="R946" s="249"/>
      <c r="S946" s="249"/>
      <c r="T946" s="249"/>
      <c r="U946" s="249"/>
      <c r="V946" s="249"/>
      <c r="W946" s="249"/>
      <c r="X946" s="249"/>
      <c r="Z946" s="250"/>
      <c r="AA946" s="250"/>
    </row>
    <row r="947" spans="2:27" ht="30" hidden="1" customHeight="1" x14ac:dyDescent="0.3">
      <c r="B947" s="240"/>
      <c r="C947" s="241"/>
      <c r="D947" s="241"/>
      <c r="E947" s="242"/>
      <c r="F947" s="243"/>
      <c r="G947" s="243"/>
      <c r="H947" s="244"/>
      <c r="I947" s="245"/>
      <c r="J947" s="246"/>
      <c r="K947" s="247"/>
      <c r="L947" s="246"/>
      <c r="M947" s="246"/>
      <c r="N947" s="243"/>
      <c r="O947" s="243"/>
      <c r="P947" s="248"/>
      <c r="Q947" s="249"/>
      <c r="R947" s="249"/>
      <c r="S947" s="249"/>
      <c r="T947" s="249"/>
      <c r="U947" s="249"/>
      <c r="V947" s="249"/>
      <c r="W947" s="249"/>
      <c r="X947" s="249"/>
      <c r="Z947" s="250"/>
      <c r="AA947" s="250"/>
    </row>
    <row r="948" spans="2:27" ht="30" hidden="1" customHeight="1" x14ac:dyDescent="0.3">
      <c r="B948" s="240"/>
      <c r="C948" s="241"/>
      <c r="D948" s="241"/>
      <c r="E948" s="242"/>
      <c r="F948" s="243"/>
      <c r="G948" s="243"/>
      <c r="H948" s="244"/>
      <c r="I948" s="245"/>
      <c r="J948" s="246"/>
      <c r="K948" s="247"/>
      <c r="L948" s="246"/>
      <c r="M948" s="246"/>
      <c r="N948" s="243"/>
      <c r="O948" s="243"/>
      <c r="P948" s="248"/>
      <c r="Q948" s="249"/>
      <c r="R948" s="249"/>
      <c r="S948" s="249"/>
      <c r="T948" s="249"/>
      <c r="U948" s="249"/>
      <c r="V948" s="249"/>
      <c r="W948" s="249"/>
      <c r="X948" s="249"/>
      <c r="Z948" s="250"/>
      <c r="AA948" s="250"/>
    </row>
    <row r="949" spans="2:27" ht="30" hidden="1" customHeight="1" x14ac:dyDescent="0.3">
      <c r="B949" s="240"/>
      <c r="C949" s="241"/>
      <c r="D949" s="241"/>
      <c r="E949" s="242"/>
      <c r="F949" s="243"/>
      <c r="G949" s="243"/>
      <c r="H949" s="244"/>
      <c r="I949" s="245"/>
      <c r="J949" s="246"/>
      <c r="K949" s="247"/>
      <c r="L949" s="246"/>
      <c r="M949" s="246"/>
      <c r="N949" s="243"/>
      <c r="O949" s="243"/>
      <c r="P949" s="248"/>
      <c r="Q949" s="249"/>
      <c r="R949" s="249"/>
      <c r="S949" s="249"/>
      <c r="T949" s="249"/>
      <c r="U949" s="249"/>
      <c r="V949" s="249"/>
      <c r="W949" s="249"/>
      <c r="X949" s="249"/>
      <c r="Z949" s="250"/>
      <c r="AA949" s="250"/>
    </row>
    <row r="950" spans="2:27" ht="30" hidden="1" customHeight="1" x14ac:dyDescent="0.3">
      <c r="B950" s="240"/>
      <c r="C950" s="241"/>
      <c r="D950" s="241"/>
      <c r="E950" s="242"/>
      <c r="F950" s="243"/>
      <c r="G950" s="243"/>
      <c r="H950" s="244"/>
      <c r="I950" s="245"/>
      <c r="J950" s="246"/>
      <c r="K950" s="247"/>
      <c r="L950" s="246"/>
      <c r="M950" s="246"/>
      <c r="N950" s="243"/>
      <c r="O950" s="243"/>
      <c r="P950" s="248"/>
      <c r="Q950" s="249"/>
      <c r="R950" s="249"/>
      <c r="S950" s="249"/>
      <c r="T950" s="249"/>
      <c r="U950" s="249"/>
      <c r="V950" s="249"/>
      <c r="W950" s="249"/>
      <c r="X950" s="249"/>
      <c r="Z950" s="250"/>
      <c r="AA950" s="250"/>
    </row>
    <row r="951" spans="2:27" ht="30" hidden="1" customHeight="1" x14ac:dyDescent="0.3">
      <c r="B951" s="240"/>
      <c r="C951" s="241"/>
      <c r="D951" s="241"/>
      <c r="E951" s="242"/>
      <c r="F951" s="243"/>
      <c r="G951" s="243"/>
      <c r="H951" s="244"/>
      <c r="I951" s="245"/>
      <c r="J951" s="246"/>
      <c r="K951" s="247"/>
      <c r="L951" s="246"/>
      <c r="M951" s="246"/>
      <c r="N951" s="243"/>
      <c r="O951" s="243"/>
      <c r="P951" s="248"/>
      <c r="Q951" s="249"/>
      <c r="R951" s="249"/>
      <c r="S951" s="249"/>
      <c r="T951" s="249"/>
      <c r="U951" s="249"/>
      <c r="V951" s="249"/>
      <c r="W951" s="249"/>
      <c r="X951" s="249"/>
      <c r="Z951" s="250"/>
      <c r="AA951" s="250"/>
    </row>
    <row r="952" spans="2:27" ht="30" hidden="1" customHeight="1" x14ac:dyDescent="0.3">
      <c r="B952" s="240"/>
      <c r="C952" s="241"/>
      <c r="D952" s="241"/>
      <c r="E952" s="242"/>
      <c r="F952" s="243"/>
      <c r="G952" s="243"/>
      <c r="H952" s="244"/>
      <c r="I952" s="245"/>
      <c r="J952" s="246"/>
      <c r="K952" s="247"/>
      <c r="L952" s="246"/>
      <c r="M952" s="246"/>
      <c r="N952" s="243"/>
      <c r="O952" s="243"/>
      <c r="P952" s="248"/>
      <c r="Q952" s="249"/>
      <c r="R952" s="249"/>
      <c r="S952" s="249"/>
      <c r="T952" s="249"/>
      <c r="U952" s="249"/>
      <c r="V952" s="249"/>
      <c r="W952" s="249"/>
      <c r="X952" s="249"/>
      <c r="Z952" s="250"/>
      <c r="AA952" s="250"/>
    </row>
    <row r="953" spans="2:27" ht="30" hidden="1" customHeight="1" x14ac:dyDescent="0.3">
      <c r="B953" s="240"/>
      <c r="C953" s="241"/>
      <c r="D953" s="241"/>
      <c r="E953" s="242"/>
      <c r="F953" s="243"/>
      <c r="G953" s="243"/>
      <c r="H953" s="244"/>
      <c r="I953" s="245"/>
      <c r="J953" s="246"/>
      <c r="K953" s="247"/>
      <c r="L953" s="246"/>
      <c r="M953" s="246"/>
      <c r="N953" s="243"/>
      <c r="O953" s="243"/>
      <c r="P953" s="248"/>
      <c r="Q953" s="249"/>
      <c r="R953" s="249"/>
      <c r="S953" s="249"/>
      <c r="T953" s="249"/>
      <c r="U953" s="249"/>
      <c r="V953" s="249"/>
      <c r="W953" s="249"/>
      <c r="X953" s="249"/>
      <c r="Z953" s="250"/>
      <c r="AA953" s="250"/>
    </row>
    <row r="954" spans="2:27" ht="30" hidden="1" customHeight="1" x14ac:dyDescent="0.3">
      <c r="B954" s="240"/>
      <c r="C954" s="241"/>
      <c r="D954" s="241"/>
      <c r="E954" s="242"/>
      <c r="F954" s="243"/>
      <c r="G954" s="243"/>
      <c r="H954" s="244"/>
      <c r="I954" s="245"/>
      <c r="J954" s="246"/>
      <c r="K954" s="247"/>
      <c r="L954" s="246"/>
      <c r="M954" s="246"/>
      <c r="N954" s="243"/>
      <c r="O954" s="243"/>
      <c r="P954" s="248"/>
      <c r="Q954" s="249"/>
      <c r="R954" s="249"/>
      <c r="S954" s="249"/>
      <c r="T954" s="249"/>
      <c r="U954" s="249"/>
      <c r="V954" s="249"/>
      <c r="W954" s="249"/>
      <c r="X954" s="249"/>
      <c r="Z954" s="250"/>
      <c r="AA954" s="250"/>
    </row>
    <row r="955" spans="2:27" ht="30" hidden="1" customHeight="1" x14ac:dyDescent="0.3">
      <c r="B955" s="240"/>
      <c r="C955" s="241"/>
      <c r="D955" s="241"/>
      <c r="E955" s="242"/>
      <c r="F955" s="243"/>
      <c r="G955" s="243"/>
      <c r="H955" s="244"/>
      <c r="I955" s="245"/>
      <c r="J955" s="246"/>
      <c r="K955" s="247"/>
      <c r="L955" s="246"/>
      <c r="M955" s="246"/>
      <c r="N955" s="243"/>
      <c r="O955" s="243"/>
      <c r="P955" s="248"/>
      <c r="Q955" s="249"/>
      <c r="R955" s="249"/>
      <c r="S955" s="249"/>
      <c r="T955" s="249"/>
      <c r="U955" s="249"/>
      <c r="V955" s="249"/>
      <c r="W955" s="249"/>
      <c r="X955" s="249"/>
      <c r="Z955" s="250"/>
      <c r="AA955" s="250"/>
    </row>
    <row r="956" spans="2:27" ht="30" hidden="1" customHeight="1" x14ac:dyDescent="0.3">
      <c r="B956" s="240"/>
      <c r="C956" s="241"/>
      <c r="D956" s="241"/>
      <c r="E956" s="242"/>
      <c r="F956" s="243"/>
      <c r="G956" s="243"/>
      <c r="H956" s="244"/>
      <c r="I956" s="245"/>
      <c r="J956" s="246"/>
      <c r="K956" s="247"/>
      <c r="L956" s="246"/>
      <c r="M956" s="246"/>
      <c r="N956" s="243"/>
      <c r="O956" s="243"/>
      <c r="P956" s="248"/>
      <c r="Q956" s="249"/>
      <c r="R956" s="249"/>
      <c r="S956" s="249"/>
      <c r="T956" s="249"/>
      <c r="U956" s="249"/>
      <c r="V956" s="249"/>
      <c r="W956" s="249"/>
      <c r="X956" s="249"/>
      <c r="Z956" s="250"/>
      <c r="AA956" s="250"/>
    </row>
    <row r="957" spans="2:27" ht="30" hidden="1" customHeight="1" x14ac:dyDescent="0.3">
      <c r="B957" s="240"/>
      <c r="C957" s="241"/>
      <c r="D957" s="241"/>
      <c r="E957" s="242"/>
      <c r="F957" s="243"/>
      <c r="G957" s="243"/>
      <c r="H957" s="244"/>
      <c r="I957" s="245"/>
      <c r="J957" s="246"/>
      <c r="K957" s="247"/>
      <c r="L957" s="246"/>
      <c r="M957" s="246"/>
      <c r="N957" s="243"/>
      <c r="O957" s="243"/>
      <c r="P957" s="248"/>
      <c r="Q957" s="249"/>
      <c r="R957" s="249"/>
      <c r="S957" s="249"/>
      <c r="T957" s="249"/>
      <c r="U957" s="249"/>
      <c r="V957" s="249"/>
      <c r="W957" s="249"/>
      <c r="X957" s="249"/>
      <c r="Z957" s="250"/>
      <c r="AA957" s="250"/>
    </row>
    <row r="958" spans="2:27" ht="30" hidden="1" customHeight="1" x14ac:dyDescent="0.3">
      <c r="B958" s="240"/>
      <c r="C958" s="241"/>
      <c r="D958" s="241"/>
      <c r="E958" s="242"/>
      <c r="F958" s="243"/>
      <c r="G958" s="243"/>
      <c r="H958" s="244"/>
      <c r="I958" s="245"/>
      <c r="J958" s="246"/>
      <c r="K958" s="247"/>
      <c r="L958" s="246"/>
      <c r="M958" s="246"/>
      <c r="N958" s="243"/>
      <c r="O958" s="243"/>
      <c r="P958" s="248"/>
      <c r="Q958" s="249"/>
      <c r="R958" s="249"/>
      <c r="S958" s="249"/>
      <c r="T958" s="249"/>
      <c r="U958" s="249"/>
      <c r="V958" s="249"/>
      <c r="W958" s="249"/>
      <c r="X958" s="249"/>
      <c r="Z958" s="250"/>
      <c r="AA958" s="250"/>
    </row>
    <row r="959" spans="2:27" ht="30" hidden="1" customHeight="1" x14ac:dyDescent="0.3">
      <c r="B959" s="240"/>
      <c r="C959" s="241"/>
      <c r="D959" s="241"/>
      <c r="E959" s="242"/>
      <c r="F959" s="243"/>
      <c r="G959" s="243"/>
      <c r="H959" s="244"/>
      <c r="I959" s="245"/>
      <c r="J959" s="246"/>
      <c r="K959" s="247"/>
      <c r="L959" s="246"/>
      <c r="M959" s="246"/>
      <c r="N959" s="243"/>
      <c r="O959" s="243"/>
      <c r="P959" s="248"/>
      <c r="Q959" s="249"/>
      <c r="R959" s="249"/>
      <c r="S959" s="249"/>
      <c r="T959" s="249"/>
      <c r="U959" s="249"/>
      <c r="V959" s="249"/>
      <c r="W959" s="249"/>
      <c r="X959" s="249"/>
      <c r="Z959" s="250"/>
      <c r="AA959" s="250"/>
    </row>
    <row r="960" spans="2:27" ht="30" hidden="1" customHeight="1" x14ac:dyDescent="0.3">
      <c r="B960" s="240"/>
      <c r="C960" s="241"/>
      <c r="D960" s="241"/>
      <c r="E960" s="242"/>
      <c r="F960" s="243"/>
      <c r="G960" s="243"/>
      <c r="H960" s="244"/>
      <c r="I960" s="245"/>
      <c r="J960" s="246"/>
      <c r="K960" s="247"/>
      <c r="L960" s="246"/>
      <c r="M960" s="246"/>
      <c r="N960" s="243"/>
      <c r="O960" s="243"/>
      <c r="P960" s="248"/>
      <c r="Q960" s="249"/>
      <c r="R960" s="249"/>
      <c r="S960" s="249"/>
      <c r="T960" s="249"/>
      <c r="U960" s="249"/>
      <c r="V960" s="249"/>
      <c r="W960" s="249"/>
      <c r="X960" s="249"/>
      <c r="Z960" s="250"/>
      <c r="AA960" s="250"/>
    </row>
    <row r="961" spans="2:27" ht="30" hidden="1" customHeight="1" x14ac:dyDescent="0.3">
      <c r="B961" s="240"/>
      <c r="C961" s="241"/>
      <c r="D961" s="241"/>
      <c r="E961" s="242"/>
      <c r="F961" s="243"/>
      <c r="G961" s="243"/>
      <c r="H961" s="244"/>
      <c r="I961" s="245"/>
      <c r="J961" s="246"/>
      <c r="K961" s="247"/>
      <c r="L961" s="246"/>
      <c r="M961" s="246"/>
      <c r="N961" s="243"/>
      <c r="O961" s="243"/>
      <c r="P961" s="248"/>
      <c r="Q961" s="249"/>
      <c r="R961" s="249"/>
      <c r="S961" s="249"/>
      <c r="T961" s="249"/>
      <c r="U961" s="249"/>
      <c r="V961" s="249"/>
      <c r="W961" s="249"/>
      <c r="X961" s="249"/>
      <c r="Z961" s="250"/>
      <c r="AA961" s="250"/>
    </row>
    <row r="962" spans="2:27" ht="30" hidden="1" customHeight="1" x14ac:dyDescent="0.3">
      <c r="B962" s="240"/>
      <c r="C962" s="241"/>
      <c r="D962" s="241"/>
      <c r="E962" s="242"/>
      <c r="F962" s="243"/>
      <c r="G962" s="243"/>
      <c r="H962" s="244"/>
      <c r="I962" s="245"/>
      <c r="J962" s="246"/>
      <c r="K962" s="247"/>
      <c r="L962" s="246"/>
      <c r="M962" s="246"/>
      <c r="N962" s="243"/>
      <c r="O962" s="243"/>
      <c r="P962" s="248"/>
      <c r="Q962" s="249"/>
      <c r="R962" s="249"/>
      <c r="S962" s="249"/>
      <c r="T962" s="249"/>
      <c r="U962" s="249"/>
      <c r="V962" s="249"/>
      <c r="W962" s="249"/>
      <c r="X962" s="249"/>
      <c r="Z962" s="250"/>
      <c r="AA962" s="250"/>
    </row>
    <row r="963" spans="2:27" ht="30" hidden="1" customHeight="1" x14ac:dyDescent="0.3">
      <c r="B963" s="240"/>
      <c r="C963" s="241"/>
      <c r="D963" s="241"/>
      <c r="E963" s="242"/>
      <c r="F963" s="243"/>
      <c r="G963" s="243"/>
      <c r="H963" s="244"/>
      <c r="I963" s="245"/>
      <c r="J963" s="246"/>
      <c r="K963" s="247"/>
      <c r="L963" s="246"/>
      <c r="M963" s="246"/>
      <c r="N963" s="243"/>
      <c r="O963" s="243"/>
      <c r="P963" s="248"/>
      <c r="Q963" s="249"/>
      <c r="R963" s="249"/>
      <c r="S963" s="249"/>
      <c r="T963" s="249"/>
      <c r="U963" s="249"/>
      <c r="V963" s="249"/>
      <c r="W963" s="249"/>
      <c r="X963" s="249"/>
      <c r="Z963" s="250"/>
      <c r="AA963" s="250"/>
    </row>
    <row r="964" spans="2:27" ht="30" hidden="1" customHeight="1" x14ac:dyDescent="0.3">
      <c r="B964" s="240"/>
      <c r="C964" s="241"/>
      <c r="D964" s="241"/>
      <c r="E964" s="242"/>
      <c r="F964" s="243"/>
      <c r="G964" s="243"/>
      <c r="H964" s="244"/>
      <c r="I964" s="245"/>
      <c r="J964" s="246"/>
      <c r="K964" s="247"/>
      <c r="L964" s="246"/>
      <c r="M964" s="246"/>
      <c r="N964" s="243"/>
      <c r="O964" s="243"/>
      <c r="P964" s="248"/>
      <c r="Q964" s="249"/>
      <c r="R964" s="249"/>
      <c r="S964" s="249"/>
      <c r="T964" s="249"/>
      <c r="U964" s="249"/>
      <c r="V964" s="249"/>
      <c r="W964" s="249"/>
      <c r="X964" s="249"/>
      <c r="Z964" s="250"/>
      <c r="AA964" s="250"/>
    </row>
    <row r="965" spans="2:27" ht="30" hidden="1" customHeight="1" x14ac:dyDescent="0.3">
      <c r="B965" s="240"/>
      <c r="C965" s="241"/>
      <c r="D965" s="241"/>
      <c r="E965" s="242"/>
      <c r="F965" s="243"/>
      <c r="G965" s="243"/>
      <c r="H965" s="244"/>
      <c r="I965" s="245"/>
      <c r="J965" s="246"/>
      <c r="K965" s="247"/>
      <c r="L965" s="246"/>
      <c r="M965" s="246"/>
      <c r="N965" s="243"/>
      <c r="O965" s="243"/>
      <c r="P965" s="248"/>
      <c r="Q965" s="249"/>
      <c r="R965" s="249"/>
      <c r="S965" s="249"/>
      <c r="T965" s="249"/>
      <c r="U965" s="249"/>
      <c r="V965" s="249"/>
      <c r="W965" s="249"/>
      <c r="X965" s="249"/>
      <c r="Z965" s="250"/>
      <c r="AA965" s="250"/>
    </row>
    <row r="966" spans="2:27" ht="30" hidden="1" customHeight="1" x14ac:dyDescent="0.3">
      <c r="B966" s="240"/>
      <c r="C966" s="241"/>
      <c r="D966" s="241"/>
      <c r="E966" s="242"/>
      <c r="F966" s="243"/>
      <c r="G966" s="243"/>
      <c r="H966" s="244"/>
      <c r="I966" s="245"/>
      <c r="J966" s="246"/>
      <c r="K966" s="247"/>
      <c r="L966" s="246"/>
      <c r="M966" s="246"/>
      <c r="N966" s="243"/>
      <c r="O966" s="243"/>
      <c r="P966" s="248"/>
      <c r="Q966" s="249"/>
      <c r="R966" s="249"/>
      <c r="S966" s="249"/>
      <c r="T966" s="249"/>
      <c r="U966" s="249"/>
      <c r="V966" s="249"/>
      <c r="W966" s="249"/>
      <c r="X966" s="249"/>
      <c r="Z966" s="250"/>
      <c r="AA966" s="250"/>
    </row>
    <row r="967" spans="2:27" ht="30" hidden="1" customHeight="1" x14ac:dyDescent="0.3">
      <c r="B967" s="240"/>
      <c r="C967" s="241"/>
      <c r="D967" s="241"/>
      <c r="E967" s="242"/>
      <c r="F967" s="243"/>
      <c r="G967" s="243"/>
      <c r="H967" s="244"/>
      <c r="I967" s="245"/>
      <c r="J967" s="246"/>
      <c r="K967" s="247"/>
      <c r="L967" s="246"/>
      <c r="M967" s="246"/>
      <c r="N967" s="243"/>
      <c r="O967" s="243"/>
      <c r="P967" s="248"/>
      <c r="Q967" s="249"/>
      <c r="R967" s="249"/>
      <c r="S967" s="249"/>
      <c r="T967" s="249"/>
      <c r="U967" s="249"/>
      <c r="V967" s="249"/>
      <c r="W967" s="249"/>
      <c r="X967" s="249"/>
      <c r="Z967" s="250"/>
      <c r="AA967" s="250"/>
    </row>
    <row r="968" spans="2:27" ht="30" hidden="1" customHeight="1" x14ac:dyDescent="0.3">
      <c r="B968" s="240"/>
      <c r="C968" s="241"/>
      <c r="D968" s="241"/>
      <c r="E968" s="242"/>
      <c r="F968" s="243"/>
      <c r="G968" s="243"/>
      <c r="H968" s="244"/>
      <c r="I968" s="245"/>
      <c r="J968" s="246"/>
      <c r="K968" s="247"/>
      <c r="L968" s="246"/>
      <c r="M968" s="246"/>
      <c r="N968" s="243"/>
      <c r="O968" s="243"/>
      <c r="P968" s="248"/>
      <c r="Q968" s="249"/>
      <c r="R968" s="249"/>
      <c r="S968" s="249"/>
      <c r="T968" s="249"/>
      <c r="U968" s="249"/>
      <c r="V968" s="249"/>
      <c r="W968" s="249"/>
      <c r="X968" s="249"/>
      <c r="Z968" s="250"/>
      <c r="AA968" s="250"/>
    </row>
    <row r="969" spans="2:27" ht="30" hidden="1" customHeight="1" x14ac:dyDescent="0.3">
      <c r="B969" s="240"/>
      <c r="C969" s="241"/>
      <c r="D969" s="241"/>
      <c r="E969" s="242"/>
      <c r="F969" s="243"/>
      <c r="G969" s="243"/>
      <c r="H969" s="244"/>
      <c r="I969" s="245"/>
      <c r="J969" s="246"/>
      <c r="K969" s="247"/>
      <c r="L969" s="246"/>
      <c r="M969" s="246"/>
      <c r="N969" s="243"/>
      <c r="O969" s="243"/>
      <c r="P969" s="248"/>
      <c r="Q969" s="249"/>
      <c r="R969" s="249"/>
      <c r="S969" s="249"/>
      <c r="T969" s="249"/>
      <c r="U969" s="249"/>
      <c r="V969" s="249"/>
      <c r="W969" s="249"/>
      <c r="X969" s="249"/>
      <c r="Z969" s="250"/>
      <c r="AA969" s="250"/>
    </row>
    <row r="970" spans="2:27" ht="30" hidden="1" customHeight="1" x14ac:dyDescent="0.3">
      <c r="B970" s="240"/>
      <c r="C970" s="241"/>
      <c r="D970" s="241"/>
      <c r="E970" s="242"/>
      <c r="F970" s="243"/>
      <c r="G970" s="243"/>
      <c r="H970" s="244"/>
      <c r="I970" s="245"/>
      <c r="J970" s="246"/>
      <c r="K970" s="247"/>
      <c r="L970" s="246"/>
      <c r="M970" s="246"/>
      <c r="N970" s="243"/>
      <c r="O970" s="243"/>
      <c r="P970" s="248"/>
      <c r="Q970" s="249"/>
      <c r="R970" s="249"/>
      <c r="S970" s="249"/>
      <c r="T970" s="249"/>
      <c r="U970" s="249"/>
      <c r="V970" s="249"/>
      <c r="W970" s="249"/>
      <c r="X970" s="249"/>
      <c r="Z970" s="250"/>
      <c r="AA970" s="250"/>
    </row>
    <row r="971" spans="2:27" ht="30" hidden="1" customHeight="1" x14ac:dyDescent="0.3">
      <c r="B971" s="240"/>
      <c r="C971" s="241"/>
      <c r="D971" s="241"/>
      <c r="E971" s="242"/>
      <c r="F971" s="243"/>
      <c r="G971" s="243"/>
      <c r="H971" s="244"/>
      <c r="I971" s="245"/>
      <c r="J971" s="246"/>
      <c r="K971" s="247"/>
      <c r="L971" s="246"/>
      <c r="M971" s="246"/>
      <c r="N971" s="243"/>
      <c r="O971" s="243"/>
      <c r="P971" s="248"/>
      <c r="Q971" s="249"/>
      <c r="R971" s="249"/>
      <c r="S971" s="249"/>
      <c r="T971" s="249"/>
      <c r="U971" s="249"/>
      <c r="V971" s="249"/>
      <c r="W971" s="249"/>
      <c r="X971" s="249"/>
      <c r="Z971" s="250"/>
      <c r="AA971" s="250"/>
    </row>
    <row r="972" spans="2:27" ht="30" hidden="1" customHeight="1" x14ac:dyDescent="0.3">
      <c r="B972" s="240"/>
      <c r="C972" s="241"/>
      <c r="D972" s="241"/>
      <c r="E972" s="242"/>
      <c r="F972" s="243"/>
      <c r="G972" s="243"/>
      <c r="H972" s="244"/>
      <c r="I972" s="245"/>
      <c r="J972" s="246"/>
      <c r="K972" s="247"/>
      <c r="L972" s="246"/>
      <c r="M972" s="246"/>
      <c r="N972" s="243"/>
      <c r="O972" s="243"/>
      <c r="P972" s="248"/>
      <c r="Q972" s="249"/>
      <c r="R972" s="249"/>
      <c r="S972" s="249"/>
      <c r="T972" s="249"/>
      <c r="U972" s="249"/>
      <c r="V972" s="249"/>
      <c r="W972" s="249"/>
      <c r="X972" s="249"/>
      <c r="Z972" s="250"/>
      <c r="AA972" s="250"/>
    </row>
    <row r="973" spans="2:27" ht="30" hidden="1" customHeight="1" x14ac:dyDescent="0.3">
      <c r="B973" s="240"/>
      <c r="C973" s="241"/>
      <c r="D973" s="241"/>
      <c r="E973" s="242"/>
      <c r="F973" s="243"/>
      <c r="G973" s="243"/>
      <c r="H973" s="244"/>
      <c r="I973" s="245"/>
      <c r="J973" s="246"/>
      <c r="K973" s="247"/>
      <c r="L973" s="246"/>
      <c r="M973" s="246"/>
      <c r="N973" s="243"/>
      <c r="O973" s="243"/>
      <c r="P973" s="248"/>
      <c r="Q973" s="249"/>
      <c r="R973" s="249"/>
      <c r="S973" s="249"/>
      <c r="T973" s="249"/>
      <c r="U973" s="249"/>
      <c r="V973" s="249"/>
      <c r="W973" s="249"/>
      <c r="X973" s="249"/>
      <c r="Z973" s="250"/>
      <c r="AA973" s="250"/>
    </row>
    <row r="974" spans="2:27" ht="30" hidden="1" customHeight="1" x14ac:dyDescent="0.3">
      <c r="B974" s="240"/>
      <c r="C974" s="241"/>
      <c r="D974" s="241"/>
      <c r="E974" s="242"/>
      <c r="F974" s="243"/>
      <c r="G974" s="243"/>
      <c r="H974" s="244"/>
      <c r="I974" s="245"/>
      <c r="J974" s="246"/>
      <c r="K974" s="247"/>
      <c r="L974" s="246"/>
      <c r="M974" s="246"/>
      <c r="N974" s="243"/>
      <c r="O974" s="243"/>
      <c r="P974" s="248"/>
      <c r="Q974" s="249"/>
      <c r="R974" s="249"/>
      <c r="S974" s="249"/>
      <c r="T974" s="249"/>
      <c r="U974" s="249"/>
      <c r="V974" s="249"/>
      <c r="W974" s="249"/>
      <c r="X974" s="249"/>
      <c r="Z974" s="250"/>
      <c r="AA974" s="250"/>
    </row>
    <row r="975" spans="2:27" ht="30" hidden="1" customHeight="1" x14ac:dyDescent="0.3">
      <c r="B975" s="240"/>
      <c r="C975" s="241"/>
      <c r="D975" s="241"/>
      <c r="E975" s="242"/>
      <c r="F975" s="243"/>
      <c r="G975" s="243"/>
      <c r="H975" s="244"/>
      <c r="I975" s="245"/>
      <c r="J975" s="246"/>
      <c r="K975" s="247"/>
      <c r="L975" s="246"/>
      <c r="M975" s="246"/>
      <c r="N975" s="243"/>
      <c r="O975" s="243"/>
      <c r="P975" s="248"/>
      <c r="Q975" s="249"/>
      <c r="R975" s="249"/>
      <c r="S975" s="249"/>
      <c r="T975" s="249"/>
      <c r="U975" s="249"/>
      <c r="V975" s="249"/>
      <c r="W975" s="249"/>
      <c r="X975" s="249"/>
      <c r="Z975" s="250"/>
      <c r="AA975" s="250"/>
    </row>
    <row r="976" spans="2:27" ht="30" hidden="1" customHeight="1" x14ac:dyDescent="0.3">
      <c r="B976" s="240"/>
      <c r="C976" s="241"/>
      <c r="D976" s="241"/>
      <c r="E976" s="242"/>
      <c r="F976" s="243"/>
      <c r="G976" s="243"/>
      <c r="H976" s="244"/>
      <c r="I976" s="245"/>
      <c r="J976" s="246"/>
      <c r="K976" s="247"/>
      <c r="L976" s="246"/>
      <c r="M976" s="246"/>
      <c r="N976" s="243"/>
      <c r="O976" s="243"/>
      <c r="P976" s="248"/>
      <c r="Q976" s="249"/>
      <c r="R976" s="249"/>
      <c r="S976" s="249"/>
      <c r="T976" s="249"/>
      <c r="U976" s="249"/>
      <c r="V976" s="249"/>
      <c r="W976" s="249"/>
      <c r="X976" s="249"/>
      <c r="Z976" s="250"/>
      <c r="AA976" s="250"/>
    </row>
    <row r="977" spans="2:27" ht="30" hidden="1" customHeight="1" x14ac:dyDescent="0.3">
      <c r="B977" s="240"/>
      <c r="C977" s="241"/>
      <c r="D977" s="241"/>
      <c r="E977" s="242"/>
      <c r="F977" s="243"/>
      <c r="G977" s="243"/>
      <c r="H977" s="244"/>
      <c r="I977" s="245"/>
      <c r="J977" s="246"/>
      <c r="K977" s="247"/>
      <c r="L977" s="246"/>
      <c r="M977" s="246"/>
      <c r="N977" s="243"/>
      <c r="O977" s="243"/>
      <c r="P977" s="248"/>
      <c r="Q977" s="249"/>
      <c r="R977" s="249"/>
      <c r="S977" s="249"/>
      <c r="T977" s="249"/>
      <c r="U977" s="249"/>
      <c r="V977" s="249"/>
      <c r="W977" s="249"/>
      <c r="X977" s="249"/>
      <c r="Z977" s="250"/>
      <c r="AA977" s="250"/>
    </row>
    <row r="978" spans="2:27" ht="30" hidden="1" customHeight="1" x14ac:dyDescent="0.3">
      <c r="B978" s="240"/>
      <c r="C978" s="241"/>
      <c r="D978" s="241"/>
      <c r="E978" s="242"/>
      <c r="F978" s="243"/>
      <c r="G978" s="243"/>
      <c r="H978" s="244"/>
      <c r="I978" s="245"/>
      <c r="J978" s="246"/>
      <c r="K978" s="247"/>
      <c r="L978" s="246"/>
      <c r="M978" s="246"/>
      <c r="N978" s="243"/>
      <c r="O978" s="243"/>
      <c r="P978" s="248"/>
      <c r="Q978" s="249"/>
      <c r="R978" s="249"/>
      <c r="S978" s="249"/>
      <c r="T978" s="249"/>
      <c r="U978" s="249"/>
      <c r="V978" s="249"/>
      <c r="W978" s="249"/>
      <c r="X978" s="249"/>
      <c r="Z978" s="250"/>
      <c r="AA978" s="250"/>
    </row>
    <row r="979" spans="2:27" ht="30" hidden="1" customHeight="1" x14ac:dyDescent="0.3">
      <c r="B979" s="240"/>
      <c r="C979" s="241"/>
      <c r="D979" s="241"/>
      <c r="E979" s="242"/>
      <c r="F979" s="243"/>
      <c r="G979" s="243"/>
      <c r="H979" s="244"/>
      <c r="I979" s="245"/>
      <c r="J979" s="246"/>
      <c r="K979" s="247"/>
      <c r="L979" s="246"/>
      <c r="M979" s="246"/>
      <c r="N979" s="243"/>
      <c r="O979" s="243"/>
      <c r="P979" s="248"/>
      <c r="Q979" s="249"/>
      <c r="R979" s="249"/>
      <c r="S979" s="249"/>
      <c r="T979" s="249"/>
      <c r="U979" s="249"/>
      <c r="V979" s="249"/>
      <c r="W979" s="249"/>
      <c r="X979" s="249"/>
      <c r="Z979" s="250"/>
      <c r="AA979" s="250"/>
    </row>
    <row r="980" spans="2:27" ht="30" hidden="1" customHeight="1" x14ac:dyDescent="0.3">
      <c r="B980" s="240"/>
      <c r="C980" s="241"/>
      <c r="D980" s="241"/>
      <c r="E980" s="242"/>
      <c r="F980" s="243"/>
      <c r="G980" s="243"/>
      <c r="H980" s="244"/>
      <c r="I980" s="245"/>
      <c r="J980" s="246"/>
      <c r="K980" s="247"/>
      <c r="L980" s="246"/>
      <c r="M980" s="246"/>
      <c r="N980" s="243"/>
      <c r="O980" s="243"/>
      <c r="P980" s="248"/>
      <c r="Q980" s="249"/>
      <c r="R980" s="249"/>
      <c r="S980" s="249"/>
      <c r="T980" s="249"/>
      <c r="U980" s="249"/>
      <c r="V980" s="249"/>
      <c r="W980" s="249"/>
      <c r="X980" s="249"/>
      <c r="Z980" s="250"/>
      <c r="AA980" s="250"/>
    </row>
    <row r="981" spans="2:27" ht="30" hidden="1" customHeight="1" x14ac:dyDescent="0.3">
      <c r="B981" s="240"/>
      <c r="C981" s="241"/>
      <c r="D981" s="241"/>
      <c r="E981" s="242"/>
      <c r="F981" s="243"/>
      <c r="G981" s="243"/>
      <c r="H981" s="244"/>
      <c r="I981" s="245"/>
      <c r="J981" s="246"/>
      <c r="K981" s="247"/>
      <c r="L981" s="246"/>
      <c r="M981" s="246"/>
      <c r="N981" s="243"/>
      <c r="O981" s="243"/>
      <c r="P981" s="248"/>
      <c r="Q981" s="249"/>
      <c r="R981" s="249"/>
      <c r="S981" s="249"/>
      <c r="T981" s="249"/>
      <c r="U981" s="249"/>
      <c r="V981" s="249"/>
      <c r="W981" s="249"/>
      <c r="X981" s="249"/>
      <c r="Z981" s="250"/>
      <c r="AA981" s="250"/>
    </row>
    <row r="982" spans="2:27" ht="30" hidden="1" customHeight="1" x14ac:dyDescent="0.3">
      <c r="B982" s="240"/>
      <c r="C982" s="241"/>
      <c r="D982" s="241"/>
      <c r="E982" s="242"/>
      <c r="F982" s="243"/>
      <c r="G982" s="243"/>
      <c r="H982" s="244"/>
      <c r="I982" s="245"/>
      <c r="J982" s="246"/>
      <c r="K982" s="247"/>
      <c r="L982" s="246"/>
      <c r="M982" s="246"/>
      <c r="N982" s="243"/>
      <c r="O982" s="243"/>
      <c r="P982" s="248"/>
      <c r="Q982" s="249"/>
      <c r="R982" s="249"/>
      <c r="S982" s="249"/>
      <c r="T982" s="249"/>
      <c r="U982" s="249"/>
      <c r="V982" s="249"/>
      <c r="W982" s="249"/>
      <c r="X982" s="249"/>
      <c r="Z982" s="250"/>
      <c r="AA982" s="250"/>
    </row>
    <row r="983" spans="2:27" ht="30" hidden="1" customHeight="1" x14ac:dyDescent="0.3">
      <c r="B983" s="240"/>
      <c r="C983" s="241"/>
      <c r="D983" s="241"/>
      <c r="E983" s="242"/>
      <c r="F983" s="243"/>
      <c r="G983" s="243"/>
      <c r="H983" s="244"/>
      <c r="I983" s="245"/>
      <c r="J983" s="246"/>
      <c r="K983" s="247"/>
      <c r="L983" s="246"/>
      <c r="M983" s="246"/>
      <c r="N983" s="243"/>
      <c r="O983" s="243"/>
      <c r="P983" s="248"/>
      <c r="Q983" s="249"/>
      <c r="R983" s="249"/>
      <c r="S983" s="249"/>
      <c r="T983" s="249"/>
      <c r="U983" s="249"/>
      <c r="V983" s="249"/>
      <c r="W983" s="249"/>
      <c r="X983" s="249"/>
      <c r="Z983" s="250"/>
      <c r="AA983" s="250"/>
    </row>
    <row r="984" spans="2:27" ht="30" hidden="1" customHeight="1" x14ac:dyDescent="0.3">
      <c r="B984" s="240"/>
      <c r="C984" s="241"/>
      <c r="D984" s="241"/>
      <c r="E984" s="242"/>
      <c r="F984" s="243"/>
      <c r="G984" s="243"/>
      <c r="H984" s="244"/>
      <c r="I984" s="245"/>
      <c r="J984" s="246"/>
      <c r="K984" s="247"/>
      <c r="L984" s="246"/>
      <c r="M984" s="246"/>
      <c r="N984" s="243"/>
      <c r="O984" s="243"/>
      <c r="P984" s="248"/>
      <c r="Q984" s="249"/>
      <c r="R984" s="249"/>
      <c r="S984" s="249"/>
      <c r="T984" s="249"/>
      <c r="U984" s="249"/>
      <c r="V984" s="249"/>
      <c r="W984" s="249"/>
      <c r="X984" s="249"/>
      <c r="Z984" s="250"/>
      <c r="AA984" s="250"/>
    </row>
    <row r="985" spans="2:27" ht="30" hidden="1" customHeight="1" x14ac:dyDescent="0.3">
      <c r="B985" s="240"/>
      <c r="C985" s="241"/>
      <c r="D985" s="241"/>
      <c r="E985" s="242"/>
      <c r="F985" s="243"/>
      <c r="G985" s="243"/>
      <c r="H985" s="244"/>
      <c r="I985" s="245"/>
      <c r="J985" s="246"/>
      <c r="K985" s="247"/>
      <c r="L985" s="246"/>
      <c r="M985" s="246"/>
      <c r="N985" s="243"/>
      <c r="O985" s="243"/>
      <c r="P985" s="248"/>
      <c r="Q985" s="249"/>
      <c r="R985" s="249"/>
      <c r="S985" s="249"/>
      <c r="T985" s="249"/>
      <c r="U985" s="249"/>
      <c r="V985" s="249"/>
      <c r="W985" s="249"/>
      <c r="X985" s="249"/>
      <c r="Z985" s="250"/>
      <c r="AA985" s="250"/>
    </row>
    <row r="986" spans="2:27" ht="30" hidden="1" customHeight="1" x14ac:dyDescent="0.3">
      <c r="B986" s="240"/>
      <c r="C986" s="241"/>
      <c r="D986" s="241"/>
      <c r="E986" s="242"/>
      <c r="F986" s="243"/>
      <c r="G986" s="243"/>
      <c r="H986" s="244"/>
      <c r="I986" s="245"/>
      <c r="J986" s="246"/>
      <c r="K986" s="247"/>
      <c r="L986" s="246"/>
      <c r="M986" s="246"/>
      <c r="N986" s="243"/>
      <c r="O986" s="243"/>
      <c r="P986" s="248"/>
      <c r="Q986" s="249"/>
      <c r="R986" s="249"/>
      <c r="S986" s="249"/>
      <c r="T986" s="249"/>
      <c r="U986" s="249"/>
      <c r="V986" s="249"/>
      <c r="W986" s="249"/>
      <c r="X986" s="249"/>
      <c r="Z986" s="250"/>
      <c r="AA986" s="250"/>
    </row>
    <row r="987" spans="2:27" ht="30" hidden="1" customHeight="1" x14ac:dyDescent="0.3">
      <c r="B987" s="240"/>
      <c r="C987" s="241"/>
      <c r="D987" s="241"/>
      <c r="E987" s="242"/>
      <c r="F987" s="243"/>
      <c r="G987" s="243"/>
      <c r="H987" s="244"/>
      <c r="I987" s="245"/>
      <c r="J987" s="246"/>
      <c r="K987" s="247"/>
      <c r="L987" s="246"/>
      <c r="M987" s="246"/>
      <c r="N987" s="243"/>
      <c r="O987" s="243"/>
      <c r="P987" s="248"/>
      <c r="Q987" s="249"/>
      <c r="R987" s="249"/>
      <c r="S987" s="249"/>
      <c r="T987" s="249"/>
      <c r="U987" s="249"/>
      <c r="V987" s="249"/>
      <c r="W987" s="249"/>
      <c r="X987" s="249"/>
      <c r="Z987" s="250"/>
      <c r="AA987" s="250"/>
    </row>
    <row r="988" spans="2:27" ht="30" hidden="1" customHeight="1" x14ac:dyDescent="0.3">
      <c r="B988" s="240"/>
      <c r="C988" s="241"/>
      <c r="D988" s="241"/>
      <c r="E988" s="242"/>
      <c r="F988" s="243"/>
      <c r="G988" s="243"/>
      <c r="H988" s="244"/>
      <c r="I988" s="245"/>
      <c r="J988" s="246"/>
      <c r="K988" s="247"/>
      <c r="L988" s="246"/>
      <c r="M988" s="246"/>
      <c r="N988" s="243"/>
      <c r="O988" s="243"/>
      <c r="P988" s="248"/>
      <c r="Q988" s="249"/>
      <c r="R988" s="249"/>
      <c r="S988" s="249"/>
      <c r="T988" s="249"/>
      <c r="U988" s="249"/>
      <c r="V988" s="249"/>
      <c r="W988" s="249"/>
      <c r="X988" s="249"/>
      <c r="Z988" s="250"/>
      <c r="AA988" s="250"/>
    </row>
    <row r="989" spans="2:27" ht="30" hidden="1" customHeight="1" x14ac:dyDescent="0.3">
      <c r="B989" s="240"/>
      <c r="C989" s="241"/>
      <c r="D989" s="241"/>
      <c r="E989" s="242"/>
      <c r="F989" s="243"/>
      <c r="G989" s="243"/>
      <c r="H989" s="244"/>
      <c r="I989" s="245"/>
      <c r="J989" s="246"/>
      <c r="K989" s="247"/>
      <c r="L989" s="246"/>
      <c r="M989" s="246"/>
      <c r="N989" s="243"/>
      <c r="O989" s="243"/>
      <c r="P989" s="248"/>
      <c r="Q989" s="249"/>
      <c r="R989" s="249"/>
      <c r="S989" s="249"/>
      <c r="T989" s="249"/>
      <c r="U989" s="249"/>
      <c r="V989" s="249"/>
      <c r="W989" s="249"/>
      <c r="X989" s="249"/>
      <c r="Z989" s="250"/>
      <c r="AA989" s="250"/>
    </row>
    <row r="990" spans="2:27" ht="30" hidden="1" customHeight="1" x14ac:dyDescent="0.3">
      <c r="B990" s="240"/>
      <c r="C990" s="241"/>
      <c r="D990" s="241"/>
      <c r="E990" s="242"/>
      <c r="F990" s="243"/>
      <c r="G990" s="243"/>
      <c r="H990" s="244"/>
      <c r="I990" s="245"/>
      <c r="J990" s="246"/>
      <c r="K990" s="247"/>
      <c r="L990" s="246"/>
      <c r="M990" s="246"/>
      <c r="N990" s="243"/>
      <c r="O990" s="243"/>
      <c r="P990" s="248"/>
      <c r="Q990" s="249"/>
      <c r="R990" s="249"/>
      <c r="S990" s="249"/>
      <c r="T990" s="249"/>
      <c r="U990" s="249"/>
      <c r="V990" s="249"/>
      <c r="W990" s="249"/>
      <c r="X990" s="249"/>
      <c r="Z990" s="250"/>
      <c r="AA990" s="250"/>
    </row>
    <row r="991" spans="2:27" ht="30" hidden="1" customHeight="1" x14ac:dyDescent="0.3">
      <c r="B991" s="240"/>
      <c r="C991" s="241"/>
      <c r="D991" s="241"/>
      <c r="E991" s="242"/>
      <c r="F991" s="243"/>
      <c r="G991" s="243"/>
      <c r="H991" s="244"/>
      <c r="I991" s="245"/>
      <c r="J991" s="246"/>
      <c r="K991" s="247"/>
      <c r="L991" s="246"/>
      <c r="M991" s="246"/>
      <c r="N991" s="243"/>
      <c r="O991" s="243"/>
      <c r="P991" s="248"/>
      <c r="Q991" s="249"/>
      <c r="R991" s="249"/>
      <c r="S991" s="249"/>
      <c r="T991" s="249"/>
      <c r="U991" s="249"/>
      <c r="V991" s="249"/>
      <c r="W991" s="249"/>
      <c r="X991" s="249"/>
      <c r="Z991" s="250"/>
      <c r="AA991" s="250"/>
    </row>
    <row r="992" spans="2:27" ht="30" hidden="1" customHeight="1" x14ac:dyDescent="0.3">
      <c r="B992" s="240"/>
      <c r="C992" s="241"/>
      <c r="D992" s="241"/>
      <c r="E992" s="242"/>
      <c r="F992" s="243"/>
      <c r="G992" s="243"/>
      <c r="H992" s="244"/>
      <c r="I992" s="245"/>
      <c r="J992" s="246"/>
      <c r="K992" s="247"/>
      <c r="L992" s="246"/>
      <c r="M992" s="246"/>
      <c r="N992" s="243"/>
      <c r="O992" s="243"/>
      <c r="P992" s="248"/>
      <c r="Q992" s="249"/>
      <c r="R992" s="249"/>
      <c r="S992" s="249"/>
      <c r="T992" s="249"/>
      <c r="U992" s="249"/>
      <c r="V992" s="249"/>
      <c r="W992" s="249"/>
      <c r="X992" s="249"/>
      <c r="Z992" s="250"/>
      <c r="AA992" s="250"/>
    </row>
    <row r="993" spans="2:27" ht="30" hidden="1" customHeight="1" x14ac:dyDescent="0.3">
      <c r="B993" s="240"/>
      <c r="C993" s="241"/>
      <c r="D993" s="241"/>
      <c r="E993" s="242"/>
      <c r="F993" s="243"/>
      <c r="G993" s="243"/>
      <c r="H993" s="244"/>
      <c r="I993" s="245"/>
      <c r="J993" s="246"/>
      <c r="K993" s="247"/>
      <c r="L993" s="246"/>
      <c r="M993" s="246"/>
      <c r="N993" s="243"/>
      <c r="O993" s="243"/>
      <c r="P993" s="248"/>
      <c r="Q993" s="249"/>
      <c r="R993" s="249"/>
      <c r="S993" s="249"/>
      <c r="T993" s="249"/>
      <c r="U993" s="249"/>
      <c r="V993" s="249"/>
      <c r="W993" s="249"/>
      <c r="X993" s="249"/>
      <c r="Z993" s="250"/>
      <c r="AA993" s="250"/>
    </row>
    <row r="994" spans="2:27" ht="30" hidden="1" customHeight="1" x14ac:dyDescent="0.3">
      <c r="B994" s="240"/>
      <c r="C994" s="241"/>
      <c r="D994" s="241"/>
      <c r="E994" s="242"/>
      <c r="F994" s="243"/>
      <c r="G994" s="243"/>
      <c r="H994" s="244"/>
      <c r="I994" s="245"/>
      <c r="J994" s="246"/>
      <c r="K994" s="247"/>
      <c r="L994" s="246"/>
      <c r="M994" s="246"/>
      <c r="N994" s="243"/>
      <c r="O994" s="243"/>
      <c r="P994" s="248"/>
      <c r="Q994" s="249"/>
      <c r="R994" s="249"/>
      <c r="S994" s="249"/>
      <c r="T994" s="249"/>
      <c r="U994" s="249"/>
      <c r="V994" s="249"/>
      <c r="W994" s="249"/>
      <c r="X994" s="249"/>
      <c r="Z994" s="250"/>
      <c r="AA994" s="250"/>
    </row>
    <row r="995" spans="2:27" ht="30" hidden="1" customHeight="1" x14ac:dyDescent="0.3">
      <c r="B995" s="240"/>
      <c r="C995" s="241"/>
      <c r="D995" s="241"/>
      <c r="E995" s="242"/>
      <c r="F995" s="243"/>
      <c r="G995" s="243"/>
      <c r="H995" s="244"/>
      <c r="I995" s="245"/>
      <c r="J995" s="246"/>
      <c r="K995" s="247"/>
      <c r="L995" s="246"/>
      <c r="M995" s="246"/>
      <c r="N995" s="243"/>
      <c r="O995" s="243"/>
      <c r="P995" s="248"/>
      <c r="Q995" s="249"/>
      <c r="R995" s="249"/>
      <c r="S995" s="249"/>
      <c r="T995" s="249"/>
      <c r="U995" s="249"/>
      <c r="V995" s="249"/>
      <c r="W995" s="249"/>
      <c r="X995" s="249"/>
      <c r="Z995" s="250"/>
      <c r="AA995" s="250"/>
    </row>
    <row r="996" spans="2:27" ht="30" hidden="1" customHeight="1" x14ac:dyDescent="0.3">
      <c r="B996" s="240"/>
      <c r="C996" s="241"/>
      <c r="D996" s="241"/>
      <c r="E996" s="242"/>
      <c r="F996" s="243"/>
      <c r="G996" s="243"/>
      <c r="H996" s="244"/>
      <c r="I996" s="245"/>
      <c r="J996" s="246"/>
      <c r="K996" s="247"/>
      <c r="L996" s="246"/>
      <c r="M996" s="246"/>
      <c r="N996" s="243"/>
      <c r="O996" s="243"/>
      <c r="P996" s="248"/>
      <c r="Q996" s="249"/>
      <c r="R996" s="249"/>
      <c r="S996" s="249"/>
      <c r="T996" s="249"/>
      <c r="U996" s="249"/>
      <c r="V996" s="249"/>
      <c r="W996" s="249"/>
      <c r="X996" s="249"/>
      <c r="Z996" s="250"/>
      <c r="AA996" s="250"/>
    </row>
    <row r="997" spans="2:27" ht="30" hidden="1" customHeight="1" x14ac:dyDescent="0.3">
      <c r="B997" s="240"/>
      <c r="C997" s="241"/>
      <c r="D997" s="241"/>
      <c r="E997" s="242"/>
      <c r="F997" s="243"/>
      <c r="G997" s="243"/>
      <c r="H997" s="244"/>
      <c r="I997" s="245"/>
      <c r="J997" s="246"/>
      <c r="K997" s="247"/>
      <c r="L997" s="246"/>
      <c r="M997" s="246"/>
      <c r="N997" s="243"/>
      <c r="O997" s="243"/>
      <c r="P997" s="248"/>
      <c r="Q997" s="249"/>
      <c r="R997" s="249"/>
      <c r="S997" s="249"/>
      <c r="T997" s="249"/>
      <c r="U997" s="249"/>
      <c r="V997" s="249"/>
      <c r="W997" s="249"/>
      <c r="X997" s="249"/>
      <c r="Z997" s="250"/>
      <c r="AA997" s="250"/>
    </row>
    <row r="998" spans="2:27" ht="30" hidden="1" customHeight="1" x14ac:dyDescent="0.3">
      <c r="B998" s="240"/>
      <c r="C998" s="241"/>
      <c r="D998" s="241"/>
      <c r="E998" s="242"/>
      <c r="F998" s="243"/>
      <c r="G998" s="243"/>
      <c r="H998" s="244"/>
      <c r="I998" s="245"/>
      <c r="J998" s="246"/>
      <c r="K998" s="247"/>
      <c r="L998" s="246"/>
      <c r="M998" s="246"/>
      <c r="N998" s="243"/>
      <c r="O998" s="243"/>
      <c r="P998" s="248"/>
      <c r="Q998" s="249"/>
      <c r="R998" s="249"/>
      <c r="S998" s="249"/>
      <c r="T998" s="249"/>
      <c r="U998" s="249"/>
      <c r="V998" s="249"/>
      <c r="W998" s="249"/>
      <c r="X998" s="249"/>
      <c r="Z998" s="250"/>
      <c r="AA998" s="250"/>
    </row>
    <row r="999" spans="2:27" ht="30" hidden="1" customHeight="1" x14ac:dyDescent="0.3">
      <c r="B999" s="240"/>
      <c r="C999" s="241"/>
      <c r="D999" s="241"/>
      <c r="E999" s="242"/>
      <c r="F999" s="243"/>
      <c r="G999" s="243"/>
      <c r="H999" s="244"/>
      <c r="I999" s="245"/>
      <c r="J999" s="246"/>
      <c r="K999" s="247"/>
      <c r="L999" s="246"/>
      <c r="M999" s="246"/>
      <c r="N999" s="243"/>
      <c r="O999" s="243"/>
      <c r="P999" s="248"/>
      <c r="Q999" s="249"/>
      <c r="R999" s="249"/>
      <c r="S999" s="249"/>
      <c r="T999" s="249"/>
      <c r="U999" s="249"/>
      <c r="V999" s="249"/>
      <c r="W999" s="249"/>
      <c r="X999" s="249"/>
      <c r="Z999" s="250"/>
      <c r="AA999" s="250"/>
    </row>
    <row r="1000" spans="2:27" ht="30" hidden="1" customHeight="1" x14ac:dyDescent="0.3">
      <c r="B1000" s="240"/>
      <c r="C1000" s="241"/>
      <c r="D1000" s="241"/>
      <c r="E1000" s="242"/>
      <c r="F1000" s="243"/>
      <c r="G1000" s="243"/>
      <c r="H1000" s="244"/>
      <c r="I1000" s="245"/>
      <c r="J1000" s="246"/>
      <c r="K1000" s="247"/>
      <c r="L1000" s="246"/>
      <c r="M1000" s="246"/>
      <c r="N1000" s="243"/>
      <c r="O1000" s="243"/>
      <c r="P1000" s="248"/>
      <c r="Q1000" s="249"/>
      <c r="R1000" s="249"/>
      <c r="S1000" s="249"/>
      <c r="T1000" s="249"/>
      <c r="U1000" s="249"/>
      <c r="V1000" s="249"/>
      <c r="W1000" s="249"/>
      <c r="X1000" s="249"/>
      <c r="Z1000" s="250"/>
      <c r="AA1000" s="250"/>
    </row>
    <row r="1001" spans="2:27" ht="30" hidden="1" customHeight="1" x14ac:dyDescent="0.3">
      <c r="B1001" s="240"/>
      <c r="C1001" s="241"/>
      <c r="D1001" s="241"/>
      <c r="E1001" s="242"/>
      <c r="F1001" s="243"/>
      <c r="G1001" s="243"/>
      <c r="H1001" s="244"/>
      <c r="I1001" s="245"/>
      <c r="J1001" s="246"/>
      <c r="K1001" s="247"/>
      <c r="L1001" s="246"/>
      <c r="M1001" s="246"/>
      <c r="N1001" s="243"/>
      <c r="O1001" s="243"/>
      <c r="P1001" s="248"/>
      <c r="Q1001" s="249"/>
      <c r="R1001" s="249"/>
      <c r="S1001" s="249"/>
      <c r="T1001" s="249"/>
      <c r="U1001" s="249"/>
      <c r="V1001" s="249"/>
      <c r="W1001" s="249"/>
      <c r="X1001" s="249"/>
      <c r="Z1001" s="250"/>
      <c r="AA1001" s="250"/>
    </row>
    <row r="1002" spans="2:27" ht="30" hidden="1" customHeight="1" x14ac:dyDescent="0.3">
      <c r="B1002" s="240"/>
      <c r="C1002" s="241"/>
      <c r="D1002" s="241"/>
      <c r="E1002" s="242"/>
      <c r="F1002" s="243"/>
      <c r="G1002" s="243"/>
      <c r="H1002" s="244"/>
      <c r="I1002" s="245"/>
      <c r="J1002" s="246"/>
      <c r="K1002" s="247"/>
      <c r="L1002" s="246"/>
      <c r="M1002" s="246"/>
      <c r="N1002" s="243"/>
      <c r="O1002" s="243"/>
      <c r="P1002" s="248"/>
      <c r="Q1002" s="249"/>
      <c r="R1002" s="249"/>
      <c r="S1002" s="249"/>
      <c r="T1002" s="249"/>
      <c r="U1002" s="249"/>
      <c r="V1002" s="249"/>
      <c r="W1002" s="249"/>
      <c r="X1002" s="249"/>
      <c r="Z1002" s="250"/>
      <c r="AA1002" s="250"/>
    </row>
    <row r="1003" spans="2:27" ht="30" hidden="1" customHeight="1" x14ac:dyDescent="0.3">
      <c r="B1003" s="240"/>
      <c r="C1003" s="241"/>
      <c r="D1003" s="241"/>
      <c r="E1003" s="242"/>
      <c r="F1003" s="243"/>
      <c r="G1003" s="243"/>
      <c r="H1003" s="244"/>
      <c r="I1003" s="245"/>
      <c r="J1003" s="246"/>
      <c r="K1003" s="247"/>
      <c r="L1003" s="246"/>
      <c r="M1003" s="246"/>
      <c r="N1003" s="243"/>
      <c r="O1003" s="243"/>
      <c r="P1003" s="248"/>
      <c r="Q1003" s="249"/>
      <c r="R1003" s="249"/>
      <c r="S1003" s="249"/>
      <c r="T1003" s="249"/>
      <c r="U1003" s="249"/>
      <c r="V1003" s="249"/>
      <c r="W1003" s="249"/>
      <c r="X1003" s="249"/>
      <c r="Z1003" s="250"/>
      <c r="AA1003" s="250"/>
    </row>
    <row r="1004" spans="2:27" ht="30" hidden="1" customHeight="1" x14ac:dyDescent="0.3">
      <c r="B1004" s="240"/>
      <c r="C1004" s="241"/>
      <c r="D1004" s="241"/>
      <c r="E1004" s="242"/>
      <c r="F1004" s="243"/>
      <c r="G1004" s="243"/>
      <c r="H1004" s="244"/>
      <c r="I1004" s="245"/>
      <c r="J1004" s="246"/>
      <c r="K1004" s="247"/>
      <c r="L1004" s="246"/>
      <c r="M1004" s="246"/>
      <c r="N1004" s="243"/>
      <c r="O1004" s="243"/>
      <c r="P1004" s="248"/>
      <c r="Q1004" s="249"/>
      <c r="R1004" s="249"/>
      <c r="S1004" s="249"/>
      <c r="T1004" s="249"/>
      <c r="U1004" s="249"/>
      <c r="V1004" s="249"/>
      <c r="W1004" s="249"/>
      <c r="X1004" s="249"/>
      <c r="Z1004" s="250"/>
      <c r="AA1004" s="250"/>
    </row>
    <row r="1005" spans="2:27" ht="30" hidden="1" customHeight="1" x14ac:dyDescent="0.3">
      <c r="B1005" s="240"/>
      <c r="C1005" s="241"/>
      <c r="D1005" s="241"/>
      <c r="E1005" s="242"/>
      <c r="F1005" s="243"/>
      <c r="G1005" s="243"/>
      <c r="H1005" s="244"/>
      <c r="I1005" s="245"/>
      <c r="J1005" s="246"/>
      <c r="K1005" s="247"/>
      <c r="L1005" s="246"/>
      <c r="M1005" s="246"/>
      <c r="N1005" s="243"/>
      <c r="O1005" s="243"/>
      <c r="P1005" s="248"/>
      <c r="Q1005" s="249"/>
      <c r="R1005" s="249"/>
      <c r="S1005" s="249"/>
      <c r="T1005" s="249"/>
      <c r="U1005" s="249"/>
      <c r="V1005" s="249"/>
      <c r="W1005" s="249"/>
      <c r="X1005" s="249"/>
      <c r="Z1005" s="250"/>
      <c r="AA1005" s="250"/>
    </row>
    <row r="1006" spans="2:27" ht="30" hidden="1" customHeight="1" x14ac:dyDescent="0.3">
      <c r="B1006" s="240"/>
      <c r="C1006" s="241"/>
      <c r="D1006" s="241"/>
      <c r="E1006" s="242"/>
      <c r="F1006" s="243"/>
      <c r="G1006" s="243"/>
      <c r="H1006" s="244"/>
      <c r="I1006" s="245"/>
      <c r="J1006" s="246"/>
      <c r="K1006" s="247"/>
      <c r="L1006" s="246"/>
      <c r="M1006" s="246"/>
      <c r="N1006" s="243"/>
      <c r="O1006" s="243"/>
      <c r="P1006" s="248"/>
      <c r="Q1006" s="249"/>
      <c r="R1006" s="249"/>
      <c r="S1006" s="249"/>
      <c r="T1006" s="249"/>
      <c r="U1006" s="249"/>
      <c r="V1006" s="249"/>
      <c r="W1006" s="249"/>
      <c r="X1006" s="249"/>
      <c r="Z1006" s="250"/>
      <c r="AA1006" s="250"/>
    </row>
    <row r="1007" spans="2:27" ht="30" hidden="1" customHeight="1" x14ac:dyDescent="0.3">
      <c r="B1007" s="240"/>
      <c r="C1007" s="241"/>
      <c r="D1007" s="241"/>
      <c r="E1007" s="242"/>
      <c r="F1007" s="243"/>
      <c r="G1007" s="243"/>
      <c r="H1007" s="244"/>
      <c r="I1007" s="245"/>
      <c r="J1007" s="246"/>
      <c r="K1007" s="247"/>
      <c r="L1007" s="246"/>
      <c r="M1007" s="246"/>
      <c r="N1007" s="243"/>
      <c r="O1007" s="243"/>
      <c r="P1007" s="248"/>
      <c r="Q1007" s="249"/>
      <c r="R1007" s="249"/>
      <c r="S1007" s="249"/>
      <c r="T1007" s="249"/>
      <c r="U1007" s="249"/>
      <c r="V1007" s="249"/>
      <c r="W1007" s="249"/>
      <c r="X1007" s="249"/>
      <c r="Z1007" s="250"/>
      <c r="AA1007" s="250"/>
    </row>
    <row r="1008" spans="2:27" ht="30" hidden="1" customHeight="1" x14ac:dyDescent="0.3">
      <c r="B1008" s="240"/>
      <c r="C1008" s="241"/>
      <c r="D1008" s="241"/>
      <c r="E1008" s="242"/>
      <c r="F1008" s="243"/>
      <c r="G1008" s="243"/>
      <c r="H1008" s="244"/>
      <c r="I1008" s="245"/>
      <c r="J1008" s="246"/>
      <c r="K1008" s="247"/>
      <c r="L1008" s="246"/>
      <c r="M1008" s="246"/>
      <c r="N1008" s="243"/>
      <c r="O1008" s="243"/>
      <c r="P1008" s="248"/>
      <c r="Q1008" s="249"/>
      <c r="R1008" s="249"/>
      <c r="S1008" s="249"/>
      <c r="T1008" s="249"/>
      <c r="U1008" s="249"/>
      <c r="V1008" s="249"/>
      <c r="W1008" s="249"/>
      <c r="X1008" s="249"/>
      <c r="Z1008" s="250"/>
      <c r="AA1008" s="250"/>
    </row>
    <row r="1009" spans="2:27" ht="30" hidden="1" customHeight="1" x14ac:dyDescent="0.3">
      <c r="B1009" s="240"/>
      <c r="C1009" s="241"/>
      <c r="D1009" s="241"/>
      <c r="E1009" s="242"/>
      <c r="F1009" s="243"/>
      <c r="G1009" s="243"/>
      <c r="H1009" s="244"/>
      <c r="I1009" s="245"/>
      <c r="J1009" s="246"/>
      <c r="K1009" s="247"/>
      <c r="L1009" s="246"/>
      <c r="M1009" s="246"/>
      <c r="N1009" s="243"/>
      <c r="O1009" s="243"/>
      <c r="P1009" s="248"/>
      <c r="Q1009" s="249"/>
      <c r="R1009" s="249"/>
      <c r="S1009" s="249"/>
      <c r="T1009" s="249"/>
      <c r="U1009" s="249"/>
      <c r="V1009" s="249"/>
      <c r="W1009" s="249"/>
      <c r="X1009" s="249"/>
      <c r="Z1009" s="250"/>
      <c r="AA1009" s="250"/>
    </row>
    <row r="1010" spans="2:27" ht="30" hidden="1" customHeight="1" x14ac:dyDescent="0.3">
      <c r="B1010" s="240"/>
      <c r="C1010" s="241"/>
      <c r="D1010" s="241"/>
      <c r="E1010" s="242"/>
      <c r="F1010" s="243"/>
      <c r="G1010" s="243"/>
      <c r="H1010" s="244"/>
      <c r="I1010" s="245"/>
      <c r="J1010" s="246"/>
      <c r="K1010" s="247"/>
      <c r="L1010" s="246"/>
      <c r="M1010" s="246"/>
      <c r="N1010" s="243"/>
      <c r="O1010" s="243"/>
      <c r="P1010" s="248"/>
      <c r="Q1010" s="249"/>
      <c r="R1010" s="249"/>
      <c r="S1010" s="249"/>
      <c r="T1010" s="249"/>
      <c r="U1010" s="249"/>
      <c r="V1010" s="249"/>
      <c r="W1010" s="249"/>
      <c r="X1010" s="249"/>
      <c r="Z1010" s="250"/>
      <c r="AA1010" s="250"/>
    </row>
    <row r="1011" spans="2:27" ht="30" hidden="1" customHeight="1" x14ac:dyDescent="0.3">
      <c r="B1011" s="240"/>
      <c r="C1011" s="241"/>
      <c r="D1011" s="241"/>
      <c r="E1011" s="242"/>
      <c r="F1011" s="243"/>
      <c r="G1011" s="243"/>
      <c r="H1011" s="244"/>
      <c r="I1011" s="245"/>
      <c r="J1011" s="246"/>
      <c r="K1011" s="247"/>
      <c r="L1011" s="246"/>
      <c r="M1011" s="246"/>
      <c r="N1011" s="243"/>
      <c r="O1011" s="243"/>
      <c r="P1011" s="248"/>
      <c r="Q1011" s="249"/>
      <c r="R1011" s="249"/>
      <c r="S1011" s="249"/>
      <c r="T1011" s="249"/>
      <c r="U1011" s="249"/>
      <c r="V1011" s="249"/>
      <c r="W1011" s="249"/>
      <c r="X1011" s="249"/>
      <c r="Z1011" s="250"/>
      <c r="AA1011" s="250"/>
    </row>
    <row r="1012" spans="2:27" ht="30" hidden="1" customHeight="1" x14ac:dyDescent="0.3">
      <c r="B1012" s="240"/>
      <c r="C1012" s="241"/>
      <c r="D1012" s="241"/>
      <c r="E1012" s="242"/>
      <c r="F1012" s="243"/>
      <c r="G1012" s="243"/>
      <c r="H1012" s="244"/>
      <c r="I1012" s="245"/>
      <c r="J1012" s="246"/>
      <c r="K1012" s="247"/>
      <c r="L1012" s="246"/>
      <c r="M1012" s="246"/>
      <c r="N1012" s="243"/>
      <c r="O1012" s="243"/>
      <c r="P1012" s="248"/>
      <c r="Q1012" s="249"/>
      <c r="R1012" s="249"/>
      <c r="S1012" s="249"/>
      <c r="T1012" s="249"/>
      <c r="U1012" s="249"/>
      <c r="V1012" s="249"/>
      <c r="W1012" s="249"/>
      <c r="X1012" s="249"/>
      <c r="Z1012" s="250"/>
      <c r="AA1012" s="250"/>
    </row>
    <row r="1013" spans="2:27" ht="30" hidden="1" customHeight="1" x14ac:dyDescent="0.3">
      <c r="B1013" s="240"/>
      <c r="C1013" s="241"/>
      <c r="D1013" s="241"/>
      <c r="E1013" s="242"/>
      <c r="F1013" s="243"/>
      <c r="G1013" s="243"/>
      <c r="H1013" s="244"/>
      <c r="I1013" s="245"/>
      <c r="J1013" s="246"/>
      <c r="K1013" s="247"/>
      <c r="L1013" s="246"/>
      <c r="M1013" s="246"/>
      <c r="N1013" s="243"/>
      <c r="O1013" s="243"/>
      <c r="P1013" s="248"/>
      <c r="Q1013" s="249"/>
      <c r="R1013" s="249"/>
      <c r="S1013" s="249"/>
      <c r="T1013" s="249"/>
      <c r="U1013" s="249"/>
      <c r="V1013" s="249"/>
      <c r="W1013" s="249"/>
      <c r="X1013" s="249"/>
      <c r="Z1013" s="250"/>
      <c r="AA1013" s="250"/>
    </row>
    <row r="1014" spans="2:27" ht="30" hidden="1" customHeight="1" x14ac:dyDescent="0.3">
      <c r="B1014" s="240"/>
      <c r="C1014" s="241"/>
      <c r="D1014" s="241"/>
      <c r="E1014" s="242"/>
      <c r="F1014" s="243"/>
      <c r="G1014" s="243"/>
      <c r="H1014" s="244"/>
      <c r="I1014" s="245"/>
      <c r="J1014" s="246"/>
      <c r="K1014" s="247"/>
      <c r="L1014" s="246"/>
      <c r="M1014" s="246"/>
      <c r="N1014" s="243"/>
      <c r="O1014" s="243"/>
      <c r="P1014" s="248"/>
      <c r="Q1014" s="249"/>
      <c r="R1014" s="249"/>
      <c r="S1014" s="249"/>
      <c r="T1014" s="249"/>
      <c r="U1014" s="249"/>
      <c r="V1014" s="249"/>
      <c r="W1014" s="249"/>
      <c r="X1014" s="249"/>
      <c r="Z1014" s="250"/>
      <c r="AA1014" s="250"/>
    </row>
    <row r="1015" spans="2:27" ht="30" hidden="1" customHeight="1" x14ac:dyDescent="0.3">
      <c r="B1015" s="240"/>
      <c r="C1015" s="241"/>
      <c r="D1015" s="241"/>
      <c r="E1015" s="242"/>
      <c r="F1015" s="243"/>
      <c r="G1015" s="243"/>
      <c r="H1015" s="244"/>
      <c r="I1015" s="245"/>
      <c r="J1015" s="246"/>
      <c r="K1015" s="247"/>
      <c r="L1015" s="246"/>
      <c r="M1015" s="246"/>
      <c r="N1015" s="243"/>
      <c r="O1015" s="243"/>
      <c r="P1015" s="248"/>
      <c r="Q1015" s="249"/>
      <c r="R1015" s="249"/>
      <c r="S1015" s="249"/>
      <c r="T1015" s="249"/>
      <c r="U1015" s="249"/>
      <c r="V1015" s="249"/>
      <c r="W1015" s="249"/>
      <c r="X1015" s="249"/>
      <c r="Z1015" s="250"/>
      <c r="AA1015" s="250"/>
    </row>
    <row r="1016" spans="2:27" ht="30" hidden="1" customHeight="1" x14ac:dyDescent="0.3">
      <c r="B1016" s="240"/>
      <c r="C1016" s="241"/>
      <c r="D1016" s="241"/>
      <c r="E1016" s="242"/>
      <c r="G1016" s="243"/>
      <c r="H1016" s="244"/>
      <c r="I1016" s="245"/>
      <c r="J1016" s="246"/>
      <c r="K1016" s="247"/>
      <c r="L1016" s="246"/>
      <c r="M1016" s="246"/>
      <c r="N1016" s="243"/>
      <c r="O1016" s="243"/>
      <c r="P1016" s="248"/>
      <c r="Q1016" s="249"/>
      <c r="R1016" s="249"/>
      <c r="S1016" s="249"/>
      <c r="T1016" s="249"/>
      <c r="U1016" s="249"/>
      <c r="V1016" s="249"/>
      <c r="W1016" s="249"/>
      <c r="X1016" s="249"/>
      <c r="Z1016" s="250"/>
      <c r="AA1016" s="250"/>
    </row>
    <row r="1017" spans="2:27" ht="20.25" hidden="1" customHeight="1" x14ac:dyDescent="0.3"/>
    <row r="1018" spans="2:27" ht="30" hidden="1" customHeight="1" x14ac:dyDescent="0.3"/>
    <row r="1019" spans="2:27" ht="30" hidden="1" customHeight="1" x14ac:dyDescent="0.3"/>
    <row r="1020" spans="2:27" ht="30" hidden="1" customHeight="1" x14ac:dyDescent="0.3"/>
    <row r="1021" spans="2:27" ht="30" hidden="1" customHeight="1" x14ac:dyDescent="0.3"/>
    <row r="1022" spans="2:27" ht="30" hidden="1" customHeight="1" x14ac:dyDescent="0.3"/>
    <row r="1023" spans="2:27" ht="30" hidden="1" customHeight="1" x14ac:dyDescent="0.3"/>
    <row r="1024" spans="2:27" ht="30" hidden="1" customHeight="1" x14ac:dyDescent="0.3"/>
    <row r="1025" ht="30" hidden="1" customHeight="1" x14ac:dyDescent="0.3"/>
    <row r="1026" ht="30" hidden="1" customHeight="1" x14ac:dyDescent="0.3"/>
    <row r="1027" ht="30" hidden="1" customHeight="1" x14ac:dyDescent="0.3"/>
    <row r="1028" ht="30" hidden="1" customHeight="1" x14ac:dyDescent="0.3"/>
    <row r="1029" ht="30" hidden="1" customHeight="1" x14ac:dyDescent="0.3"/>
    <row r="1030" ht="30" hidden="1" customHeight="1" x14ac:dyDescent="0.3"/>
    <row r="1031" ht="30" hidden="1" customHeight="1" x14ac:dyDescent="0.3"/>
    <row r="1032" ht="30" hidden="1" customHeight="1" x14ac:dyDescent="0.3"/>
    <row r="1033" ht="30" hidden="1" customHeight="1" x14ac:dyDescent="0.3"/>
    <row r="1034" ht="30" hidden="1" customHeight="1" x14ac:dyDescent="0.3"/>
    <row r="1035" ht="30" hidden="1" customHeight="1" x14ac:dyDescent="0.3"/>
    <row r="1036" ht="30" hidden="1" customHeight="1" x14ac:dyDescent="0.3"/>
    <row r="1037" ht="30" hidden="1" customHeight="1" x14ac:dyDescent="0.3"/>
    <row r="1038" ht="30" hidden="1" customHeight="1" x14ac:dyDescent="0.3"/>
    <row r="1039" ht="30" hidden="1" customHeight="1" x14ac:dyDescent="0.3"/>
    <row r="1040" ht="30" hidden="1" customHeight="1" x14ac:dyDescent="0.3"/>
    <row r="1041" ht="30" hidden="1" customHeight="1" x14ac:dyDescent="0.3"/>
    <row r="1042" ht="30" hidden="1" customHeight="1" x14ac:dyDescent="0.3"/>
    <row r="1043" ht="30" hidden="1" customHeight="1" x14ac:dyDescent="0.3"/>
    <row r="1044" ht="30" hidden="1" customHeight="1" x14ac:dyDescent="0.3"/>
    <row r="1045" ht="30" hidden="1" customHeight="1" x14ac:dyDescent="0.3"/>
    <row r="1046" ht="30" hidden="1" customHeight="1" x14ac:dyDescent="0.3"/>
    <row r="1047" ht="30" hidden="1" customHeight="1" x14ac:dyDescent="0.3"/>
    <row r="1048" ht="30" hidden="1" customHeight="1" x14ac:dyDescent="0.3"/>
    <row r="1049" ht="30" hidden="1" customHeight="1" x14ac:dyDescent="0.3"/>
    <row r="1050" ht="30" hidden="1" customHeight="1" x14ac:dyDescent="0.3"/>
    <row r="1051" ht="30" hidden="1" customHeight="1" x14ac:dyDescent="0.3"/>
    <row r="1052" ht="30" hidden="1" customHeight="1" x14ac:dyDescent="0.3"/>
    <row r="1053" ht="30" hidden="1" customHeight="1" x14ac:dyDescent="0.3"/>
    <row r="1054" ht="30" hidden="1" customHeight="1" x14ac:dyDescent="0.3"/>
    <row r="1055" ht="30" hidden="1" customHeight="1" x14ac:dyDescent="0.3"/>
    <row r="1056" ht="30" hidden="1" customHeight="1" x14ac:dyDescent="0.3"/>
    <row r="1057" ht="30" hidden="1" customHeight="1" x14ac:dyDescent="0.3"/>
    <row r="1058" ht="30" hidden="1" customHeight="1" x14ac:dyDescent="0.3"/>
  </sheetData>
  <sheetProtection algorithmName="SHA-512" hashValue="oyEp0iLveqg8kZDGGif9LxRHM5RhEh2s8KvPD5iM2LAC0GajUaHZbO+Et7IhVgV7vTqx3ALMV19P5pUmkejz0Q==" saltValue="jag7me4P+Hnl7SoCr2Om5A==" spinCount="100000" sheet="1" objects="1" scenarios="1"/>
  <mergeCells count="14">
    <mergeCell ref="B16:M16"/>
    <mergeCell ref="G6:H6"/>
    <mergeCell ref="M6:N6"/>
    <mergeCell ref="B7:D7"/>
    <mergeCell ref="G7:H7"/>
    <mergeCell ref="M7:N7"/>
    <mergeCell ref="B11:M11"/>
    <mergeCell ref="G3:H3"/>
    <mergeCell ref="M3:N3"/>
    <mergeCell ref="G4:H4"/>
    <mergeCell ref="M4:N4"/>
    <mergeCell ref="B5:D5"/>
    <mergeCell ref="G5:H5"/>
    <mergeCell ref="M5:N5"/>
  </mergeCells>
  <conditionalFormatting sqref="B19:D887 CC128:CD887">
    <cfRule type="containsBlanks" dxfId="16" priority="1">
      <formula>LEN(TRIM(B19))=0</formula>
    </cfRule>
  </conditionalFormatting>
  <conditionalFormatting sqref="E5">
    <cfRule type="notContainsBlanks" dxfId="15" priority="3">
      <formula>LEN(TRIM(E5))&gt;0</formula>
    </cfRule>
    <cfRule type="containsBlanks" dxfId="14" priority="5">
      <formula>LEN(TRIM(E5))=0</formula>
    </cfRule>
  </conditionalFormatting>
  <conditionalFormatting sqref="E7">
    <cfRule type="notContainsBlanks" dxfId="13" priority="2">
      <formula>LEN(TRIM(E7))&gt;0</formula>
    </cfRule>
    <cfRule type="containsBlanks" dxfId="12" priority="4">
      <formula>LEN(TRIM(E7))=0</formula>
    </cfRule>
  </conditionalFormatting>
  <conditionalFormatting sqref="F19:F887 H19:L887">
    <cfRule type="containsBlanks" dxfId="11" priority="7">
      <formula>LEN(TRIM(F19))=0</formula>
    </cfRule>
  </conditionalFormatting>
  <conditionalFormatting sqref="F19:F887">
    <cfRule type="expression" dxfId="10" priority="8">
      <formula>NOT(ISBLANK(F19))</formula>
    </cfRule>
    <cfRule type="expression" dxfId="9" priority="9">
      <formula>NOT(ISBLANK($C19))</formula>
    </cfRule>
  </conditionalFormatting>
  <conditionalFormatting sqref="H19:I23">
    <cfRule type="expression" dxfId="8" priority="12">
      <formula>NOT(ISBLANK(H19))</formula>
    </cfRule>
    <cfRule type="expression" dxfId="7" priority="13">
      <formula>NOT(ISBLANK($C19))</formula>
    </cfRule>
  </conditionalFormatting>
  <conditionalFormatting sqref="H20:I887">
    <cfRule type="expression" dxfId="6" priority="10">
      <formula>NOT(ISBLANK(H20))</formula>
    </cfRule>
    <cfRule type="expression" dxfId="5" priority="11">
      <formula>NOT(ISBLANK($C20))</formula>
    </cfRule>
  </conditionalFormatting>
  <conditionalFormatting sqref="I6">
    <cfRule type="containsBlanks" dxfId="4" priority="6">
      <formula>LEN(TRIM(I6))=0</formula>
    </cfRule>
  </conditionalFormatting>
  <conditionalFormatting sqref="J5:L5">
    <cfRule type="expression" dxfId="3" priority="14">
      <formula>$E$5=""</formula>
    </cfRule>
  </conditionalFormatting>
  <conditionalFormatting sqref="J7:L7">
    <cfRule type="expression" dxfId="2" priority="15">
      <formula>$E$7=""</formula>
    </cfRule>
  </conditionalFormatting>
  <dataValidations count="9">
    <dataValidation type="list" allowBlank="1" showInputMessage="1" showErrorMessage="1" sqref="C889:D1016" xr:uid="{7B808485-887A-46D9-9CB9-A64D68DEDCC0}">
      <formula1>OFFSET(#REF!,1,0,MAX(#REF!),1)</formula1>
    </dataValidation>
    <dataValidation type="decimal" allowBlank="1" showInputMessage="1" showErrorMessage="1" errorTitle="Invalid data" error="Please enter a numerical value." sqref="N128:N1016" xr:uid="{BE3596CE-6974-4912-8C48-F38E69B57919}">
      <formula1>0</formula1>
      <formula2>100000000000</formula2>
    </dataValidation>
    <dataValidation type="whole" allowBlank="1" showInputMessage="1" showErrorMessage="1" errorTitle="Invalid data." error="Please enter a whole numerical value." sqref="I19:I887 I889:I1016" xr:uid="{96FBF716-3BB3-456B-8559-7F66DBBC4138}">
      <formula1>0</formula1>
      <formula2>10000000000000000000</formula2>
    </dataValidation>
    <dataValidation type="whole" allowBlank="1" showInputMessage="1" showErrorMessage="1" errorTitle="Invalid data" error="Please enter a whole numerical value." sqref="O128:O1016" xr:uid="{0BDC1045-6E17-475E-BDF9-AD1120CAF507}">
      <formula1>0</formula1>
      <formula2>100000000000</formula2>
    </dataValidation>
    <dataValidation type="decimal" allowBlank="1" showInputMessage="1" showErrorMessage="1" errorTitle="Invalid data" error="Please enter a numerical value below 100." sqref="H889:H1016" xr:uid="{5F2F5F88-5413-4830-A977-30FBEC2D38C9}">
      <formula1>0</formula1>
      <formula2>100</formula2>
    </dataValidation>
    <dataValidation type="list" allowBlank="1" showInputMessage="1" showErrorMessage="1" sqref="P128:P1016" xr:uid="{8664324F-F1E4-4694-974E-57666302BA5E}">
      <formula1>"Thinned,No thin"</formula1>
    </dataValidation>
    <dataValidation type="decimal" allowBlank="1" showInputMessage="1" showErrorMessage="1" sqref="H19:H888 D19:D887" xr:uid="{CCC0CCD9-10A0-40B6-B98F-DF63522593C7}">
      <formula1>0</formula1>
      <formula2>100</formula2>
    </dataValidation>
    <dataValidation type="decimal" allowBlank="1" showInputMessage="1" showErrorMessage="1" sqref="C19:C887" xr:uid="{0B73D1AD-62D7-4351-850C-33843FE85B6E}">
      <formula1>0</formula1>
      <formula2>10000</formula2>
    </dataValidation>
    <dataValidation type="list" allowBlank="1" showDropDown="1" showInputMessage="1" showErrorMessage="1" errorTitle="Invalid data" error="Please specify a species code as found in the Species List tab." sqref="G889:H1016 F888:F1015" xr:uid="{3ED2BF80-FC7A-4C5C-AEAC-71CBEC217496}">
      <formula1>#REF!</formula1>
    </dataValidation>
  </dataValidations>
  <pageMargins left="0.70866141732283472" right="0.70866141732283472" top="0.74803149606299213" bottom="0.74803149606299213" header="0.31496062992125984" footer="0.31496062992125984"/>
  <pageSetup paperSize="9" scale="37" fitToHeight="0" orientation="portrait" r:id="rId1"/>
  <headerFooter>
    <oddHeader>&amp;L&amp;"-,Bold"&amp;24Species Breakdown&amp;R&amp;G</oddHeader>
  </headerFooter>
  <ignoredErrors>
    <ignoredError sqref="B10" formulaRange="1"/>
    <ignoredError sqref="E25" formula="1"/>
    <ignoredError sqref="E5" formulaRange="1" unlockedFormula="1"/>
    <ignoredError sqref="E7" unlockedFormula="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Incorrect species code" error="Please see Species List worksheet for codes" xr:uid="{D9765161-3A51-4F87-9395-0770B6A7C5D5}">
          <x14:formula1>
            <xm:f>'Data (hidden)'!$N$2:$N$145</xm:f>
          </x14:formula1>
          <xm:sqref>F19:F887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E6B6-A14C-4332-B769-412BEDB0B87D}">
  <sheetPr>
    <tabColor rgb="FF862041"/>
    <pageSetUpPr autoPageBreaks="0" fitToPage="1"/>
  </sheetPr>
  <dimension ref="A1:K119"/>
  <sheetViews>
    <sheetView showGridLines="0" topLeftCell="A60" zoomScaleNormal="100" workbookViewId="0">
      <selection activeCell="F40" sqref="F40"/>
    </sheetView>
  </sheetViews>
  <sheetFormatPr defaultColWidth="0" defaultRowHeight="13.5" customHeight="1" zeroHeight="1" x14ac:dyDescent="0.3"/>
  <cols>
    <col min="1" max="1" width="2.54296875" style="63" customWidth="1"/>
    <col min="2" max="2" width="29" style="63" bestFit="1" customWidth="1"/>
    <col min="3" max="3" width="31" style="63" bestFit="1" customWidth="1"/>
    <col min="4" max="4" width="16.1796875" style="63" customWidth="1"/>
    <col min="5" max="5" width="17.81640625" style="63" hidden="1" customWidth="1"/>
    <col min="6" max="6" width="8.54296875" style="63" customWidth="1"/>
    <col min="7" max="7" width="26.1796875" style="63" bestFit="1" customWidth="1"/>
    <col min="8" max="8" width="27.1796875" style="63" bestFit="1" customWidth="1"/>
    <col min="9" max="9" width="16.1796875" style="63" bestFit="1" customWidth="1"/>
    <col min="10" max="10" width="4.453125" style="63" hidden="1" customWidth="1"/>
    <col min="11" max="11" width="5.453125" style="63" customWidth="1"/>
    <col min="12" max="16384" width="8.54296875" style="63" hidden="1"/>
  </cols>
  <sheetData>
    <row r="1" spans="1:10" ht="15" customHeight="1" x14ac:dyDescent="0.3">
      <c r="A1" s="473"/>
      <c r="B1" s="473"/>
      <c r="C1" s="90"/>
      <c r="D1" s="90"/>
      <c r="E1" s="90"/>
      <c r="F1" s="473"/>
      <c r="G1" s="473"/>
      <c r="H1" s="90"/>
      <c r="I1" s="90"/>
      <c r="J1" s="90"/>
    </row>
    <row r="2" spans="1:10" ht="40" customHeight="1" x14ac:dyDescent="0.45">
      <c r="A2" s="90"/>
      <c r="B2" s="474" t="s">
        <v>56</v>
      </c>
      <c r="C2" s="474"/>
      <c r="D2" s="474"/>
      <c r="E2" s="474"/>
      <c r="F2" s="474"/>
      <c r="G2" s="130"/>
      <c r="H2" s="90"/>
      <c r="I2" s="90"/>
      <c r="J2" s="90"/>
    </row>
    <row r="3" spans="1:10" x14ac:dyDescent="0.3">
      <c r="A3" s="473"/>
      <c r="B3" s="473"/>
      <c r="C3" s="90"/>
      <c r="D3" s="90"/>
      <c r="E3" s="90"/>
      <c r="F3" s="475"/>
      <c r="G3" s="475"/>
      <c r="H3" s="90"/>
      <c r="I3" s="90"/>
      <c r="J3" s="90"/>
    </row>
    <row r="4" spans="1:10" ht="96" customHeight="1" x14ac:dyDescent="0.3">
      <c r="A4" s="90"/>
      <c r="B4" s="476"/>
      <c r="C4" s="477"/>
      <c r="D4" s="477"/>
      <c r="E4" s="477"/>
      <c r="F4" s="477"/>
      <c r="G4" s="477"/>
      <c r="H4" s="477"/>
      <c r="I4" s="478"/>
      <c r="J4" s="90"/>
    </row>
    <row r="5" spans="1:10" ht="8.5" customHeight="1" x14ac:dyDescent="0.3">
      <c r="A5" s="90"/>
      <c r="B5" s="131"/>
      <c r="C5" s="131"/>
      <c r="D5" s="131"/>
      <c r="E5" s="131"/>
      <c r="F5" s="131"/>
      <c r="G5" s="131"/>
      <c r="H5" s="131"/>
      <c r="I5" s="131"/>
      <c r="J5" s="90"/>
    </row>
    <row r="6" spans="1:10" ht="22" customHeight="1" x14ac:dyDescent="0.3">
      <c r="A6" s="90"/>
      <c r="B6" s="479" t="s">
        <v>486</v>
      </c>
      <c r="C6" s="480"/>
      <c r="D6" s="480"/>
      <c r="E6" s="480"/>
      <c r="F6" s="480"/>
      <c r="G6" s="480"/>
      <c r="H6" s="481"/>
      <c r="I6" s="130"/>
      <c r="J6" s="90"/>
    </row>
    <row r="7" spans="1:10" ht="17.5" customHeight="1" x14ac:dyDescent="0.3">
      <c r="A7" s="473"/>
      <c r="B7" s="473"/>
      <c r="C7" s="90"/>
      <c r="D7" s="90"/>
      <c r="E7" s="90"/>
      <c r="F7" s="473"/>
      <c r="G7" s="473"/>
      <c r="H7" s="90"/>
      <c r="I7" s="90"/>
      <c r="J7" s="90"/>
    </row>
    <row r="8" spans="1:10" ht="15" x14ac:dyDescent="0.3">
      <c r="A8" s="90"/>
      <c r="B8" s="471" t="s">
        <v>487</v>
      </c>
      <c r="C8" s="471"/>
      <c r="D8" s="471"/>
      <c r="E8" s="132"/>
      <c r="F8" s="90"/>
      <c r="G8" s="471" t="s">
        <v>488</v>
      </c>
      <c r="H8" s="482"/>
      <c r="I8" s="482"/>
      <c r="J8" s="90"/>
    </row>
    <row r="9" spans="1:10" x14ac:dyDescent="0.3">
      <c r="A9" s="90"/>
      <c r="B9" s="133" t="s">
        <v>489</v>
      </c>
      <c r="C9" s="134" t="s">
        <v>490</v>
      </c>
      <c r="D9" s="135" t="s">
        <v>491</v>
      </c>
      <c r="E9" s="136"/>
      <c r="F9" s="90"/>
      <c r="G9" s="133" t="s">
        <v>489</v>
      </c>
      <c r="H9" s="134" t="s">
        <v>490</v>
      </c>
      <c r="I9" s="135" t="s">
        <v>491</v>
      </c>
      <c r="J9" s="90"/>
    </row>
    <row r="10" spans="1:10" x14ac:dyDescent="0.3">
      <c r="A10" s="90"/>
      <c r="B10" s="137" t="s">
        <v>492</v>
      </c>
      <c r="C10" s="90" t="s">
        <v>493</v>
      </c>
      <c r="D10" s="138" t="s">
        <v>494</v>
      </c>
      <c r="E10" s="139">
        <v>1</v>
      </c>
      <c r="F10" s="90"/>
      <c r="G10" s="140" t="s">
        <v>495</v>
      </c>
      <c r="H10" s="141" t="s">
        <v>496</v>
      </c>
      <c r="I10" s="142" t="s">
        <v>497</v>
      </c>
      <c r="J10" s="90">
        <v>1</v>
      </c>
    </row>
    <row r="11" spans="1:10" x14ac:dyDescent="0.3">
      <c r="A11" s="90"/>
      <c r="B11" s="140" t="s">
        <v>498</v>
      </c>
      <c r="C11" s="141" t="s">
        <v>499</v>
      </c>
      <c r="D11" s="142" t="s">
        <v>500</v>
      </c>
      <c r="E11" s="139">
        <v>1</v>
      </c>
      <c r="F11" s="90"/>
      <c r="G11" s="143" t="s">
        <v>501</v>
      </c>
      <c r="H11" s="144" t="s">
        <v>502</v>
      </c>
      <c r="I11" s="145" t="s">
        <v>503</v>
      </c>
      <c r="J11" s="90">
        <v>1</v>
      </c>
    </row>
    <row r="12" spans="1:10" x14ac:dyDescent="0.3">
      <c r="A12" s="90"/>
      <c r="B12" s="146" t="s">
        <v>504</v>
      </c>
      <c r="C12" s="147" t="s">
        <v>505</v>
      </c>
      <c r="D12" s="148" t="s">
        <v>506</v>
      </c>
      <c r="E12" s="139">
        <v>1</v>
      </c>
      <c r="F12" s="472"/>
      <c r="G12" s="473"/>
      <c r="H12" s="141"/>
      <c r="I12" s="90"/>
      <c r="J12" s="90"/>
    </row>
    <row r="13" spans="1:10" x14ac:dyDescent="0.3">
      <c r="A13" s="90"/>
      <c r="B13" s="140" t="s">
        <v>507</v>
      </c>
      <c r="C13" s="141" t="s">
        <v>508</v>
      </c>
      <c r="D13" s="142" t="s">
        <v>509</v>
      </c>
      <c r="E13" s="139">
        <v>1</v>
      </c>
      <c r="F13" s="472"/>
      <c r="G13" s="473"/>
      <c r="H13" s="141"/>
      <c r="I13" s="90"/>
      <c r="J13" s="90"/>
    </row>
    <row r="14" spans="1:10" ht="15" x14ac:dyDescent="0.3">
      <c r="A14" s="90"/>
      <c r="B14" s="140" t="s">
        <v>510</v>
      </c>
      <c r="C14" s="141" t="s">
        <v>511</v>
      </c>
      <c r="D14" s="142" t="s">
        <v>512</v>
      </c>
      <c r="E14" s="139">
        <v>1</v>
      </c>
      <c r="F14" s="140"/>
      <c r="G14" s="471" t="s">
        <v>513</v>
      </c>
      <c r="H14" s="471"/>
      <c r="I14" s="471"/>
      <c r="J14" s="90"/>
    </row>
    <row r="15" spans="1:10" x14ac:dyDescent="0.3">
      <c r="A15" s="90"/>
      <c r="B15" s="140" t="s">
        <v>514</v>
      </c>
      <c r="C15" s="141" t="s">
        <v>515</v>
      </c>
      <c r="D15" s="142" t="s">
        <v>516</v>
      </c>
      <c r="E15" s="139">
        <v>1</v>
      </c>
      <c r="F15" s="90"/>
      <c r="G15" s="149" t="s">
        <v>489</v>
      </c>
      <c r="H15" s="150" t="s">
        <v>490</v>
      </c>
      <c r="I15" s="151" t="s">
        <v>491</v>
      </c>
      <c r="J15" s="90"/>
    </row>
    <row r="16" spans="1:10" x14ac:dyDescent="0.3">
      <c r="A16" s="90"/>
      <c r="B16" s="140" t="s">
        <v>517</v>
      </c>
      <c r="C16" s="141" t="s">
        <v>518</v>
      </c>
      <c r="D16" s="142" t="s">
        <v>519</v>
      </c>
      <c r="E16" s="139">
        <v>1</v>
      </c>
      <c r="F16" s="90"/>
      <c r="G16" s="152" t="s">
        <v>520</v>
      </c>
      <c r="H16" s="153" t="s">
        <v>493</v>
      </c>
      <c r="I16" s="154" t="s">
        <v>521</v>
      </c>
      <c r="J16" s="90">
        <v>1</v>
      </c>
    </row>
    <row r="17" spans="1:10" x14ac:dyDescent="0.3">
      <c r="A17" s="90"/>
      <c r="B17" s="140" t="s">
        <v>522</v>
      </c>
      <c r="C17" s="141" t="s">
        <v>523</v>
      </c>
      <c r="D17" s="142" t="s">
        <v>524</v>
      </c>
      <c r="E17" s="139">
        <v>1</v>
      </c>
      <c r="F17" s="90"/>
      <c r="G17" s="152" t="s">
        <v>525</v>
      </c>
      <c r="H17" s="153" t="s">
        <v>493</v>
      </c>
      <c r="I17" s="154" t="s">
        <v>526</v>
      </c>
      <c r="J17" s="90">
        <v>1</v>
      </c>
    </row>
    <row r="18" spans="1:10" x14ac:dyDescent="0.3">
      <c r="A18" s="90"/>
      <c r="B18" s="140" t="s">
        <v>527</v>
      </c>
      <c r="C18" s="141" t="s">
        <v>528</v>
      </c>
      <c r="D18" s="142" t="s">
        <v>529</v>
      </c>
      <c r="E18" s="139">
        <v>1</v>
      </c>
      <c r="F18" s="90"/>
      <c r="G18" s="140" t="s">
        <v>530</v>
      </c>
      <c r="H18" s="155" t="s">
        <v>531</v>
      </c>
      <c r="I18" s="154" t="s">
        <v>532</v>
      </c>
      <c r="J18" s="90">
        <v>1</v>
      </c>
    </row>
    <row r="19" spans="1:10" x14ac:dyDescent="0.3">
      <c r="A19" s="90"/>
      <c r="B19" s="140" t="s">
        <v>533</v>
      </c>
      <c r="C19" s="141" t="s">
        <v>534</v>
      </c>
      <c r="D19" s="142" t="s">
        <v>376</v>
      </c>
      <c r="E19" s="139">
        <v>1</v>
      </c>
      <c r="F19" s="90"/>
      <c r="G19" s="140" t="s">
        <v>535</v>
      </c>
      <c r="H19" s="155" t="s">
        <v>536</v>
      </c>
      <c r="I19" s="154" t="s">
        <v>537</v>
      </c>
      <c r="J19" s="90">
        <v>1</v>
      </c>
    </row>
    <row r="20" spans="1:10" x14ac:dyDescent="0.3">
      <c r="A20" s="90"/>
      <c r="B20" s="156" t="s">
        <v>538</v>
      </c>
      <c r="C20" s="157" t="s">
        <v>539</v>
      </c>
      <c r="D20" s="158" t="s">
        <v>540</v>
      </c>
      <c r="E20" s="139">
        <v>1</v>
      </c>
      <c r="F20" s="90"/>
      <c r="G20" s="152" t="s">
        <v>541</v>
      </c>
      <c r="H20" s="155" t="s">
        <v>542</v>
      </c>
      <c r="I20" s="154" t="s">
        <v>543</v>
      </c>
      <c r="J20" s="90">
        <v>1</v>
      </c>
    </row>
    <row r="21" spans="1:10" x14ac:dyDescent="0.3">
      <c r="A21" s="90"/>
      <c r="B21" s="140" t="s">
        <v>544</v>
      </c>
      <c r="C21" s="141" t="s">
        <v>545</v>
      </c>
      <c r="D21" s="142" t="s">
        <v>546</v>
      </c>
      <c r="E21" s="139">
        <v>1</v>
      </c>
      <c r="F21" s="90"/>
      <c r="G21" s="152" t="s">
        <v>547</v>
      </c>
      <c r="H21" s="155" t="s">
        <v>548</v>
      </c>
      <c r="I21" s="154" t="s">
        <v>549</v>
      </c>
      <c r="J21" s="90">
        <v>1</v>
      </c>
    </row>
    <row r="22" spans="1:10" x14ac:dyDescent="0.3">
      <c r="A22" s="90"/>
      <c r="B22" s="140" t="s">
        <v>550</v>
      </c>
      <c r="C22" s="141" t="s">
        <v>551</v>
      </c>
      <c r="D22" s="142" t="s">
        <v>552</v>
      </c>
      <c r="E22" s="139">
        <v>1</v>
      </c>
      <c r="F22" s="90"/>
      <c r="G22" s="140" t="s">
        <v>553</v>
      </c>
      <c r="H22" s="155" t="s">
        <v>554</v>
      </c>
      <c r="I22" s="154" t="s">
        <v>555</v>
      </c>
      <c r="J22" s="90">
        <v>1</v>
      </c>
    </row>
    <row r="23" spans="1:10" ht="13.5" customHeight="1" x14ac:dyDescent="0.3">
      <c r="A23" s="90"/>
      <c r="B23" s="140" t="s">
        <v>556</v>
      </c>
      <c r="C23" s="118" t="s">
        <v>557</v>
      </c>
      <c r="D23" s="142" t="s">
        <v>558</v>
      </c>
      <c r="E23" s="139">
        <v>1</v>
      </c>
      <c r="F23" s="90"/>
      <c r="G23" s="152" t="s">
        <v>559</v>
      </c>
      <c r="H23" s="155" t="s">
        <v>560</v>
      </c>
      <c r="I23" s="154" t="s">
        <v>561</v>
      </c>
      <c r="J23" s="90">
        <v>1</v>
      </c>
    </row>
    <row r="24" spans="1:10" x14ac:dyDescent="0.3">
      <c r="A24" s="90"/>
      <c r="B24" s="140" t="s">
        <v>562</v>
      </c>
      <c r="C24" s="141" t="s">
        <v>563</v>
      </c>
      <c r="D24" s="142" t="s">
        <v>564</v>
      </c>
      <c r="E24" s="139">
        <v>1</v>
      </c>
      <c r="F24" s="90"/>
      <c r="G24" s="140" t="s">
        <v>565</v>
      </c>
      <c r="H24" s="155" t="s">
        <v>566</v>
      </c>
      <c r="I24" s="154" t="s">
        <v>567</v>
      </c>
      <c r="J24" s="90">
        <v>1</v>
      </c>
    </row>
    <row r="25" spans="1:10" x14ac:dyDescent="0.3">
      <c r="A25" s="90"/>
      <c r="B25" s="140" t="s">
        <v>568</v>
      </c>
      <c r="C25" s="141" t="s">
        <v>569</v>
      </c>
      <c r="D25" s="142" t="s">
        <v>570</v>
      </c>
      <c r="E25" s="139">
        <v>1</v>
      </c>
      <c r="F25" s="90"/>
      <c r="G25" s="152" t="s">
        <v>571</v>
      </c>
      <c r="H25" s="155" t="s">
        <v>572</v>
      </c>
      <c r="I25" s="154" t="s">
        <v>573</v>
      </c>
      <c r="J25" s="90">
        <v>1</v>
      </c>
    </row>
    <row r="26" spans="1:10" x14ac:dyDescent="0.3">
      <c r="A26" s="90"/>
      <c r="B26" s="140" t="s">
        <v>574</v>
      </c>
      <c r="C26" s="141" t="s">
        <v>575</v>
      </c>
      <c r="D26" s="142" t="s">
        <v>576</v>
      </c>
      <c r="E26" s="139">
        <v>1</v>
      </c>
      <c r="F26" s="90"/>
      <c r="G26" s="152" t="s">
        <v>577</v>
      </c>
      <c r="H26" s="155" t="s">
        <v>578</v>
      </c>
      <c r="I26" s="154" t="s">
        <v>579</v>
      </c>
      <c r="J26" s="90">
        <v>1</v>
      </c>
    </row>
    <row r="27" spans="1:10" x14ac:dyDescent="0.3">
      <c r="A27" s="90"/>
      <c r="B27" s="140" t="s">
        <v>580</v>
      </c>
      <c r="C27" s="141" t="s">
        <v>581</v>
      </c>
      <c r="D27" s="142" t="s">
        <v>582</v>
      </c>
      <c r="E27" s="139">
        <v>1</v>
      </c>
      <c r="F27" s="90"/>
      <c r="G27" s="152" t="s">
        <v>583</v>
      </c>
      <c r="H27" s="155" t="s">
        <v>584</v>
      </c>
      <c r="I27" s="154" t="s">
        <v>585</v>
      </c>
      <c r="J27" s="90">
        <v>1</v>
      </c>
    </row>
    <row r="28" spans="1:10" x14ac:dyDescent="0.3">
      <c r="A28" s="90"/>
      <c r="B28" s="140" t="s">
        <v>586</v>
      </c>
      <c r="C28" s="141" t="s">
        <v>587</v>
      </c>
      <c r="D28" s="142" t="s">
        <v>588</v>
      </c>
      <c r="E28" s="139">
        <v>1</v>
      </c>
      <c r="F28" s="90"/>
      <c r="G28" s="152" t="s">
        <v>589</v>
      </c>
      <c r="H28" s="155" t="s">
        <v>590</v>
      </c>
      <c r="I28" s="154" t="s">
        <v>591</v>
      </c>
      <c r="J28" s="90">
        <v>1</v>
      </c>
    </row>
    <row r="29" spans="1:10" x14ac:dyDescent="0.3">
      <c r="A29" s="90"/>
      <c r="B29" s="140" t="s">
        <v>592</v>
      </c>
      <c r="C29" s="141" t="s">
        <v>593</v>
      </c>
      <c r="D29" s="142" t="s">
        <v>594</v>
      </c>
      <c r="E29" s="139">
        <v>1</v>
      </c>
      <c r="F29" s="90"/>
      <c r="G29" s="140" t="s">
        <v>595</v>
      </c>
      <c r="H29" s="155" t="s">
        <v>596</v>
      </c>
      <c r="I29" s="154" t="s">
        <v>597</v>
      </c>
      <c r="J29" s="90">
        <v>1</v>
      </c>
    </row>
    <row r="30" spans="1:10" x14ac:dyDescent="0.3">
      <c r="A30" s="90"/>
      <c r="B30" s="140" t="s">
        <v>598</v>
      </c>
      <c r="C30" s="141" t="s">
        <v>599</v>
      </c>
      <c r="D30" s="142" t="s">
        <v>600</v>
      </c>
      <c r="E30" s="139">
        <v>1</v>
      </c>
      <c r="F30" s="90"/>
      <c r="G30" s="140" t="s">
        <v>601</v>
      </c>
      <c r="H30" s="155" t="s">
        <v>602</v>
      </c>
      <c r="I30" s="154" t="s">
        <v>603</v>
      </c>
      <c r="J30" s="90">
        <v>1</v>
      </c>
    </row>
    <row r="31" spans="1:10" x14ac:dyDescent="0.3">
      <c r="A31" s="90"/>
      <c r="B31" s="140" t="s">
        <v>604</v>
      </c>
      <c r="C31" s="141" t="s">
        <v>605</v>
      </c>
      <c r="D31" s="142" t="s">
        <v>606</v>
      </c>
      <c r="E31" s="139">
        <v>1</v>
      </c>
      <c r="F31" s="90"/>
      <c r="G31" s="140" t="s">
        <v>607</v>
      </c>
      <c r="H31" s="155" t="s">
        <v>608</v>
      </c>
      <c r="I31" s="154" t="s">
        <v>609</v>
      </c>
      <c r="J31" s="90">
        <v>1</v>
      </c>
    </row>
    <row r="32" spans="1:10" x14ac:dyDescent="0.3">
      <c r="A32" s="90"/>
      <c r="B32" s="140" t="s">
        <v>610</v>
      </c>
      <c r="C32" s="141" t="s">
        <v>611</v>
      </c>
      <c r="D32" s="142" t="s">
        <v>612</v>
      </c>
      <c r="E32" s="139">
        <v>1</v>
      </c>
      <c r="F32" s="90"/>
      <c r="G32" s="140" t="s">
        <v>613</v>
      </c>
      <c r="H32" s="155" t="s">
        <v>614</v>
      </c>
      <c r="I32" s="154" t="s">
        <v>615</v>
      </c>
      <c r="J32" s="90">
        <v>1</v>
      </c>
    </row>
    <row r="33" spans="1:10" x14ac:dyDescent="0.3">
      <c r="A33" s="90"/>
      <c r="B33" s="140" t="s">
        <v>616</v>
      </c>
      <c r="C33" s="141" t="s">
        <v>617</v>
      </c>
      <c r="D33" s="142" t="s">
        <v>618</v>
      </c>
      <c r="E33" s="139">
        <v>1</v>
      </c>
      <c r="F33" s="90"/>
      <c r="G33" s="140" t="s">
        <v>619</v>
      </c>
      <c r="H33" s="155" t="s">
        <v>620</v>
      </c>
      <c r="I33" s="154" t="s">
        <v>621</v>
      </c>
      <c r="J33" s="90">
        <v>1</v>
      </c>
    </row>
    <row r="34" spans="1:10" x14ac:dyDescent="0.3">
      <c r="A34" s="90"/>
      <c r="B34" s="140" t="s">
        <v>622</v>
      </c>
      <c r="C34" s="141" t="s">
        <v>623</v>
      </c>
      <c r="D34" s="142" t="s">
        <v>624</v>
      </c>
      <c r="E34" s="139">
        <v>1</v>
      </c>
      <c r="F34" s="90"/>
      <c r="G34" s="152" t="s">
        <v>625</v>
      </c>
      <c r="H34" s="155" t="s">
        <v>626</v>
      </c>
      <c r="I34" s="154" t="s">
        <v>627</v>
      </c>
      <c r="J34" s="90">
        <v>1</v>
      </c>
    </row>
    <row r="35" spans="1:10" x14ac:dyDescent="0.3">
      <c r="A35" s="90"/>
      <c r="B35" s="140" t="s">
        <v>628</v>
      </c>
      <c r="C35" s="141" t="s">
        <v>629</v>
      </c>
      <c r="D35" s="142" t="s">
        <v>630</v>
      </c>
      <c r="E35" s="139">
        <v>1</v>
      </c>
      <c r="F35" s="90"/>
      <c r="G35" s="140" t="s">
        <v>631</v>
      </c>
      <c r="H35" s="155" t="s">
        <v>632</v>
      </c>
      <c r="I35" s="154" t="s">
        <v>633</v>
      </c>
      <c r="J35" s="90">
        <v>1</v>
      </c>
    </row>
    <row r="36" spans="1:10" x14ac:dyDescent="0.3">
      <c r="A36" s="90"/>
      <c r="B36" s="140" t="s">
        <v>634</v>
      </c>
      <c r="C36" s="141" t="s">
        <v>635</v>
      </c>
      <c r="D36" s="142" t="s">
        <v>636</v>
      </c>
      <c r="E36" s="139">
        <v>1</v>
      </c>
      <c r="F36" s="90"/>
      <c r="G36" s="152" t="s">
        <v>637</v>
      </c>
      <c r="H36" s="155" t="s">
        <v>638</v>
      </c>
      <c r="I36" s="154" t="s">
        <v>639</v>
      </c>
      <c r="J36" s="90">
        <v>1</v>
      </c>
    </row>
    <row r="37" spans="1:10" x14ac:dyDescent="0.3">
      <c r="A37" s="90"/>
      <c r="B37" s="140" t="s">
        <v>640</v>
      </c>
      <c r="C37" s="141" t="s">
        <v>641</v>
      </c>
      <c r="D37" s="142" t="s">
        <v>642</v>
      </c>
      <c r="E37" s="139">
        <v>1</v>
      </c>
      <c r="F37" s="90"/>
      <c r="G37" s="152" t="s">
        <v>643</v>
      </c>
      <c r="H37" s="155" t="s">
        <v>644</v>
      </c>
      <c r="I37" s="154" t="s">
        <v>645</v>
      </c>
      <c r="J37" s="90">
        <v>1</v>
      </c>
    </row>
    <row r="38" spans="1:10" x14ac:dyDescent="0.3">
      <c r="A38" s="90"/>
      <c r="B38" s="140" t="s">
        <v>646</v>
      </c>
      <c r="C38" s="141" t="s">
        <v>647</v>
      </c>
      <c r="D38" s="142" t="s">
        <v>648</v>
      </c>
      <c r="E38" s="139">
        <v>1</v>
      </c>
      <c r="F38" s="90"/>
      <c r="G38" s="152" t="s">
        <v>649</v>
      </c>
      <c r="H38" s="155" t="s">
        <v>650</v>
      </c>
      <c r="I38" s="154" t="s">
        <v>651</v>
      </c>
      <c r="J38" s="90">
        <v>1</v>
      </c>
    </row>
    <row r="39" spans="1:10" x14ac:dyDescent="0.3">
      <c r="A39" s="90"/>
      <c r="B39" s="140" t="s">
        <v>652</v>
      </c>
      <c r="C39" s="141" t="s">
        <v>653</v>
      </c>
      <c r="D39" s="142" t="s">
        <v>654</v>
      </c>
      <c r="E39" s="139">
        <v>1</v>
      </c>
      <c r="F39" s="90"/>
      <c r="G39" s="152" t="s">
        <v>655</v>
      </c>
      <c r="H39" s="155" t="s">
        <v>656</v>
      </c>
      <c r="I39" s="154" t="s">
        <v>657</v>
      </c>
      <c r="J39" s="90">
        <v>1</v>
      </c>
    </row>
    <row r="40" spans="1:10" x14ac:dyDescent="0.3">
      <c r="A40" s="90"/>
      <c r="B40" s="140" t="s">
        <v>658</v>
      </c>
      <c r="C40" s="141" t="s">
        <v>659</v>
      </c>
      <c r="D40" s="142" t="s">
        <v>660</v>
      </c>
      <c r="E40" s="139">
        <v>1</v>
      </c>
      <c r="F40" s="90"/>
      <c r="G40" s="140" t="s">
        <v>661</v>
      </c>
      <c r="H40" s="155" t="s">
        <v>662</v>
      </c>
      <c r="I40" s="154" t="s">
        <v>663</v>
      </c>
      <c r="J40" s="90">
        <v>1</v>
      </c>
    </row>
    <row r="41" spans="1:10" x14ac:dyDescent="0.3">
      <c r="A41" s="90"/>
      <c r="B41" s="140" t="s">
        <v>664</v>
      </c>
      <c r="C41" s="141" t="s">
        <v>665</v>
      </c>
      <c r="D41" s="142" t="s">
        <v>666</v>
      </c>
      <c r="E41" s="139">
        <v>1</v>
      </c>
      <c r="F41" s="90"/>
      <c r="G41" s="152" t="s">
        <v>667</v>
      </c>
      <c r="H41" s="155" t="s">
        <v>668</v>
      </c>
      <c r="I41" s="154" t="s">
        <v>669</v>
      </c>
      <c r="J41" s="90">
        <v>1</v>
      </c>
    </row>
    <row r="42" spans="1:10" x14ac:dyDescent="0.3">
      <c r="A42" s="90"/>
      <c r="B42" s="140" t="s">
        <v>670</v>
      </c>
      <c r="C42" s="141" t="s">
        <v>671</v>
      </c>
      <c r="D42" s="142" t="s">
        <v>672</v>
      </c>
      <c r="E42" s="139">
        <v>1</v>
      </c>
      <c r="F42" s="90"/>
      <c r="G42" s="152" t="s">
        <v>673</v>
      </c>
      <c r="H42" s="155" t="s">
        <v>674</v>
      </c>
      <c r="I42" s="154" t="s">
        <v>675</v>
      </c>
      <c r="J42" s="90">
        <v>1</v>
      </c>
    </row>
    <row r="43" spans="1:10" x14ac:dyDescent="0.3">
      <c r="A43" s="90"/>
      <c r="B43" s="140" t="s">
        <v>676</v>
      </c>
      <c r="C43" s="141" t="s">
        <v>677</v>
      </c>
      <c r="D43" s="142" t="s">
        <v>678</v>
      </c>
      <c r="E43" s="139">
        <v>1</v>
      </c>
      <c r="F43" s="90"/>
      <c r="G43" s="152" t="s">
        <v>679</v>
      </c>
      <c r="H43" s="155" t="s">
        <v>680</v>
      </c>
      <c r="I43" s="154" t="s">
        <v>681</v>
      </c>
      <c r="J43" s="90">
        <v>1</v>
      </c>
    </row>
    <row r="44" spans="1:10" x14ac:dyDescent="0.3">
      <c r="A44" s="90"/>
      <c r="B44" s="140" t="s">
        <v>682</v>
      </c>
      <c r="C44" s="141" t="s">
        <v>683</v>
      </c>
      <c r="D44" s="142" t="s">
        <v>684</v>
      </c>
      <c r="E44" s="139">
        <v>1</v>
      </c>
      <c r="F44" s="90"/>
      <c r="G44" s="152" t="s">
        <v>685</v>
      </c>
      <c r="H44" s="155" t="s">
        <v>686</v>
      </c>
      <c r="I44" s="154" t="s">
        <v>687</v>
      </c>
      <c r="J44" s="90">
        <v>1</v>
      </c>
    </row>
    <row r="45" spans="1:10" x14ac:dyDescent="0.3">
      <c r="A45" s="90"/>
      <c r="B45" s="140" t="s">
        <v>688</v>
      </c>
      <c r="C45" s="141" t="s">
        <v>689</v>
      </c>
      <c r="D45" s="142" t="s">
        <v>690</v>
      </c>
      <c r="E45" s="139">
        <v>1</v>
      </c>
      <c r="F45" s="90"/>
      <c r="G45" s="159" t="s">
        <v>691</v>
      </c>
      <c r="H45" s="155" t="s">
        <v>692</v>
      </c>
      <c r="I45" s="154" t="s">
        <v>693</v>
      </c>
      <c r="J45" s="90">
        <v>1</v>
      </c>
    </row>
    <row r="46" spans="1:10" x14ac:dyDescent="0.3">
      <c r="A46" s="90"/>
      <c r="B46" s="143" t="s">
        <v>694</v>
      </c>
      <c r="C46" s="144" t="s">
        <v>695</v>
      </c>
      <c r="D46" s="145" t="s">
        <v>696</v>
      </c>
      <c r="E46" s="139">
        <v>1</v>
      </c>
      <c r="F46" s="90"/>
      <c r="G46" s="152" t="s">
        <v>697</v>
      </c>
      <c r="H46" s="155" t="s">
        <v>698</v>
      </c>
      <c r="I46" s="154" t="s">
        <v>699</v>
      </c>
      <c r="J46" s="90">
        <v>1</v>
      </c>
    </row>
    <row r="47" spans="1:10" x14ac:dyDescent="0.3">
      <c r="A47" s="90"/>
      <c r="B47" s="90"/>
      <c r="C47" s="141"/>
      <c r="D47" s="90"/>
      <c r="E47" s="90"/>
      <c r="F47" s="90"/>
      <c r="G47" s="152" t="s">
        <v>700</v>
      </c>
      <c r="H47" s="155" t="s">
        <v>701</v>
      </c>
      <c r="I47" s="154" t="s">
        <v>702</v>
      </c>
      <c r="J47" s="90">
        <v>1</v>
      </c>
    </row>
    <row r="48" spans="1:10" x14ac:dyDescent="0.3">
      <c r="A48" s="90"/>
      <c r="B48" s="90"/>
      <c r="C48" s="141"/>
      <c r="D48" s="90"/>
      <c r="E48" s="90"/>
      <c r="F48" s="90"/>
      <c r="G48" s="140" t="s">
        <v>703</v>
      </c>
      <c r="H48" s="155" t="s">
        <v>704</v>
      </c>
      <c r="I48" s="154" t="s">
        <v>705</v>
      </c>
      <c r="J48" s="90">
        <v>1</v>
      </c>
    </row>
    <row r="49" spans="1:10" ht="15" x14ac:dyDescent="0.3">
      <c r="A49" s="90"/>
      <c r="B49" s="471" t="s">
        <v>706</v>
      </c>
      <c r="C49" s="471"/>
      <c r="D49" s="471"/>
      <c r="E49" s="90"/>
      <c r="F49" s="90"/>
      <c r="G49" s="152" t="s">
        <v>707</v>
      </c>
      <c r="H49" s="155" t="s">
        <v>708</v>
      </c>
      <c r="I49" s="154" t="s">
        <v>709</v>
      </c>
      <c r="J49" s="90">
        <v>1</v>
      </c>
    </row>
    <row r="50" spans="1:10" x14ac:dyDescent="0.3">
      <c r="A50" s="90"/>
      <c r="B50" s="133" t="s">
        <v>489</v>
      </c>
      <c r="C50" s="134" t="s">
        <v>490</v>
      </c>
      <c r="D50" s="135" t="s">
        <v>491</v>
      </c>
      <c r="E50" s="136"/>
      <c r="F50" s="90"/>
      <c r="G50" s="140" t="s">
        <v>710</v>
      </c>
      <c r="H50" s="155" t="s">
        <v>711</v>
      </c>
      <c r="I50" s="154" t="s">
        <v>712</v>
      </c>
      <c r="J50" s="90">
        <v>1</v>
      </c>
    </row>
    <row r="51" spans="1:10" x14ac:dyDescent="0.3">
      <c r="A51" s="90"/>
      <c r="B51" s="152" t="s">
        <v>713</v>
      </c>
      <c r="C51" s="153" t="s">
        <v>493</v>
      </c>
      <c r="D51" s="154" t="s">
        <v>714</v>
      </c>
      <c r="E51" s="90">
        <v>1</v>
      </c>
      <c r="F51" s="90"/>
      <c r="G51" s="152" t="s">
        <v>715</v>
      </c>
      <c r="H51" s="155" t="s">
        <v>716</v>
      </c>
      <c r="I51" s="154" t="s">
        <v>717</v>
      </c>
      <c r="J51" s="90">
        <v>1</v>
      </c>
    </row>
    <row r="52" spans="1:10" x14ac:dyDescent="0.3">
      <c r="A52" s="90"/>
      <c r="B52" s="152" t="s">
        <v>718</v>
      </c>
      <c r="C52" s="153" t="s">
        <v>493</v>
      </c>
      <c r="D52" s="154" t="s">
        <v>719</v>
      </c>
      <c r="E52" s="90">
        <v>1</v>
      </c>
      <c r="F52" s="90"/>
      <c r="G52" s="152" t="s">
        <v>720</v>
      </c>
      <c r="H52" s="155" t="s">
        <v>721</v>
      </c>
      <c r="I52" s="154" t="s">
        <v>722</v>
      </c>
      <c r="J52" s="90">
        <v>1</v>
      </c>
    </row>
    <row r="53" spans="1:10" x14ac:dyDescent="0.3">
      <c r="A53" s="90"/>
      <c r="B53" s="152" t="s">
        <v>723</v>
      </c>
      <c r="C53" s="155" t="s">
        <v>724</v>
      </c>
      <c r="D53" s="154" t="s">
        <v>725</v>
      </c>
      <c r="E53" s="90">
        <v>1</v>
      </c>
      <c r="F53" s="90"/>
      <c r="G53" s="152" t="s">
        <v>726</v>
      </c>
      <c r="H53" s="155" t="s">
        <v>727</v>
      </c>
      <c r="I53" s="154" t="s">
        <v>728</v>
      </c>
      <c r="J53" s="90">
        <v>1</v>
      </c>
    </row>
    <row r="54" spans="1:10" x14ac:dyDescent="0.3">
      <c r="A54" s="90"/>
      <c r="B54" s="159" t="s">
        <v>729</v>
      </c>
      <c r="C54" s="155" t="s">
        <v>730</v>
      </c>
      <c r="D54" s="154" t="s">
        <v>731</v>
      </c>
      <c r="E54" s="90">
        <v>1</v>
      </c>
      <c r="F54" s="90"/>
      <c r="G54" s="152" t="s">
        <v>732</v>
      </c>
      <c r="H54" s="155" t="s">
        <v>733</v>
      </c>
      <c r="I54" s="154" t="s">
        <v>734</v>
      </c>
      <c r="J54" s="90">
        <v>1</v>
      </c>
    </row>
    <row r="55" spans="1:10" x14ac:dyDescent="0.3">
      <c r="A55" s="90"/>
      <c r="B55" s="152" t="s">
        <v>735</v>
      </c>
      <c r="C55" s="155" t="s">
        <v>736</v>
      </c>
      <c r="D55" s="154" t="s">
        <v>737</v>
      </c>
      <c r="E55" s="90">
        <v>1</v>
      </c>
      <c r="F55" s="90"/>
      <c r="G55" s="152" t="s">
        <v>738</v>
      </c>
      <c r="H55" s="155" t="s">
        <v>739</v>
      </c>
      <c r="I55" s="154" t="s">
        <v>740</v>
      </c>
      <c r="J55" s="90">
        <v>1</v>
      </c>
    </row>
    <row r="56" spans="1:10" x14ac:dyDescent="0.3">
      <c r="A56" s="90"/>
      <c r="B56" s="140" t="s">
        <v>741</v>
      </c>
      <c r="C56" s="155" t="s">
        <v>742</v>
      </c>
      <c r="D56" s="154" t="s">
        <v>743</v>
      </c>
      <c r="E56" s="90">
        <v>1</v>
      </c>
      <c r="F56" s="90"/>
      <c r="G56" s="152" t="s">
        <v>744</v>
      </c>
      <c r="H56" s="155" t="s">
        <v>745</v>
      </c>
      <c r="I56" s="154" t="s">
        <v>746</v>
      </c>
      <c r="J56" s="90">
        <v>1</v>
      </c>
    </row>
    <row r="57" spans="1:10" x14ac:dyDescent="0.3">
      <c r="A57" s="90"/>
      <c r="B57" s="140" t="s">
        <v>747</v>
      </c>
      <c r="C57" s="155" t="s">
        <v>748</v>
      </c>
      <c r="D57" s="154" t="s">
        <v>749</v>
      </c>
      <c r="E57" s="90">
        <v>1</v>
      </c>
      <c r="F57" s="90"/>
      <c r="G57" s="140" t="s">
        <v>750</v>
      </c>
      <c r="H57" s="155" t="s">
        <v>751</v>
      </c>
      <c r="I57" s="154" t="s">
        <v>752</v>
      </c>
      <c r="J57" s="90">
        <v>1</v>
      </c>
    </row>
    <row r="58" spans="1:10" x14ac:dyDescent="0.3">
      <c r="A58" s="90"/>
      <c r="B58" s="152" t="s">
        <v>753</v>
      </c>
      <c r="C58" s="155" t="s">
        <v>754</v>
      </c>
      <c r="D58" s="154" t="s">
        <v>755</v>
      </c>
      <c r="E58" s="90">
        <v>1</v>
      </c>
      <c r="F58" s="90"/>
      <c r="G58" s="140" t="s">
        <v>756</v>
      </c>
      <c r="H58" s="155" t="s">
        <v>757</v>
      </c>
      <c r="I58" s="154" t="s">
        <v>758</v>
      </c>
      <c r="J58" s="90">
        <v>1</v>
      </c>
    </row>
    <row r="59" spans="1:10" x14ac:dyDescent="0.3">
      <c r="A59" s="90"/>
      <c r="B59" s="152" t="s">
        <v>759</v>
      </c>
      <c r="C59" s="155" t="s">
        <v>760</v>
      </c>
      <c r="D59" s="154" t="s">
        <v>761</v>
      </c>
      <c r="E59" s="90">
        <v>1</v>
      </c>
      <c r="F59" s="90"/>
      <c r="G59" s="140" t="s">
        <v>762</v>
      </c>
      <c r="H59" s="155" t="s">
        <v>763</v>
      </c>
      <c r="I59" s="154" t="s">
        <v>764</v>
      </c>
      <c r="J59" s="90">
        <v>1</v>
      </c>
    </row>
    <row r="60" spans="1:10" x14ac:dyDescent="0.3">
      <c r="A60" s="90"/>
      <c r="B60" s="152" t="s">
        <v>765</v>
      </c>
      <c r="C60" s="155" t="s">
        <v>766</v>
      </c>
      <c r="D60" s="154" t="s">
        <v>767</v>
      </c>
      <c r="E60" s="90">
        <v>1</v>
      </c>
      <c r="F60" s="90"/>
      <c r="G60" s="140" t="s">
        <v>768</v>
      </c>
      <c r="H60" s="155" t="s">
        <v>769</v>
      </c>
      <c r="I60" s="154" t="s">
        <v>770</v>
      </c>
      <c r="J60" s="90">
        <v>1</v>
      </c>
    </row>
    <row r="61" spans="1:10" x14ac:dyDescent="0.3">
      <c r="A61" s="90"/>
      <c r="B61" s="152" t="s">
        <v>771</v>
      </c>
      <c r="C61" s="155" t="s">
        <v>772</v>
      </c>
      <c r="D61" s="154" t="s">
        <v>773</v>
      </c>
      <c r="E61" s="90">
        <v>1</v>
      </c>
      <c r="F61" s="90"/>
      <c r="G61" s="143" t="s">
        <v>774</v>
      </c>
      <c r="H61" s="160" t="s">
        <v>775</v>
      </c>
      <c r="I61" s="161" t="s">
        <v>776</v>
      </c>
      <c r="J61" s="90">
        <v>1</v>
      </c>
    </row>
    <row r="62" spans="1:10" x14ac:dyDescent="0.3">
      <c r="A62" s="90"/>
      <c r="B62" s="152" t="s">
        <v>777</v>
      </c>
      <c r="C62" s="155" t="s">
        <v>778</v>
      </c>
      <c r="D62" s="154" t="s">
        <v>779</v>
      </c>
      <c r="E62" s="90">
        <v>1</v>
      </c>
      <c r="F62" s="472"/>
      <c r="G62" s="473"/>
      <c r="H62" s="141"/>
      <c r="I62" s="90"/>
      <c r="J62" s="90"/>
    </row>
    <row r="63" spans="1:10" x14ac:dyDescent="0.3">
      <c r="A63" s="90"/>
      <c r="B63" s="159" t="s">
        <v>780</v>
      </c>
      <c r="C63" s="155" t="s">
        <v>781</v>
      </c>
      <c r="D63" s="154" t="s">
        <v>782</v>
      </c>
      <c r="E63" s="90">
        <v>1</v>
      </c>
      <c r="F63" s="472"/>
      <c r="G63" s="473"/>
      <c r="H63" s="141"/>
      <c r="I63" s="90"/>
      <c r="J63" s="90"/>
    </row>
    <row r="64" spans="1:10" ht="15" x14ac:dyDescent="0.3">
      <c r="A64" s="90"/>
      <c r="B64" s="159" t="s">
        <v>783</v>
      </c>
      <c r="C64" s="155" t="s">
        <v>784</v>
      </c>
      <c r="D64" s="154" t="s">
        <v>785</v>
      </c>
      <c r="E64" s="90">
        <v>1</v>
      </c>
      <c r="F64" s="140"/>
      <c r="G64" s="471" t="s">
        <v>786</v>
      </c>
      <c r="H64" s="471"/>
      <c r="I64" s="471"/>
      <c r="J64" s="90"/>
    </row>
    <row r="65" spans="1:10" x14ac:dyDescent="0.3">
      <c r="A65" s="90"/>
      <c r="B65" s="152" t="s">
        <v>787</v>
      </c>
      <c r="C65" s="155" t="s">
        <v>788</v>
      </c>
      <c r="D65" s="154" t="s">
        <v>789</v>
      </c>
      <c r="E65" s="90">
        <v>1</v>
      </c>
      <c r="F65" s="90"/>
      <c r="G65" s="149" t="s">
        <v>489</v>
      </c>
      <c r="H65" s="150" t="s">
        <v>490</v>
      </c>
      <c r="I65" s="151" t="s">
        <v>491</v>
      </c>
      <c r="J65" s="90"/>
    </row>
    <row r="66" spans="1:10" x14ac:dyDescent="0.3">
      <c r="A66" s="90"/>
      <c r="B66" s="152" t="s">
        <v>790</v>
      </c>
      <c r="C66" s="155" t="s">
        <v>791</v>
      </c>
      <c r="D66" s="154" t="s">
        <v>792</v>
      </c>
      <c r="E66" s="90">
        <v>1</v>
      </c>
      <c r="F66" s="90"/>
      <c r="G66" s="143" t="s">
        <v>793</v>
      </c>
      <c r="H66" s="144" t="s">
        <v>794</v>
      </c>
      <c r="I66" s="145" t="s">
        <v>795</v>
      </c>
      <c r="J66" s="90">
        <v>1</v>
      </c>
    </row>
    <row r="67" spans="1:10" x14ac:dyDescent="0.3">
      <c r="A67" s="90"/>
      <c r="B67" s="152" t="s">
        <v>796</v>
      </c>
      <c r="C67" s="155" t="s">
        <v>797</v>
      </c>
      <c r="D67" s="154" t="s">
        <v>798</v>
      </c>
      <c r="E67" s="90">
        <v>1</v>
      </c>
      <c r="F67" s="472"/>
      <c r="G67" s="473"/>
      <c r="H67" s="90"/>
      <c r="I67" s="90"/>
      <c r="J67" s="90"/>
    </row>
    <row r="68" spans="1:10" x14ac:dyDescent="0.3">
      <c r="A68" s="90"/>
      <c r="B68" s="152" t="s">
        <v>799</v>
      </c>
      <c r="C68" s="155" t="s">
        <v>800</v>
      </c>
      <c r="D68" s="154" t="s">
        <v>801</v>
      </c>
      <c r="E68" s="90">
        <v>1</v>
      </c>
      <c r="F68" s="472"/>
      <c r="G68" s="473"/>
      <c r="H68" s="90"/>
      <c r="I68" s="90"/>
      <c r="J68" s="90"/>
    </row>
    <row r="69" spans="1:10" ht="15" x14ac:dyDescent="0.3">
      <c r="A69" s="90"/>
      <c r="B69" s="152" t="s">
        <v>802</v>
      </c>
      <c r="C69" s="155" t="s">
        <v>803</v>
      </c>
      <c r="D69" s="154" t="s">
        <v>804</v>
      </c>
      <c r="E69" s="90">
        <v>1</v>
      </c>
      <c r="F69" s="140"/>
      <c r="G69" s="471" t="s">
        <v>805</v>
      </c>
      <c r="H69" s="471"/>
      <c r="I69" s="471"/>
      <c r="J69" s="90"/>
    </row>
    <row r="70" spans="1:10" x14ac:dyDescent="0.3">
      <c r="A70" s="90"/>
      <c r="B70" s="140" t="s">
        <v>806</v>
      </c>
      <c r="C70" s="155" t="s">
        <v>807</v>
      </c>
      <c r="D70" s="154" t="s">
        <v>808</v>
      </c>
      <c r="E70" s="90">
        <v>1</v>
      </c>
      <c r="F70" s="90"/>
      <c r="G70" s="149" t="s">
        <v>489</v>
      </c>
      <c r="H70" s="150" t="s">
        <v>490</v>
      </c>
      <c r="I70" s="151" t="s">
        <v>491</v>
      </c>
      <c r="J70" s="90"/>
    </row>
    <row r="71" spans="1:10" x14ac:dyDescent="0.3">
      <c r="A71" s="90"/>
      <c r="B71" s="140" t="s">
        <v>809</v>
      </c>
      <c r="C71" s="155" t="s">
        <v>810</v>
      </c>
      <c r="D71" s="154" t="s">
        <v>811</v>
      </c>
      <c r="E71" s="90">
        <v>1</v>
      </c>
      <c r="F71" s="90"/>
      <c r="G71" s="140" t="s">
        <v>812</v>
      </c>
      <c r="H71" s="141"/>
      <c r="I71" s="142" t="s">
        <v>813</v>
      </c>
      <c r="J71" s="90">
        <v>1</v>
      </c>
    </row>
    <row r="72" spans="1:10" x14ac:dyDescent="0.3">
      <c r="A72" s="90"/>
      <c r="B72" s="152" t="s">
        <v>814</v>
      </c>
      <c r="C72" s="155" t="s">
        <v>815</v>
      </c>
      <c r="D72" s="154" t="s">
        <v>816</v>
      </c>
      <c r="E72" s="90">
        <v>1</v>
      </c>
      <c r="F72" s="90"/>
      <c r="G72" s="140" t="s">
        <v>817</v>
      </c>
      <c r="H72" s="141" t="s">
        <v>818</v>
      </c>
      <c r="I72" s="142" t="s">
        <v>819</v>
      </c>
      <c r="J72" s="90">
        <v>1</v>
      </c>
    </row>
    <row r="73" spans="1:10" x14ac:dyDescent="0.3">
      <c r="A73" s="90"/>
      <c r="B73" s="140" t="s">
        <v>820</v>
      </c>
      <c r="C73" s="155" t="s">
        <v>821</v>
      </c>
      <c r="D73" s="154" t="s">
        <v>822</v>
      </c>
      <c r="E73" s="90">
        <v>1</v>
      </c>
      <c r="F73" s="90"/>
      <c r="G73" s="140" t="s">
        <v>823</v>
      </c>
      <c r="H73" s="141" t="s">
        <v>824</v>
      </c>
      <c r="I73" s="142" t="s">
        <v>825</v>
      </c>
      <c r="J73" s="90">
        <v>1</v>
      </c>
    </row>
    <row r="74" spans="1:10" x14ac:dyDescent="0.3">
      <c r="A74" s="90"/>
      <c r="B74" s="140" t="s">
        <v>826</v>
      </c>
      <c r="C74" s="155" t="s">
        <v>827</v>
      </c>
      <c r="D74" s="154" t="s">
        <v>828</v>
      </c>
      <c r="E74" s="90">
        <v>1</v>
      </c>
      <c r="F74" s="90"/>
      <c r="G74" s="140" t="s">
        <v>829</v>
      </c>
      <c r="H74" s="141" t="s">
        <v>830</v>
      </c>
      <c r="I74" s="142" t="s">
        <v>831</v>
      </c>
      <c r="J74" s="90">
        <v>1</v>
      </c>
    </row>
    <row r="75" spans="1:10" x14ac:dyDescent="0.3">
      <c r="A75" s="90"/>
      <c r="B75" s="152" t="s">
        <v>832</v>
      </c>
      <c r="C75" s="155" t="s">
        <v>833</v>
      </c>
      <c r="D75" s="154" t="s">
        <v>834</v>
      </c>
      <c r="E75" s="90">
        <v>1</v>
      </c>
      <c r="F75" s="90"/>
      <c r="G75" s="140" t="s">
        <v>835</v>
      </c>
      <c r="H75" s="141" t="s">
        <v>836</v>
      </c>
      <c r="I75" s="142" t="s">
        <v>837</v>
      </c>
      <c r="J75" s="90">
        <v>1</v>
      </c>
    </row>
    <row r="76" spans="1:10" x14ac:dyDescent="0.3">
      <c r="A76" s="90"/>
      <c r="B76" s="152" t="s">
        <v>838</v>
      </c>
      <c r="C76" s="155" t="s">
        <v>839</v>
      </c>
      <c r="D76" s="154" t="s">
        <v>840</v>
      </c>
      <c r="E76" s="90">
        <v>1</v>
      </c>
      <c r="F76" s="90"/>
      <c r="G76" s="140" t="s">
        <v>841</v>
      </c>
      <c r="H76" s="141" t="s">
        <v>842</v>
      </c>
      <c r="I76" s="142" t="s">
        <v>843</v>
      </c>
      <c r="J76" s="90">
        <v>1</v>
      </c>
    </row>
    <row r="77" spans="1:10" x14ac:dyDescent="0.3">
      <c r="A77" s="90"/>
      <c r="B77" s="152" t="s">
        <v>844</v>
      </c>
      <c r="C77" s="155" t="s">
        <v>845</v>
      </c>
      <c r="D77" s="154" t="s">
        <v>846</v>
      </c>
      <c r="E77" s="90">
        <v>1</v>
      </c>
      <c r="F77" s="140"/>
      <c r="G77" s="140" t="s">
        <v>847</v>
      </c>
      <c r="H77" s="141" t="s">
        <v>848</v>
      </c>
      <c r="I77" s="142" t="s">
        <v>849</v>
      </c>
      <c r="J77" s="90">
        <v>1</v>
      </c>
    </row>
    <row r="78" spans="1:10" x14ac:dyDescent="0.3">
      <c r="A78" s="90"/>
      <c r="B78" s="152" t="s">
        <v>850</v>
      </c>
      <c r="C78" s="155" t="s">
        <v>851</v>
      </c>
      <c r="D78" s="154" t="s">
        <v>852</v>
      </c>
      <c r="E78" s="90">
        <v>1</v>
      </c>
      <c r="F78" s="90"/>
      <c r="G78" s="140" t="s">
        <v>853</v>
      </c>
      <c r="H78" s="141" t="s">
        <v>854</v>
      </c>
      <c r="I78" s="142" t="s">
        <v>855</v>
      </c>
      <c r="J78" s="90">
        <v>1</v>
      </c>
    </row>
    <row r="79" spans="1:10" x14ac:dyDescent="0.3">
      <c r="A79" s="90"/>
      <c r="B79" s="140" t="s">
        <v>856</v>
      </c>
      <c r="C79" s="155" t="s">
        <v>857</v>
      </c>
      <c r="D79" s="154" t="s">
        <v>858</v>
      </c>
      <c r="E79" s="90">
        <v>1</v>
      </c>
      <c r="F79" s="90"/>
      <c r="G79" s="140" t="s">
        <v>859</v>
      </c>
      <c r="H79" s="141" t="s">
        <v>860</v>
      </c>
      <c r="I79" s="142" t="s">
        <v>861</v>
      </c>
      <c r="J79" s="90">
        <v>1</v>
      </c>
    </row>
    <row r="80" spans="1:10" x14ac:dyDescent="0.3">
      <c r="A80" s="90"/>
      <c r="B80" s="140" t="s">
        <v>862</v>
      </c>
      <c r="C80" s="155" t="s">
        <v>863</v>
      </c>
      <c r="D80" s="154" t="s">
        <v>864</v>
      </c>
      <c r="E80" s="90">
        <v>1</v>
      </c>
      <c r="F80" s="90"/>
      <c r="G80" s="140" t="s">
        <v>865</v>
      </c>
      <c r="H80" s="141" t="s">
        <v>866</v>
      </c>
      <c r="I80" s="142" t="s">
        <v>867</v>
      </c>
      <c r="J80" s="90">
        <v>1</v>
      </c>
    </row>
    <row r="81" spans="1:10" x14ac:dyDescent="0.3">
      <c r="A81" s="90"/>
      <c r="B81" s="140" t="s">
        <v>868</v>
      </c>
      <c r="C81" s="155" t="s">
        <v>869</v>
      </c>
      <c r="D81" s="154" t="s">
        <v>870</v>
      </c>
      <c r="E81" s="90">
        <v>1</v>
      </c>
      <c r="F81" s="140"/>
      <c r="G81" s="140" t="s">
        <v>871</v>
      </c>
      <c r="H81" s="141" t="s">
        <v>872</v>
      </c>
      <c r="I81" s="142" t="s">
        <v>873</v>
      </c>
      <c r="J81" s="90">
        <v>1</v>
      </c>
    </row>
    <row r="82" spans="1:10" x14ac:dyDescent="0.3">
      <c r="A82" s="90"/>
      <c r="B82" s="152" t="s">
        <v>874</v>
      </c>
      <c r="C82" s="155" t="s">
        <v>875</v>
      </c>
      <c r="D82" s="154" t="s">
        <v>876</v>
      </c>
      <c r="E82" s="90">
        <v>1</v>
      </c>
      <c r="F82" s="140"/>
      <c r="G82" s="143" t="s">
        <v>877</v>
      </c>
      <c r="H82" s="144" t="s">
        <v>878</v>
      </c>
      <c r="I82" s="145" t="s">
        <v>879</v>
      </c>
      <c r="J82" s="90">
        <v>1</v>
      </c>
    </row>
    <row r="83" spans="1:10" x14ac:dyDescent="0.3">
      <c r="A83" s="90"/>
      <c r="B83" s="140" t="s">
        <v>880</v>
      </c>
      <c r="C83" s="155" t="s">
        <v>881</v>
      </c>
      <c r="D83" s="154" t="s">
        <v>882</v>
      </c>
      <c r="E83" s="90">
        <v>1</v>
      </c>
      <c r="F83" s="140"/>
      <c r="G83" s="90"/>
      <c r="H83" s="90"/>
      <c r="I83" s="90"/>
      <c r="J83" s="90"/>
    </row>
    <row r="84" spans="1:10" x14ac:dyDescent="0.3">
      <c r="A84" s="90"/>
      <c r="B84" s="152" t="s">
        <v>883</v>
      </c>
      <c r="C84" s="155" t="s">
        <v>884</v>
      </c>
      <c r="D84" s="154" t="s">
        <v>885</v>
      </c>
      <c r="E84" s="90">
        <v>1</v>
      </c>
      <c r="F84" s="140"/>
      <c r="G84" s="162"/>
      <c r="H84" s="90"/>
      <c r="I84" s="90"/>
      <c r="J84" s="90"/>
    </row>
    <row r="85" spans="1:10" ht="14.5" customHeight="1" x14ac:dyDescent="0.35">
      <c r="A85" s="90"/>
      <c r="B85" s="152" t="s">
        <v>886</v>
      </c>
      <c r="C85" s="155" t="s">
        <v>887</v>
      </c>
      <c r="D85" s="154" t="s">
        <v>888</v>
      </c>
      <c r="E85" s="90">
        <v>1</v>
      </c>
      <c r="F85" s="140"/>
      <c r="G85"/>
      <c r="H85"/>
      <c r="I85"/>
      <c r="J85" s="90"/>
    </row>
    <row r="86" spans="1:10" ht="14.5" customHeight="1" x14ac:dyDescent="0.35">
      <c r="A86" s="90"/>
      <c r="B86" s="152" t="s">
        <v>889</v>
      </c>
      <c r="C86" s="155" t="s">
        <v>890</v>
      </c>
      <c r="D86" s="154" t="s">
        <v>891</v>
      </c>
      <c r="E86" s="90">
        <v>1</v>
      </c>
      <c r="F86" s="140"/>
      <c r="G86"/>
      <c r="H86"/>
      <c r="I86"/>
      <c r="J86" s="90"/>
    </row>
    <row r="87" spans="1:10" ht="14.5" customHeight="1" x14ac:dyDescent="0.35">
      <c r="A87" s="90"/>
      <c r="B87" s="152" t="s">
        <v>892</v>
      </c>
      <c r="C87" s="155" t="s">
        <v>893</v>
      </c>
      <c r="D87" s="154" t="s">
        <v>894</v>
      </c>
      <c r="E87" s="90">
        <v>1</v>
      </c>
      <c r="F87" s="140"/>
      <c r="G87"/>
      <c r="H87"/>
      <c r="I87"/>
      <c r="J87" s="90"/>
    </row>
    <row r="88" spans="1:10" ht="14.5" customHeight="1" x14ac:dyDescent="0.35">
      <c r="A88" s="90"/>
      <c r="B88" s="152" t="s">
        <v>895</v>
      </c>
      <c r="C88" s="155" t="s">
        <v>896</v>
      </c>
      <c r="D88" s="154" t="s">
        <v>897</v>
      </c>
      <c r="E88" s="90">
        <v>1</v>
      </c>
      <c r="F88" s="140"/>
      <c r="G88"/>
      <c r="H88"/>
      <c r="I88"/>
      <c r="J88" s="90"/>
    </row>
    <row r="89" spans="1:10" ht="14.5" customHeight="1" x14ac:dyDescent="0.35">
      <c r="A89" s="90"/>
      <c r="B89" s="163" t="s">
        <v>898</v>
      </c>
      <c r="C89" s="160" t="s">
        <v>899</v>
      </c>
      <c r="D89" s="161" t="s">
        <v>900</v>
      </c>
      <c r="E89" s="90">
        <v>1</v>
      </c>
      <c r="F89" s="140"/>
      <c r="G89"/>
      <c r="H89"/>
      <c r="I89"/>
      <c r="J89" s="90"/>
    </row>
    <row r="90" spans="1:10" ht="14.5" customHeight="1" x14ac:dyDescent="0.35">
      <c r="A90" s="90"/>
      <c r="B90" s="90"/>
      <c r="C90" s="141"/>
      <c r="D90" s="90"/>
      <c r="E90" s="90"/>
      <c r="F90" s="90"/>
      <c r="G90"/>
      <c r="H90"/>
      <c r="I90"/>
      <c r="J90" s="90"/>
    </row>
    <row r="91" spans="1:10" ht="14.5" x14ac:dyDescent="0.35">
      <c r="A91" s="90"/>
      <c r="B91" s="90"/>
      <c r="C91" s="141"/>
      <c r="D91" s="90"/>
      <c r="E91" s="90"/>
      <c r="F91" s="90"/>
      <c r="G91"/>
      <c r="H91"/>
      <c r="I91"/>
      <c r="J91" s="90"/>
    </row>
    <row r="92" spans="1:10" ht="15.5" x14ac:dyDescent="0.35">
      <c r="A92" s="90"/>
      <c r="B92" s="471" t="s">
        <v>901</v>
      </c>
      <c r="C92" s="471"/>
      <c r="D92" s="471"/>
      <c r="E92" s="90"/>
      <c r="F92" s="90"/>
      <c r="G92"/>
      <c r="H92"/>
      <c r="I92"/>
      <c r="J92" s="90"/>
    </row>
    <row r="93" spans="1:10" ht="14.5" x14ac:dyDescent="0.35">
      <c r="A93" s="90"/>
      <c r="B93" s="149" t="s">
        <v>489</v>
      </c>
      <c r="C93" s="150" t="s">
        <v>490</v>
      </c>
      <c r="D93" s="151" t="s">
        <v>491</v>
      </c>
      <c r="E93" s="90"/>
      <c r="F93" s="90"/>
      <c r="G93"/>
      <c r="H93"/>
      <c r="I93"/>
      <c r="J93" s="90"/>
    </row>
    <row r="94" spans="1:10" ht="14.5" x14ac:dyDescent="0.35">
      <c r="A94" s="90"/>
      <c r="B94" s="140" t="s">
        <v>902</v>
      </c>
      <c r="C94" s="141" t="s">
        <v>903</v>
      </c>
      <c r="D94" s="142" t="s">
        <v>904</v>
      </c>
      <c r="E94" s="90">
        <v>1</v>
      </c>
      <c r="F94" s="140"/>
      <c r="G94"/>
      <c r="H94"/>
      <c r="I94"/>
      <c r="J94" s="90"/>
    </row>
    <row r="95" spans="1:10" ht="14.5" x14ac:dyDescent="0.35">
      <c r="A95" s="90"/>
      <c r="B95" s="140" t="s">
        <v>905</v>
      </c>
      <c r="C95" s="141" t="s">
        <v>906</v>
      </c>
      <c r="D95" s="142" t="s">
        <v>907</v>
      </c>
      <c r="E95" s="90">
        <v>1</v>
      </c>
      <c r="F95" s="140"/>
      <c r="G95"/>
      <c r="H95"/>
      <c r="I95"/>
      <c r="J95" s="90"/>
    </row>
    <row r="96" spans="1:10" ht="14.5" x14ac:dyDescent="0.35">
      <c r="A96" s="90"/>
      <c r="B96" s="140" t="s">
        <v>908</v>
      </c>
      <c r="C96" s="141" t="s">
        <v>909</v>
      </c>
      <c r="D96" s="142" t="s">
        <v>910</v>
      </c>
      <c r="E96" s="90">
        <v>1</v>
      </c>
      <c r="F96" s="140"/>
      <c r="G96"/>
      <c r="H96"/>
      <c r="I96"/>
      <c r="J96" s="90"/>
    </row>
    <row r="97" spans="1:10" ht="14.5" x14ac:dyDescent="0.35">
      <c r="A97" s="90"/>
      <c r="B97" s="140" t="s">
        <v>911</v>
      </c>
      <c r="C97" s="141" t="s">
        <v>912</v>
      </c>
      <c r="D97" s="142" t="s">
        <v>913</v>
      </c>
      <c r="E97" s="90">
        <v>1</v>
      </c>
      <c r="F97" s="140"/>
      <c r="G97"/>
      <c r="H97"/>
      <c r="I97"/>
      <c r="J97" s="90"/>
    </row>
    <row r="98" spans="1:10" ht="14.5" x14ac:dyDescent="0.35">
      <c r="A98" s="90"/>
      <c r="B98" s="140" t="s">
        <v>914</v>
      </c>
      <c r="C98" s="141" t="s">
        <v>915</v>
      </c>
      <c r="D98" s="142" t="s">
        <v>916</v>
      </c>
      <c r="E98" s="90">
        <v>1</v>
      </c>
      <c r="F98" s="140"/>
      <c r="G98"/>
      <c r="H98"/>
      <c r="I98"/>
      <c r="J98" s="90"/>
    </row>
    <row r="99" spans="1:10" ht="14.5" x14ac:dyDescent="0.35">
      <c r="A99" s="90"/>
      <c r="B99" s="140" t="s">
        <v>917</v>
      </c>
      <c r="C99" s="141" t="s">
        <v>918</v>
      </c>
      <c r="D99" s="142" t="s">
        <v>919</v>
      </c>
      <c r="E99" s="90">
        <v>1</v>
      </c>
      <c r="F99" s="140"/>
      <c r="G99"/>
      <c r="H99"/>
      <c r="I99"/>
      <c r="J99" s="90"/>
    </row>
    <row r="100" spans="1:10" ht="14.5" x14ac:dyDescent="0.35">
      <c r="A100" s="90"/>
      <c r="B100" s="152" t="s">
        <v>920</v>
      </c>
      <c r="C100" s="155" t="s">
        <v>921</v>
      </c>
      <c r="D100" s="154" t="s">
        <v>922</v>
      </c>
      <c r="E100" s="90">
        <v>1</v>
      </c>
      <c r="F100" s="140"/>
      <c r="G100"/>
      <c r="H100"/>
      <c r="I100"/>
      <c r="J100" s="90"/>
    </row>
    <row r="101" spans="1:10" ht="14.5" x14ac:dyDescent="0.35">
      <c r="A101" s="90"/>
      <c r="B101" s="163" t="s">
        <v>923</v>
      </c>
      <c r="C101" s="160" t="s">
        <v>924</v>
      </c>
      <c r="D101" s="161" t="s">
        <v>925</v>
      </c>
      <c r="E101" s="90">
        <v>1</v>
      </c>
      <c r="F101" s="140"/>
      <c r="G101"/>
      <c r="H101"/>
      <c r="I101"/>
      <c r="J101" s="90"/>
    </row>
    <row r="102" spans="1:10" x14ac:dyDescent="0.3">
      <c r="A102" s="90"/>
      <c r="B102" s="90"/>
      <c r="C102" s="141"/>
      <c r="D102" s="90"/>
      <c r="E102" s="90"/>
      <c r="F102" s="90"/>
      <c r="J102" s="90"/>
    </row>
    <row r="103" spans="1:10" x14ac:dyDescent="0.3">
      <c r="A103" s="90"/>
      <c r="B103" s="141" t="s">
        <v>926</v>
      </c>
      <c r="C103" s="90"/>
      <c r="D103" s="90"/>
      <c r="E103" s="90"/>
      <c r="F103" s="90"/>
      <c r="J103" s="90"/>
    </row>
    <row r="104" spans="1:10" x14ac:dyDescent="0.3">
      <c r="A104" s="90"/>
      <c r="C104" s="90"/>
      <c r="D104" s="90"/>
      <c r="E104" s="90"/>
      <c r="F104" s="90"/>
      <c r="J104" s="90"/>
    </row>
    <row r="105" spans="1:10" hidden="1" x14ac:dyDescent="0.3">
      <c r="A105" s="90"/>
      <c r="F105" s="90"/>
      <c r="G105" s="90"/>
      <c r="H105" s="90"/>
      <c r="I105" s="90"/>
      <c r="J105" s="90"/>
    </row>
    <row r="106" spans="1:10" hidden="1" x14ac:dyDescent="0.3">
      <c r="A106" s="90"/>
      <c r="F106" s="90"/>
      <c r="G106" s="90"/>
      <c r="H106" s="90"/>
      <c r="I106" s="90"/>
      <c r="J106" s="90"/>
    </row>
    <row r="107" spans="1:10" hidden="1" x14ac:dyDescent="0.3">
      <c r="A107" s="90"/>
      <c r="F107" s="90"/>
      <c r="G107" s="90"/>
      <c r="H107" s="90"/>
      <c r="I107" s="90"/>
      <c r="J107" s="90"/>
    </row>
    <row r="108" spans="1:10" hidden="1" x14ac:dyDescent="0.3">
      <c r="A108" s="90"/>
      <c r="F108" s="90"/>
      <c r="G108" s="90"/>
      <c r="H108" s="90"/>
      <c r="I108" s="90"/>
      <c r="J108" s="90"/>
    </row>
    <row r="109" spans="1:10" hidden="1" x14ac:dyDescent="0.3">
      <c r="F109" s="90"/>
      <c r="G109" s="90"/>
      <c r="H109" s="90"/>
      <c r="I109" s="90"/>
    </row>
    <row r="110" spans="1:10" hidden="1" x14ac:dyDescent="0.3">
      <c r="F110" s="90"/>
      <c r="G110" s="90"/>
      <c r="H110" s="90"/>
      <c r="I110" s="90"/>
    </row>
    <row r="111" spans="1:10" hidden="1" x14ac:dyDescent="0.3">
      <c r="F111" s="90"/>
      <c r="G111" s="90"/>
      <c r="H111" s="90"/>
      <c r="I111" s="90"/>
    </row>
    <row r="112" spans="1:10" hidden="1" x14ac:dyDescent="0.3">
      <c r="F112" s="90"/>
      <c r="G112" s="90"/>
      <c r="H112" s="90"/>
      <c r="I112" s="90"/>
    </row>
    <row r="113" spans="6:9" hidden="1" x14ac:dyDescent="0.3">
      <c r="F113" s="90"/>
      <c r="G113" s="90"/>
      <c r="H113" s="90"/>
      <c r="I113" s="90"/>
    </row>
    <row r="114" spans="6:9" hidden="1" x14ac:dyDescent="0.3">
      <c r="G114" s="90"/>
      <c r="H114" s="90"/>
      <c r="I114" s="90"/>
    </row>
    <row r="115" spans="6:9" hidden="1" x14ac:dyDescent="0.3">
      <c r="G115" s="90"/>
      <c r="H115" s="90"/>
      <c r="I115" s="90"/>
    </row>
    <row r="116" spans="6:9" hidden="1" x14ac:dyDescent="0.3">
      <c r="G116" s="90"/>
      <c r="H116" s="90"/>
      <c r="I116" s="90"/>
    </row>
    <row r="117" spans="6:9" hidden="1" x14ac:dyDescent="0.3">
      <c r="G117" s="90"/>
      <c r="H117" s="90"/>
      <c r="I117" s="90"/>
    </row>
    <row r="118" spans="6:9" hidden="1" x14ac:dyDescent="0.3">
      <c r="G118" s="90"/>
      <c r="H118" s="90"/>
      <c r="I118" s="90"/>
    </row>
    <row r="119" spans="6:9" hidden="1" x14ac:dyDescent="0.3">
      <c r="G119" s="90"/>
      <c r="H119" s="90"/>
      <c r="I119" s="90"/>
    </row>
  </sheetData>
  <sheetProtection algorithmName="SHA-512" hashValue="5e6CU1vKdMEf4qzoSUfEA8ypgbBbEmvO8+QzF1A+njmMXX6/UTip5sNzBkARGmwdDb4dnt/ud82Uf8zLQmMJoA==" saltValue="hx2NlPWvHmfm9B8dCmhXng==" spinCount="100000" sheet="1" objects="1" scenarios="1" selectLockedCells="1" selectUnlockedCells="1"/>
  <mergeCells count="22">
    <mergeCell ref="F12:G12"/>
    <mergeCell ref="A1:B1"/>
    <mergeCell ref="F1:G1"/>
    <mergeCell ref="B2:F2"/>
    <mergeCell ref="A3:B3"/>
    <mergeCell ref="F3:G3"/>
    <mergeCell ref="B4:I4"/>
    <mergeCell ref="B6:H6"/>
    <mergeCell ref="A7:B7"/>
    <mergeCell ref="F7:G7"/>
    <mergeCell ref="B8:D8"/>
    <mergeCell ref="G8:I8"/>
    <mergeCell ref="B92:D92"/>
    <mergeCell ref="F13:G13"/>
    <mergeCell ref="G14:I14"/>
    <mergeCell ref="B49:D49"/>
    <mergeCell ref="F62:G62"/>
    <mergeCell ref="F63:G63"/>
    <mergeCell ref="G64:I64"/>
    <mergeCell ref="F67:G67"/>
    <mergeCell ref="F68:G68"/>
    <mergeCell ref="G69:I69"/>
  </mergeCells>
  <pageMargins left="0.23622047244094491" right="0.23622047244094491" top="0.74803149606299213" bottom="0.74803149606299213" header="0.31496062992125984" footer="0.31496062992125984"/>
  <pageSetup paperSize="9" scale="61"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15B94-430F-43FF-847E-F9BB27458AA9}">
  <sheetPr>
    <tabColor rgb="FF862041"/>
    <pageSetUpPr autoPageBreaks="0" fitToPage="1"/>
  </sheetPr>
  <dimension ref="A1:K107"/>
  <sheetViews>
    <sheetView showGridLines="0" topLeftCell="A41" zoomScale="86" zoomScaleNormal="86" workbookViewId="0">
      <selection activeCell="E67" sqref="E67"/>
    </sheetView>
  </sheetViews>
  <sheetFormatPr defaultColWidth="0" defaultRowHeight="13.5" customHeight="1" zeroHeight="1" x14ac:dyDescent="0.3"/>
  <cols>
    <col min="1" max="1" width="2.54296875" style="63" customWidth="1"/>
    <col min="2" max="2" width="32.1796875" style="82" customWidth="1"/>
    <col min="3" max="3" width="31.81640625" style="82" customWidth="1"/>
    <col min="4" max="4" width="15.1796875" style="82" customWidth="1"/>
    <col min="5" max="5" width="10.7265625" style="83" customWidth="1"/>
    <col min="6" max="6" width="8.54296875" style="82" customWidth="1"/>
    <col min="7" max="8" width="27.453125" style="82" customWidth="1"/>
    <col min="9" max="9" width="15.1796875" style="82" customWidth="1"/>
    <col min="10" max="10" width="10.54296875" style="83" customWidth="1"/>
    <col min="11" max="11" width="3.81640625" style="63" customWidth="1"/>
    <col min="12" max="16384" width="8.54296875" style="63" hidden="1"/>
  </cols>
  <sheetData>
    <row r="1" spans="1:10" ht="15" customHeight="1" x14ac:dyDescent="0.3"/>
    <row r="2" spans="1:10" ht="40" customHeight="1" x14ac:dyDescent="0.45">
      <c r="B2" s="487" t="s">
        <v>58</v>
      </c>
      <c r="C2" s="487"/>
      <c r="D2" s="487"/>
    </row>
    <row r="3" spans="1:10" ht="10" customHeight="1" x14ac:dyDescent="0.3">
      <c r="B3" s="84"/>
    </row>
    <row r="4" spans="1:10" ht="41.5" customHeight="1" x14ac:dyDescent="0.3">
      <c r="B4" s="85"/>
      <c r="C4" s="86"/>
      <c r="D4" s="86"/>
      <c r="E4" s="87"/>
      <c r="F4" s="86"/>
      <c r="G4" s="86"/>
      <c r="H4" s="86"/>
      <c r="I4" s="86"/>
      <c r="J4" s="88"/>
    </row>
    <row r="5" spans="1:10" ht="12" customHeight="1" x14ac:dyDescent="0.3">
      <c r="B5" s="84"/>
    </row>
    <row r="6" spans="1:10" ht="15" customHeight="1" x14ac:dyDescent="0.35">
      <c r="B6" s="319" t="s">
        <v>85</v>
      </c>
      <c r="C6" s="365" t="str">
        <f>IF(ISBLANK('Site Details'!C6),"",'Site Details'!C6)</f>
        <v/>
      </c>
      <c r="D6" s="366"/>
      <c r="E6" s="9"/>
      <c r="F6" s="9"/>
    </row>
    <row r="7" spans="1:10" ht="15" customHeight="1" x14ac:dyDescent="0.35">
      <c r="B7" s="319" t="s">
        <v>927</v>
      </c>
      <c r="C7" s="365" t="str">
        <f>IF(ISBLANK('Site Details'!C7),"",'Site Details'!C7)</f>
        <v/>
      </c>
      <c r="D7" s="366" t="str">
        <f>IF(ISBLANK('Site Details'!D7),"",'Site Details'!D7)</f>
        <v/>
      </c>
      <c r="E7" s="9"/>
      <c r="F7" s="9"/>
    </row>
    <row r="8" spans="1:10" ht="12" customHeight="1" x14ac:dyDescent="0.3">
      <c r="B8" s="84"/>
    </row>
    <row r="9" spans="1:10" ht="12" customHeight="1" x14ac:dyDescent="0.3">
      <c r="B9" s="488" t="s">
        <v>336</v>
      </c>
      <c r="C9" s="489">
        <f>'Species Breakdown'!$C$10</f>
        <v>0</v>
      </c>
      <c r="G9" s="483" t="s">
        <v>928</v>
      </c>
      <c r="H9" s="483"/>
      <c r="I9" s="483"/>
      <c r="J9" s="483"/>
    </row>
    <row r="10" spans="1:10" ht="12" customHeight="1" x14ac:dyDescent="0.3">
      <c r="B10" s="488"/>
      <c r="C10" s="489"/>
      <c r="G10" s="483"/>
      <c r="H10" s="483"/>
      <c r="I10" s="483"/>
      <c r="J10" s="483"/>
    </row>
    <row r="11" spans="1:10" ht="12" customHeight="1" x14ac:dyDescent="0.3">
      <c r="B11" s="89"/>
    </row>
    <row r="12" spans="1:10" ht="15" customHeight="1" x14ac:dyDescent="0.3">
      <c r="A12" s="90"/>
      <c r="B12" s="490" t="s">
        <v>487</v>
      </c>
      <c r="C12" s="491"/>
      <c r="D12" s="491"/>
      <c r="E12" s="492"/>
      <c r="F12" s="91"/>
      <c r="G12" s="490" t="s">
        <v>488</v>
      </c>
      <c r="H12" s="491"/>
      <c r="I12" s="491"/>
      <c r="J12" s="492"/>
    </row>
    <row r="13" spans="1:10" x14ac:dyDescent="0.3">
      <c r="A13" s="90"/>
      <c r="B13" s="92" t="s">
        <v>489</v>
      </c>
      <c r="C13" s="93" t="s">
        <v>490</v>
      </c>
      <c r="D13" s="93" t="s">
        <v>491</v>
      </c>
      <c r="E13" s="94" t="s">
        <v>929</v>
      </c>
      <c r="F13" s="91"/>
      <c r="G13" s="95" t="s">
        <v>489</v>
      </c>
      <c r="H13" s="96" t="s">
        <v>490</v>
      </c>
      <c r="I13" s="97" t="s">
        <v>491</v>
      </c>
      <c r="J13" s="98" t="s">
        <v>929</v>
      </c>
    </row>
    <row r="14" spans="1:10" x14ac:dyDescent="0.3">
      <c r="A14" s="90"/>
      <c r="B14" s="99" t="s">
        <v>492</v>
      </c>
      <c r="C14" s="91" t="s">
        <v>493</v>
      </c>
      <c r="D14" s="100" t="s">
        <v>494</v>
      </c>
      <c r="E14" s="128">
        <f>SUMIF('Species Breakdown'!$F$19:$F$1016,D14,'Species Breakdown'!$M$19:$M$1016)</f>
        <v>0</v>
      </c>
      <c r="F14" s="91"/>
      <c r="G14" s="101" t="s">
        <v>495</v>
      </c>
      <c r="H14" s="102" t="s">
        <v>496</v>
      </c>
      <c r="I14" s="115" t="s">
        <v>497</v>
      </c>
      <c r="J14" s="117">
        <f>SUMIF('Species Breakdown'!$F$19:$F$1016,I14,'Species Breakdown'!$M$19:$M$1016)</f>
        <v>0</v>
      </c>
    </row>
    <row r="15" spans="1:10" x14ac:dyDescent="0.3">
      <c r="A15" s="90"/>
      <c r="B15" s="101" t="s">
        <v>498</v>
      </c>
      <c r="C15" s="102" t="s">
        <v>499</v>
      </c>
      <c r="D15" s="91" t="s">
        <v>500</v>
      </c>
      <c r="E15" s="128">
        <f>SUMIF('Species Breakdown'!$F$19:$F$1016,D15,'Species Breakdown'!$M$19:$M$1016)</f>
        <v>0</v>
      </c>
      <c r="F15" s="91"/>
      <c r="G15" s="103" t="s">
        <v>501</v>
      </c>
      <c r="H15" s="104" t="s">
        <v>502</v>
      </c>
      <c r="I15" s="105" t="s">
        <v>503</v>
      </c>
      <c r="J15" s="106">
        <f>SUMIF('Species Breakdown'!$F$19:$F$1016,I15,'Species Breakdown'!$M$19:$M$1016)</f>
        <v>0</v>
      </c>
    </row>
    <row r="16" spans="1:10" x14ac:dyDescent="0.3">
      <c r="A16" s="90"/>
      <c r="B16" s="107" t="s">
        <v>504</v>
      </c>
      <c r="C16" s="108" t="s">
        <v>505</v>
      </c>
      <c r="D16" s="109" t="s">
        <v>506</v>
      </c>
      <c r="E16" s="128">
        <f>SUMIF('Species Breakdown'!$F$19:$F$1016,D16,'Species Breakdown'!$M$19:$M$1016)</f>
        <v>0</v>
      </c>
      <c r="F16" s="493"/>
      <c r="G16" s="493"/>
      <c r="H16" s="102"/>
      <c r="I16" s="91"/>
    </row>
    <row r="17" spans="1:10" x14ac:dyDescent="0.3">
      <c r="A17" s="90"/>
      <c r="B17" s="101" t="s">
        <v>507</v>
      </c>
      <c r="C17" s="102" t="s">
        <v>508</v>
      </c>
      <c r="D17" s="91" t="s">
        <v>509</v>
      </c>
      <c r="E17" s="128">
        <f>SUMIF('Species Breakdown'!$F$19:$F$1016,D17,'Species Breakdown'!$M$19:$M$1016)</f>
        <v>0</v>
      </c>
      <c r="F17" s="493"/>
      <c r="G17" s="493"/>
      <c r="H17" s="102"/>
      <c r="I17" s="91"/>
    </row>
    <row r="18" spans="1:10" ht="15" x14ac:dyDescent="0.3">
      <c r="A18" s="90"/>
      <c r="B18" s="101" t="s">
        <v>510</v>
      </c>
      <c r="C18" s="102" t="s">
        <v>511</v>
      </c>
      <c r="D18" s="91" t="s">
        <v>512</v>
      </c>
      <c r="E18" s="128">
        <f>SUMIF('Species Breakdown'!$F$19:$F$1016,D18,'Species Breakdown'!$M$19:$M$1016)</f>
        <v>0</v>
      </c>
      <c r="F18" s="101"/>
      <c r="G18" s="490" t="s">
        <v>513</v>
      </c>
      <c r="H18" s="491"/>
      <c r="I18" s="491"/>
      <c r="J18" s="492"/>
    </row>
    <row r="19" spans="1:10" x14ac:dyDescent="0.3">
      <c r="A19" s="90"/>
      <c r="B19" s="101" t="s">
        <v>514</v>
      </c>
      <c r="C19" s="102" t="s">
        <v>515</v>
      </c>
      <c r="D19" s="91" t="s">
        <v>516</v>
      </c>
      <c r="E19" s="128">
        <f>SUMIF('Species Breakdown'!$F$19:$F$1016,D19,'Species Breakdown'!$M$19:$M$1016)</f>
        <v>0</v>
      </c>
      <c r="F19" s="91"/>
      <c r="G19" s="286" t="s">
        <v>489</v>
      </c>
      <c r="H19" s="287" t="s">
        <v>490</v>
      </c>
      <c r="I19" s="288" t="s">
        <v>491</v>
      </c>
      <c r="J19" s="112" t="s">
        <v>929</v>
      </c>
    </row>
    <row r="20" spans="1:10" x14ac:dyDescent="0.3">
      <c r="A20" s="90"/>
      <c r="B20" s="101" t="s">
        <v>517</v>
      </c>
      <c r="C20" s="102" t="s">
        <v>518</v>
      </c>
      <c r="D20" s="91" t="s">
        <v>519</v>
      </c>
      <c r="E20" s="128">
        <f>SUMIF('Species Breakdown'!$F$19:$F$1016,D20,'Species Breakdown'!$M$19:$M$1016)</f>
        <v>0</v>
      </c>
      <c r="F20" s="91"/>
      <c r="G20" s="113" t="s">
        <v>520</v>
      </c>
      <c r="H20" s="114" t="s">
        <v>493</v>
      </c>
      <c r="I20" s="115" t="s">
        <v>521</v>
      </c>
      <c r="J20" s="128">
        <f>SUMIF('Species Breakdown'!$F$19:$F$1016,I20,'Species Breakdown'!$M$19:$M$1016)</f>
        <v>0</v>
      </c>
    </row>
    <row r="21" spans="1:10" x14ac:dyDescent="0.3">
      <c r="A21" s="90"/>
      <c r="B21" s="101" t="s">
        <v>522</v>
      </c>
      <c r="C21" s="102" t="s">
        <v>523</v>
      </c>
      <c r="D21" s="91" t="s">
        <v>524</v>
      </c>
      <c r="E21" s="128">
        <f>SUMIF('Species Breakdown'!$F$19:$F$1016,D21,'Species Breakdown'!$M$19:$M$1016)</f>
        <v>0</v>
      </c>
      <c r="F21" s="91"/>
      <c r="G21" s="113" t="s">
        <v>525</v>
      </c>
      <c r="H21" s="91" t="s">
        <v>493</v>
      </c>
      <c r="I21" s="116" t="s">
        <v>526</v>
      </c>
      <c r="J21" s="128">
        <f>SUMIF('Species Breakdown'!$F$19:$F$1016,I21,'Species Breakdown'!$M$19:$M$1016)</f>
        <v>0</v>
      </c>
    </row>
    <row r="22" spans="1:10" x14ac:dyDescent="0.3">
      <c r="A22" s="90"/>
      <c r="B22" s="101" t="s">
        <v>527</v>
      </c>
      <c r="C22" s="102" t="s">
        <v>528</v>
      </c>
      <c r="D22" s="91" t="s">
        <v>529</v>
      </c>
      <c r="E22" s="128">
        <f>SUMIF('Species Breakdown'!$F$19:$F$1016,D22,'Species Breakdown'!$M$19:$M$1016)</f>
        <v>0</v>
      </c>
      <c r="F22" s="91"/>
      <c r="G22" s="101" t="s">
        <v>530</v>
      </c>
      <c r="H22" s="102" t="s">
        <v>531</v>
      </c>
      <c r="I22" s="116" t="s">
        <v>532</v>
      </c>
      <c r="J22" s="128">
        <f>SUMIF('Species Breakdown'!$F$19:$F$1016,I22,'Species Breakdown'!$M$19:$M$1016)</f>
        <v>0</v>
      </c>
    </row>
    <row r="23" spans="1:10" x14ac:dyDescent="0.3">
      <c r="A23" s="90"/>
      <c r="B23" s="101" t="s">
        <v>533</v>
      </c>
      <c r="C23" s="102" t="s">
        <v>534</v>
      </c>
      <c r="D23" s="91" t="s">
        <v>376</v>
      </c>
      <c r="E23" s="128">
        <f>SUMIF('Species Breakdown'!$F$19:$F$1016,D23,'Species Breakdown'!$M$19:$M$1016)</f>
        <v>0</v>
      </c>
      <c r="F23" s="91"/>
      <c r="G23" s="101" t="s">
        <v>535</v>
      </c>
      <c r="H23" s="102" t="s">
        <v>536</v>
      </c>
      <c r="I23" s="116" t="s">
        <v>537</v>
      </c>
      <c r="J23" s="128">
        <f>SUMIF('Species Breakdown'!$F$19:$F$1016,I23,'Species Breakdown'!$M$19:$M$1016)</f>
        <v>0</v>
      </c>
    </row>
    <row r="24" spans="1:10" x14ac:dyDescent="0.3">
      <c r="A24" s="90"/>
      <c r="B24" s="101" t="s">
        <v>544</v>
      </c>
      <c r="C24" s="102" t="s">
        <v>545</v>
      </c>
      <c r="D24" s="91" t="s">
        <v>546</v>
      </c>
      <c r="E24" s="128">
        <f>SUMIF('Species Breakdown'!$F$19:$F$1016,D24,'Species Breakdown'!$M$19:$M$1016)</f>
        <v>0</v>
      </c>
      <c r="F24" s="91"/>
      <c r="G24" s="113" t="s">
        <v>541</v>
      </c>
      <c r="H24" s="102" t="s">
        <v>542</v>
      </c>
      <c r="I24" s="116" t="s">
        <v>543</v>
      </c>
      <c r="J24" s="128">
        <f>SUMIF('Species Breakdown'!$F$19:$F$1016,I24,'Species Breakdown'!$M$19:$M$1016)</f>
        <v>0</v>
      </c>
    </row>
    <row r="25" spans="1:10" x14ac:dyDescent="0.3">
      <c r="A25" s="90"/>
      <c r="B25" s="101" t="s">
        <v>550</v>
      </c>
      <c r="C25" s="102" t="s">
        <v>551</v>
      </c>
      <c r="D25" s="91" t="s">
        <v>552</v>
      </c>
      <c r="E25" s="128">
        <f>SUMIF('Species Breakdown'!$F$19:$F$1016,D25,'Species Breakdown'!$M$19:$M$1016)</f>
        <v>0</v>
      </c>
      <c r="F25" s="91"/>
      <c r="G25" s="113" t="s">
        <v>547</v>
      </c>
      <c r="H25" s="102" t="s">
        <v>548</v>
      </c>
      <c r="I25" s="116" t="s">
        <v>549</v>
      </c>
      <c r="J25" s="128">
        <f>SUMIF('Species Breakdown'!$F$19:$F$1016,I25,'Species Breakdown'!$M$19:$M$1016)</f>
        <v>0</v>
      </c>
    </row>
    <row r="26" spans="1:10" ht="13.5" customHeight="1" x14ac:dyDescent="0.3">
      <c r="A26" s="90"/>
      <c r="B26" s="101" t="s">
        <v>556</v>
      </c>
      <c r="C26" s="118" t="s">
        <v>930</v>
      </c>
      <c r="D26" s="91" t="s">
        <v>558</v>
      </c>
      <c r="E26" s="128">
        <f>SUMIF('Species Breakdown'!$F$19:$F$1016,D26,'Species Breakdown'!$M$19:$M$1016)</f>
        <v>0</v>
      </c>
      <c r="F26" s="91"/>
      <c r="G26" s="101" t="s">
        <v>553</v>
      </c>
      <c r="H26" s="102" t="s">
        <v>554</v>
      </c>
      <c r="I26" s="116" t="s">
        <v>555</v>
      </c>
      <c r="J26" s="128">
        <f>SUMIF('Species Breakdown'!$F$19:$F$1016,I26,'Species Breakdown'!$M$19:$M$1016)</f>
        <v>0</v>
      </c>
    </row>
    <row r="27" spans="1:10" x14ac:dyDescent="0.3">
      <c r="A27" s="90"/>
      <c r="B27" s="101" t="s">
        <v>562</v>
      </c>
      <c r="C27" s="102" t="s">
        <v>563</v>
      </c>
      <c r="D27" s="91" t="s">
        <v>564</v>
      </c>
      <c r="E27" s="128">
        <f>SUMIF('Species Breakdown'!$F$19:$F$1016,D27,'Species Breakdown'!$M$19:$M$1016)</f>
        <v>0</v>
      </c>
      <c r="F27" s="91"/>
      <c r="G27" s="113" t="s">
        <v>559</v>
      </c>
      <c r="H27" s="102" t="s">
        <v>560</v>
      </c>
      <c r="I27" s="116" t="s">
        <v>561</v>
      </c>
      <c r="J27" s="128">
        <f>SUMIF('Species Breakdown'!$F$19:$F$1016,I27,'Species Breakdown'!$M$19:$M$1016)</f>
        <v>0</v>
      </c>
    </row>
    <row r="28" spans="1:10" x14ac:dyDescent="0.3">
      <c r="A28" s="90"/>
      <c r="B28" s="101" t="s">
        <v>568</v>
      </c>
      <c r="C28" s="102" t="s">
        <v>569</v>
      </c>
      <c r="D28" s="91" t="s">
        <v>570</v>
      </c>
      <c r="E28" s="128">
        <f>SUMIF('Species Breakdown'!$F$19:$F$1016,D28,'Species Breakdown'!$M$19:$M$1016)</f>
        <v>0</v>
      </c>
      <c r="F28" s="91"/>
      <c r="G28" s="101" t="s">
        <v>565</v>
      </c>
      <c r="H28" s="102" t="s">
        <v>566</v>
      </c>
      <c r="I28" s="116" t="s">
        <v>567</v>
      </c>
      <c r="J28" s="128">
        <f>SUMIF('Species Breakdown'!$F$19:$F$1016,I28,'Species Breakdown'!$M$19:$M$1016)</f>
        <v>0</v>
      </c>
    </row>
    <row r="29" spans="1:10" x14ac:dyDescent="0.3">
      <c r="A29" s="90"/>
      <c r="B29" s="101" t="s">
        <v>574</v>
      </c>
      <c r="C29" s="102" t="s">
        <v>575</v>
      </c>
      <c r="D29" s="91" t="s">
        <v>576</v>
      </c>
      <c r="E29" s="128">
        <f>SUMIF('Species Breakdown'!$F$19:$F$1016,D29,'Species Breakdown'!$M$19:$M$1016)</f>
        <v>0</v>
      </c>
      <c r="F29" s="91"/>
      <c r="G29" s="113" t="s">
        <v>571</v>
      </c>
      <c r="H29" s="102" t="s">
        <v>931</v>
      </c>
      <c r="I29" s="116" t="s">
        <v>573</v>
      </c>
      <c r="J29" s="128">
        <f>SUMIF('Species Breakdown'!$F$19:$F$1016,I29,'Species Breakdown'!$M$19:$M$1016)</f>
        <v>0</v>
      </c>
    </row>
    <row r="30" spans="1:10" x14ac:dyDescent="0.3">
      <c r="A30" s="90"/>
      <c r="B30" s="101" t="s">
        <v>580</v>
      </c>
      <c r="C30" s="102" t="s">
        <v>581</v>
      </c>
      <c r="D30" s="91" t="s">
        <v>582</v>
      </c>
      <c r="E30" s="128">
        <f>SUMIF('Species Breakdown'!$F$19:$F$1016,D30,'Species Breakdown'!$M$19:$M$1016)</f>
        <v>0</v>
      </c>
      <c r="F30" s="91"/>
      <c r="G30" s="113" t="s">
        <v>577</v>
      </c>
      <c r="H30" s="102" t="s">
        <v>578</v>
      </c>
      <c r="I30" s="116" t="s">
        <v>579</v>
      </c>
      <c r="J30" s="128">
        <f>SUMIF('Species Breakdown'!$F$19:$F$1016,I30,'Species Breakdown'!$M$19:$M$1016)</f>
        <v>0</v>
      </c>
    </row>
    <row r="31" spans="1:10" x14ac:dyDescent="0.3">
      <c r="A31" s="90"/>
      <c r="B31" s="101" t="s">
        <v>586</v>
      </c>
      <c r="C31" s="102" t="s">
        <v>587</v>
      </c>
      <c r="D31" s="91" t="s">
        <v>588</v>
      </c>
      <c r="E31" s="128">
        <f>SUMIF('Species Breakdown'!$F$19:$F$1016,D31,'Species Breakdown'!$M$19:$M$1016)</f>
        <v>0</v>
      </c>
      <c r="F31" s="91"/>
      <c r="G31" s="113" t="s">
        <v>583</v>
      </c>
      <c r="H31" s="102" t="s">
        <v>584</v>
      </c>
      <c r="I31" s="116" t="s">
        <v>585</v>
      </c>
      <c r="J31" s="128">
        <f>SUMIF('Species Breakdown'!$F$19:$F$1016,I31,'Species Breakdown'!$M$19:$M$1016)</f>
        <v>0</v>
      </c>
    </row>
    <row r="32" spans="1:10" x14ac:dyDescent="0.3">
      <c r="A32" s="90"/>
      <c r="B32" s="101" t="s">
        <v>592</v>
      </c>
      <c r="C32" s="102" t="s">
        <v>593</v>
      </c>
      <c r="D32" s="91" t="s">
        <v>594</v>
      </c>
      <c r="E32" s="128">
        <f>SUMIF('Species Breakdown'!$F$19:$F$1016,D32,'Species Breakdown'!$M$19:$M$1016)</f>
        <v>0</v>
      </c>
      <c r="F32" s="91"/>
      <c r="G32" s="113" t="s">
        <v>589</v>
      </c>
      <c r="H32" s="102" t="s">
        <v>932</v>
      </c>
      <c r="I32" s="116" t="s">
        <v>591</v>
      </c>
      <c r="J32" s="128">
        <f>SUMIF('Species Breakdown'!$F$19:$F$1016,I32,'Species Breakdown'!$M$19:$M$1016)</f>
        <v>0</v>
      </c>
    </row>
    <row r="33" spans="1:10" x14ac:dyDescent="0.3">
      <c r="A33" s="90"/>
      <c r="B33" s="101" t="s">
        <v>598</v>
      </c>
      <c r="C33" s="102" t="s">
        <v>599</v>
      </c>
      <c r="D33" s="91" t="s">
        <v>600</v>
      </c>
      <c r="E33" s="128">
        <f>SUMIF('Species Breakdown'!$F$19:$F$1016,D33,'Species Breakdown'!$M$19:$M$1016)</f>
        <v>0</v>
      </c>
      <c r="F33" s="91"/>
      <c r="G33" s="101" t="s">
        <v>595</v>
      </c>
      <c r="H33" s="102" t="s">
        <v>596</v>
      </c>
      <c r="I33" s="116" t="s">
        <v>597</v>
      </c>
      <c r="J33" s="128">
        <f>SUMIF('Species Breakdown'!$F$19:$F$1016,I33,'Species Breakdown'!$M$19:$M$1016)</f>
        <v>0</v>
      </c>
    </row>
    <row r="34" spans="1:10" x14ac:dyDescent="0.3">
      <c r="A34" s="90"/>
      <c r="B34" s="101" t="s">
        <v>604</v>
      </c>
      <c r="C34" s="102" t="s">
        <v>605</v>
      </c>
      <c r="D34" s="91" t="s">
        <v>606</v>
      </c>
      <c r="E34" s="128">
        <f>SUMIF('Species Breakdown'!$F$19:$F$1016,D34,'Species Breakdown'!$M$19:$M$1016)</f>
        <v>0</v>
      </c>
      <c r="F34" s="91"/>
      <c r="G34" s="101" t="s">
        <v>601</v>
      </c>
      <c r="H34" s="102" t="s">
        <v>602</v>
      </c>
      <c r="I34" s="116" t="s">
        <v>603</v>
      </c>
      <c r="J34" s="128">
        <f>SUMIF('Species Breakdown'!$F$19:$F$1016,I34,'Species Breakdown'!$M$19:$M$1016)</f>
        <v>0</v>
      </c>
    </row>
    <row r="35" spans="1:10" x14ac:dyDescent="0.3">
      <c r="A35" s="90"/>
      <c r="B35" s="101" t="s">
        <v>610</v>
      </c>
      <c r="C35" s="102" t="s">
        <v>611</v>
      </c>
      <c r="D35" s="91" t="s">
        <v>612</v>
      </c>
      <c r="E35" s="128">
        <f>SUMIF('Species Breakdown'!$F$19:$F$1016,D35,'Species Breakdown'!$M$19:$M$1016)</f>
        <v>0</v>
      </c>
      <c r="F35" s="91"/>
      <c r="G35" s="101" t="s">
        <v>607</v>
      </c>
      <c r="H35" s="102" t="s">
        <v>608</v>
      </c>
      <c r="I35" s="116" t="s">
        <v>609</v>
      </c>
      <c r="J35" s="128">
        <f>SUMIF('Species Breakdown'!$F$19:$F$1016,I35,'Species Breakdown'!$M$19:$M$1016)</f>
        <v>0</v>
      </c>
    </row>
    <row r="36" spans="1:10" x14ac:dyDescent="0.3">
      <c r="A36" s="90"/>
      <c r="B36" s="101" t="s">
        <v>616</v>
      </c>
      <c r="C36" s="102" t="s">
        <v>617</v>
      </c>
      <c r="D36" s="91" t="s">
        <v>618</v>
      </c>
      <c r="E36" s="128">
        <f>SUMIF('Species Breakdown'!$F$19:$F$1016,D36,'Species Breakdown'!$M$19:$M$1016)</f>
        <v>0</v>
      </c>
      <c r="F36" s="91"/>
      <c r="G36" s="101" t="s">
        <v>613</v>
      </c>
      <c r="H36" s="102" t="s">
        <v>614</v>
      </c>
      <c r="I36" s="116" t="s">
        <v>615</v>
      </c>
      <c r="J36" s="128">
        <f>SUMIF('Species Breakdown'!$F$19:$F$1016,I36,'Species Breakdown'!$M$19:$M$1016)</f>
        <v>0</v>
      </c>
    </row>
    <row r="37" spans="1:10" x14ac:dyDescent="0.3">
      <c r="A37" s="90"/>
      <c r="B37" s="101" t="s">
        <v>622</v>
      </c>
      <c r="C37" s="102" t="s">
        <v>623</v>
      </c>
      <c r="D37" s="91" t="s">
        <v>624</v>
      </c>
      <c r="E37" s="128">
        <f>SUMIF('Species Breakdown'!$F$19:$F$1016,D37,'Species Breakdown'!$M$19:$M$1016)</f>
        <v>0</v>
      </c>
      <c r="F37" s="91"/>
      <c r="G37" s="101" t="s">
        <v>619</v>
      </c>
      <c r="H37" s="102" t="s">
        <v>620</v>
      </c>
      <c r="I37" s="116" t="s">
        <v>621</v>
      </c>
      <c r="J37" s="128">
        <f>SUMIF('Species Breakdown'!$F$19:$F$1016,I37,'Species Breakdown'!$M$19:$M$1016)</f>
        <v>0</v>
      </c>
    </row>
    <row r="38" spans="1:10" x14ac:dyDescent="0.3">
      <c r="A38" s="90"/>
      <c r="B38" s="101" t="s">
        <v>628</v>
      </c>
      <c r="C38" s="102" t="s">
        <v>629</v>
      </c>
      <c r="D38" s="91" t="s">
        <v>630</v>
      </c>
      <c r="E38" s="128">
        <f>SUMIF('Species Breakdown'!$F$19:$F$1016,D38,'Species Breakdown'!$M$19:$M$1016)</f>
        <v>0</v>
      </c>
      <c r="F38" s="91"/>
      <c r="G38" s="113" t="s">
        <v>625</v>
      </c>
      <c r="H38" s="102" t="s">
        <v>626</v>
      </c>
      <c r="I38" s="116" t="s">
        <v>627</v>
      </c>
      <c r="J38" s="128">
        <f>SUMIF('Species Breakdown'!$F$19:$F$1016,I38,'Species Breakdown'!$M$19:$M$1016)</f>
        <v>0</v>
      </c>
    </row>
    <row r="39" spans="1:10" x14ac:dyDescent="0.3">
      <c r="A39" s="90"/>
      <c r="B39" s="101" t="s">
        <v>634</v>
      </c>
      <c r="C39" s="102" t="s">
        <v>635</v>
      </c>
      <c r="D39" s="91" t="s">
        <v>636</v>
      </c>
      <c r="E39" s="128">
        <f>SUMIF('Species Breakdown'!$F$19:$F$1016,D39,'Species Breakdown'!$M$19:$M$1016)</f>
        <v>0</v>
      </c>
      <c r="F39" s="91"/>
      <c r="G39" s="101" t="s">
        <v>631</v>
      </c>
      <c r="H39" s="102" t="s">
        <v>632</v>
      </c>
      <c r="I39" s="116" t="s">
        <v>633</v>
      </c>
      <c r="J39" s="128">
        <f>SUMIF('Species Breakdown'!$F$19:$F$1016,I39,'Species Breakdown'!$M$19:$M$1016)</f>
        <v>0</v>
      </c>
    </row>
    <row r="40" spans="1:10" x14ac:dyDescent="0.3">
      <c r="A40" s="90"/>
      <c r="B40" s="101" t="s">
        <v>640</v>
      </c>
      <c r="C40" s="102" t="s">
        <v>641</v>
      </c>
      <c r="D40" s="91" t="s">
        <v>642</v>
      </c>
      <c r="E40" s="128">
        <f>SUMIF('Species Breakdown'!$F$19:$F$1016,D40,'Species Breakdown'!$M$19:$M$1016)</f>
        <v>0</v>
      </c>
      <c r="F40" s="91"/>
      <c r="G40" s="113" t="s">
        <v>637</v>
      </c>
      <c r="H40" s="102" t="s">
        <v>933</v>
      </c>
      <c r="I40" s="116" t="s">
        <v>639</v>
      </c>
      <c r="J40" s="128">
        <f>SUMIF('Species Breakdown'!$F$19:$F$1016,I40,'Species Breakdown'!$M$19:$M$1016)</f>
        <v>0</v>
      </c>
    </row>
    <row r="41" spans="1:10" x14ac:dyDescent="0.3">
      <c r="A41" s="90"/>
      <c r="B41" s="101" t="s">
        <v>646</v>
      </c>
      <c r="C41" s="102" t="s">
        <v>647</v>
      </c>
      <c r="D41" s="91" t="s">
        <v>648</v>
      </c>
      <c r="E41" s="128">
        <f>SUMIF('Species Breakdown'!$F$19:$F$1016,D41,'Species Breakdown'!$M$19:$M$1016)</f>
        <v>0</v>
      </c>
      <c r="F41" s="91"/>
      <c r="G41" s="113" t="s">
        <v>643</v>
      </c>
      <c r="H41" s="102" t="s">
        <v>644</v>
      </c>
      <c r="I41" s="116" t="s">
        <v>645</v>
      </c>
      <c r="J41" s="128">
        <f>SUMIF('Species Breakdown'!$F$19:$F$1016,I41,'Species Breakdown'!$M$19:$M$1016)</f>
        <v>0</v>
      </c>
    </row>
    <row r="42" spans="1:10" x14ac:dyDescent="0.3">
      <c r="A42" s="90"/>
      <c r="B42" s="101" t="s">
        <v>652</v>
      </c>
      <c r="C42" s="102" t="s">
        <v>653</v>
      </c>
      <c r="D42" s="91" t="s">
        <v>654</v>
      </c>
      <c r="E42" s="128">
        <f>SUMIF('Species Breakdown'!$F$19:$F$1016,D42,'Species Breakdown'!$M$19:$M$1016)</f>
        <v>0</v>
      </c>
      <c r="F42" s="91"/>
      <c r="G42" s="113" t="s">
        <v>649</v>
      </c>
      <c r="H42" s="102" t="s">
        <v>650</v>
      </c>
      <c r="I42" s="116" t="s">
        <v>651</v>
      </c>
      <c r="J42" s="128">
        <f>SUMIF('Species Breakdown'!$F$19:$F$1016,I42,'Species Breakdown'!$M$19:$M$1016)</f>
        <v>0</v>
      </c>
    </row>
    <row r="43" spans="1:10" x14ac:dyDescent="0.3">
      <c r="A43" s="90"/>
      <c r="B43" s="101" t="s">
        <v>658</v>
      </c>
      <c r="C43" s="102" t="s">
        <v>659</v>
      </c>
      <c r="D43" s="91" t="s">
        <v>660</v>
      </c>
      <c r="E43" s="128">
        <f>SUMIF('Species Breakdown'!$F$19:$F$1016,D43,'Species Breakdown'!$M$19:$M$1016)</f>
        <v>0</v>
      </c>
      <c r="F43" s="91"/>
      <c r="G43" s="113" t="s">
        <v>655</v>
      </c>
      <c r="H43" s="102" t="s">
        <v>656</v>
      </c>
      <c r="I43" s="116" t="s">
        <v>657</v>
      </c>
      <c r="J43" s="128">
        <f>SUMIF('Species Breakdown'!$F$19:$F$1016,I43,'Species Breakdown'!$M$19:$M$1016)</f>
        <v>0</v>
      </c>
    </row>
    <row r="44" spans="1:10" x14ac:dyDescent="0.3">
      <c r="A44" s="90"/>
      <c r="B44" s="101" t="s">
        <v>664</v>
      </c>
      <c r="C44" s="102" t="s">
        <v>665</v>
      </c>
      <c r="D44" s="91" t="s">
        <v>666</v>
      </c>
      <c r="E44" s="128">
        <f>SUMIF('Species Breakdown'!$F$19:$F$1016,D44,'Species Breakdown'!$M$19:$M$1016)</f>
        <v>0</v>
      </c>
      <c r="F44" s="91"/>
      <c r="G44" s="101" t="s">
        <v>661</v>
      </c>
      <c r="H44" s="102" t="s">
        <v>662</v>
      </c>
      <c r="I44" s="116" t="s">
        <v>663</v>
      </c>
      <c r="J44" s="128">
        <f>SUMIF('Species Breakdown'!$F$19:$F$1016,I44,'Species Breakdown'!$M$19:$M$1016)</f>
        <v>0</v>
      </c>
    </row>
    <row r="45" spans="1:10" x14ac:dyDescent="0.3">
      <c r="A45" s="90"/>
      <c r="B45" s="101" t="s">
        <v>670</v>
      </c>
      <c r="C45" s="102" t="s">
        <v>671</v>
      </c>
      <c r="D45" s="91" t="s">
        <v>672</v>
      </c>
      <c r="E45" s="128">
        <f>SUMIF('Species Breakdown'!$F$19:$F$1016,D45,'Species Breakdown'!$M$19:$M$1016)</f>
        <v>0</v>
      </c>
      <c r="F45" s="91"/>
      <c r="G45" s="113" t="s">
        <v>667</v>
      </c>
      <c r="H45" s="102" t="s">
        <v>668</v>
      </c>
      <c r="I45" s="116" t="s">
        <v>669</v>
      </c>
      <c r="J45" s="128">
        <f>SUMIF('Species Breakdown'!$F$19:$F$1016,I45,'Species Breakdown'!$M$19:$M$1016)</f>
        <v>0</v>
      </c>
    </row>
    <row r="46" spans="1:10" x14ac:dyDescent="0.3">
      <c r="A46" s="90"/>
      <c r="B46" s="101" t="s">
        <v>676</v>
      </c>
      <c r="C46" s="102" t="s">
        <v>677</v>
      </c>
      <c r="D46" s="91" t="s">
        <v>678</v>
      </c>
      <c r="E46" s="128">
        <f>SUMIF('Species Breakdown'!$F$19:$F$1016,D46,'Species Breakdown'!$M$19:$M$1016)</f>
        <v>0</v>
      </c>
      <c r="F46" s="91"/>
      <c r="G46" s="113" t="s">
        <v>673</v>
      </c>
      <c r="H46" s="102" t="s">
        <v>674</v>
      </c>
      <c r="I46" s="116" t="s">
        <v>675</v>
      </c>
      <c r="J46" s="128">
        <f>SUMIF('Species Breakdown'!$F$19:$F$1016,I46,'Species Breakdown'!$M$19:$M$1016)</f>
        <v>0</v>
      </c>
    </row>
    <row r="47" spans="1:10" x14ac:dyDescent="0.3">
      <c r="A47" s="90"/>
      <c r="B47" s="101" t="s">
        <v>682</v>
      </c>
      <c r="C47" s="102" t="s">
        <v>683</v>
      </c>
      <c r="D47" s="91" t="s">
        <v>684</v>
      </c>
      <c r="E47" s="128">
        <f>SUMIF('Species Breakdown'!$F$19:$F$1016,D47,'Species Breakdown'!$M$19:$M$1016)</f>
        <v>0</v>
      </c>
      <c r="F47" s="91"/>
      <c r="G47" s="113" t="s">
        <v>679</v>
      </c>
      <c r="H47" s="102" t="s">
        <v>680</v>
      </c>
      <c r="I47" s="116" t="s">
        <v>681</v>
      </c>
      <c r="J47" s="128">
        <f>SUMIF('Species Breakdown'!$F$19:$F$1016,I47,'Species Breakdown'!$M$19:$M$1016)</f>
        <v>0</v>
      </c>
    </row>
    <row r="48" spans="1:10" x14ac:dyDescent="0.3">
      <c r="A48" s="90"/>
      <c r="B48" s="101" t="s">
        <v>688</v>
      </c>
      <c r="C48" s="102" t="s">
        <v>689</v>
      </c>
      <c r="D48" s="91" t="s">
        <v>690</v>
      </c>
      <c r="E48" s="128">
        <f>SUMIF('Species Breakdown'!$F$19:$F$1016,D48,'Species Breakdown'!$M$19:$M$1016)</f>
        <v>0</v>
      </c>
      <c r="F48" s="91"/>
      <c r="G48" s="113" t="s">
        <v>685</v>
      </c>
      <c r="H48" s="102" t="s">
        <v>686</v>
      </c>
      <c r="I48" s="116" t="s">
        <v>687</v>
      </c>
      <c r="J48" s="128">
        <f>SUMIF('Species Breakdown'!$F$19:$F$1016,I48,'Species Breakdown'!$M$19:$M$1016)</f>
        <v>0</v>
      </c>
    </row>
    <row r="49" spans="1:10" x14ac:dyDescent="0.3">
      <c r="A49" s="90"/>
      <c r="B49" s="103" t="s">
        <v>694</v>
      </c>
      <c r="C49" s="104" t="s">
        <v>695</v>
      </c>
      <c r="D49" s="105" t="s">
        <v>696</v>
      </c>
      <c r="E49" s="289">
        <f>SUMIF('Species Breakdown'!$F$19:$F$1016,D49,'Species Breakdown'!$M$19:$M$1016)</f>
        <v>0</v>
      </c>
      <c r="F49" s="91"/>
      <c r="G49" s="119" t="s">
        <v>691</v>
      </c>
      <c r="H49" s="102" t="s">
        <v>692</v>
      </c>
      <c r="I49" s="116" t="s">
        <v>693</v>
      </c>
      <c r="J49" s="128">
        <f>SUMIF('Species Breakdown'!$F$19:$F$1016,I49,'Species Breakdown'!$M$19:$M$1016)</f>
        <v>0</v>
      </c>
    </row>
    <row r="50" spans="1:10" x14ac:dyDescent="0.3">
      <c r="A50" s="90"/>
      <c r="B50" s="91"/>
      <c r="C50" s="102"/>
      <c r="D50" s="91"/>
      <c r="E50" s="100"/>
      <c r="F50" s="91"/>
      <c r="G50" s="113" t="s">
        <v>697</v>
      </c>
      <c r="H50" s="102" t="s">
        <v>698</v>
      </c>
      <c r="I50" s="116" t="s">
        <v>699</v>
      </c>
      <c r="J50" s="128">
        <f>SUMIF('Species Breakdown'!$F$19:$F$1016,I50,'Species Breakdown'!$M$19:$M$1016)</f>
        <v>0</v>
      </c>
    </row>
    <row r="51" spans="1:10" x14ac:dyDescent="0.3">
      <c r="A51" s="90"/>
      <c r="B51" s="91"/>
      <c r="C51" s="102"/>
      <c r="D51" s="91"/>
      <c r="E51" s="91"/>
      <c r="F51" s="91"/>
      <c r="G51" s="113" t="s">
        <v>700</v>
      </c>
      <c r="H51" s="102" t="s">
        <v>701</v>
      </c>
      <c r="I51" s="116" t="s">
        <v>702</v>
      </c>
      <c r="J51" s="128">
        <f>SUMIF('Species Breakdown'!$F$19:$F$1016,I51,'Species Breakdown'!$M$19:$M$1016)</f>
        <v>0</v>
      </c>
    </row>
    <row r="52" spans="1:10" ht="15" x14ac:dyDescent="0.3">
      <c r="A52" s="90"/>
      <c r="B52" s="484" t="s">
        <v>706</v>
      </c>
      <c r="C52" s="485"/>
      <c r="D52" s="485"/>
      <c r="E52" s="486"/>
      <c r="F52" s="91"/>
      <c r="G52" s="101" t="s">
        <v>703</v>
      </c>
      <c r="H52" s="102" t="s">
        <v>704</v>
      </c>
      <c r="I52" s="116" t="s">
        <v>705</v>
      </c>
      <c r="J52" s="128">
        <f>SUMIF('Species Breakdown'!$F$19:$F$1016,I52,'Species Breakdown'!$M$19:$M$1016)</f>
        <v>0</v>
      </c>
    </row>
    <row r="53" spans="1:10" x14ac:dyDescent="0.3">
      <c r="A53" s="90"/>
      <c r="B53" s="95" t="s">
        <v>489</v>
      </c>
      <c r="C53" s="96" t="s">
        <v>490</v>
      </c>
      <c r="D53" s="97" t="s">
        <v>491</v>
      </c>
      <c r="E53" s="112" t="s">
        <v>929</v>
      </c>
      <c r="F53" s="91"/>
      <c r="G53" s="113" t="s">
        <v>707</v>
      </c>
      <c r="H53" s="102" t="s">
        <v>708</v>
      </c>
      <c r="I53" s="116" t="s">
        <v>709</v>
      </c>
      <c r="J53" s="128">
        <f>SUMIF('Species Breakdown'!$F$19:$F$1016,I53,'Species Breakdown'!$M$19:$M$1016)</f>
        <v>0</v>
      </c>
    </row>
    <row r="54" spans="1:10" x14ac:dyDescent="0.3">
      <c r="A54" s="90"/>
      <c r="B54" s="113" t="s">
        <v>713</v>
      </c>
      <c r="C54" s="114" t="s">
        <v>493</v>
      </c>
      <c r="D54" s="115" t="s">
        <v>714</v>
      </c>
      <c r="E54" s="128">
        <f>SUMIF('Species Breakdown'!$F$19:$F$1016,D54,'Species Breakdown'!$M$19:$M$1016)</f>
        <v>0</v>
      </c>
      <c r="F54" s="91"/>
      <c r="G54" s="101" t="s">
        <v>710</v>
      </c>
      <c r="H54" s="102" t="s">
        <v>711</v>
      </c>
      <c r="I54" s="116" t="s">
        <v>712</v>
      </c>
      <c r="J54" s="128">
        <f>SUMIF('Species Breakdown'!$F$19:$F$1016,I54,'Species Breakdown'!$M$19:$M$1016)</f>
        <v>0</v>
      </c>
    </row>
    <row r="55" spans="1:10" x14ac:dyDescent="0.3">
      <c r="A55" s="90"/>
      <c r="B55" s="113" t="s">
        <v>718</v>
      </c>
      <c r="C55" s="91" t="s">
        <v>493</v>
      </c>
      <c r="D55" s="116" t="s">
        <v>719</v>
      </c>
      <c r="E55" s="128">
        <f>SUMIF('Species Breakdown'!$F$19:$F$1016,D55,'Species Breakdown'!$M$19:$M$1016)</f>
        <v>0</v>
      </c>
      <c r="F55" s="91"/>
      <c r="G55" s="113" t="s">
        <v>715</v>
      </c>
      <c r="H55" s="102" t="s">
        <v>934</v>
      </c>
      <c r="I55" s="116" t="s">
        <v>717</v>
      </c>
      <c r="J55" s="128">
        <f>SUMIF('Species Breakdown'!$F$19:$F$1016,I55,'Species Breakdown'!$M$19:$M$1016)</f>
        <v>0</v>
      </c>
    </row>
    <row r="56" spans="1:10" x14ac:dyDescent="0.3">
      <c r="A56" s="90"/>
      <c r="B56" s="113" t="s">
        <v>723</v>
      </c>
      <c r="C56" s="102" t="s">
        <v>724</v>
      </c>
      <c r="D56" s="116" t="s">
        <v>725</v>
      </c>
      <c r="E56" s="128">
        <f>SUMIF('Species Breakdown'!$F$19:$F$1016,D56,'Species Breakdown'!$M$19:$M$1016)</f>
        <v>0</v>
      </c>
      <c r="F56" s="91"/>
      <c r="G56" s="113" t="s">
        <v>720</v>
      </c>
      <c r="H56" s="102" t="s">
        <v>721</v>
      </c>
      <c r="I56" s="116" t="s">
        <v>722</v>
      </c>
      <c r="J56" s="128">
        <f>SUMIF('Species Breakdown'!$F$19:$F$1016,I56,'Species Breakdown'!$M$19:$M$1016)</f>
        <v>0</v>
      </c>
    </row>
    <row r="57" spans="1:10" x14ac:dyDescent="0.3">
      <c r="A57" s="90"/>
      <c r="B57" s="119" t="s">
        <v>729</v>
      </c>
      <c r="C57" s="102" t="s">
        <v>730</v>
      </c>
      <c r="D57" s="116" t="s">
        <v>731</v>
      </c>
      <c r="E57" s="128">
        <f>SUMIF('Species Breakdown'!$F$19:$F$1016,D57,'Species Breakdown'!$M$19:$M$1016)</f>
        <v>0</v>
      </c>
      <c r="F57" s="91"/>
      <c r="G57" s="113" t="s">
        <v>726</v>
      </c>
      <c r="H57" s="102" t="s">
        <v>727</v>
      </c>
      <c r="I57" s="116" t="s">
        <v>728</v>
      </c>
      <c r="J57" s="128">
        <f>SUMIF('Species Breakdown'!$F$19:$F$1016,I57,'Species Breakdown'!$M$19:$M$1016)</f>
        <v>0</v>
      </c>
    </row>
    <row r="58" spans="1:10" x14ac:dyDescent="0.3">
      <c r="A58" s="90"/>
      <c r="B58" s="113" t="s">
        <v>735</v>
      </c>
      <c r="C58" s="102" t="s">
        <v>736</v>
      </c>
      <c r="D58" s="116" t="s">
        <v>737</v>
      </c>
      <c r="E58" s="128">
        <f>SUMIF('Species Breakdown'!$F$19:$F$1016,D58,'Species Breakdown'!$M$19:$M$1016)</f>
        <v>0</v>
      </c>
      <c r="F58" s="91"/>
      <c r="G58" s="113" t="s">
        <v>732</v>
      </c>
      <c r="H58" s="102" t="s">
        <v>733</v>
      </c>
      <c r="I58" s="116" t="s">
        <v>734</v>
      </c>
      <c r="J58" s="128">
        <f>SUMIF('Species Breakdown'!$F$19:$F$1016,I58,'Species Breakdown'!$M$19:$M$1016)</f>
        <v>0</v>
      </c>
    </row>
    <row r="59" spans="1:10" x14ac:dyDescent="0.3">
      <c r="A59" s="90"/>
      <c r="B59" s="101" t="s">
        <v>741</v>
      </c>
      <c r="C59" s="102" t="s">
        <v>742</v>
      </c>
      <c r="D59" s="116" t="s">
        <v>743</v>
      </c>
      <c r="E59" s="128">
        <f>SUMIF('Species Breakdown'!$F$19:$F$1016,D59,'Species Breakdown'!$M$19:$M$1016)</f>
        <v>0</v>
      </c>
      <c r="F59" s="91"/>
      <c r="G59" s="113" t="s">
        <v>738</v>
      </c>
      <c r="H59" s="102" t="s">
        <v>739</v>
      </c>
      <c r="I59" s="116" t="s">
        <v>740</v>
      </c>
      <c r="J59" s="128">
        <f>SUMIF('Species Breakdown'!$F$19:$F$1016,I59,'Species Breakdown'!$M$19:$M$1016)</f>
        <v>0</v>
      </c>
    </row>
    <row r="60" spans="1:10" x14ac:dyDescent="0.3">
      <c r="A60" s="90"/>
      <c r="B60" s="101" t="s">
        <v>747</v>
      </c>
      <c r="C60" s="102" t="s">
        <v>748</v>
      </c>
      <c r="D60" s="116" t="s">
        <v>749</v>
      </c>
      <c r="E60" s="128">
        <f>SUMIF('Species Breakdown'!$F$19:$F$1016,D60,'Species Breakdown'!$M$19:$M$1016)</f>
        <v>0</v>
      </c>
      <c r="F60" s="91"/>
      <c r="G60" s="113" t="s">
        <v>744</v>
      </c>
      <c r="H60" s="102" t="s">
        <v>745</v>
      </c>
      <c r="I60" s="116" t="s">
        <v>746</v>
      </c>
      <c r="J60" s="128">
        <f>SUMIF('Species Breakdown'!$F$19:$F$1016,I60,'Species Breakdown'!$M$19:$M$1016)</f>
        <v>0</v>
      </c>
    </row>
    <row r="61" spans="1:10" x14ac:dyDescent="0.3">
      <c r="A61" s="90"/>
      <c r="B61" s="113" t="s">
        <v>753</v>
      </c>
      <c r="C61" s="102" t="s">
        <v>754</v>
      </c>
      <c r="D61" s="116" t="s">
        <v>755</v>
      </c>
      <c r="E61" s="128">
        <f>SUMIF('Species Breakdown'!$F$19:$F$1016,D61,'Species Breakdown'!$M$19:$M$1016)</f>
        <v>0</v>
      </c>
      <c r="F61" s="91"/>
      <c r="G61" s="101" t="s">
        <v>750</v>
      </c>
      <c r="H61" s="102" t="s">
        <v>751</v>
      </c>
      <c r="I61" s="116" t="s">
        <v>752</v>
      </c>
      <c r="J61" s="128">
        <f>SUMIF('Species Breakdown'!$F$19:$F$1016,I61,'Species Breakdown'!$M$19:$M$1016)</f>
        <v>0</v>
      </c>
    </row>
    <row r="62" spans="1:10" x14ac:dyDescent="0.3">
      <c r="A62" s="90"/>
      <c r="B62" s="113" t="s">
        <v>759</v>
      </c>
      <c r="C62" s="102" t="s">
        <v>760</v>
      </c>
      <c r="D62" s="116" t="s">
        <v>761</v>
      </c>
      <c r="E62" s="128">
        <f>SUMIF('Species Breakdown'!$F$19:$F$1016,D62,'Species Breakdown'!$M$19:$M$1016)</f>
        <v>0</v>
      </c>
      <c r="F62" s="91"/>
      <c r="G62" s="101" t="s">
        <v>756</v>
      </c>
      <c r="H62" s="102" t="s">
        <v>757</v>
      </c>
      <c r="I62" s="116" t="s">
        <v>758</v>
      </c>
      <c r="J62" s="128">
        <f>SUMIF('Species Breakdown'!$F$19:$F$1016,I62,'Species Breakdown'!$M$19:$M$1016)</f>
        <v>0</v>
      </c>
    </row>
    <row r="63" spans="1:10" x14ac:dyDescent="0.3">
      <c r="A63" s="90"/>
      <c r="B63" s="113" t="s">
        <v>765</v>
      </c>
      <c r="C63" s="102" t="s">
        <v>766</v>
      </c>
      <c r="D63" s="116" t="s">
        <v>767</v>
      </c>
      <c r="E63" s="128">
        <f>SUMIF('Species Breakdown'!$F$19:$F$1016,D63,'Species Breakdown'!$M$19:$M$1016)</f>
        <v>0</v>
      </c>
      <c r="F63" s="91"/>
      <c r="G63" s="101" t="s">
        <v>762</v>
      </c>
      <c r="H63" s="102" t="s">
        <v>763</v>
      </c>
      <c r="I63" s="116" t="s">
        <v>764</v>
      </c>
      <c r="J63" s="128">
        <f>SUMIF('Species Breakdown'!$F$19:$F$1016,I63,'Species Breakdown'!$M$19:$M$1016)</f>
        <v>0</v>
      </c>
    </row>
    <row r="64" spans="1:10" x14ac:dyDescent="0.3">
      <c r="A64" s="90"/>
      <c r="B64" s="113" t="s">
        <v>771</v>
      </c>
      <c r="C64" s="102" t="s">
        <v>772</v>
      </c>
      <c r="D64" s="116" t="s">
        <v>773</v>
      </c>
      <c r="E64" s="128">
        <f>SUMIF('Species Breakdown'!$F$19:$F$1016,D64,'Species Breakdown'!$M$19:$M$1016)</f>
        <v>0</v>
      </c>
      <c r="F64" s="91"/>
      <c r="G64" s="101" t="s">
        <v>768</v>
      </c>
      <c r="H64" s="102" t="s">
        <v>769</v>
      </c>
      <c r="I64" s="116" t="s">
        <v>770</v>
      </c>
      <c r="J64" s="128">
        <f>SUMIF('Species Breakdown'!$F$19:$F$1016,I64,'Species Breakdown'!$M$19:$M$1016)</f>
        <v>0</v>
      </c>
    </row>
    <row r="65" spans="1:10" x14ac:dyDescent="0.3">
      <c r="A65" s="90"/>
      <c r="B65" s="113" t="s">
        <v>777</v>
      </c>
      <c r="C65" s="102" t="s">
        <v>778</v>
      </c>
      <c r="D65" s="116" t="s">
        <v>779</v>
      </c>
      <c r="E65" s="128">
        <f>SUMIF('Species Breakdown'!$F$19:$F$1016,D65,'Species Breakdown'!$M$19:$M$1016)</f>
        <v>0</v>
      </c>
      <c r="F65" s="91"/>
      <c r="G65" s="103" t="s">
        <v>774</v>
      </c>
      <c r="H65" s="104" t="s">
        <v>775</v>
      </c>
      <c r="I65" s="120" t="s">
        <v>776</v>
      </c>
      <c r="J65" s="289">
        <f>SUMIF('Species Breakdown'!$F$19:$F$1016,I65,'Species Breakdown'!$M$19:$M$1016)</f>
        <v>0</v>
      </c>
    </row>
    <row r="66" spans="1:10" x14ac:dyDescent="0.3">
      <c r="A66" s="90"/>
      <c r="B66" s="119" t="s">
        <v>780</v>
      </c>
      <c r="C66" s="102" t="s">
        <v>781</v>
      </c>
      <c r="D66" s="116" t="s">
        <v>782</v>
      </c>
      <c r="E66" s="128">
        <f>SUMIF('Species Breakdown'!$F$19:$F$1016,D66,'Species Breakdown'!$M$19:$M$1016)</f>
        <v>0</v>
      </c>
      <c r="F66" s="493"/>
      <c r="G66" s="493"/>
      <c r="H66" s="102"/>
      <c r="I66" s="91"/>
    </row>
    <row r="67" spans="1:10" x14ac:dyDescent="0.3">
      <c r="A67" s="90"/>
      <c r="B67" s="119" t="s">
        <v>783</v>
      </c>
      <c r="C67" s="102" t="s">
        <v>784</v>
      </c>
      <c r="D67" s="116" t="s">
        <v>785</v>
      </c>
      <c r="E67" s="128">
        <f>SUMIF('Species Breakdown'!$F$19:$F$1016,D67,'Species Breakdown'!$M$19:$M$1016)</f>
        <v>0</v>
      </c>
      <c r="F67" s="493"/>
      <c r="G67" s="493"/>
      <c r="H67" s="102"/>
      <c r="I67" s="91"/>
    </row>
    <row r="68" spans="1:10" ht="15" x14ac:dyDescent="0.3">
      <c r="A68" s="90"/>
      <c r="B68" s="113" t="s">
        <v>787</v>
      </c>
      <c r="C68" s="102" t="s">
        <v>788</v>
      </c>
      <c r="D68" s="116" t="s">
        <v>789</v>
      </c>
      <c r="E68" s="128">
        <f>SUMIF('Species Breakdown'!$F$19:$F$1016,D68,'Species Breakdown'!$M$19:$M$1016)</f>
        <v>0</v>
      </c>
      <c r="F68" s="91"/>
      <c r="G68" s="490" t="s">
        <v>786</v>
      </c>
      <c r="H68" s="491"/>
      <c r="I68" s="491"/>
      <c r="J68" s="492"/>
    </row>
    <row r="69" spans="1:10" x14ac:dyDescent="0.3">
      <c r="A69" s="90"/>
      <c r="B69" s="113" t="s">
        <v>790</v>
      </c>
      <c r="C69" s="102" t="s">
        <v>791</v>
      </c>
      <c r="D69" s="116" t="s">
        <v>792</v>
      </c>
      <c r="E69" s="128">
        <f>SUMIF('Species Breakdown'!$F$19:$F$1016,D69,'Species Breakdown'!$M$19:$M$1016)</f>
        <v>0</v>
      </c>
      <c r="F69" s="91"/>
      <c r="G69" s="290" t="s">
        <v>489</v>
      </c>
      <c r="H69" s="291" t="s">
        <v>490</v>
      </c>
      <c r="I69" s="292" t="s">
        <v>491</v>
      </c>
      <c r="J69" s="112" t="s">
        <v>929</v>
      </c>
    </row>
    <row r="70" spans="1:10" x14ac:dyDescent="0.3">
      <c r="A70" s="90"/>
      <c r="B70" s="113" t="s">
        <v>796</v>
      </c>
      <c r="C70" s="102" t="s">
        <v>797</v>
      </c>
      <c r="D70" s="116" t="s">
        <v>798</v>
      </c>
      <c r="E70" s="128">
        <f>SUMIF('Species Breakdown'!$F$19:$F$1016,D70,'Species Breakdown'!$M$19:$M$1016)</f>
        <v>0</v>
      </c>
      <c r="F70" s="91"/>
      <c r="G70" s="121" t="s">
        <v>793</v>
      </c>
      <c r="H70" s="122" t="s">
        <v>794</v>
      </c>
      <c r="I70" s="123" t="s">
        <v>795</v>
      </c>
      <c r="J70" s="124">
        <f>SUMIF('Species Breakdown'!$F$19:$F$1016,I70,'Species Breakdown'!$M$19:$M$1016)</f>
        <v>0</v>
      </c>
    </row>
    <row r="71" spans="1:10" x14ac:dyDescent="0.3">
      <c r="A71" s="90"/>
      <c r="B71" s="113" t="s">
        <v>799</v>
      </c>
      <c r="C71" s="102" t="s">
        <v>800</v>
      </c>
      <c r="D71" s="116" t="s">
        <v>801</v>
      </c>
      <c r="E71" s="128">
        <f>SUMIF('Species Breakdown'!$F$19:$F$1016,D71,'Species Breakdown'!$M$19:$M$1016)</f>
        <v>0</v>
      </c>
      <c r="F71" s="493"/>
      <c r="G71" s="493"/>
      <c r="H71" s="91"/>
      <c r="I71" s="91"/>
    </row>
    <row r="72" spans="1:10" x14ac:dyDescent="0.3">
      <c r="A72" s="90"/>
      <c r="B72" s="113" t="s">
        <v>802</v>
      </c>
      <c r="C72" s="102" t="s">
        <v>803</v>
      </c>
      <c r="D72" s="116" t="s">
        <v>804</v>
      </c>
      <c r="E72" s="128">
        <f>SUMIF('Species Breakdown'!$F$19:$F$1016,D72,'Species Breakdown'!$M$19:$M$1016)</f>
        <v>0</v>
      </c>
      <c r="F72" s="493"/>
      <c r="G72" s="493"/>
      <c r="H72" s="91"/>
      <c r="I72" s="91"/>
    </row>
    <row r="73" spans="1:10" ht="15" x14ac:dyDescent="0.3">
      <c r="A73" s="90"/>
      <c r="B73" s="101" t="s">
        <v>806</v>
      </c>
      <c r="C73" s="102" t="s">
        <v>807</v>
      </c>
      <c r="D73" s="116" t="s">
        <v>808</v>
      </c>
      <c r="E73" s="128">
        <f>SUMIF('Species Breakdown'!$F$19:$F$1016,D73,'Species Breakdown'!$M$19:$M$1016)</f>
        <v>0</v>
      </c>
      <c r="F73" s="91"/>
      <c r="G73" s="490" t="s">
        <v>935</v>
      </c>
      <c r="H73" s="491"/>
      <c r="I73" s="491"/>
      <c r="J73" s="492"/>
    </row>
    <row r="74" spans="1:10" x14ac:dyDescent="0.3">
      <c r="A74" s="90"/>
      <c r="B74" s="101" t="s">
        <v>809</v>
      </c>
      <c r="C74" s="102" t="s">
        <v>936</v>
      </c>
      <c r="D74" s="116" t="s">
        <v>811</v>
      </c>
      <c r="E74" s="128">
        <f>SUMIF('Species Breakdown'!$F$19:$F$1016,D74,'Species Breakdown'!$M$19:$M$1016)</f>
        <v>0</v>
      </c>
      <c r="F74" s="91"/>
      <c r="G74" s="293" t="s">
        <v>489</v>
      </c>
      <c r="H74" s="294" t="s">
        <v>490</v>
      </c>
      <c r="I74" s="295" t="s">
        <v>491</v>
      </c>
      <c r="J74" s="98" t="s">
        <v>929</v>
      </c>
    </row>
    <row r="75" spans="1:10" x14ac:dyDescent="0.3">
      <c r="A75" s="90"/>
      <c r="B75" s="113" t="s">
        <v>814</v>
      </c>
      <c r="C75" s="102" t="s">
        <v>815</v>
      </c>
      <c r="D75" s="116" t="s">
        <v>816</v>
      </c>
      <c r="E75" s="128">
        <f>SUMIF('Species Breakdown'!$F$19:$F$1016,D75,'Species Breakdown'!$M$19:$M$1016)</f>
        <v>0</v>
      </c>
      <c r="F75" s="91"/>
      <c r="G75" s="125" t="s">
        <v>812</v>
      </c>
      <c r="H75" s="126"/>
      <c r="I75" s="114" t="s">
        <v>813</v>
      </c>
      <c r="J75" s="117">
        <f>SUMIF('Species Breakdown'!$F$19:$F$1016,I75,'Species Breakdown'!$M$19:$M$1016)</f>
        <v>0</v>
      </c>
    </row>
    <row r="76" spans="1:10" x14ac:dyDescent="0.3">
      <c r="A76" s="90"/>
      <c r="B76" s="101" t="s">
        <v>820</v>
      </c>
      <c r="C76" s="102" t="s">
        <v>821</v>
      </c>
      <c r="D76" s="116" t="s">
        <v>822</v>
      </c>
      <c r="E76" s="128">
        <f>SUMIF('Species Breakdown'!$F$19:$F$1016,D76,'Species Breakdown'!$M$19:$M$1016)</f>
        <v>0</v>
      </c>
      <c r="F76" s="91"/>
      <c r="G76" s="101" t="s">
        <v>817</v>
      </c>
      <c r="H76" s="102" t="s">
        <v>937</v>
      </c>
      <c r="I76" s="91" t="s">
        <v>819</v>
      </c>
      <c r="J76" s="117">
        <f>SUMIF('Species Breakdown'!$F$19:$F$1016,I76,'Species Breakdown'!$M$19:$M$1016)</f>
        <v>0</v>
      </c>
    </row>
    <row r="77" spans="1:10" x14ac:dyDescent="0.3">
      <c r="A77" s="90"/>
      <c r="B77" s="101" t="s">
        <v>826</v>
      </c>
      <c r="C77" s="102" t="s">
        <v>827</v>
      </c>
      <c r="D77" s="116" t="s">
        <v>828</v>
      </c>
      <c r="E77" s="128">
        <f>SUMIF('Species Breakdown'!$F$19:$F$1016,D77,'Species Breakdown'!$M$19:$M$1016)</f>
        <v>0</v>
      </c>
      <c r="F77" s="91"/>
      <c r="G77" s="101" t="s">
        <v>823</v>
      </c>
      <c r="H77" s="102" t="s">
        <v>938</v>
      </c>
      <c r="I77" s="91" t="s">
        <v>825</v>
      </c>
      <c r="J77" s="117">
        <f>SUMIF('Species Breakdown'!$F$19:$F$1016,I77,'Species Breakdown'!$M$19:$M$1016)</f>
        <v>0</v>
      </c>
    </row>
    <row r="78" spans="1:10" x14ac:dyDescent="0.3">
      <c r="A78" s="90"/>
      <c r="B78" s="113" t="s">
        <v>832</v>
      </c>
      <c r="C78" s="102" t="s">
        <v>833</v>
      </c>
      <c r="D78" s="116" t="s">
        <v>834</v>
      </c>
      <c r="E78" s="128">
        <f>SUMIF('Species Breakdown'!$F$19:$F$1016,D78,'Species Breakdown'!$M$19:$M$1016)</f>
        <v>0</v>
      </c>
      <c r="F78" s="91"/>
      <c r="G78" s="101" t="s">
        <v>829</v>
      </c>
      <c r="H78" s="102" t="s">
        <v>830</v>
      </c>
      <c r="I78" s="91" t="s">
        <v>831</v>
      </c>
      <c r="J78" s="117">
        <f>SUMIF('Species Breakdown'!$F$19:$F$1016,I78,'Species Breakdown'!$M$19:$M$1016)</f>
        <v>0</v>
      </c>
    </row>
    <row r="79" spans="1:10" x14ac:dyDescent="0.3">
      <c r="A79" s="90"/>
      <c r="B79" s="113" t="s">
        <v>838</v>
      </c>
      <c r="C79" s="102" t="s">
        <v>939</v>
      </c>
      <c r="D79" s="116" t="s">
        <v>840</v>
      </c>
      <c r="E79" s="128">
        <f>SUMIF('Species Breakdown'!$F$19:$F$1016,D79,'Species Breakdown'!$M$19:$M$1016)</f>
        <v>0</v>
      </c>
      <c r="F79" s="91"/>
      <c r="G79" s="101" t="s">
        <v>835</v>
      </c>
      <c r="H79" s="102" t="s">
        <v>836</v>
      </c>
      <c r="I79" s="91" t="s">
        <v>837</v>
      </c>
      <c r="J79" s="117">
        <f>SUMIF('Species Breakdown'!$F$19:$F$1016,I79,'Species Breakdown'!$M$19:$M$1016)</f>
        <v>0</v>
      </c>
    </row>
    <row r="80" spans="1:10" x14ac:dyDescent="0.3">
      <c r="A80" s="90"/>
      <c r="B80" s="113" t="s">
        <v>844</v>
      </c>
      <c r="C80" s="102" t="s">
        <v>845</v>
      </c>
      <c r="D80" s="116" t="s">
        <v>846</v>
      </c>
      <c r="E80" s="128">
        <f>SUMIF('Species Breakdown'!$F$19:$F$1016,D80,'Species Breakdown'!$M$19:$M$1016)</f>
        <v>0</v>
      </c>
      <c r="F80" s="91"/>
      <c r="G80" s="101" t="s">
        <v>841</v>
      </c>
      <c r="H80" s="102" t="s">
        <v>842</v>
      </c>
      <c r="I80" s="91" t="s">
        <v>843</v>
      </c>
      <c r="J80" s="117">
        <f>SUMIF('Species Breakdown'!$F$19:$F$1016,I80,'Species Breakdown'!$M$19:$M$1016)</f>
        <v>0</v>
      </c>
    </row>
    <row r="81" spans="1:10" x14ac:dyDescent="0.3">
      <c r="A81" s="90"/>
      <c r="B81" s="113" t="s">
        <v>850</v>
      </c>
      <c r="C81" s="102" t="s">
        <v>940</v>
      </c>
      <c r="D81" s="116" t="s">
        <v>852</v>
      </c>
      <c r="E81" s="128">
        <f>SUMIF('Species Breakdown'!$F$19:$F$1016,D81,'Species Breakdown'!$M$19:$M$1016)</f>
        <v>0</v>
      </c>
      <c r="F81" s="91"/>
      <c r="G81" s="101" t="s">
        <v>847</v>
      </c>
      <c r="H81" s="102" t="s">
        <v>848</v>
      </c>
      <c r="I81" s="91" t="s">
        <v>849</v>
      </c>
      <c r="J81" s="117">
        <f>SUMIF('Species Breakdown'!$F$19:$F$1016,I81,'Species Breakdown'!$M$19:$M$1016)</f>
        <v>0</v>
      </c>
    </row>
    <row r="82" spans="1:10" x14ac:dyDescent="0.3">
      <c r="A82" s="90"/>
      <c r="B82" s="101" t="s">
        <v>856</v>
      </c>
      <c r="C82" s="102" t="s">
        <v>857</v>
      </c>
      <c r="D82" s="116" t="s">
        <v>858</v>
      </c>
      <c r="E82" s="128">
        <f>SUMIF('Species Breakdown'!$F$19:$F$1016,D82,'Species Breakdown'!$M$19:$M$1016)</f>
        <v>0</v>
      </c>
      <c r="F82" s="91"/>
      <c r="G82" s="101" t="s">
        <v>853</v>
      </c>
      <c r="H82" s="102" t="s">
        <v>854</v>
      </c>
      <c r="I82" s="91" t="s">
        <v>855</v>
      </c>
      <c r="J82" s="117">
        <f>SUMIF('Species Breakdown'!$F$19:$F$1016,I82,'Species Breakdown'!$M$19:$M$1016)</f>
        <v>0</v>
      </c>
    </row>
    <row r="83" spans="1:10" x14ac:dyDescent="0.3">
      <c r="A83" s="90"/>
      <c r="B83" s="101" t="s">
        <v>862</v>
      </c>
      <c r="C83" s="102" t="s">
        <v>863</v>
      </c>
      <c r="D83" s="116" t="s">
        <v>864</v>
      </c>
      <c r="E83" s="128">
        <f>SUMIF('Species Breakdown'!$F$19:$F$1016,D83,'Species Breakdown'!$M$19:$M$1016)</f>
        <v>0</v>
      </c>
      <c r="F83" s="91"/>
      <c r="G83" s="101" t="s">
        <v>859</v>
      </c>
      <c r="H83" s="102" t="s">
        <v>860</v>
      </c>
      <c r="I83" s="91" t="s">
        <v>861</v>
      </c>
      <c r="J83" s="117">
        <f>SUMIF('Species Breakdown'!$F$19:$F$1016,I83,'Species Breakdown'!$M$19:$M$1016)</f>
        <v>0</v>
      </c>
    </row>
    <row r="84" spans="1:10" x14ac:dyDescent="0.3">
      <c r="A84" s="90"/>
      <c r="B84" s="101" t="s">
        <v>868</v>
      </c>
      <c r="C84" s="102" t="s">
        <v>941</v>
      </c>
      <c r="D84" s="116" t="s">
        <v>870</v>
      </c>
      <c r="E84" s="128">
        <f>SUMIF('Species Breakdown'!$F$19:$F$1016,D84,'Species Breakdown'!$M$19:$M$1016)</f>
        <v>0</v>
      </c>
      <c r="F84" s="91"/>
      <c r="G84" s="101" t="s">
        <v>865</v>
      </c>
      <c r="H84" s="102" t="s">
        <v>866</v>
      </c>
      <c r="I84" s="91" t="s">
        <v>867</v>
      </c>
      <c r="J84" s="117">
        <f>SUMIF('Species Breakdown'!$F$19:$F$1016,I84,'Species Breakdown'!$M$19:$M$1016)</f>
        <v>0</v>
      </c>
    </row>
    <row r="85" spans="1:10" x14ac:dyDescent="0.3">
      <c r="A85" s="90"/>
      <c r="B85" s="113" t="s">
        <v>874</v>
      </c>
      <c r="C85" s="102" t="s">
        <v>875</v>
      </c>
      <c r="D85" s="116" t="s">
        <v>876</v>
      </c>
      <c r="E85" s="128">
        <f>SUMIF('Species Breakdown'!$F$19:$F$1016,D85,'Species Breakdown'!$M$19:$M$1016)</f>
        <v>0</v>
      </c>
      <c r="F85" s="91"/>
      <c r="G85" s="101" t="s">
        <v>871</v>
      </c>
      <c r="H85" s="102" t="s">
        <v>872</v>
      </c>
      <c r="I85" s="91" t="s">
        <v>873</v>
      </c>
      <c r="J85" s="117">
        <f>SUMIF('Species Breakdown'!$F$19:$F$1016,I85,'Species Breakdown'!$M$19:$M$1016)</f>
        <v>0</v>
      </c>
    </row>
    <row r="86" spans="1:10" x14ac:dyDescent="0.3">
      <c r="A86" s="90"/>
      <c r="B86" s="101" t="s">
        <v>880</v>
      </c>
      <c r="C86" s="102" t="s">
        <v>881</v>
      </c>
      <c r="D86" s="116" t="s">
        <v>882</v>
      </c>
      <c r="E86" s="128">
        <f>SUMIF('Species Breakdown'!$F$19:$F$1016,D86,'Species Breakdown'!$M$19:$M$1016)</f>
        <v>0</v>
      </c>
      <c r="F86" s="91"/>
      <c r="G86" s="103" t="s">
        <v>877</v>
      </c>
      <c r="H86" s="104" t="s">
        <v>878</v>
      </c>
      <c r="I86" s="105" t="s">
        <v>879</v>
      </c>
      <c r="J86" s="106">
        <f>SUMIF('Species Breakdown'!$F$19:$F$1016,I86,'Species Breakdown'!$M$19:$M$1016)</f>
        <v>0</v>
      </c>
    </row>
    <row r="87" spans="1:10" x14ac:dyDescent="0.3">
      <c r="A87" s="90"/>
      <c r="B87" s="113" t="s">
        <v>883</v>
      </c>
      <c r="C87" s="102" t="s">
        <v>884</v>
      </c>
      <c r="D87" s="116" t="s">
        <v>885</v>
      </c>
      <c r="E87" s="128">
        <f>SUMIF('Species Breakdown'!$F$19:$F$1016,D87,'Species Breakdown'!$M$19:$M$1016)</f>
        <v>0</v>
      </c>
      <c r="F87" s="91"/>
      <c r="G87" s="91"/>
      <c r="H87" s="91"/>
      <c r="I87" s="91"/>
    </row>
    <row r="88" spans="1:10" x14ac:dyDescent="0.3">
      <c r="A88" s="90"/>
      <c r="B88" s="113" t="s">
        <v>886</v>
      </c>
      <c r="C88" s="102" t="s">
        <v>887</v>
      </c>
      <c r="D88" s="116" t="s">
        <v>888</v>
      </c>
      <c r="E88" s="128">
        <f>SUMIF('Species Breakdown'!$F$19:$F$1016,D88,'Species Breakdown'!$M$19:$M$1016)</f>
        <v>0</v>
      </c>
      <c r="F88" s="91"/>
      <c r="J88" s="82"/>
    </row>
    <row r="89" spans="1:10" x14ac:dyDescent="0.3">
      <c r="A89" s="90"/>
      <c r="B89" s="113" t="s">
        <v>889</v>
      </c>
      <c r="C89" s="102" t="s">
        <v>890</v>
      </c>
      <c r="D89" s="116" t="s">
        <v>891</v>
      </c>
      <c r="E89" s="128">
        <f>SUMIF('Species Breakdown'!$F$19:$F$1016,D89,'Species Breakdown'!$M$19:$M$1016)</f>
        <v>0</v>
      </c>
      <c r="F89" s="91"/>
      <c r="J89" s="82"/>
    </row>
    <row r="90" spans="1:10" x14ac:dyDescent="0.3">
      <c r="A90" s="90"/>
      <c r="B90" s="113" t="s">
        <v>892</v>
      </c>
      <c r="C90" s="102" t="s">
        <v>942</v>
      </c>
      <c r="D90" s="116" t="s">
        <v>894</v>
      </c>
      <c r="E90" s="128">
        <f>SUMIF('Species Breakdown'!$F$19:$F$1016,D90,'Species Breakdown'!$M$19:$M$1016)</f>
        <v>0</v>
      </c>
      <c r="F90" s="91"/>
      <c r="J90" s="82"/>
    </row>
    <row r="91" spans="1:10" x14ac:dyDescent="0.3">
      <c r="A91" s="90"/>
      <c r="B91" s="113" t="s">
        <v>895</v>
      </c>
      <c r="C91" s="102" t="s">
        <v>896</v>
      </c>
      <c r="D91" s="116" t="s">
        <v>897</v>
      </c>
      <c r="E91" s="128">
        <f>SUMIF('Species Breakdown'!$F$19:$F$1016,D91,'Species Breakdown'!$M$19:$M$1016)</f>
        <v>0</v>
      </c>
      <c r="F91" s="91"/>
      <c r="J91" s="82"/>
    </row>
    <row r="92" spans="1:10" x14ac:dyDescent="0.3">
      <c r="A92" s="90"/>
      <c r="B92" s="127" t="s">
        <v>898</v>
      </c>
      <c r="C92" s="104" t="s">
        <v>899</v>
      </c>
      <c r="D92" s="120" t="s">
        <v>900</v>
      </c>
      <c r="E92" s="289">
        <f>SUMIF('Species Breakdown'!$F$19:$F$1016,D92,'Species Breakdown'!$M$19:$M$1016)</f>
        <v>0</v>
      </c>
      <c r="F92" s="91"/>
      <c r="G92" s="91"/>
      <c r="H92" s="91"/>
      <c r="I92" s="91"/>
    </row>
    <row r="93" spans="1:10" x14ac:dyDescent="0.3">
      <c r="A93" s="90"/>
      <c r="B93" s="91"/>
      <c r="C93" s="102"/>
      <c r="D93" s="91"/>
      <c r="E93" s="91"/>
      <c r="F93" s="91"/>
      <c r="G93" s="91"/>
      <c r="H93" s="91"/>
      <c r="I93" s="91"/>
    </row>
    <row r="94" spans="1:10" x14ac:dyDescent="0.3">
      <c r="A94" s="90"/>
      <c r="B94" s="91"/>
      <c r="C94" s="102"/>
      <c r="D94" s="91"/>
      <c r="E94" s="91"/>
      <c r="F94" s="91"/>
      <c r="G94" s="91"/>
      <c r="H94" s="91"/>
      <c r="I94" s="91"/>
    </row>
    <row r="95" spans="1:10" ht="15" x14ac:dyDescent="0.3">
      <c r="A95" s="90"/>
      <c r="B95" s="490" t="s">
        <v>901</v>
      </c>
      <c r="C95" s="491"/>
      <c r="D95" s="491"/>
      <c r="E95" s="492"/>
      <c r="F95" s="91"/>
      <c r="G95" s="91"/>
      <c r="H95" s="91"/>
      <c r="I95" s="91"/>
    </row>
    <row r="96" spans="1:10" x14ac:dyDescent="0.3">
      <c r="A96" s="90"/>
      <c r="B96" s="110" t="s">
        <v>489</v>
      </c>
      <c r="C96" s="111" t="s">
        <v>490</v>
      </c>
      <c r="D96" s="111" t="s">
        <v>491</v>
      </c>
      <c r="E96" s="301" t="s">
        <v>929</v>
      </c>
      <c r="F96" s="91"/>
      <c r="G96" s="91"/>
      <c r="H96" s="91"/>
      <c r="I96" s="91"/>
    </row>
    <row r="97" spans="1:10" x14ac:dyDescent="0.3">
      <c r="A97" s="90"/>
      <c r="B97" s="125" t="s">
        <v>902</v>
      </c>
      <c r="C97" s="126" t="s">
        <v>903</v>
      </c>
      <c r="D97" s="114" t="s">
        <v>904</v>
      </c>
      <c r="E97" s="128">
        <f>SUMIF('Species Breakdown'!$F$19:$F$1016,D97,'Species Breakdown'!$M$19:$M$1016)</f>
        <v>0</v>
      </c>
      <c r="F97" s="91"/>
      <c r="G97" s="91"/>
      <c r="H97" s="91"/>
      <c r="I97" s="91"/>
    </row>
    <row r="98" spans="1:10" x14ac:dyDescent="0.3">
      <c r="A98" s="90"/>
      <c r="B98" s="101" t="s">
        <v>905</v>
      </c>
      <c r="C98" s="102" t="s">
        <v>906</v>
      </c>
      <c r="D98" s="91" t="s">
        <v>907</v>
      </c>
      <c r="E98" s="128">
        <f>SUMIF('Species Breakdown'!$F$19:$F$1016,D98,'Species Breakdown'!$M$19:$M$1016)</f>
        <v>0</v>
      </c>
      <c r="F98" s="91"/>
      <c r="G98" s="91"/>
      <c r="H98" s="91"/>
      <c r="I98" s="91"/>
    </row>
    <row r="99" spans="1:10" x14ac:dyDescent="0.3">
      <c r="A99" s="90"/>
      <c r="B99" s="101" t="s">
        <v>908</v>
      </c>
      <c r="C99" s="102" t="s">
        <v>909</v>
      </c>
      <c r="D99" s="91" t="s">
        <v>910</v>
      </c>
      <c r="E99" s="128">
        <f>SUMIF('Species Breakdown'!$F$19:$F$1016,D99,'Species Breakdown'!$M$19:$M$1016)</f>
        <v>0</v>
      </c>
      <c r="F99" s="91"/>
      <c r="G99" s="91"/>
      <c r="H99" s="91"/>
      <c r="I99" s="91"/>
    </row>
    <row r="100" spans="1:10" x14ac:dyDescent="0.3">
      <c r="A100" s="90"/>
      <c r="B100" s="101" t="s">
        <v>911</v>
      </c>
      <c r="C100" s="102" t="s">
        <v>912</v>
      </c>
      <c r="D100" s="91" t="s">
        <v>913</v>
      </c>
      <c r="E100" s="128">
        <f>SUMIF('Species Breakdown'!$F$19:$F$1016,D100,'Species Breakdown'!$M$19:$M$1016)</f>
        <v>0</v>
      </c>
      <c r="F100" s="91"/>
      <c r="G100" s="129"/>
      <c r="H100" s="91"/>
      <c r="I100" s="91"/>
    </row>
    <row r="101" spans="1:10" x14ac:dyDescent="0.3">
      <c r="A101" s="90"/>
      <c r="B101" s="101" t="s">
        <v>914</v>
      </c>
      <c r="C101" s="102" t="s">
        <v>915</v>
      </c>
      <c r="D101" s="91" t="s">
        <v>916</v>
      </c>
      <c r="E101" s="128">
        <f>SUMIF('Species Breakdown'!$F$19:$F$1016,D101,'Species Breakdown'!$M$19:$M$1016)</f>
        <v>0</v>
      </c>
      <c r="F101" s="91"/>
      <c r="G101" s="129"/>
      <c r="H101" s="91"/>
      <c r="I101" s="91"/>
      <c r="J101" s="112" t="s">
        <v>929</v>
      </c>
    </row>
    <row r="102" spans="1:10" x14ac:dyDescent="0.3">
      <c r="A102" s="90"/>
      <c r="B102" s="101" t="s">
        <v>917</v>
      </c>
      <c r="C102" s="102" t="s">
        <v>918</v>
      </c>
      <c r="D102" s="91" t="s">
        <v>919</v>
      </c>
      <c r="E102" s="128">
        <f>SUMIF('Species Breakdown'!$F$19:$F$1016,D102,'Species Breakdown'!$M$19:$M$1016)</f>
        <v>0</v>
      </c>
      <c r="F102" s="91"/>
      <c r="G102" s="129"/>
      <c r="H102" s="494" t="s">
        <v>943</v>
      </c>
      <c r="I102" s="495"/>
      <c r="J102" s="124">
        <f>SUM(E14:E49,E54:E92,E97:E104)</f>
        <v>0</v>
      </c>
    </row>
    <row r="103" spans="1:10" x14ac:dyDescent="0.3">
      <c r="A103" s="90"/>
      <c r="B103" s="113" t="s">
        <v>920</v>
      </c>
      <c r="C103" s="102" t="s">
        <v>921</v>
      </c>
      <c r="D103" s="91" t="s">
        <v>922</v>
      </c>
      <c r="E103" s="128">
        <f>SUMIF('Species Breakdown'!$F$19:$F$1016,D103,'Species Breakdown'!$M$19:$M$1016)</f>
        <v>0</v>
      </c>
      <c r="F103" s="91"/>
      <c r="G103" s="91"/>
      <c r="H103" s="494" t="s">
        <v>944</v>
      </c>
      <c r="I103" s="495"/>
      <c r="J103" s="124">
        <f>SUM(J14:J15,J20:J65,J70)</f>
        <v>0</v>
      </c>
    </row>
    <row r="104" spans="1:10" x14ac:dyDescent="0.3">
      <c r="A104" s="90"/>
      <c r="B104" s="127" t="s">
        <v>923</v>
      </c>
      <c r="C104" s="104" t="s">
        <v>924</v>
      </c>
      <c r="D104" s="105" t="s">
        <v>925</v>
      </c>
      <c r="E104" s="289">
        <f>SUMIF('Species Breakdown'!$F$19:$F$1016,D104,'Species Breakdown'!$M$19:$M$1016)</f>
        <v>0</v>
      </c>
      <c r="F104" s="91"/>
      <c r="G104" s="91"/>
      <c r="H104" s="494" t="s">
        <v>945</v>
      </c>
      <c r="I104" s="495"/>
      <c r="J104" s="124">
        <f>SUM(J75:J86)</f>
        <v>0</v>
      </c>
    </row>
    <row r="105" spans="1:10" x14ac:dyDescent="0.3">
      <c r="A105" s="90"/>
      <c r="E105" s="91"/>
      <c r="F105" s="91"/>
      <c r="G105" s="91"/>
      <c r="H105" s="91"/>
      <c r="I105" s="91"/>
    </row>
    <row r="106" spans="1:10" hidden="1" x14ac:dyDescent="0.3">
      <c r="H106" s="91"/>
      <c r="I106" s="91"/>
    </row>
    <row r="107" spans="1:10" hidden="1" x14ac:dyDescent="0.3">
      <c r="H107" s="91"/>
    </row>
  </sheetData>
  <sheetProtection algorithmName="SHA-512" hashValue="LkJJAYcvGPRMcgXwiy+0EIQ8gEhBC3pALgDbzAr+woC772cIPP35SLswPqC2qGkYY5nx/aARja0eMppHABVxFA==" saltValue="jH3XI8WDyI77/Jb1HUpdvg==" spinCount="100000" sheet="1" objects="1" scenarios="1" selectLockedCells="1" selectUnlockedCells="1"/>
  <mergeCells count="22">
    <mergeCell ref="B95:E95"/>
    <mergeCell ref="H102:I102"/>
    <mergeCell ref="H103:I103"/>
    <mergeCell ref="H104:I104"/>
    <mergeCell ref="F66:G66"/>
    <mergeCell ref="F67:G67"/>
    <mergeCell ref="G68:J68"/>
    <mergeCell ref="F71:G71"/>
    <mergeCell ref="F72:G72"/>
    <mergeCell ref="G73:J73"/>
    <mergeCell ref="G9:J10"/>
    <mergeCell ref="B52:E52"/>
    <mergeCell ref="B2:D2"/>
    <mergeCell ref="C6:D6"/>
    <mergeCell ref="C7:D7"/>
    <mergeCell ref="B9:B10"/>
    <mergeCell ref="C9:C10"/>
    <mergeCell ref="B12:E12"/>
    <mergeCell ref="G12:J12"/>
    <mergeCell ref="F16:G16"/>
    <mergeCell ref="F17:G17"/>
    <mergeCell ref="G18:J18"/>
  </mergeCells>
  <conditionalFormatting sqref="E54:E92">
    <cfRule type="cellIs" dxfId="1" priority="2" operator="greaterThan">
      <formula>0</formula>
    </cfRule>
  </conditionalFormatting>
  <conditionalFormatting sqref="J20:J65">
    <cfRule type="cellIs" dxfId="0" priority="12" operator="greaterThan">
      <formula>0</formula>
    </cfRule>
  </conditionalFormatting>
  <pageMargins left="0.23622047244094491" right="0.23622047244094491"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42B6C-3286-45DC-8DED-516103540FE8}">
  <sheetPr>
    <tabColor theme="1"/>
  </sheetPr>
  <dimension ref="A1:O201"/>
  <sheetViews>
    <sheetView workbookViewId="0">
      <selection activeCell="J3" sqref="J3"/>
    </sheetView>
  </sheetViews>
  <sheetFormatPr defaultRowHeight="14.5" x14ac:dyDescent="0.35"/>
  <cols>
    <col min="1" max="5" width="14.1796875" customWidth="1"/>
    <col min="6" max="8" width="23.26953125" customWidth="1"/>
    <col min="9" max="9" width="33.54296875" customWidth="1"/>
    <col min="10" max="10" width="21.54296875" customWidth="1"/>
    <col min="11" max="11" width="61.54296875" customWidth="1"/>
    <col min="12" max="12" width="50.453125" customWidth="1"/>
  </cols>
  <sheetData>
    <row r="1" spans="1:15" ht="15" thickBot="1" x14ac:dyDescent="0.4">
      <c r="A1" s="171" t="s">
        <v>946</v>
      </c>
      <c r="B1" s="172"/>
      <c r="C1" s="172"/>
      <c r="D1" s="172"/>
      <c r="E1" s="173"/>
      <c r="F1" s="171" t="s">
        <v>947</v>
      </c>
      <c r="G1" s="172"/>
      <c r="H1" s="172"/>
      <c r="I1" s="173"/>
      <c r="J1" s="174" t="s">
        <v>948</v>
      </c>
      <c r="K1" s="314" t="s">
        <v>198</v>
      </c>
      <c r="L1" s="315"/>
      <c r="M1" s="179"/>
      <c r="N1" s="285" t="s">
        <v>949</v>
      </c>
      <c r="O1" s="285"/>
    </row>
    <row r="2" spans="1:15" ht="72.5" x14ac:dyDescent="0.35">
      <c r="A2" s="8" t="s">
        <v>950</v>
      </c>
      <c r="B2" s="8" t="s">
        <v>951</v>
      </c>
      <c r="C2" s="8" t="s">
        <v>952</v>
      </c>
      <c r="D2" s="8" t="s">
        <v>953</v>
      </c>
      <c r="E2" s="8" t="s">
        <v>77</v>
      </c>
      <c r="F2" s="8" t="s">
        <v>954</v>
      </c>
      <c r="G2" s="8" t="s">
        <v>955</v>
      </c>
      <c r="H2" s="8" t="s">
        <v>956</v>
      </c>
      <c r="I2" s="8" t="s">
        <v>957</v>
      </c>
      <c r="J2" s="8" t="s">
        <v>121</v>
      </c>
      <c r="K2" s="8" t="s">
        <v>958</v>
      </c>
      <c r="L2" s="8" t="s">
        <v>959</v>
      </c>
      <c r="M2" s="8" t="s">
        <v>960</v>
      </c>
      <c r="N2" s="296" t="s">
        <v>494</v>
      </c>
      <c r="O2" t="s">
        <v>961</v>
      </c>
    </row>
    <row r="3" spans="1:15" ht="72.5" x14ac:dyDescent="0.35">
      <c r="A3" s="9" t="s">
        <v>962</v>
      </c>
      <c r="B3" s="8" t="s">
        <v>963</v>
      </c>
      <c r="C3" s="9" t="s">
        <v>964</v>
      </c>
      <c r="D3" s="9" t="s">
        <v>965</v>
      </c>
      <c r="E3" s="9" t="s">
        <v>966</v>
      </c>
      <c r="F3" t="s">
        <v>967</v>
      </c>
      <c r="G3" s="9" t="s">
        <v>968</v>
      </c>
      <c r="H3" s="9" t="s">
        <v>202</v>
      </c>
      <c r="I3" t="s">
        <v>969</v>
      </c>
      <c r="J3" s="9" t="s">
        <v>203</v>
      </c>
      <c r="K3" t="s">
        <v>970</v>
      </c>
      <c r="L3" t="s">
        <v>208</v>
      </c>
      <c r="M3" t="s">
        <v>214</v>
      </c>
      <c r="N3" s="297" t="s">
        <v>500</v>
      </c>
      <c r="O3" t="s">
        <v>961</v>
      </c>
    </row>
    <row r="4" spans="1:15" ht="87" x14ac:dyDescent="0.35">
      <c r="A4" s="9" t="s">
        <v>971</v>
      </c>
      <c r="B4" t="s">
        <v>202</v>
      </c>
      <c r="C4" s="9" t="s">
        <v>972</v>
      </c>
      <c r="D4" s="9" t="s">
        <v>973</v>
      </c>
      <c r="E4" s="9" t="s">
        <v>974</v>
      </c>
      <c r="F4" t="s">
        <v>975</v>
      </c>
      <c r="G4" s="9" t="s">
        <v>976</v>
      </c>
      <c r="H4" s="9" t="s">
        <v>977</v>
      </c>
      <c r="I4" t="s">
        <v>978</v>
      </c>
      <c r="J4" s="9" t="s">
        <v>979</v>
      </c>
      <c r="K4" t="s">
        <v>980</v>
      </c>
      <c r="L4" t="s">
        <v>981</v>
      </c>
      <c r="M4" t="s">
        <v>982</v>
      </c>
      <c r="N4" s="298" t="s">
        <v>506</v>
      </c>
      <c r="O4" t="s">
        <v>961</v>
      </c>
    </row>
    <row r="5" spans="1:15" ht="145" x14ac:dyDescent="0.35">
      <c r="A5" s="9" t="s">
        <v>983</v>
      </c>
      <c r="B5" s="9" t="s">
        <v>977</v>
      </c>
      <c r="C5" s="9" t="s">
        <v>984</v>
      </c>
      <c r="D5" s="9" t="s">
        <v>985</v>
      </c>
      <c r="E5" s="9"/>
      <c r="F5" t="s">
        <v>986</v>
      </c>
      <c r="G5" s="9" t="s">
        <v>972</v>
      </c>
      <c r="H5" s="8" t="s">
        <v>987</v>
      </c>
      <c r="J5" t="s">
        <v>988</v>
      </c>
      <c r="K5" t="s">
        <v>989</v>
      </c>
      <c r="L5" t="s">
        <v>990</v>
      </c>
      <c r="M5" t="s">
        <v>991</v>
      </c>
      <c r="N5" s="297" t="s">
        <v>509</v>
      </c>
      <c r="O5" t="s">
        <v>961</v>
      </c>
    </row>
    <row r="6" spans="1:15" ht="72.5" x14ac:dyDescent="0.35">
      <c r="C6" s="9" t="s">
        <v>992</v>
      </c>
      <c r="G6" s="9" t="s">
        <v>993</v>
      </c>
      <c r="H6" s="9" t="s">
        <v>994</v>
      </c>
      <c r="K6" t="s">
        <v>995</v>
      </c>
      <c r="L6" t="s">
        <v>996</v>
      </c>
      <c r="N6" s="297" t="s">
        <v>512</v>
      </c>
      <c r="O6" t="s">
        <v>961</v>
      </c>
    </row>
    <row r="7" spans="1:15" ht="58" x14ac:dyDescent="0.35">
      <c r="C7" s="9" t="s">
        <v>997</v>
      </c>
      <c r="G7" s="9" t="s">
        <v>998</v>
      </c>
      <c r="H7" s="9" t="s">
        <v>999</v>
      </c>
      <c r="K7" t="s">
        <v>1000</v>
      </c>
      <c r="L7" t="s">
        <v>1001</v>
      </c>
      <c r="N7" s="297" t="s">
        <v>516</v>
      </c>
      <c r="O7" t="s">
        <v>961</v>
      </c>
    </row>
    <row r="8" spans="1:15" x14ac:dyDescent="0.35">
      <c r="G8" s="9" t="s">
        <v>1002</v>
      </c>
      <c r="K8" t="s">
        <v>1003</v>
      </c>
      <c r="L8" t="s">
        <v>1004</v>
      </c>
      <c r="N8" s="297" t="s">
        <v>519</v>
      </c>
      <c r="O8" t="s">
        <v>961</v>
      </c>
    </row>
    <row r="9" spans="1:15" ht="43.5" x14ac:dyDescent="0.35">
      <c r="G9" s="9" t="s">
        <v>1005</v>
      </c>
      <c r="K9" t="s">
        <v>1006</v>
      </c>
      <c r="N9" s="297" t="s">
        <v>524</v>
      </c>
      <c r="O9" t="s">
        <v>961</v>
      </c>
    </row>
    <row r="10" spans="1:15" x14ac:dyDescent="0.35">
      <c r="G10" s="9" t="s">
        <v>1007</v>
      </c>
      <c r="K10" t="s">
        <v>1008</v>
      </c>
      <c r="N10" s="297" t="s">
        <v>529</v>
      </c>
      <c r="O10" t="s">
        <v>961</v>
      </c>
    </row>
    <row r="11" spans="1:15" x14ac:dyDescent="0.35">
      <c r="G11" s="9" t="s">
        <v>1009</v>
      </c>
      <c r="K11" t="s">
        <v>1010</v>
      </c>
      <c r="N11" s="297" t="s">
        <v>376</v>
      </c>
      <c r="O11" t="s">
        <v>961</v>
      </c>
    </row>
    <row r="12" spans="1:15" x14ac:dyDescent="0.35">
      <c r="G12" s="9" t="s">
        <v>1011</v>
      </c>
      <c r="K12" t="s">
        <v>1012</v>
      </c>
      <c r="N12" s="297" t="s">
        <v>546</v>
      </c>
      <c r="O12" t="s">
        <v>961</v>
      </c>
    </row>
    <row r="13" spans="1:15" x14ac:dyDescent="0.35">
      <c r="G13" s="9" t="s">
        <v>1013</v>
      </c>
      <c r="K13" t="s">
        <v>1014</v>
      </c>
      <c r="N13" s="297" t="s">
        <v>552</v>
      </c>
      <c r="O13" t="s">
        <v>961</v>
      </c>
    </row>
    <row r="14" spans="1:15" x14ac:dyDescent="0.35">
      <c r="G14" s="9" t="s">
        <v>1015</v>
      </c>
      <c r="K14" t="s">
        <v>1016</v>
      </c>
      <c r="N14" s="297" t="s">
        <v>558</v>
      </c>
      <c r="O14" t="s">
        <v>961</v>
      </c>
    </row>
    <row r="15" spans="1:15" x14ac:dyDescent="0.35">
      <c r="K15" t="s">
        <v>1017</v>
      </c>
      <c r="N15" s="297" t="s">
        <v>564</v>
      </c>
      <c r="O15" t="s">
        <v>961</v>
      </c>
    </row>
    <row r="16" spans="1:15" x14ac:dyDescent="0.35">
      <c r="K16" t="s">
        <v>1018</v>
      </c>
      <c r="N16" s="297" t="s">
        <v>570</v>
      </c>
      <c r="O16" t="s">
        <v>961</v>
      </c>
    </row>
    <row r="17" spans="11:15" x14ac:dyDescent="0.35">
      <c r="K17" t="s">
        <v>1019</v>
      </c>
      <c r="N17" s="297" t="s">
        <v>576</v>
      </c>
      <c r="O17" t="s">
        <v>961</v>
      </c>
    </row>
    <row r="18" spans="11:15" x14ac:dyDescent="0.35">
      <c r="K18" t="s">
        <v>1020</v>
      </c>
      <c r="N18" s="297" t="s">
        <v>582</v>
      </c>
      <c r="O18" t="s">
        <v>961</v>
      </c>
    </row>
    <row r="19" spans="11:15" x14ac:dyDescent="0.35">
      <c r="K19" t="s">
        <v>1021</v>
      </c>
      <c r="N19" s="297" t="s">
        <v>588</v>
      </c>
      <c r="O19" t="s">
        <v>961</v>
      </c>
    </row>
    <row r="20" spans="11:15" x14ac:dyDescent="0.35">
      <c r="K20" t="s">
        <v>1022</v>
      </c>
      <c r="N20" s="297" t="s">
        <v>594</v>
      </c>
      <c r="O20" t="s">
        <v>961</v>
      </c>
    </row>
    <row r="21" spans="11:15" x14ac:dyDescent="0.35">
      <c r="K21" t="s">
        <v>1023</v>
      </c>
      <c r="N21" s="297" t="s">
        <v>600</v>
      </c>
      <c r="O21" t="s">
        <v>961</v>
      </c>
    </row>
    <row r="22" spans="11:15" x14ac:dyDescent="0.35">
      <c r="K22" t="s">
        <v>1024</v>
      </c>
      <c r="N22" s="297" t="s">
        <v>606</v>
      </c>
      <c r="O22" t="s">
        <v>961</v>
      </c>
    </row>
    <row r="23" spans="11:15" x14ac:dyDescent="0.35">
      <c r="K23" t="s">
        <v>1025</v>
      </c>
      <c r="N23" s="297" t="s">
        <v>612</v>
      </c>
      <c r="O23" t="s">
        <v>961</v>
      </c>
    </row>
    <row r="24" spans="11:15" x14ac:dyDescent="0.35">
      <c r="K24" t="s">
        <v>1026</v>
      </c>
      <c r="N24" s="297" t="s">
        <v>618</v>
      </c>
      <c r="O24" t="s">
        <v>961</v>
      </c>
    </row>
    <row r="25" spans="11:15" x14ac:dyDescent="0.35">
      <c r="K25" t="s">
        <v>1027</v>
      </c>
      <c r="N25" s="297" t="s">
        <v>624</v>
      </c>
      <c r="O25" t="s">
        <v>961</v>
      </c>
    </row>
    <row r="26" spans="11:15" x14ac:dyDescent="0.35">
      <c r="K26" t="s">
        <v>1028</v>
      </c>
      <c r="N26" s="297" t="s">
        <v>630</v>
      </c>
      <c r="O26" t="s">
        <v>961</v>
      </c>
    </row>
    <row r="27" spans="11:15" x14ac:dyDescent="0.35">
      <c r="K27" t="s">
        <v>1029</v>
      </c>
      <c r="N27" s="297" t="s">
        <v>636</v>
      </c>
      <c r="O27" t="s">
        <v>961</v>
      </c>
    </row>
    <row r="28" spans="11:15" x14ac:dyDescent="0.35">
      <c r="K28" t="s">
        <v>1030</v>
      </c>
      <c r="N28" s="297" t="s">
        <v>642</v>
      </c>
      <c r="O28" t="s">
        <v>961</v>
      </c>
    </row>
    <row r="29" spans="11:15" x14ac:dyDescent="0.35">
      <c r="K29" t="s">
        <v>1031</v>
      </c>
      <c r="N29" s="297" t="s">
        <v>648</v>
      </c>
      <c r="O29" t="s">
        <v>961</v>
      </c>
    </row>
    <row r="30" spans="11:15" x14ac:dyDescent="0.35">
      <c r="K30" t="s">
        <v>1032</v>
      </c>
      <c r="N30" s="297" t="s">
        <v>654</v>
      </c>
      <c r="O30" t="s">
        <v>961</v>
      </c>
    </row>
    <row r="31" spans="11:15" x14ac:dyDescent="0.35">
      <c r="K31" t="s">
        <v>1033</v>
      </c>
      <c r="N31" s="297" t="s">
        <v>660</v>
      </c>
      <c r="O31" t="s">
        <v>961</v>
      </c>
    </row>
    <row r="32" spans="11:15" x14ac:dyDescent="0.35">
      <c r="K32" t="s">
        <v>174</v>
      </c>
      <c r="N32" s="297" t="s">
        <v>666</v>
      </c>
      <c r="O32" t="s">
        <v>961</v>
      </c>
    </row>
    <row r="33" spans="14:15" x14ac:dyDescent="0.35">
      <c r="N33" s="297" t="s">
        <v>672</v>
      </c>
      <c r="O33" t="s">
        <v>961</v>
      </c>
    </row>
    <row r="34" spans="14:15" x14ac:dyDescent="0.35">
      <c r="N34" s="297" t="s">
        <v>678</v>
      </c>
      <c r="O34" t="s">
        <v>961</v>
      </c>
    </row>
    <row r="35" spans="14:15" x14ac:dyDescent="0.35">
      <c r="N35" s="297" t="s">
        <v>684</v>
      </c>
      <c r="O35" t="s">
        <v>961</v>
      </c>
    </row>
    <row r="36" spans="14:15" x14ac:dyDescent="0.35">
      <c r="N36" s="297" t="s">
        <v>690</v>
      </c>
      <c r="O36" t="s">
        <v>961</v>
      </c>
    </row>
    <row r="37" spans="14:15" x14ac:dyDescent="0.35">
      <c r="N37" s="297" t="s">
        <v>696</v>
      </c>
      <c r="O37" t="s">
        <v>961</v>
      </c>
    </row>
    <row r="38" spans="14:15" x14ac:dyDescent="0.35">
      <c r="N38" s="297" t="s">
        <v>714</v>
      </c>
      <c r="O38" t="s">
        <v>1034</v>
      </c>
    </row>
    <row r="39" spans="14:15" x14ac:dyDescent="0.35">
      <c r="N39" s="297" t="s">
        <v>719</v>
      </c>
      <c r="O39" t="s">
        <v>1034</v>
      </c>
    </row>
    <row r="40" spans="14:15" x14ac:dyDescent="0.35">
      <c r="N40" s="297" t="s">
        <v>725</v>
      </c>
      <c r="O40" t="s">
        <v>1034</v>
      </c>
    </row>
    <row r="41" spans="14:15" x14ac:dyDescent="0.35">
      <c r="N41" s="297" t="s">
        <v>731</v>
      </c>
      <c r="O41" t="s">
        <v>1034</v>
      </c>
    </row>
    <row r="42" spans="14:15" x14ac:dyDescent="0.35">
      <c r="N42" s="297" t="s">
        <v>737</v>
      </c>
      <c r="O42" t="s">
        <v>1034</v>
      </c>
    </row>
    <row r="43" spans="14:15" x14ac:dyDescent="0.35">
      <c r="N43" s="297" t="s">
        <v>743</v>
      </c>
      <c r="O43" t="s">
        <v>1034</v>
      </c>
    </row>
    <row r="44" spans="14:15" x14ac:dyDescent="0.35">
      <c r="N44" s="297" t="s">
        <v>749</v>
      </c>
      <c r="O44" t="s">
        <v>1034</v>
      </c>
    </row>
    <row r="45" spans="14:15" x14ac:dyDescent="0.35">
      <c r="N45" s="297" t="s">
        <v>755</v>
      </c>
      <c r="O45" t="s">
        <v>1034</v>
      </c>
    </row>
    <row r="46" spans="14:15" x14ac:dyDescent="0.35">
      <c r="N46" s="297" t="s">
        <v>761</v>
      </c>
      <c r="O46" t="s">
        <v>1034</v>
      </c>
    </row>
    <row r="47" spans="14:15" x14ac:dyDescent="0.35">
      <c r="N47" s="297" t="s">
        <v>767</v>
      </c>
      <c r="O47" t="s">
        <v>1034</v>
      </c>
    </row>
    <row r="48" spans="14:15" x14ac:dyDescent="0.35">
      <c r="N48" s="297" t="s">
        <v>773</v>
      </c>
      <c r="O48" t="s">
        <v>1034</v>
      </c>
    </row>
    <row r="49" spans="14:15" x14ac:dyDescent="0.35">
      <c r="N49" s="297" t="s">
        <v>779</v>
      </c>
      <c r="O49" t="s">
        <v>1034</v>
      </c>
    </row>
    <row r="50" spans="14:15" x14ac:dyDescent="0.35">
      <c r="N50" s="297" t="s">
        <v>782</v>
      </c>
      <c r="O50" t="s">
        <v>1034</v>
      </c>
    </row>
    <row r="51" spans="14:15" x14ac:dyDescent="0.35">
      <c r="N51" s="297" t="s">
        <v>785</v>
      </c>
      <c r="O51" t="s">
        <v>1034</v>
      </c>
    </row>
    <row r="52" spans="14:15" x14ac:dyDescent="0.35">
      <c r="N52" s="297" t="s">
        <v>789</v>
      </c>
      <c r="O52" t="s">
        <v>1034</v>
      </c>
    </row>
    <row r="53" spans="14:15" x14ac:dyDescent="0.35">
      <c r="N53" s="297" t="s">
        <v>792</v>
      </c>
      <c r="O53" t="s">
        <v>1034</v>
      </c>
    </row>
    <row r="54" spans="14:15" x14ac:dyDescent="0.35">
      <c r="N54" s="297" t="s">
        <v>798</v>
      </c>
      <c r="O54" t="s">
        <v>1034</v>
      </c>
    </row>
    <row r="55" spans="14:15" x14ac:dyDescent="0.35">
      <c r="N55" s="297" t="s">
        <v>801</v>
      </c>
      <c r="O55" t="s">
        <v>1034</v>
      </c>
    </row>
    <row r="56" spans="14:15" x14ac:dyDescent="0.35">
      <c r="N56" s="297" t="s">
        <v>804</v>
      </c>
      <c r="O56" t="s">
        <v>1034</v>
      </c>
    </row>
    <row r="57" spans="14:15" x14ac:dyDescent="0.35">
      <c r="N57" s="297" t="s">
        <v>808</v>
      </c>
      <c r="O57" t="s">
        <v>1034</v>
      </c>
    </row>
    <row r="58" spans="14:15" x14ac:dyDescent="0.35">
      <c r="N58" s="297" t="s">
        <v>811</v>
      </c>
      <c r="O58" t="s">
        <v>1034</v>
      </c>
    </row>
    <row r="59" spans="14:15" x14ac:dyDescent="0.35">
      <c r="N59" s="297" t="s">
        <v>816</v>
      </c>
      <c r="O59" t="s">
        <v>1034</v>
      </c>
    </row>
    <row r="60" spans="14:15" x14ac:dyDescent="0.35">
      <c r="N60" s="297" t="s">
        <v>822</v>
      </c>
      <c r="O60" t="s">
        <v>1034</v>
      </c>
    </row>
    <row r="61" spans="14:15" x14ac:dyDescent="0.35">
      <c r="N61" s="297" t="s">
        <v>828</v>
      </c>
      <c r="O61" t="s">
        <v>1034</v>
      </c>
    </row>
    <row r="62" spans="14:15" x14ac:dyDescent="0.35">
      <c r="N62" s="297" t="s">
        <v>834</v>
      </c>
      <c r="O62" t="s">
        <v>1034</v>
      </c>
    </row>
    <row r="63" spans="14:15" x14ac:dyDescent="0.35">
      <c r="N63" s="297" t="s">
        <v>840</v>
      </c>
      <c r="O63" t="s">
        <v>1034</v>
      </c>
    </row>
    <row r="64" spans="14:15" x14ac:dyDescent="0.35">
      <c r="N64" s="297" t="s">
        <v>846</v>
      </c>
      <c r="O64" t="s">
        <v>1034</v>
      </c>
    </row>
    <row r="65" spans="14:15" x14ac:dyDescent="0.35">
      <c r="N65" s="297" t="s">
        <v>852</v>
      </c>
      <c r="O65" t="s">
        <v>1034</v>
      </c>
    </row>
    <row r="66" spans="14:15" x14ac:dyDescent="0.35">
      <c r="N66" s="297" t="s">
        <v>858</v>
      </c>
      <c r="O66" t="s">
        <v>1034</v>
      </c>
    </row>
    <row r="67" spans="14:15" x14ac:dyDescent="0.35">
      <c r="N67" s="297" t="s">
        <v>864</v>
      </c>
      <c r="O67" t="s">
        <v>1034</v>
      </c>
    </row>
    <row r="68" spans="14:15" x14ac:dyDescent="0.35">
      <c r="N68" s="297" t="s">
        <v>870</v>
      </c>
      <c r="O68" t="s">
        <v>1034</v>
      </c>
    </row>
    <row r="69" spans="14:15" x14ac:dyDescent="0.35">
      <c r="N69" s="297" t="s">
        <v>876</v>
      </c>
      <c r="O69" t="s">
        <v>1034</v>
      </c>
    </row>
    <row r="70" spans="14:15" x14ac:dyDescent="0.35">
      <c r="N70" s="297" t="s">
        <v>882</v>
      </c>
      <c r="O70" t="s">
        <v>1034</v>
      </c>
    </row>
    <row r="71" spans="14:15" x14ac:dyDescent="0.35">
      <c r="N71" s="297" t="s">
        <v>885</v>
      </c>
      <c r="O71" t="s">
        <v>1034</v>
      </c>
    </row>
    <row r="72" spans="14:15" x14ac:dyDescent="0.35">
      <c r="N72" s="297" t="s">
        <v>888</v>
      </c>
      <c r="O72" t="s">
        <v>1034</v>
      </c>
    </row>
    <row r="73" spans="14:15" x14ac:dyDescent="0.35">
      <c r="N73" s="297" t="s">
        <v>891</v>
      </c>
      <c r="O73" t="s">
        <v>1034</v>
      </c>
    </row>
    <row r="74" spans="14:15" x14ac:dyDescent="0.35">
      <c r="N74" s="297" t="s">
        <v>894</v>
      </c>
      <c r="O74" t="s">
        <v>1034</v>
      </c>
    </row>
    <row r="75" spans="14:15" x14ac:dyDescent="0.35">
      <c r="N75" s="297" t="s">
        <v>897</v>
      </c>
      <c r="O75" t="s">
        <v>1034</v>
      </c>
    </row>
    <row r="76" spans="14:15" x14ac:dyDescent="0.35">
      <c r="N76" s="297" t="s">
        <v>900</v>
      </c>
      <c r="O76" t="s">
        <v>1034</v>
      </c>
    </row>
    <row r="77" spans="14:15" x14ac:dyDescent="0.35">
      <c r="N77" s="297" t="s">
        <v>904</v>
      </c>
      <c r="O77" t="s">
        <v>1035</v>
      </c>
    </row>
    <row r="78" spans="14:15" x14ac:dyDescent="0.35">
      <c r="N78" s="297" t="s">
        <v>907</v>
      </c>
      <c r="O78" t="s">
        <v>1035</v>
      </c>
    </row>
    <row r="79" spans="14:15" x14ac:dyDescent="0.35">
      <c r="N79" s="297" t="s">
        <v>910</v>
      </c>
      <c r="O79" t="s">
        <v>1035</v>
      </c>
    </row>
    <row r="80" spans="14:15" x14ac:dyDescent="0.35">
      <c r="N80" s="297" t="s">
        <v>913</v>
      </c>
      <c r="O80" t="s">
        <v>1035</v>
      </c>
    </row>
    <row r="81" spans="14:15" x14ac:dyDescent="0.35">
      <c r="N81" s="297" t="s">
        <v>916</v>
      </c>
      <c r="O81" t="s">
        <v>1035</v>
      </c>
    </row>
    <row r="82" spans="14:15" x14ac:dyDescent="0.35">
      <c r="N82" s="297" t="s">
        <v>919</v>
      </c>
      <c r="O82" t="s">
        <v>1035</v>
      </c>
    </row>
    <row r="83" spans="14:15" x14ac:dyDescent="0.35">
      <c r="N83" s="297" t="s">
        <v>922</v>
      </c>
      <c r="O83" t="s">
        <v>1035</v>
      </c>
    </row>
    <row r="84" spans="14:15" x14ac:dyDescent="0.35">
      <c r="N84" s="297" t="s">
        <v>925</v>
      </c>
      <c r="O84" t="s">
        <v>1035</v>
      </c>
    </row>
    <row r="85" spans="14:15" x14ac:dyDescent="0.35">
      <c r="N85" s="297" t="s">
        <v>497</v>
      </c>
      <c r="O85" t="s">
        <v>1036</v>
      </c>
    </row>
    <row r="86" spans="14:15" x14ac:dyDescent="0.35">
      <c r="N86" s="297" t="s">
        <v>503</v>
      </c>
      <c r="O86" t="s">
        <v>1036</v>
      </c>
    </row>
    <row r="87" spans="14:15" x14ac:dyDescent="0.35">
      <c r="N87" s="297" t="s">
        <v>521</v>
      </c>
      <c r="O87" t="s">
        <v>1037</v>
      </c>
    </row>
    <row r="88" spans="14:15" x14ac:dyDescent="0.35">
      <c r="N88" s="297" t="s">
        <v>526</v>
      </c>
      <c r="O88" t="s">
        <v>1037</v>
      </c>
    </row>
    <row r="89" spans="14:15" x14ac:dyDescent="0.35">
      <c r="N89" s="297" t="s">
        <v>532</v>
      </c>
      <c r="O89" t="s">
        <v>1037</v>
      </c>
    </row>
    <row r="90" spans="14:15" x14ac:dyDescent="0.35">
      <c r="N90" s="297" t="s">
        <v>537</v>
      </c>
      <c r="O90" t="s">
        <v>1037</v>
      </c>
    </row>
    <row r="91" spans="14:15" x14ac:dyDescent="0.35">
      <c r="N91" s="297" t="s">
        <v>543</v>
      </c>
      <c r="O91" t="s">
        <v>1037</v>
      </c>
    </row>
    <row r="92" spans="14:15" x14ac:dyDescent="0.35">
      <c r="N92" s="297" t="s">
        <v>549</v>
      </c>
      <c r="O92" t="s">
        <v>1037</v>
      </c>
    </row>
    <row r="93" spans="14:15" x14ac:dyDescent="0.35">
      <c r="N93" s="297" t="s">
        <v>555</v>
      </c>
      <c r="O93" t="s">
        <v>1037</v>
      </c>
    </row>
    <row r="94" spans="14:15" x14ac:dyDescent="0.35">
      <c r="N94" s="297" t="s">
        <v>561</v>
      </c>
      <c r="O94" t="s">
        <v>1037</v>
      </c>
    </row>
    <row r="95" spans="14:15" x14ac:dyDescent="0.35">
      <c r="N95" s="297" t="s">
        <v>567</v>
      </c>
      <c r="O95" t="s">
        <v>1037</v>
      </c>
    </row>
    <row r="96" spans="14:15" x14ac:dyDescent="0.35">
      <c r="N96" s="297" t="s">
        <v>573</v>
      </c>
      <c r="O96" t="s">
        <v>1037</v>
      </c>
    </row>
    <row r="97" spans="14:15" x14ac:dyDescent="0.35">
      <c r="N97" s="297" t="s">
        <v>579</v>
      </c>
      <c r="O97" t="s">
        <v>1037</v>
      </c>
    </row>
    <row r="98" spans="14:15" x14ac:dyDescent="0.35">
      <c r="N98" s="297" t="s">
        <v>585</v>
      </c>
      <c r="O98" t="s">
        <v>1037</v>
      </c>
    </row>
    <row r="99" spans="14:15" x14ac:dyDescent="0.35">
      <c r="N99" s="297" t="s">
        <v>591</v>
      </c>
      <c r="O99" t="s">
        <v>1037</v>
      </c>
    </row>
    <row r="100" spans="14:15" x14ac:dyDescent="0.35">
      <c r="N100" s="297" t="s">
        <v>597</v>
      </c>
      <c r="O100" t="s">
        <v>1037</v>
      </c>
    </row>
    <row r="101" spans="14:15" x14ac:dyDescent="0.35">
      <c r="N101" s="297" t="s">
        <v>603</v>
      </c>
      <c r="O101" t="s">
        <v>1037</v>
      </c>
    </row>
    <row r="102" spans="14:15" x14ac:dyDescent="0.35">
      <c r="N102" s="297" t="s">
        <v>609</v>
      </c>
      <c r="O102" t="s">
        <v>1037</v>
      </c>
    </row>
    <row r="103" spans="14:15" x14ac:dyDescent="0.35">
      <c r="N103" s="297" t="s">
        <v>615</v>
      </c>
      <c r="O103" t="s">
        <v>1037</v>
      </c>
    </row>
    <row r="104" spans="14:15" x14ac:dyDescent="0.35">
      <c r="N104" s="297" t="s">
        <v>621</v>
      </c>
      <c r="O104" t="s">
        <v>1037</v>
      </c>
    </row>
    <row r="105" spans="14:15" x14ac:dyDescent="0.35">
      <c r="N105" s="297" t="s">
        <v>627</v>
      </c>
      <c r="O105" t="s">
        <v>1037</v>
      </c>
    </row>
    <row r="106" spans="14:15" x14ac:dyDescent="0.35">
      <c r="N106" s="297" t="s">
        <v>633</v>
      </c>
      <c r="O106" t="s">
        <v>1037</v>
      </c>
    </row>
    <row r="107" spans="14:15" x14ac:dyDescent="0.35">
      <c r="N107" s="297" t="s">
        <v>639</v>
      </c>
      <c r="O107" t="s">
        <v>1037</v>
      </c>
    </row>
    <row r="108" spans="14:15" x14ac:dyDescent="0.35">
      <c r="N108" s="297" t="s">
        <v>645</v>
      </c>
      <c r="O108" t="s">
        <v>1037</v>
      </c>
    </row>
    <row r="109" spans="14:15" x14ac:dyDescent="0.35">
      <c r="N109" s="299" t="s">
        <v>651</v>
      </c>
      <c r="O109" t="s">
        <v>1037</v>
      </c>
    </row>
    <row r="110" spans="14:15" x14ac:dyDescent="0.35">
      <c r="N110" s="299" t="s">
        <v>657</v>
      </c>
      <c r="O110" t="s">
        <v>1037</v>
      </c>
    </row>
    <row r="111" spans="14:15" x14ac:dyDescent="0.35">
      <c r="N111" s="299" t="s">
        <v>663</v>
      </c>
      <c r="O111" t="s">
        <v>1037</v>
      </c>
    </row>
    <row r="112" spans="14:15" x14ac:dyDescent="0.35">
      <c r="N112" s="299" t="s">
        <v>669</v>
      </c>
      <c r="O112" t="s">
        <v>1037</v>
      </c>
    </row>
    <row r="113" spans="14:15" x14ac:dyDescent="0.35">
      <c r="N113" s="299" t="s">
        <v>675</v>
      </c>
      <c r="O113" t="s">
        <v>1037</v>
      </c>
    </row>
    <row r="114" spans="14:15" x14ac:dyDescent="0.35">
      <c r="N114" s="299" t="s">
        <v>681</v>
      </c>
      <c r="O114" t="s">
        <v>1037</v>
      </c>
    </row>
    <row r="115" spans="14:15" x14ac:dyDescent="0.35">
      <c r="N115" s="299" t="s">
        <v>687</v>
      </c>
      <c r="O115" t="s">
        <v>1037</v>
      </c>
    </row>
    <row r="116" spans="14:15" x14ac:dyDescent="0.35">
      <c r="N116" s="299" t="s">
        <v>693</v>
      </c>
      <c r="O116" t="s">
        <v>1037</v>
      </c>
    </row>
    <row r="117" spans="14:15" x14ac:dyDescent="0.35">
      <c r="N117" s="299" t="s">
        <v>699</v>
      </c>
      <c r="O117" t="s">
        <v>1037</v>
      </c>
    </row>
    <row r="118" spans="14:15" x14ac:dyDescent="0.35">
      <c r="N118" s="299" t="s">
        <v>702</v>
      </c>
      <c r="O118" t="s">
        <v>1037</v>
      </c>
    </row>
    <row r="119" spans="14:15" x14ac:dyDescent="0.35">
      <c r="N119" s="299" t="s">
        <v>705</v>
      </c>
      <c r="O119" t="s">
        <v>1037</v>
      </c>
    </row>
    <row r="120" spans="14:15" x14ac:dyDescent="0.35">
      <c r="N120" s="299" t="s">
        <v>709</v>
      </c>
      <c r="O120" t="s">
        <v>1037</v>
      </c>
    </row>
    <row r="121" spans="14:15" x14ac:dyDescent="0.35">
      <c r="N121" s="299" t="s">
        <v>712</v>
      </c>
      <c r="O121" t="s">
        <v>1037</v>
      </c>
    </row>
    <row r="122" spans="14:15" x14ac:dyDescent="0.35">
      <c r="N122" s="299" t="s">
        <v>717</v>
      </c>
      <c r="O122" t="s">
        <v>1037</v>
      </c>
    </row>
    <row r="123" spans="14:15" x14ac:dyDescent="0.35">
      <c r="N123" s="299" t="s">
        <v>722</v>
      </c>
      <c r="O123" t="s">
        <v>1037</v>
      </c>
    </row>
    <row r="124" spans="14:15" x14ac:dyDescent="0.35">
      <c r="N124" s="299" t="s">
        <v>728</v>
      </c>
      <c r="O124" t="s">
        <v>1037</v>
      </c>
    </row>
    <row r="125" spans="14:15" x14ac:dyDescent="0.35">
      <c r="N125" s="299" t="s">
        <v>734</v>
      </c>
      <c r="O125" t="s">
        <v>1037</v>
      </c>
    </row>
    <row r="126" spans="14:15" x14ac:dyDescent="0.35">
      <c r="N126" s="299" t="s">
        <v>740</v>
      </c>
      <c r="O126" t="s">
        <v>1037</v>
      </c>
    </row>
    <row r="127" spans="14:15" x14ac:dyDescent="0.35">
      <c r="N127" s="299" t="s">
        <v>746</v>
      </c>
      <c r="O127" t="s">
        <v>1037</v>
      </c>
    </row>
    <row r="128" spans="14:15" x14ac:dyDescent="0.35">
      <c r="N128" s="299" t="s">
        <v>752</v>
      </c>
      <c r="O128" t="s">
        <v>1037</v>
      </c>
    </row>
    <row r="129" spans="14:15" x14ac:dyDescent="0.35">
      <c r="N129" s="299" t="s">
        <v>758</v>
      </c>
      <c r="O129" t="s">
        <v>1037</v>
      </c>
    </row>
    <row r="130" spans="14:15" x14ac:dyDescent="0.35">
      <c r="N130" s="299" t="s">
        <v>764</v>
      </c>
      <c r="O130" t="s">
        <v>1037</v>
      </c>
    </row>
    <row r="131" spans="14:15" x14ac:dyDescent="0.35">
      <c r="N131" s="299" t="s">
        <v>770</v>
      </c>
      <c r="O131" t="s">
        <v>1037</v>
      </c>
    </row>
    <row r="132" spans="14:15" x14ac:dyDescent="0.35">
      <c r="N132" s="299" t="s">
        <v>776</v>
      </c>
      <c r="O132" t="s">
        <v>1037</v>
      </c>
    </row>
    <row r="133" spans="14:15" x14ac:dyDescent="0.35">
      <c r="N133" s="299" t="s">
        <v>795</v>
      </c>
      <c r="O133" t="s">
        <v>1038</v>
      </c>
    </row>
    <row r="134" spans="14:15" x14ac:dyDescent="0.35">
      <c r="N134" s="299" t="s">
        <v>813</v>
      </c>
      <c r="O134" t="s">
        <v>1039</v>
      </c>
    </row>
    <row r="135" spans="14:15" x14ac:dyDescent="0.35">
      <c r="N135" s="299" t="s">
        <v>819</v>
      </c>
      <c r="O135" t="s">
        <v>1039</v>
      </c>
    </row>
    <row r="136" spans="14:15" x14ac:dyDescent="0.35">
      <c r="N136" s="299" t="s">
        <v>825</v>
      </c>
      <c r="O136" t="s">
        <v>1039</v>
      </c>
    </row>
    <row r="137" spans="14:15" x14ac:dyDescent="0.35">
      <c r="N137" s="299" t="s">
        <v>831</v>
      </c>
      <c r="O137" t="s">
        <v>1039</v>
      </c>
    </row>
    <row r="138" spans="14:15" x14ac:dyDescent="0.35">
      <c r="N138" s="299" t="s">
        <v>837</v>
      </c>
      <c r="O138" t="s">
        <v>1039</v>
      </c>
    </row>
    <row r="139" spans="14:15" x14ac:dyDescent="0.35">
      <c r="N139" s="299" t="s">
        <v>843</v>
      </c>
      <c r="O139" t="s">
        <v>1039</v>
      </c>
    </row>
    <row r="140" spans="14:15" x14ac:dyDescent="0.35">
      <c r="N140" s="299" t="s">
        <v>849</v>
      </c>
      <c r="O140" t="s">
        <v>1039</v>
      </c>
    </row>
    <row r="141" spans="14:15" x14ac:dyDescent="0.35">
      <c r="N141" s="299" t="s">
        <v>855</v>
      </c>
      <c r="O141" t="s">
        <v>1039</v>
      </c>
    </row>
    <row r="142" spans="14:15" x14ac:dyDescent="0.35">
      <c r="N142" s="299" t="s">
        <v>861</v>
      </c>
      <c r="O142" t="s">
        <v>1039</v>
      </c>
    </row>
    <row r="143" spans="14:15" x14ac:dyDescent="0.35">
      <c r="N143" s="299" t="s">
        <v>867</v>
      </c>
      <c r="O143" t="s">
        <v>1039</v>
      </c>
    </row>
    <row r="144" spans="14:15" x14ac:dyDescent="0.35">
      <c r="N144" s="299" t="s">
        <v>873</v>
      </c>
      <c r="O144" t="s">
        <v>1039</v>
      </c>
    </row>
    <row r="145" spans="14:15" x14ac:dyDescent="0.35">
      <c r="N145" s="299" t="s">
        <v>879</v>
      </c>
      <c r="O145" t="s">
        <v>1039</v>
      </c>
    </row>
    <row r="146" spans="14:15" ht="58" x14ac:dyDescent="0.35">
      <c r="N146" s="300" t="s">
        <v>1040</v>
      </c>
    </row>
    <row r="147" spans="14:15" x14ac:dyDescent="0.35">
      <c r="N147" s="299" t="s">
        <v>714</v>
      </c>
    </row>
    <row r="148" spans="14:15" x14ac:dyDescent="0.35">
      <c r="N148" s="299" t="s">
        <v>719</v>
      </c>
    </row>
    <row r="149" spans="14:15" x14ac:dyDescent="0.35">
      <c r="N149" s="299" t="s">
        <v>725</v>
      </c>
    </row>
    <row r="150" spans="14:15" x14ac:dyDescent="0.35">
      <c r="N150" s="299" t="s">
        <v>737</v>
      </c>
    </row>
    <row r="151" spans="14:15" x14ac:dyDescent="0.35">
      <c r="N151" s="299" t="s">
        <v>755</v>
      </c>
    </row>
    <row r="152" spans="14:15" x14ac:dyDescent="0.35">
      <c r="N152" s="299" t="s">
        <v>761</v>
      </c>
    </row>
    <row r="153" spans="14:15" x14ac:dyDescent="0.35">
      <c r="N153" s="299" t="s">
        <v>767</v>
      </c>
    </row>
    <row r="154" spans="14:15" x14ac:dyDescent="0.35">
      <c r="N154" s="299" t="s">
        <v>773</v>
      </c>
    </row>
    <row r="155" spans="14:15" x14ac:dyDescent="0.35">
      <c r="N155" s="299" t="s">
        <v>779</v>
      </c>
    </row>
    <row r="156" spans="14:15" x14ac:dyDescent="0.35">
      <c r="N156" s="299" t="s">
        <v>789</v>
      </c>
    </row>
    <row r="157" spans="14:15" x14ac:dyDescent="0.35">
      <c r="N157" s="299" t="s">
        <v>792</v>
      </c>
    </row>
    <row r="158" spans="14:15" x14ac:dyDescent="0.35">
      <c r="N158" s="299" t="s">
        <v>798</v>
      </c>
    </row>
    <row r="159" spans="14:15" x14ac:dyDescent="0.35">
      <c r="N159" s="299" t="s">
        <v>801</v>
      </c>
    </row>
    <row r="160" spans="14:15" x14ac:dyDescent="0.35">
      <c r="N160" s="299" t="s">
        <v>804</v>
      </c>
    </row>
    <row r="161" spans="14:14" x14ac:dyDescent="0.35">
      <c r="N161" s="299" t="s">
        <v>816</v>
      </c>
    </row>
    <row r="162" spans="14:14" x14ac:dyDescent="0.35">
      <c r="N162" s="299" t="s">
        <v>834</v>
      </c>
    </row>
    <row r="163" spans="14:14" x14ac:dyDescent="0.35">
      <c r="N163" s="299" t="s">
        <v>840</v>
      </c>
    </row>
    <row r="164" spans="14:14" x14ac:dyDescent="0.35">
      <c r="N164" s="299" t="s">
        <v>846</v>
      </c>
    </row>
    <row r="165" spans="14:14" x14ac:dyDescent="0.35">
      <c r="N165" s="299" t="s">
        <v>852</v>
      </c>
    </row>
    <row r="166" spans="14:14" x14ac:dyDescent="0.35">
      <c r="N166" s="299" t="s">
        <v>876</v>
      </c>
    </row>
    <row r="167" spans="14:14" x14ac:dyDescent="0.35">
      <c r="N167" s="299" t="s">
        <v>885</v>
      </c>
    </row>
    <row r="168" spans="14:14" x14ac:dyDescent="0.35">
      <c r="N168" s="299" t="s">
        <v>888</v>
      </c>
    </row>
    <row r="169" spans="14:14" x14ac:dyDescent="0.35">
      <c r="N169" s="299" t="s">
        <v>891</v>
      </c>
    </row>
    <row r="170" spans="14:14" x14ac:dyDescent="0.35">
      <c r="N170" s="299" t="s">
        <v>894</v>
      </c>
    </row>
    <row r="171" spans="14:14" x14ac:dyDescent="0.35">
      <c r="N171" s="299" t="s">
        <v>897</v>
      </c>
    </row>
    <row r="172" spans="14:14" x14ac:dyDescent="0.35">
      <c r="N172" s="299" t="s">
        <v>900</v>
      </c>
    </row>
    <row r="173" spans="14:14" x14ac:dyDescent="0.35">
      <c r="N173" s="299" t="s">
        <v>922</v>
      </c>
    </row>
    <row r="174" spans="14:14" x14ac:dyDescent="0.35">
      <c r="N174" s="299" t="s">
        <v>925</v>
      </c>
    </row>
    <row r="175" spans="14:14" x14ac:dyDescent="0.35">
      <c r="N175" s="299" t="s">
        <v>521</v>
      </c>
    </row>
    <row r="176" spans="14:14" x14ac:dyDescent="0.35">
      <c r="N176" s="299" t="s">
        <v>526</v>
      </c>
    </row>
    <row r="177" spans="14:14" x14ac:dyDescent="0.35">
      <c r="N177" s="299" t="s">
        <v>543</v>
      </c>
    </row>
    <row r="178" spans="14:14" x14ac:dyDescent="0.35">
      <c r="N178" s="299" t="s">
        <v>549</v>
      </c>
    </row>
    <row r="179" spans="14:14" x14ac:dyDescent="0.35">
      <c r="N179" s="299" t="s">
        <v>561</v>
      </c>
    </row>
    <row r="180" spans="14:14" x14ac:dyDescent="0.35">
      <c r="N180" s="299" t="s">
        <v>573</v>
      </c>
    </row>
    <row r="181" spans="14:14" x14ac:dyDescent="0.35">
      <c r="N181" s="299" t="s">
        <v>579</v>
      </c>
    </row>
    <row r="182" spans="14:14" x14ac:dyDescent="0.35">
      <c r="N182" s="299" t="s">
        <v>585</v>
      </c>
    </row>
    <row r="183" spans="14:14" x14ac:dyDescent="0.35">
      <c r="N183" s="299" t="s">
        <v>591</v>
      </c>
    </row>
    <row r="184" spans="14:14" x14ac:dyDescent="0.35">
      <c r="N184" s="299" t="s">
        <v>627</v>
      </c>
    </row>
    <row r="185" spans="14:14" x14ac:dyDescent="0.35">
      <c r="N185" s="299" t="s">
        <v>639</v>
      </c>
    </row>
    <row r="186" spans="14:14" x14ac:dyDescent="0.35">
      <c r="N186" s="299" t="s">
        <v>645</v>
      </c>
    </row>
    <row r="187" spans="14:14" x14ac:dyDescent="0.35">
      <c r="N187" s="299" t="s">
        <v>651</v>
      </c>
    </row>
    <row r="188" spans="14:14" x14ac:dyDescent="0.35">
      <c r="N188" s="299" t="s">
        <v>657</v>
      </c>
    </row>
    <row r="189" spans="14:14" x14ac:dyDescent="0.35">
      <c r="N189" s="299" t="s">
        <v>669</v>
      </c>
    </row>
    <row r="190" spans="14:14" x14ac:dyDescent="0.35">
      <c r="N190" s="299" t="s">
        <v>675</v>
      </c>
    </row>
    <row r="191" spans="14:14" x14ac:dyDescent="0.35">
      <c r="N191" s="299" t="s">
        <v>681</v>
      </c>
    </row>
    <row r="192" spans="14:14" x14ac:dyDescent="0.35">
      <c r="N192" s="299" t="s">
        <v>687</v>
      </c>
    </row>
    <row r="193" spans="14:14" x14ac:dyDescent="0.35">
      <c r="N193" s="299" t="s">
        <v>699</v>
      </c>
    </row>
    <row r="194" spans="14:14" x14ac:dyDescent="0.35">
      <c r="N194" s="299" t="s">
        <v>702</v>
      </c>
    </row>
    <row r="195" spans="14:14" x14ac:dyDescent="0.35">
      <c r="N195" s="299" t="s">
        <v>709</v>
      </c>
    </row>
    <row r="196" spans="14:14" x14ac:dyDescent="0.35">
      <c r="N196" s="299" t="s">
        <v>717</v>
      </c>
    </row>
    <row r="197" spans="14:14" x14ac:dyDescent="0.35">
      <c r="N197" s="299" t="s">
        <v>722</v>
      </c>
    </row>
    <row r="198" spans="14:14" x14ac:dyDescent="0.35">
      <c r="N198" s="299" t="s">
        <v>728</v>
      </c>
    </row>
    <row r="199" spans="14:14" x14ac:dyDescent="0.35">
      <c r="N199" s="299" t="s">
        <v>734</v>
      </c>
    </row>
    <row r="200" spans="14:14" x14ac:dyDescent="0.35">
      <c r="N200" s="299" t="s">
        <v>740</v>
      </c>
    </row>
    <row r="201" spans="14:14" x14ac:dyDescent="0.35">
      <c r="N201" s="299" t="s">
        <v>746</v>
      </c>
    </row>
  </sheetData>
  <pageMargins left="0.7" right="0.7" top="0.75" bottom="0.75" header="0.3" footer="0.3"/>
  <pageSetup paperSize="9"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BD369E5F489342BD1DAF2FB9F2398A" ma:contentTypeVersion="11" ma:contentTypeDescription="Create a new document." ma:contentTypeScope="" ma:versionID="66628aef742e889a9a7b31868c3a54e6">
  <xsd:schema xmlns:xsd="http://www.w3.org/2001/XMLSchema" xmlns:xs="http://www.w3.org/2001/XMLSchema" xmlns:p="http://schemas.microsoft.com/office/2006/metadata/properties" xmlns:ns2="a6e94cc5-be27-4591-ab1b-3d072d6b726f" xmlns:ns3="8c0eb733-1c82-4680-97fe-a45799771161" targetNamespace="http://schemas.microsoft.com/office/2006/metadata/properties" ma:root="true" ma:fieldsID="14efb09c513b65a7246bfe1f596a7b7a" ns2:_="" ns3:_="">
    <xsd:import namespace="a6e94cc5-be27-4591-ab1b-3d072d6b726f"/>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94cc5-be27-4591-ab1b-3d072d6b72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a6e94cc5-be27-4591-ab1b-3d072d6b72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0BB1B7-7E2C-4473-A0AA-3EF6C2792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94cc5-be27-4591-ab1b-3d072d6b726f"/>
    <ds:schemaRef ds:uri="8c0eb733-1c82-4680-97fe-a45799771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A2BA9D-C9F1-41FF-AD8A-EE80A702E3C6}">
  <ds:schemaRefs>
    <ds:schemaRef ds:uri="http://schemas.microsoft.com/sharepoint/v3/contenttype/forms"/>
  </ds:schemaRefs>
</ds:datastoreItem>
</file>

<file path=customXml/itemProps3.xml><?xml version="1.0" encoding="utf-8"?>
<ds:datastoreItem xmlns:ds="http://schemas.openxmlformats.org/officeDocument/2006/customXml" ds:itemID="{396F32C5-F949-4AEA-BAC4-2E3910CF8A23}">
  <ds:schemaRefs>
    <ds:schemaRef ds:uri="http://schemas.microsoft.com/DataMashup"/>
  </ds:schemaRefs>
</ds:datastoreItem>
</file>

<file path=customXml/itemProps4.xml><?xml version="1.0" encoding="utf-8"?>
<ds:datastoreItem xmlns:ds="http://schemas.openxmlformats.org/officeDocument/2006/customXml" ds:itemID="{7F29451F-9A30-461D-9AED-5296D3FAA64D}">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elements/1.1/"/>
    <ds:schemaRef ds:uri="8c0eb733-1c82-4680-97fe-a45799771161"/>
    <ds:schemaRef ds:uri="http://purl.org/dc/dcmitype/"/>
    <ds:schemaRef ds:uri="http://www.w3.org/XML/1998/namespace"/>
    <ds:schemaRef ds:uri="http://schemas.openxmlformats.org/package/2006/metadata/core-properties"/>
    <ds:schemaRef ds:uri="a6e94cc5-be27-4591-ab1b-3d072d6b726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Introduction</vt:lpstr>
      <vt:lpstr>Site Details</vt:lpstr>
      <vt:lpstr>Applicant Details</vt:lpstr>
      <vt:lpstr>Objectives</vt:lpstr>
      <vt:lpstr>Biodiversity &amp; Geology</vt:lpstr>
      <vt:lpstr>Landscape &amp; Water</vt:lpstr>
      <vt:lpstr>Historic Environment</vt:lpstr>
      <vt:lpstr>Silviculture, Soil &amp; Climate</vt:lpstr>
      <vt:lpstr>Access &amp; Local Interests</vt:lpstr>
      <vt:lpstr>Stage 1 Assessment &amp; Summary</vt:lpstr>
      <vt:lpstr>Survey &amp; Analysis</vt:lpstr>
      <vt:lpstr>EPS assessment</vt:lpstr>
      <vt:lpstr>Design Concept Development</vt:lpstr>
      <vt:lpstr>Stakeholder Engagement</vt:lpstr>
      <vt:lpstr>Final Design Plan</vt:lpstr>
      <vt:lpstr>Species Breakdown</vt:lpstr>
      <vt:lpstr>Species List</vt:lpstr>
      <vt:lpstr>Tree Procurement Summary </vt:lpstr>
      <vt:lpstr>Data (hidden)</vt:lpstr>
      <vt:lpstr>Checks</vt:lpstr>
      <vt:lpstr>'Access &amp; Local Interests'!Print_Area</vt:lpstr>
      <vt:lpstr>'Applicant Details'!Print_Area</vt:lpstr>
      <vt:lpstr>'Biodiversity &amp; Geology'!Print_Area</vt:lpstr>
      <vt:lpstr>'Design Concept Development'!Print_Area</vt:lpstr>
      <vt:lpstr>'EPS assessment'!Print_Area</vt:lpstr>
      <vt:lpstr>'Final Design Plan'!Print_Area</vt:lpstr>
      <vt:lpstr>'Historic Environment'!Print_Area</vt:lpstr>
      <vt:lpstr>Introduction!Print_Area</vt:lpstr>
      <vt:lpstr>'Landscape &amp; Water'!Print_Area</vt:lpstr>
      <vt:lpstr>Objectives!Print_Area</vt:lpstr>
      <vt:lpstr>'Silviculture, Soil &amp; Climate'!Print_Area</vt:lpstr>
      <vt:lpstr>'Site Details'!Print_Area</vt:lpstr>
      <vt:lpstr>'Species Breakdown'!Print_Area</vt:lpstr>
      <vt:lpstr>'Species List'!Print_Area</vt:lpstr>
      <vt:lpstr>'Stage 1 Assessment &amp; Summary'!Print_Area</vt:lpstr>
      <vt:lpstr>'Stakeholder Engagement'!Print_Area</vt:lpstr>
      <vt:lpstr>'Survey &amp; Analysis'!Print_Area</vt:lpstr>
      <vt:lpstr>'Tree Procurement Summary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Tamsin Quayle</dc:creator>
  <cp:keywords/>
  <dc:description/>
  <cp:lastModifiedBy>Powell, John</cp:lastModifiedBy>
  <cp:revision/>
  <cp:lastPrinted>2023-11-23T16:29:49Z</cp:lastPrinted>
  <dcterms:created xsi:type="dcterms:W3CDTF">2023-01-03T11:37:05Z</dcterms:created>
  <dcterms:modified xsi:type="dcterms:W3CDTF">2024-01-16T17:25:11Z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0x010100C5BD369E5F489342BD1DAF2FB9F2398A</vt:lpwstr>
  </property>
  <property fmtid="{D5CDD505-2E9C-101B-9397-08002B2CF9AE}" pid="3" name="MediaServiceImageTags">
    <vt:lpwstr/>
  </property>
  <property fmtid="{D5CDD505-2E9C-101B-9397-08002B2CF9AE}" pid="4" name="Order">
    <vt:r8>15238000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ColorHex">
    <vt:lpwstr/>
  </property>
  <property fmtid="{D5CDD505-2E9C-101B-9397-08002B2CF9AE}" pid="9" name="_Emoji">
    <vt:lpwstr/>
  </property>
  <property fmtid="{D5CDD505-2E9C-101B-9397-08002B2CF9AE}" pid="10" name="ComplianceAssetId">
    <vt:lpwstr/>
  </property>
  <property fmtid="{D5CDD505-2E9C-101B-9397-08002B2CF9AE}" pid="11" name="TemplateUrl">
    <vt:lpwstr/>
  </property>
  <property fmtid="{D5CDD505-2E9C-101B-9397-08002B2CF9AE}" pid="12" name="_ColorTag">
    <vt:lpwstr/>
  </property>
  <property fmtid="{D5CDD505-2E9C-101B-9397-08002B2CF9AE}" pid="13" name="_ExtendedDescription">
    <vt:lpwstr/>
  </property>
</Properties>
</file>