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queryTables/queryTable21.xml" ContentType="application/vnd.openxmlformats-officedocument.spreadsheetml.queryTable+xml"/>
  <Override PartName="/xl/tables/table22.xml" ContentType="application/vnd.openxmlformats-officedocument.spreadsheetml.table+xml"/>
  <Override PartName="/xl/queryTables/queryTable22.xml" ContentType="application/vnd.openxmlformats-officedocument.spreadsheetml.queryTable+xml"/>
  <Override PartName="/xl/tables/table23.xml" ContentType="application/vnd.openxmlformats-officedocument.spreadsheetml.table+xml"/>
  <Override PartName="/xl/queryTables/queryTable23.xml" ContentType="application/vnd.openxmlformats-officedocument.spreadsheetml.query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VFM\Analysis\Project Work\VFM Metrics\Analysis\2024\"/>
    </mc:Choice>
  </mc:AlternateContent>
  <xr:revisionPtr revIDLastSave="0" documentId="8_{CDB7AA6E-57C5-424F-82C2-4FE7387B62BB}" xr6:coauthVersionLast="47" xr6:coauthVersionMax="47" xr10:uidLastSave="{00000000-0000-0000-0000-000000000000}"/>
  <bookViews>
    <workbookView xWindow="-110" yWindow="-110" windowWidth="22780" windowHeight="14660" firstSheet="23" activeTab="23" xr2:uid="{50A865A9-57B9-4D2C-A229-61E361073224}"/>
  </bookViews>
  <sheets>
    <sheet name="vfm_metrics_inputs" sheetId="3" state="hidden" r:id="rId1"/>
    <sheet name="Table 1 Sector Summary" sheetId="4" state="hidden" r:id="rId2"/>
    <sheet name="Table 2 Reinvestment" sheetId="23" state="hidden" r:id="rId3"/>
    <sheet name="Table 3 New_supply" sheetId="21" state="hidden" r:id="rId4"/>
    <sheet name="Table 4 OM SHL" sheetId="22" state="hidden" r:id="rId5"/>
    <sheet name="Table 5 HSHC" sheetId="18" state="hidden" r:id="rId6"/>
    <sheet name="Table 6 Summary sub sector" sheetId="10" state="hidden" r:id="rId7"/>
    <sheet name="Table 7A sub sector" sheetId="19" state="hidden" r:id="rId8"/>
    <sheet name="Table_7B_Size_Charateristics" sheetId="44" state="hidden" r:id="rId9"/>
    <sheet name="Table_7C_HSHC_sub_sector" sheetId="36" state="hidden" r:id="rId10"/>
    <sheet name="Table_7D_Reinvestment_sub_secto" sheetId="38" state="hidden" r:id="rId11"/>
    <sheet name="Table_8_Summary_region" sheetId="39" state="hidden" r:id="rId12"/>
    <sheet name="Table_9_Summary_region_3y" sheetId="9" state="hidden" r:id="rId13"/>
    <sheet name="Table_10_Reinvestment_region" sheetId="24" state="hidden" r:id="rId14"/>
    <sheet name="Table_11A_New_Supply_Region" sheetId="25" state="hidden" r:id="rId15"/>
    <sheet name="Table_11B_New_Supply_Region_WA" sheetId="33" state="hidden" r:id="rId16"/>
    <sheet name="Table_12_Perc_by_size" sheetId="26" state="hidden" r:id="rId17"/>
    <sheet name="Table_13A_HSHC_GN" sheetId="28" state="hidden" r:id="rId18"/>
    <sheet name="Table_13B_HSHC_HOP" sheetId="29" state="hidden" r:id="rId19"/>
    <sheet name="Table_13C_HSHC_SH" sheetId="30" state="hidden" r:id="rId20"/>
    <sheet name="Table_14_Reg_New_Social_supply" sheetId="31" state="hidden" r:id="rId21"/>
    <sheet name="Table_15_Reg_ROCE_median" sheetId="32" state="hidden" r:id="rId22"/>
    <sheet name="Table_16_HSHC_Region_Breakdown" sheetId="42" state="hidden" r:id="rId23"/>
    <sheet name="Introduction" sheetId="71" r:id="rId24"/>
    <sheet name="Contents" sheetId="45" r:id="rId25"/>
    <sheet name="Glossary" sheetId="72" r:id="rId26"/>
    <sheet name="Table_1_Reinvestment" sheetId="47" r:id="rId27"/>
    <sheet name="Table_2_New_Supply" sheetId="49" r:id="rId28"/>
    <sheet name="Table_3_Summary_of_sector" sheetId="46" r:id="rId29"/>
    <sheet name="Table_4_Social_Housing_Lettings" sheetId="50" r:id="rId30"/>
    <sheet name="Table_5_HSHC" sheetId="51" r:id="rId31"/>
    <sheet name="Table_6_Homes_by_size_group" sheetId="62" r:id="rId32"/>
    <sheet name="Table_7_Sub-sector_Reinvest" sheetId="56" r:id="rId33"/>
    <sheet name="Table_8_Sub-sector_3_years" sheetId="53" r:id="rId34"/>
    <sheet name="Table_9_Sub-sector_HSHC" sheetId="55" r:id="rId35"/>
    <sheet name="Table_10_HSHC_General_needs" sheetId="63" r:id="rId36"/>
    <sheet name="Table_11_Region" sheetId="57" r:id="rId37"/>
    <sheet name="Table_12_Region_Reinvestment" sheetId="59" r:id="rId38"/>
    <sheet name="Table_13_Regional_New_supply" sheetId="60" r:id="rId39"/>
    <sheet name="Table_14_Regional_New_supply_3y" sheetId="61" r:id="rId40"/>
    <sheet name="Table_15_HSHC_Region" sheetId="68" r:id="rId41"/>
    <sheet name="Table_16_Region_(3_years)" sheetId="58" r:id="rId42"/>
    <sheet name="Table_17_ROCE_Region" sheetId="67" r:id="rId43"/>
    <sheet name="Table_18_HSHC_SH" sheetId="65" r:id="rId44"/>
    <sheet name="Table_19_HSHC_HOP" sheetId="64" r:id="rId45"/>
    <sheet name="Table_20_Size_groups" sheetId="54" r:id="rId46"/>
  </sheets>
  <definedNames>
    <definedName name="att_cur">vfm_metrics_inputs!$B$13</definedName>
    <definedName name="att_tm1">vfm_metrics_inputs!$B$14</definedName>
    <definedName name="att_tm2">vfm_metrics_inputs!$B$15</definedName>
    <definedName name="ExternalData_1" localSheetId="0" hidden="1">vfm_metrics_inputs!$A$1:$B$26</definedName>
    <definedName name="ExternalData_10" localSheetId="18" hidden="1">Table_13B_HSHC_HOP!$A$1:$E$6</definedName>
    <definedName name="ExternalData_11" localSheetId="19" hidden="1">Table_13C_HSHC_SH!$A$1:$E$15</definedName>
    <definedName name="ExternalData_12" localSheetId="20" hidden="1">Table_14_Reg_New_Social_supply!$A$1:$D$12</definedName>
    <definedName name="ExternalData_13" localSheetId="21" hidden="1">Table_15_Reg_ROCE_median!$A$1:$D$11</definedName>
    <definedName name="ExternalData_13" localSheetId="22" hidden="1">Table_16_HSHC_Region_Breakdown!$A$1:$G$34</definedName>
    <definedName name="ExternalData_2" localSheetId="1" hidden="1">'Table 1 Sector Summary'!$A$1:$K$13</definedName>
    <definedName name="ExternalData_3" localSheetId="5" hidden="1">'Table 5 HSHC'!$A$1:$G$6</definedName>
    <definedName name="ExternalData_4" localSheetId="12" hidden="1">Table_9_Summary_region_3y!$A$1:$M$16</definedName>
    <definedName name="ExternalData_5" localSheetId="3" hidden="1">'Table 3 New_supply'!$A$1:$D$7</definedName>
    <definedName name="ExternalData_5" localSheetId="6" hidden="1">'Table 6 Summary sub sector'!$A$1:$N$14</definedName>
    <definedName name="ExternalData_5" localSheetId="13" hidden="1">Table_10_Reinvestment_region!$A$1:$I$12</definedName>
    <definedName name="ExternalData_6" localSheetId="2" hidden="1">'Table 2 Reinvestment'!$A$1:$D$7</definedName>
    <definedName name="ExternalData_6" localSheetId="4" hidden="1">'Table 4 OM SHL'!$A$1:$J$4</definedName>
    <definedName name="ExternalData_6" localSheetId="7" hidden="1">'Table 7A sub sector'!$A$1:$S$40</definedName>
    <definedName name="ExternalData_6" localSheetId="14" hidden="1">Table_11A_New_Supply_Region!$A$1:$E$12</definedName>
    <definedName name="ExternalData_7" localSheetId="15" hidden="1">Table_11B_New_Supply_Region_WA!$A$1:$D$12</definedName>
    <definedName name="ExternalData_7" localSheetId="16" hidden="1">Table_12_Perc_by_size!$A$1:$E$7</definedName>
    <definedName name="ExternalData_7" localSheetId="9" hidden="1">Table_7C_HSHC_sub_sector!$A$1:$I$52</definedName>
    <definedName name="ExternalData_8" localSheetId="10" hidden="1">Table_7D_Reinvestment_sub_secto!$A$1:$K$41</definedName>
    <definedName name="ExternalData_9" localSheetId="17" hidden="1">Table_13A_HSHC_GN!$A$1:$E$175</definedName>
    <definedName name="ExternalData_9" localSheetId="8" hidden="1">Table_7B_Size_Charateristics!$A$1:$S$22</definedName>
    <definedName name="ExternalData_9" localSheetId="11" hidden="1">Table_8_Summary_region!$A$1:$L$12</definedName>
    <definedName name="loc">#REF!</definedName>
    <definedName name="ordering_loc">vfm_metrics_inputs!$B$11</definedName>
    <definedName name="year">vfm_metrics_inputs!$B$7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72" l="1"/>
  <c r="C6" i="53"/>
  <c r="D6" i="53"/>
  <c r="E6" i="53"/>
  <c r="F6" i="53"/>
  <c r="G6" i="53"/>
  <c r="H6" i="53"/>
  <c r="I6" i="53"/>
  <c r="J6" i="53"/>
  <c r="K6" i="53"/>
  <c r="L6" i="53"/>
  <c r="M6" i="53"/>
  <c r="N6" i="53"/>
  <c r="C7" i="53"/>
  <c r="D7" i="53"/>
  <c r="E7" i="53"/>
  <c r="F7" i="53"/>
  <c r="G7" i="53"/>
  <c r="H7" i="53"/>
  <c r="I7" i="53"/>
  <c r="J7" i="53"/>
  <c r="K7" i="53"/>
  <c r="L7" i="53"/>
  <c r="M7" i="53"/>
  <c r="N7" i="53"/>
  <c r="C8" i="53"/>
  <c r="D8" i="53"/>
  <c r="E8" i="53"/>
  <c r="F8" i="53"/>
  <c r="G8" i="53"/>
  <c r="H8" i="53"/>
  <c r="I8" i="53"/>
  <c r="J8" i="53"/>
  <c r="K8" i="53"/>
  <c r="L8" i="53"/>
  <c r="M8" i="53"/>
  <c r="N8" i="53"/>
  <c r="C9" i="53"/>
  <c r="D9" i="53"/>
  <c r="E9" i="53"/>
  <c r="F9" i="53"/>
  <c r="G9" i="53"/>
  <c r="H9" i="53"/>
  <c r="I9" i="53"/>
  <c r="J9" i="53"/>
  <c r="K9" i="53"/>
  <c r="L9" i="53"/>
  <c r="M9" i="53"/>
  <c r="N9" i="53"/>
  <c r="C10" i="53"/>
  <c r="D10" i="53"/>
  <c r="E10" i="53"/>
  <c r="F10" i="53"/>
  <c r="G10" i="53"/>
  <c r="H10" i="53"/>
  <c r="I10" i="53"/>
  <c r="J10" i="53"/>
  <c r="K10" i="53"/>
  <c r="L10" i="53"/>
  <c r="M10" i="53"/>
  <c r="N10" i="53"/>
  <c r="C11" i="53"/>
  <c r="D11" i="53"/>
  <c r="E11" i="53"/>
  <c r="F11" i="53"/>
  <c r="G11" i="53"/>
  <c r="H11" i="53"/>
  <c r="I11" i="53"/>
  <c r="J11" i="53"/>
  <c r="K11" i="53"/>
  <c r="L11" i="53"/>
  <c r="M11" i="53"/>
  <c r="N11" i="53"/>
  <c r="C12" i="53"/>
  <c r="D12" i="53"/>
  <c r="E12" i="53"/>
  <c r="F12" i="53"/>
  <c r="G12" i="53"/>
  <c r="H12" i="53"/>
  <c r="I12" i="53"/>
  <c r="J12" i="53"/>
  <c r="K12" i="53"/>
  <c r="L12" i="53"/>
  <c r="M12" i="53"/>
  <c r="N12" i="53"/>
  <c r="C13" i="53"/>
  <c r="D13" i="53"/>
  <c r="E13" i="53"/>
  <c r="F13" i="53"/>
  <c r="G13" i="53"/>
  <c r="H13" i="53"/>
  <c r="I13" i="53"/>
  <c r="J13" i="53"/>
  <c r="K13" i="53"/>
  <c r="L13" i="53"/>
  <c r="M13" i="53"/>
  <c r="N13" i="53"/>
  <c r="C14" i="53"/>
  <c r="D14" i="53"/>
  <c r="E14" i="53"/>
  <c r="F14" i="53"/>
  <c r="G14" i="53"/>
  <c r="H14" i="53"/>
  <c r="I14" i="53"/>
  <c r="J14" i="53"/>
  <c r="K14" i="53"/>
  <c r="L14" i="53"/>
  <c r="M14" i="53"/>
  <c r="N14" i="53"/>
  <c r="C15" i="53"/>
  <c r="D15" i="53"/>
  <c r="E15" i="53"/>
  <c r="F15" i="53"/>
  <c r="G15" i="53"/>
  <c r="H15" i="53"/>
  <c r="I15" i="53"/>
  <c r="J15" i="53"/>
  <c r="K15" i="53"/>
  <c r="L15" i="53"/>
  <c r="M15" i="53"/>
  <c r="N15" i="53"/>
  <c r="C16" i="53"/>
  <c r="D16" i="53"/>
  <c r="E16" i="53"/>
  <c r="F16" i="53"/>
  <c r="G16" i="53"/>
  <c r="H16" i="53"/>
  <c r="I16" i="53"/>
  <c r="J16" i="53"/>
  <c r="K16" i="53"/>
  <c r="L16" i="53"/>
  <c r="M16" i="53"/>
  <c r="N16" i="53"/>
  <c r="C17" i="53"/>
  <c r="D17" i="53"/>
  <c r="E17" i="53"/>
  <c r="F17" i="53"/>
  <c r="G17" i="53"/>
  <c r="H17" i="53"/>
  <c r="I17" i="53"/>
  <c r="J17" i="53"/>
  <c r="K17" i="53"/>
  <c r="L17" i="53"/>
  <c r="M17" i="53"/>
  <c r="N17" i="53"/>
  <c r="C18" i="53"/>
  <c r="D18" i="53"/>
  <c r="E18" i="53"/>
  <c r="F18" i="53"/>
  <c r="G18" i="53"/>
  <c r="H18" i="53"/>
  <c r="I18" i="53"/>
  <c r="J18" i="53"/>
  <c r="K18" i="53"/>
  <c r="L18" i="53"/>
  <c r="M18" i="53"/>
  <c r="N18" i="53"/>
  <c r="C19" i="53"/>
  <c r="D19" i="53"/>
  <c r="E19" i="53"/>
  <c r="F19" i="53"/>
  <c r="G19" i="53"/>
  <c r="H19" i="53"/>
  <c r="I19" i="53"/>
  <c r="J19" i="53"/>
  <c r="K19" i="53"/>
  <c r="L19" i="53"/>
  <c r="M19" i="53"/>
  <c r="N19" i="53"/>
  <c r="C20" i="53"/>
  <c r="D20" i="53"/>
  <c r="E20" i="53"/>
  <c r="F20" i="53"/>
  <c r="G20" i="53"/>
  <c r="H20" i="53"/>
  <c r="I20" i="53"/>
  <c r="J20" i="53"/>
  <c r="K20" i="53"/>
  <c r="L20" i="53"/>
  <c r="M20" i="53"/>
  <c r="N20" i="53"/>
  <c r="C21" i="53"/>
  <c r="D21" i="53"/>
  <c r="E21" i="53"/>
  <c r="F21" i="53"/>
  <c r="G21" i="53"/>
  <c r="H21" i="53"/>
  <c r="I21" i="53"/>
  <c r="J21" i="53"/>
  <c r="K21" i="53"/>
  <c r="L21" i="53"/>
  <c r="M21" i="53"/>
  <c r="N21" i="53"/>
  <c r="C22" i="53"/>
  <c r="D22" i="53"/>
  <c r="E22" i="53"/>
  <c r="F22" i="53"/>
  <c r="G22" i="53"/>
  <c r="H22" i="53"/>
  <c r="I22" i="53"/>
  <c r="J22" i="53"/>
  <c r="K22" i="53"/>
  <c r="L22" i="53"/>
  <c r="M22" i="53"/>
  <c r="N22" i="53"/>
  <c r="C23" i="53"/>
  <c r="D23" i="53"/>
  <c r="E23" i="53"/>
  <c r="F23" i="53"/>
  <c r="G23" i="53"/>
  <c r="H23" i="53"/>
  <c r="I23" i="53"/>
  <c r="J23" i="53"/>
  <c r="K23" i="53"/>
  <c r="L23" i="53"/>
  <c r="M23" i="53"/>
  <c r="N23" i="53"/>
  <c r="C24" i="53"/>
  <c r="D24" i="53"/>
  <c r="E24" i="53"/>
  <c r="F24" i="53"/>
  <c r="G24" i="53"/>
  <c r="H24" i="53"/>
  <c r="I24" i="53"/>
  <c r="J24" i="53"/>
  <c r="K24" i="53"/>
  <c r="L24" i="53"/>
  <c r="M24" i="53"/>
  <c r="N24" i="53"/>
  <c r="C25" i="53"/>
  <c r="D25" i="53"/>
  <c r="E25" i="53"/>
  <c r="F25" i="53"/>
  <c r="G25" i="53"/>
  <c r="H25" i="53"/>
  <c r="I25" i="53"/>
  <c r="J25" i="53"/>
  <c r="K25" i="53"/>
  <c r="L25" i="53"/>
  <c r="M25" i="53"/>
  <c r="N25" i="53"/>
  <c r="C26" i="53"/>
  <c r="D26" i="53"/>
  <c r="E26" i="53"/>
  <c r="F26" i="53"/>
  <c r="G26" i="53"/>
  <c r="H26" i="53"/>
  <c r="I26" i="53"/>
  <c r="J26" i="53"/>
  <c r="K26" i="53"/>
  <c r="L26" i="53"/>
  <c r="M26" i="53"/>
  <c r="N26" i="53"/>
  <c r="C27" i="53"/>
  <c r="D27" i="53"/>
  <c r="E27" i="53"/>
  <c r="F27" i="53"/>
  <c r="G27" i="53"/>
  <c r="H27" i="53"/>
  <c r="I27" i="53"/>
  <c r="J27" i="53"/>
  <c r="K27" i="53"/>
  <c r="L27" i="53"/>
  <c r="M27" i="53"/>
  <c r="N27" i="53"/>
  <c r="C28" i="53"/>
  <c r="D28" i="53"/>
  <c r="E28" i="53"/>
  <c r="F28" i="53"/>
  <c r="G28" i="53"/>
  <c r="H28" i="53"/>
  <c r="I28" i="53"/>
  <c r="J28" i="53"/>
  <c r="K28" i="53"/>
  <c r="L28" i="53"/>
  <c r="M28" i="53"/>
  <c r="N28" i="53"/>
  <c r="C29" i="53"/>
  <c r="D29" i="53"/>
  <c r="E29" i="53"/>
  <c r="F29" i="53"/>
  <c r="G29" i="53"/>
  <c r="H29" i="53"/>
  <c r="I29" i="53"/>
  <c r="J29" i="53"/>
  <c r="K29" i="53"/>
  <c r="L29" i="53"/>
  <c r="M29" i="53"/>
  <c r="N29" i="53"/>
  <c r="C30" i="53"/>
  <c r="D30" i="53"/>
  <c r="E30" i="53"/>
  <c r="F30" i="53"/>
  <c r="G30" i="53"/>
  <c r="H30" i="53"/>
  <c r="I30" i="53"/>
  <c r="J30" i="53"/>
  <c r="K30" i="53"/>
  <c r="L30" i="53"/>
  <c r="M30" i="53"/>
  <c r="N30" i="53"/>
  <c r="C31" i="53"/>
  <c r="D31" i="53"/>
  <c r="E31" i="53"/>
  <c r="F31" i="53"/>
  <c r="G31" i="53"/>
  <c r="H31" i="53"/>
  <c r="I31" i="53"/>
  <c r="J31" i="53"/>
  <c r="K31" i="53"/>
  <c r="L31" i="53"/>
  <c r="M31" i="53"/>
  <c r="N31" i="53"/>
  <c r="C32" i="53"/>
  <c r="D32" i="53"/>
  <c r="E32" i="53"/>
  <c r="F32" i="53"/>
  <c r="G32" i="53"/>
  <c r="H32" i="53"/>
  <c r="I32" i="53"/>
  <c r="J32" i="53"/>
  <c r="K32" i="53"/>
  <c r="L32" i="53"/>
  <c r="M32" i="53"/>
  <c r="N32" i="53"/>
  <c r="C33" i="53"/>
  <c r="D33" i="53"/>
  <c r="E33" i="53"/>
  <c r="F33" i="53"/>
  <c r="G33" i="53"/>
  <c r="H33" i="53"/>
  <c r="I33" i="53"/>
  <c r="J33" i="53"/>
  <c r="K33" i="53"/>
  <c r="L33" i="53"/>
  <c r="M33" i="53"/>
  <c r="N33" i="53"/>
  <c r="C34" i="53"/>
  <c r="D34" i="53"/>
  <c r="E34" i="53"/>
  <c r="F34" i="53"/>
  <c r="G34" i="53"/>
  <c r="H34" i="53"/>
  <c r="I34" i="53"/>
  <c r="J34" i="53"/>
  <c r="K34" i="53"/>
  <c r="L34" i="53"/>
  <c r="M34" i="53"/>
  <c r="N34" i="53"/>
  <c r="C35" i="53"/>
  <c r="D35" i="53"/>
  <c r="E35" i="53"/>
  <c r="F35" i="53"/>
  <c r="G35" i="53"/>
  <c r="H35" i="53"/>
  <c r="I35" i="53"/>
  <c r="J35" i="53"/>
  <c r="K35" i="53"/>
  <c r="L35" i="53"/>
  <c r="M35" i="53"/>
  <c r="N35" i="53"/>
  <c r="C36" i="53"/>
  <c r="D36" i="53"/>
  <c r="E36" i="53"/>
  <c r="F36" i="53"/>
  <c r="G36" i="53"/>
  <c r="H36" i="53"/>
  <c r="I36" i="53"/>
  <c r="J36" i="53"/>
  <c r="K36" i="53"/>
  <c r="L36" i="53"/>
  <c r="M36" i="53"/>
  <c r="N36" i="53"/>
  <c r="C37" i="53"/>
  <c r="D37" i="53"/>
  <c r="E37" i="53"/>
  <c r="F37" i="53"/>
  <c r="G37" i="53"/>
  <c r="H37" i="53"/>
  <c r="I37" i="53"/>
  <c r="J37" i="53"/>
  <c r="K37" i="53"/>
  <c r="L37" i="53"/>
  <c r="M37" i="53"/>
  <c r="N37" i="53"/>
  <c r="C38" i="53"/>
  <c r="D38" i="53"/>
  <c r="E38" i="53"/>
  <c r="F38" i="53"/>
  <c r="G38" i="53"/>
  <c r="H38" i="53"/>
  <c r="I38" i="53"/>
  <c r="J38" i="53"/>
  <c r="K38" i="53"/>
  <c r="L38" i="53"/>
  <c r="M38" i="53"/>
  <c r="N38" i="53"/>
  <c r="C39" i="53"/>
  <c r="D39" i="53"/>
  <c r="E39" i="53"/>
  <c r="F39" i="53"/>
  <c r="G39" i="53"/>
  <c r="H39" i="53"/>
  <c r="I39" i="53"/>
  <c r="J39" i="53"/>
  <c r="K39" i="53"/>
  <c r="L39" i="53"/>
  <c r="M39" i="53"/>
  <c r="N39" i="53"/>
  <c r="C40" i="53"/>
  <c r="D40" i="53"/>
  <c r="E40" i="53"/>
  <c r="F40" i="53"/>
  <c r="G40" i="53"/>
  <c r="H40" i="53"/>
  <c r="I40" i="53"/>
  <c r="J40" i="53"/>
  <c r="K40" i="53"/>
  <c r="L40" i="53"/>
  <c r="M40" i="53"/>
  <c r="N40" i="53"/>
  <c r="C41" i="53"/>
  <c r="D41" i="53"/>
  <c r="E41" i="53"/>
  <c r="F41" i="53"/>
  <c r="G41" i="53"/>
  <c r="H41" i="53"/>
  <c r="I41" i="53"/>
  <c r="J41" i="53"/>
  <c r="K41" i="53"/>
  <c r="L41" i="53"/>
  <c r="M41" i="53"/>
  <c r="N41" i="53"/>
  <c r="C42" i="53"/>
  <c r="D42" i="53"/>
  <c r="E42" i="53"/>
  <c r="F42" i="53"/>
  <c r="G42" i="53"/>
  <c r="H42" i="53"/>
  <c r="I42" i="53"/>
  <c r="J42" i="53"/>
  <c r="K42" i="53"/>
  <c r="L42" i="53"/>
  <c r="M42" i="53"/>
  <c r="N42" i="53"/>
  <c r="C43" i="53"/>
  <c r="D43" i="53"/>
  <c r="E43" i="53"/>
  <c r="F43" i="53"/>
  <c r="G43" i="53"/>
  <c r="H43" i="53"/>
  <c r="I43" i="53"/>
  <c r="J43" i="53"/>
  <c r="K43" i="53"/>
  <c r="L43" i="53"/>
  <c r="M43" i="53"/>
  <c r="N43" i="53"/>
  <c r="C5" i="53"/>
  <c r="D5" i="53"/>
  <c r="E5" i="53"/>
  <c r="F5" i="53"/>
  <c r="G5" i="53"/>
  <c r="H5" i="53"/>
  <c r="I5" i="53"/>
  <c r="J5" i="53"/>
  <c r="K5" i="53"/>
  <c r="L5" i="53"/>
  <c r="M5" i="53"/>
  <c r="N5" i="53"/>
  <c r="B6" i="53"/>
  <c r="B7" i="53"/>
  <c r="B8" i="53"/>
  <c r="B9" i="53"/>
  <c r="B10" i="53"/>
  <c r="B11" i="53"/>
  <c r="B12" i="53"/>
  <c r="B13" i="53"/>
  <c r="B14" i="53"/>
  <c r="B15" i="53"/>
  <c r="B16" i="53"/>
  <c r="B17" i="53"/>
  <c r="B18" i="53"/>
  <c r="B19" i="53"/>
  <c r="B20" i="53"/>
  <c r="B21" i="53"/>
  <c r="B22" i="53"/>
  <c r="B23" i="53"/>
  <c r="B24" i="53"/>
  <c r="B25" i="53"/>
  <c r="B26" i="53"/>
  <c r="B27" i="53"/>
  <c r="B28" i="53"/>
  <c r="B29" i="53"/>
  <c r="B30" i="53"/>
  <c r="B31" i="53"/>
  <c r="B32" i="53"/>
  <c r="B33" i="53"/>
  <c r="B34" i="53"/>
  <c r="B35" i="53"/>
  <c r="B36" i="53"/>
  <c r="B37" i="53"/>
  <c r="B38" i="53"/>
  <c r="B39" i="53"/>
  <c r="B40" i="53"/>
  <c r="B41" i="53"/>
  <c r="B42" i="53"/>
  <c r="B43" i="53"/>
  <c r="A42" i="53"/>
  <c r="A43" i="53"/>
  <c r="A41" i="53"/>
  <c r="A40" i="53"/>
  <c r="A21" i="53"/>
  <c r="A22" i="53"/>
  <c r="A23" i="53"/>
  <c r="A24" i="53"/>
  <c r="A25" i="53"/>
  <c r="A26" i="53"/>
  <c r="A27" i="53"/>
  <c r="A28" i="53"/>
  <c r="A29" i="53"/>
  <c r="A30" i="53"/>
  <c r="A31" i="53"/>
  <c r="A32" i="53"/>
  <c r="A33" i="53"/>
  <c r="A34" i="53"/>
  <c r="A35" i="53"/>
  <c r="A36" i="53"/>
  <c r="A37" i="53"/>
  <c r="A38" i="53"/>
  <c r="A39" i="53"/>
  <c r="B9" i="55" l="1"/>
  <c r="C9" i="55"/>
  <c r="D9" i="55"/>
  <c r="E9" i="55"/>
  <c r="F9" i="55"/>
  <c r="G9" i="55"/>
  <c r="H9" i="55"/>
  <c r="I9" i="55"/>
  <c r="B10" i="55"/>
  <c r="C10" i="55"/>
  <c r="D10" i="55"/>
  <c r="E10" i="55"/>
  <c r="F10" i="55"/>
  <c r="G10" i="55"/>
  <c r="H10" i="55"/>
  <c r="I10" i="55"/>
  <c r="B11" i="55"/>
  <c r="C11" i="55"/>
  <c r="D11" i="55"/>
  <c r="E11" i="55"/>
  <c r="F11" i="55"/>
  <c r="G11" i="55"/>
  <c r="H11" i="55"/>
  <c r="I11" i="55"/>
  <c r="B12" i="55"/>
  <c r="C12" i="55"/>
  <c r="D12" i="55"/>
  <c r="E12" i="55"/>
  <c r="F12" i="55"/>
  <c r="G12" i="55"/>
  <c r="H12" i="55"/>
  <c r="I12" i="55"/>
  <c r="B13" i="55"/>
  <c r="C13" i="55"/>
  <c r="D13" i="55"/>
  <c r="E13" i="55"/>
  <c r="F13" i="55"/>
  <c r="G13" i="55"/>
  <c r="H13" i="55"/>
  <c r="I13" i="55"/>
  <c r="B14" i="55"/>
  <c r="C14" i="55"/>
  <c r="D14" i="55"/>
  <c r="E14" i="55"/>
  <c r="F14" i="55"/>
  <c r="G14" i="55"/>
  <c r="H14" i="55"/>
  <c r="I14" i="55"/>
  <c r="B15" i="55"/>
  <c r="C15" i="55"/>
  <c r="D15" i="55"/>
  <c r="E15" i="55"/>
  <c r="F15" i="55"/>
  <c r="G15" i="55"/>
  <c r="H15" i="55"/>
  <c r="I15" i="55"/>
  <c r="B16" i="55"/>
  <c r="C16" i="55"/>
  <c r="D16" i="55"/>
  <c r="E16" i="55"/>
  <c r="F16" i="55"/>
  <c r="G16" i="55"/>
  <c r="H16" i="55"/>
  <c r="I16" i="55"/>
  <c r="B17" i="55"/>
  <c r="C17" i="55"/>
  <c r="D17" i="55"/>
  <c r="E17" i="55"/>
  <c r="F17" i="55"/>
  <c r="G17" i="55"/>
  <c r="H17" i="55"/>
  <c r="I17" i="55"/>
  <c r="B18" i="55"/>
  <c r="C18" i="55"/>
  <c r="D18" i="55"/>
  <c r="E18" i="55"/>
  <c r="F18" i="55"/>
  <c r="G18" i="55"/>
  <c r="H18" i="55"/>
  <c r="I18" i="55"/>
  <c r="B19" i="55"/>
  <c r="C19" i="55"/>
  <c r="D19" i="55"/>
  <c r="E19" i="55"/>
  <c r="F19" i="55"/>
  <c r="G19" i="55"/>
  <c r="H19" i="55"/>
  <c r="I19" i="55"/>
  <c r="B20" i="55"/>
  <c r="C20" i="55"/>
  <c r="D20" i="55"/>
  <c r="E20" i="55"/>
  <c r="F20" i="55"/>
  <c r="G20" i="55"/>
  <c r="H20" i="55"/>
  <c r="I20" i="55"/>
  <c r="B21" i="55"/>
  <c r="C21" i="55"/>
  <c r="D21" i="55"/>
  <c r="E21" i="55"/>
  <c r="F21" i="55"/>
  <c r="G21" i="55"/>
  <c r="H21" i="55"/>
  <c r="I21" i="55"/>
  <c r="B22" i="55"/>
  <c r="C22" i="55"/>
  <c r="D22" i="55"/>
  <c r="E22" i="55"/>
  <c r="F22" i="55"/>
  <c r="G22" i="55"/>
  <c r="H22" i="55"/>
  <c r="I22" i="55"/>
  <c r="B23" i="55"/>
  <c r="C23" i="55"/>
  <c r="D23" i="55"/>
  <c r="E23" i="55"/>
  <c r="F23" i="55"/>
  <c r="G23" i="55"/>
  <c r="H23" i="55"/>
  <c r="I23" i="55"/>
  <c r="B24" i="55"/>
  <c r="C24" i="55"/>
  <c r="D24" i="55"/>
  <c r="E24" i="55"/>
  <c r="F24" i="55"/>
  <c r="G24" i="55"/>
  <c r="H24" i="55"/>
  <c r="I24" i="55"/>
  <c r="B25" i="55"/>
  <c r="C25" i="55"/>
  <c r="D25" i="55"/>
  <c r="E25" i="55"/>
  <c r="F25" i="55"/>
  <c r="G25" i="55"/>
  <c r="H25" i="55"/>
  <c r="I25" i="55"/>
  <c r="B26" i="55"/>
  <c r="C26" i="55"/>
  <c r="D26" i="55"/>
  <c r="E26" i="55"/>
  <c r="F26" i="55"/>
  <c r="G26" i="55"/>
  <c r="H26" i="55"/>
  <c r="I26" i="55"/>
  <c r="B27" i="55"/>
  <c r="C27" i="55"/>
  <c r="D27" i="55"/>
  <c r="E27" i="55"/>
  <c r="F27" i="55"/>
  <c r="G27" i="55"/>
  <c r="H27" i="55"/>
  <c r="I27" i="55"/>
  <c r="B28" i="55"/>
  <c r="C28" i="55"/>
  <c r="D28" i="55"/>
  <c r="E28" i="55"/>
  <c r="F28" i="55"/>
  <c r="G28" i="55"/>
  <c r="H28" i="55"/>
  <c r="I28" i="55"/>
  <c r="B29" i="55"/>
  <c r="C29" i="55"/>
  <c r="D29" i="55"/>
  <c r="E29" i="55"/>
  <c r="F29" i="55"/>
  <c r="G29" i="55"/>
  <c r="H29" i="55"/>
  <c r="I29" i="55"/>
  <c r="B30" i="55"/>
  <c r="C30" i="55"/>
  <c r="D30" i="55"/>
  <c r="E30" i="55"/>
  <c r="F30" i="55"/>
  <c r="G30" i="55"/>
  <c r="H30" i="55"/>
  <c r="I30" i="55"/>
  <c r="B31" i="55"/>
  <c r="C31" i="55"/>
  <c r="D31" i="55"/>
  <c r="E31" i="55"/>
  <c r="F31" i="55"/>
  <c r="G31" i="55"/>
  <c r="H31" i="55"/>
  <c r="I31" i="55"/>
  <c r="B32" i="55"/>
  <c r="C32" i="55"/>
  <c r="D32" i="55"/>
  <c r="E32" i="55"/>
  <c r="F32" i="55"/>
  <c r="G32" i="55"/>
  <c r="H32" i="55"/>
  <c r="I32" i="55"/>
  <c r="B33" i="55"/>
  <c r="C33" i="55"/>
  <c r="D33" i="55"/>
  <c r="E33" i="55"/>
  <c r="F33" i="55"/>
  <c r="G33" i="55"/>
  <c r="H33" i="55"/>
  <c r="I33" i="55"/>
  <c r="B34" i="55"/>
  <c r="C34" i="55"/>
  <c r="D34" i="55"/>
  <c r="E34" i="55"/>
  <c r="F34" i="55"/>
  <c r="G34" i="55"/>
  <c r="H34" i="55"/>
  <c r="I34" i="55"/>
  <c r="B35" i="55"/>
  <c r="C35" i="55"/>
  <c r="D35" i="55"/>
  <c r="E35" i="55"/>
  <c r="F35" i="55"/>
  <c r="G35" i="55"/>
  <c r="H35" i="55"/>
  <c r="I35" i="55"/>
  <c r="B36" i="55"/>
  <c r="C36" i="55"/>
  <c r="D36" i="55"/>
  <c r="E36" i="55"/>
  <c r="F36" i="55"/>
  <c r="G36" i="55"/>
  <c r="H36" i="55"/>
  <c r="I36" i="55"/>
  <c r="B37" i="55"/>
  <c r="C37" i="55"/>
  <c r="D37" i="55"/>
  <c r="E37" i="55"/>
  <c r="F37" i="55"/>
  <c r="G37" i="55"/>
  <c r="H37" i="55"/>
  <c r="I37" i="55"/>
  <c r="B38" i="55"/>
  <c r="C38" i="55"/>
  <c r="D38" i="55"/>
  <c r="E38" i="55"/>
  <c r="F38" i="55"/>
  <c r="G38" i="55"/>
  <c r="H38" i="55"/>
  <c r="I38" i="55"/>
  <c r="B39" i="55"/>
  <c r="C39" i="55"/>
  <c r="D39" i="55"/>
  <c r="E39" i="55"/>
  <c r="F39" i="55"/>
  <c r="G39" i="55"/>
  <c r="H39" i="55"/>
  <c r="I39" i="55"/>
  <c r="B40" i="55"/>
  <c r="C40" i="55"/>
  <c r="D40" i="55"/>
  <c r="E40" i="55"/>
  <c r="F40" i="55"/>
  <c r="G40" i="55"/>
  <c r="H40" i="55"/>
  <c r="I40" i="55"/>
  <c r="B41" i="55"/>
  <c r="C41" i="55"/>
  <c r="D41" i="55"/>
  <c r="E41" i="55"/>
  <c r="F41" i="55"/>
  <c r="G41" i="55"/>
  <c r="H41" i="55"/>
  <c r="I41" i="55"/>
  <c r="B42" i="55"/>
  <c r="C42" i="55"/>
  <c r="D42" i="55"/>
  <c r="E42" i="55"/>
  <c r="F42" i="55"/>
  <c r="G42" i="55"/>
  <c r="H42" i="55"/>
  <c r="I42" i="55"/>
  <c r="B43" i="55"/>
  <c r="C43" i="55"/>
  <c r="D43" i="55"/>
  <c r="E43" i="55"/>
  <c r="F43" i="55"/>
  <c r="G43" i="55"/>
  <c r="H43" i="55"/>
  <c r="I43" i="55"/>
  <c r="B44" i="55"/>
  <c r="C44" i="55"/>
  <c r="D44" i="55"/>
  <c r="E44" i="55"/>
  <c r="F44" i="55"/>
  <c r="G44" i="55"/>
  <c r="H44" i="55"/>
  <c r="I44" i="55"/>
  <c r="B45" i="55"/>
  <c r="C45" i="55"/>
  <c r="D45" i="55"/>
  <c r="E45" i="55"/>
  <c r="F45" i="55"/>
  <c r="G45" i="55"/>
  <c r="H45" i="55"/>
  <c r="I45" i="55"/>
  <c r="B46" i="55"/>
  <c r="C46" i="55"/>
  <c r="D46" i="55"/>
  <c r="E46" i="55"/>
  <c r="F46" i="55"/>
  <c r="G46" i="55"/>
  <c r="H46" i="55"/>
  <c r="I46" i="55"/>
  <c r="B47" i="55"/>
  <c r="C47" i="55"/>
  <c r="D47" i="55"/>
  <c r="E47" i="55"/>
  <c r="F47" i="55"/>
  <c r="G47" i="55"/>
  <c r="H47" i="55"/>
  <c r="I47" i="55"/>
  <c r="B48" i="55"/>
  <c r="C48" i="55"/>
  <c r="D48" i="55"/>
  <c r="E48" i="55"/>
  <c r="F48" i="55"/>
  <c r="G48" i="55"/>
  <c r="H48" i="55"/>
  <c r="I48" i="55"/>
  <c r="B49" i="55"/>
  <c r="C49" i="55"/>
  <c r="D49" i="55"/>
  <c r="E49" i="55"/>
  <c r="F49" i="55"/>
  <c r="G49" i="55"/>
  <c r="H49" i="55"/>
  <c r="I49" i="55"/>
  <c r="B50" i="55"/>
  <c r="C50" i="55"/>
  <c r="D50" i="55"/>
  <c r="E50" i="55"/>
  <c r="F50" i="55"/>
  <c r="G50" i="55"/>
  <c r="H50" i="55"/>
  <c r="I50" i="55"/>
  <c r="B51" i="55"/>
  <c r="C51" i="55"/>
  <c r="D51" i="55"/>
  <c r="E51" i="55"/>
  <c r="F51" i="55"/>
  <c r="G51" i="55"/>
  <c r="H51" i="55"/>
  <c r="I51" i="55"/>
  <c r="B52" i="55"/>
  <c r="C52" i="55"/>
  <c r="D52" i="55"/>
  <c r="E52" i="55"/>
  <c r="F52" i="55"/>
  <c r="G52" i="55"/>
  <c r="H52" i="55"/>
  <c r="I52" i="55"/>
  <c r="B53" i="55"/>
  <c r="C53" i="55"/>
  <c r="D53" i="55"/>
  <c r="E53" i="55"/>
  <c r="F53" i="55"/>
  <c r="G53" i="55"/>
  <c r="H53" i="55"/>
  <c r="I53" i="55"/>
  <c r="B54" i="55"/>
  <c r="C54" i="55"/>
  <c r="D54" i="55"/>
  <c r="E54" i="55"/>
  <c r="F54" i="55"/>
  <c r="G54" i="55"/>
  <c r="H54" i="55"/>
  <c r="I54" i="55"/>
  <c r="B55" i="55"/>
  <c r="C55" i="55"/>
  <c r="D55" i="55"/>
  <c r="E55" i="55"/>
  <c r="F55" i="55"/>
  <c r="G55" i="55"/>
  <c r="H55" i="55"/>
  <c r="I55" i="55"/>
  <c r="B56" i="55"/>
  <c r="C56" i="55"/>
  <c r="D56" i="55"/>
  <c r="E56" i="55"/>
  <c r="F56" i="55"/>
  <c r="G56" i="55"/>
  <c r="H56" i="55"/>
  <c r="I56" i="55"/>
  <c r="B57" i="55"/>
  <c r="C57" i="55"/>
  <c r="D57" i="55"/>
  <c r="E57" i="55"/>
  <c r="F57" i="55"/>
  <c r="G57" i="55"/>
  <c r="H57" i="55"/>
  <c r="I57" i="55"/>
  <c r="B58" i="55"/>
  <c r="C58" i="55"/>
  <c r="D58" i="55"/>
  <c r="E58" i="55"/>
  <c r="F58" i="55"/>
  <c r="G58" i="55"/>
  <c r="H58" i="55"/>
  <c r="I58" i="55"/>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C5" i="54" l="1"/>
  <c r="D5" i="54"/>
  <c r="E5" i="54"/>
  <c r="F5" i="54"/>
  <c r="G5" i="54"/>
  <c r="H5" i="54"/>
  <c r="I5" i="54"/>
  <c r="J5" i="54"/>
  <c r="K5" i="54"/>
  <c r="L5" i="54"/>
  <c r="M5" i="54"/>
  <c r="N5" i="54"/>
  <c r="O5" i="54"/>
  <c r="P5" i="54"/>
  <c r="Q5" i="54"/>
  <c r="R5" i="54"/>
  <c r="S5" i="54"/>
  <c r="C6" i="54"/>
  <c r="D6" i="54"/>
  <c r="E6" i="54"/>
  <c r="F6" i="54"/>
  <c r="G6" i="54"/>
  <c r="H6" i="54"/>
  <c r="I6" i="54"/>
  <c r="J6" i="54"/>
  <c r="K6" i="54"/>
  <c r="L6" i="54"/>
  <c r="M6" i="54"/>
  <c r="N6" i="54"/>
  <c r="O6" i="54"/>
  <c r="P6" i="54"/>
  <c r="Q6" i="54"/>
  <c r="R6" i="54"/>
  <c r="S6" i="54"/>
  <c r="C7" i="54"/>
  <c r="D7" i="54"/>
  <c r="E7" i="54"/>
  <c r="F7" i="54"/>
  <c r="G7" i="54"/>
  <c r="H7" i="54"/>
  <c r="I7" i="54"/>
  <c r="J7" i="54"/>
  <c r="K7" i="54"/>
  <c r="L7" i="54"/>
  <c r="M7" i="54"/>
  <c r="N7" i="54"/>
  <c r="O7" i="54"/>
  <c r="P7" i="54"/>
  <c r="Q7" i="54"/>
  <c r="R7" i="54"/>
  <c r="S7" i="54"/>
  <c r="C8" i="54"/>
  <c r="D8" i="54"/>
  <c r="E8" i="54"/>
  <c r="F8" i="54"/>
  <c r="G8" i="54"/>
  <c r="H8" i="54"/>
  <c r="I8" i="54"/>
  <c r="J8" i="54"/>
  <c r="K8" i="54"/>
  <c r="L8" i="54"/>
  <c r="M8" i="54"/>
  <c r="N8" i="54"/>
  <c r="O8" i="54"/>
  <c r="P8" i="54"/>
  <c r="Q8" i="54"/>
  <c r="R8" i="54"/>
  <c r="S8" i="54"/>
  <c r="C9" i="54"/>
  <c r="D9" i="54"/>
  <c r="E9" i="54"/>
  <c r="F9" i="54"/>
  <c r="G9" i="54"/>
  <c r="H9" i="54"/>
  <c r="I9" i="54"/>
  <c r="J9" i="54"/>
  <c r="K9" i="54"/>
  <c r="L9" i="54"/>
  <c r="M9" i="54"/>
  <c r="N9" i="54"/>
  <c r="O9" i="54"/>
  <c r="P9" i="54"/>
  <c r="Q9" i="54"/>
  <c r="R9" i="54"/>
  <c r="S9" i="54"/>
  <c r="C10" i="54"/>
  <c r="D10" i="54"/>
  <c r="E10" i="54"/>
  <c r="F10" i="54"/>
  <c r="G10" i="54"/>
  <c r="H10" i="54"/>
  <c r="I10" i="54"/>
  <c r="J10" i="54"/>
  <c r="K10" i="54"/>
  <c r="L10" i="54"/>
  <c r="M10" i="54"/>
  <c r="N10" i="54"/>
  <c r="O10" i="54"/>
  <c r="P10" i="54"/>
  <c r="Q10" i="54"/>
  <c r="R10" i="54"/>
  <c r="S10" i="54"/>
  <c r="C11" i="54"/>
  <c r="D11" i="54"/>
  <c r="E11" i="54"/>
  <c r="F11" i="54"/>
  <c r="G11" i="54"/>
  <c r="H11" i="54"/>
  <c r="I11" i="54"/>
  <c r="J11" i="54"/>
  <c r="K11" i="54"/>
  <c r="L11" i="54"/>
  <c r="M11" i="54"/>
  <c r="N11" i="54"/>
  <c r="O11" i="54"/>
  <c r="P11" i="54"/>
  <c r="Q11" i="54"/>
  <c r="R11" i="54"/>
  <c r="S11" i="54"/>
  <c r="C12" i="54"/>
  <c r="D12" i="54"/>
  <c r="E12" i="54"/>
  <c r="F12" i="54"/>
  <c r="G12" i="54"/>
  <c r="H12" i="54"/>
  <c r="I12" i="54"/>
  <c r="J12" i="54"/>
  <c r="K12" i="54"/>
  <c r="L12" i="54"/>
  <c r="M12" i="54"/>
  <c r="N12" i="54"/>
  <c r="O12" i="54"/>
  <c r="P12" i="54"/>
  <c r="Q12" i="54"/>
  <c r="R12" i="54"/>
  <c r="S12" i="54"/>
  <c r="C13" i="54"/>
  <c r="D13" i="54"/>
  <c r="E13" i="54"/>
  <c r="F13" i="54"/>
  <c r="G13" i="54"/>
  <c r="H13" i="54"/>
  <c r="I13" i="54"/>
  <c r="J13" i="54"/>
  <c r="K13" i="54"/>
  <c r="L13" i="54"/>
  <c r="M13" i="54"/>
  <c r="N13" i="54"/>
  <c r="O13" i="54"/>
  <c r="P13" i="54"/>
  <c r="Q13" i="54"/>
  <c r="R13" i="54"/>
  <c r="S13" i="54"/>
  <c r="C14" i="54"/>
  <c r="D14" i="54"/>
  <c r="E14" i="54"/>
  <c r="F14" i="54"/>
  <c r="G14" i="54"/>
  <c r="H14" i="54"/>
  <c r="I14" i="54"/>
  <c r="J14" i="54"/>
  <c r="K14" i="54"/>
  <c r="L14" i="54"/>
  <c r="M14" i="54"/>
  <c r="N14" i="54"/>
  <c r="O14" i="54"/>
  <c r="P14" i="54"/>
  <c r="Q14" i="54"/>
  <c r="R14" i="54"/>
  <c r="S14" i="54"/>
  <c r="C15" i="54"/>
  <c r="D15" i="54"/>
  <c r="E15" i="54"/>
  <c r="F15" i="54"/>
  <c r="G15" i="54"/>
  <c r="H15" i="54"/>
  <c r="I15" i="54"/>
  <c r="J15" i="54"/>
  <c r="K15" i="54"/>
  <c r="L15" i="54"/>
  <c r="M15" i="54"/>
  <c r="N15" i="54"/>
  <c r="O15" i="54"/>
  <c r="P15" i="54"/>
  <c r="Q15" i="54"/>
  <c r="R15" i="54"/>
  <c r="S15" i="54"/>
  <c r="C16" i="54"/>
  <c r="D16" i="54"/>
  <c r="E16" i="54"/>
  <c r="F16" i="54"/>
  <c r="G16" i="54"/>
  <c r="H16" i="54"/>
  <c r="I16" i="54"/>
  <c r="J16" i="54"/>
  <c r="K16" i="54"/>
  <c r="L16" i="54"/>
  <c r="M16" i="54"/>
  <c r="N16" i="54"/>
  <c r="O16" i="54"/>
  <c r="P16" i="54"/>
  <c r="Q16" i="54"/>
  <c r="R16" i="54"/>
  <c r="S16" i="54"/>
  <c r="C17" i="54"/>
  <c r="D17" i="54"/>
  <c r="E17" i="54"/>
  <c r="F17" i="54"/>
  <c r="G17" i="54"/>
  <c r="H17" i="54"/>
  <c r="I17" i="54"/>
  <c r="J17" i="54"/>
  <c r="K17" i="54"/>
  <c r="L17" i="54"/>
  <c r="M17" i="54"/>
  <c r="N17" i="54"/>
  <c r="O17" i="54"/>
  <c r="P17" i="54"/>
  <c r="Q17" i="54"/>
  <c r="R17" i="54"/>
  <c r="S17" i="54"/>
  <c r="C18" i="54"/>
  <c r="D18" i="54"/>
  <c r="E18" i="54"/>
  <c r="F18" i="54"/>
  <c r="G18" i="54"/>
  <c r="H18" i="54"/>
  <c r="I18" i="54"/>
  <c r="J18" i="54"/>
  <c r="K18" i="54"/>
  <c r="L18" i="54"/>
  <c r="M18" i="54"/>
  <c r="N18" i="54"/>
  <c r="O18" i="54"/>
  <c r="P18" i="54"/>
  <c r="Q18" i="54"/>
  <c r="R18" i="54"/>
  <c r="S18" i="54"/>
  <c r="C19" i="54"/>
  <c r="D19" i="54"/>
  <c r="E19" i="54"/>
  <c r="F19" i="54"/>
  <c r="G19" i="54"/>
  <c r="H19" i="54"/>
  <c r="I19" i="54"/>
  <c r="J19" i="54"/>
  <c r="K19" i="54"/>
  <c r="L19" i="54"/>
  <c r="M19" i="54"/>
  <c r="N19" i="54"/>
  <c r="O19" i="54"/>
  <c r="P19" i="54"/>
  <c r="Q19" i="54"/>
  <c r="R19" i="54"/>
  <c r="S19" i="54"/>
  <c r="C20" i="54"/>
  <c r="D20" i="54"/>
  <c r="E20" i="54"/>
  <c r="F20" i="54"/>
  <c r="G20" i="54"/>
  <c r="H20" i="54"/>
  <c r="I20" i="54"/>
  <c r="J20" i="54"/>
  <c r="K20" i="54"/>
  <c r="L20" i="54"/>
  <c r="M20" i="54"/>
  <c r="N20" i="54"/>
  <c r="O20" i="54"/>
  <c r="P20" i="54"/>
  <c r="Q20" i="54"/>
  <c r="R20" i="54"/>
  <c r="S20" i="54"/>
  <c r="C21" i="54"/>
  <c r="D21" i="54"/>
  <c r="E21" i="54"/>
  <c r="F21" i="54"/>
  <c r="G21" i="54"/>
  <c r="H21" i="54"/>
  <c r="I21" i="54"/>
  <c r="J21" i="54"/>
  <c r="K21" i="54"/>
  <c r="L21" i="54"/>
  <c r="M21" i="54"/>
  <c r="N21" i="54"/>
  <c r="O21" i="54"/>
  <c r="P21" i="54"/>
  <c r="Q21" i="54"/>
  <c r="R21" i="54"/>
  <c r="S21" i="54"/>
  <c r="C22" i="54"/>
  <c r="D22" i="54"/>
  <c r="E22" i="54"/>
  <c r="F22" i="54"/>
  <c r="G22" i="54"/>
  <c r="H22" i="54"/>
  <c r="I22" i="54"/>
  <c r="J22" i="54"/>
  <c r="K22" i="54"/>
  <c r="L22" i="54"/>
  <c r="M22" i="54"/>
  <c r="N22" i="54"/>
  <c r="O22" i="54"/>
  <c r="P22" i="54"/>
  <c r="Q22" i="54"/>
  <c r="R22" i="54"/>
  <c r="S22" i="54"/>
  <c r="C23" i="54"/>
  <c r="D23" i="54"/>
  <c r="E23" i="54"/>
  <c r="F23" i="54"/>
  <c r="G23" i="54"/>
  <c r="H23" i="54"/>
  <c r="I23" i="54"/>
  <c r="J23" i="54"/>
  <c r="K23" i="54"/>
  <c r="L23" i="54"/>
  <c r="M23" i="54"/>
  <c r="N23" i="54"/>
  <c r="O23" i="54"/>
  <c r="P23" i="54"/>
  <c r="Q23" i="54"/>
  <c r="R23" i="54"/>
  <c r="S23" i="54"/>
  <c r="C24" i="54"/>
  <c r="D24" i="54"/>
  <c r="E24" i="54"/>
  <c r="F24" i="54"/>
  <c r="G24" i="54"/>
  <c r="H24" i="54"/>
  <c r="I24" i="54"/>
  <c r="J24" i="54"/>
  <c r="K24" i="54"/>
  <c r="L24" i="54"/>
  <c r="M24" i="54"/>
  <c r="N24" i="54"/>
  <c r="O24" i="54"/>
  <c r="P24" i="54"/>
  <c r="Q24" i="54"/>
  <c r="R24" i="54"/>
  <c r="S24" i="54"/>
  <c r="C25" i="54"/>
  <c r="D25" i="54"/>
  <c r="E25" i="54"/>
  <c r="F25" i="54"/>
  <c r="G25" i="54"/>
  <c r="H25" i="54"/>
  <c r="I25" i="54"/>
  <c r="J25" i="54"/>
  <c r="K25" i="54"/>
  <c r="L25" i="54"/>
  <c r="M25" i="54"/>
  <c r="N25" i="54"/>
  <c r="O25" i="54"/>
  <c r="P25" i="54"/>
  <c r="Q25" i="54"/>
  <c r="R25" i="54"/>
  <c r="S25" i="54"/>
  <c r="B6" i="54"/>
  <c r="B7" i="54"/>
  <c r="B8" i="54"/>
  <c r="B9" i="54"/>
  <c r="B10" i="54"/>
  <c r="B11" i="54"/>
  <c r="B12" i="54"/>
  <c r="B13" i="54"/>
  <c r="B14" i="54"/>
  <c r="B15" i="54"/>
  <c r="B16" i="54"/>
  <c r="B17" i="54"/>
  <c r="B18" i="54"/>
  <c r="B19" i="54"/>
  <c r="B20" i="54"/>
  <c r="B21" i="54"/>
  <c r="B22" i="54"/>
  <c r="B23" i="54"/>
  <c r="B24" i="54"/>
  <c r="B25" i="54"/>
  <c r="A6" i="54"/>
  <c r="A7" i="54"/>
  <c r="A8" i="54"/>
  <c r="A9" i="54"/>
  <c r="A10" i="54"/>
  <c r="A11" i="54"/>
  <c r="A12" i="54"/>
  <c r="A13" i="54"/>
  <c r="A14" i="54"/>
  <c r="A15" i="54"/>
  <c r="A16" i="54"/>
  <c r="A17" i="54"/>
  <c r="A18" i="54"/>
  <c r="A19" i="54"/>
  <c r="A20" i="54"/>
  <c r="A21" i="54"/>
  <c r="A22" i="54"/>
  <c r="A23" i="54"/>
  <c r="A24" i="54"/>
  <c r="A25" i="54"/>
  <c r="A5" i="54"/>
  <c r="C5" i="59"/>
  <c r="D5" i="59"/>
  <c r="E5" i="59"/>
  <c r="F5" i="59"/>
  <c r="G5" i="59"/>
  <c r="H5" i="59"/>
  <c r="I5" i="59"/>
  <c r="C6" i="59"/>
  <c r="D6" i="59"/>
  <c r="E6" i="59"/>
  <c r="F6" i="59"/>
  <c r="G6" i="59"/>
  <c r="H6" i="59"/>
  <c r="I6" i="59"/>
  <c r="C7" i="59"/>
  <c r="D7" i="59"/>
  <c r="E7" i="59"/>
  <c r="F7" i="59"/>
  <c r="G7" i="59"/>
  <c r="H7" i="59"/>
  <c r="I7" i="59"/>
  <c r="C8" i="59"/>
  <c r="D8" i="59"/>
  <c r="E8" i="59"/>
  <c r="F8" i="59"/>
  <c r="G8" i="59"/>
  <c r="H8" i="59"/>
  <c r="I8" i="59"/>
  <c r="C9" i="59"/>
  <c r="D9" i="59"/>
  <c r="E9" i="59"/>
  <c r="F9" i="59"/>
  <c r="G9" i="59"/>
  <c r="H9" i="59"/>
  <c r="I9" i="59"/>
  <c r="C10" i="59"/>
  <c r="D10" i="59"/>
  <c r="E10" i="59"/>
  <c r="F10" i="59"/>
  <c r="G10" i="59"/>
  <c r="H10" i="59"/>
  <c r="I10" i="59"/>
  <c r="C11" i="59"/>
  <c r="D11" i="59"/>
  <c r="E11" i="59"/>
  <c r="F11" i="59"/>
  <c r="G11" i="59"/>
  <c r="H11" i="59"/>
  <c r="I11" i="59"/>
  <c r="C12" i="59"/>
  <c r="D12" i="59"/>
  <c r="E12" i="59"/>
  <c r="F12" i="59"/>
  <c r="G12" i="59"/>
  <c r="H12" i="59"/>
  <c r="I12" i="59"/>
  <c r="C13" i="59"/>
  <c r="D13" i="59"/>
  <c r="E13" i="59"/>
  <c r="F13" i="59"/>
  <c r="G13" i="59"/>
  <c r="H13" i="59"/>
  <c r="I13" i="59"/>
  <c r="C14" i="59"/>
  <c r="D14" i="59"/>
  <c r="E14" i="59"/>
  <c r="F14" i="59"/>
  <c r="G14" i="59"/>
  <c r="H14" i="59"/>
  <c r="I14" i="59"/>
  <c r="C15" i="59"/>
  <c r="D15" i="59"/>
  <c r="E15" i="59"/>
  <c r="F15" i="59"/>
  <c r="G15" i="59"/>
  <c r="H15" i="59"/>
  <c r="I15" i="59"/>
  <c r="B6" i="56"/>
  <c r="C6" i="56"/>
  <c r="D6" i="56"/>
  <c r="E6" i="56"/>
  <c r="F6" i="56"/>
  <c r="G6" i="56"/>
  <c r="H6" i="56"/>
  <c r="I6" i="56"/>
  <c r="J6" i="56"/>
  <c r="K6" i="56"/>
  <c r="B7" i="56"/>
  <c r="C7" i="56"/>
  <c r="D7" i="56"/>
  <c r="E7" i="56"/>
  <c r="F7" i="56"/>
  <c r="G7" i="56"/>
  <c r="H7" i="56"/>
  <c r="I7" i="56"/>
  <c r="J7" i="56"/>
  <c r="K7" i="56"/>
  <c r="B8" i="56"/>
  <c r="C8" i="56"/>
  <c r="D8" i="56"/>
  <c r="E8" i="56"/>
  <c r="F8" i="56"/>
  <c r="G8" i="56"/>
  <c r="H8" i="56"/>
  <c r="I8" i="56"/>
  <c r="J8" i="56"/>
  <c r="K8" i="56"/>
  <c r="B9" i="56"/>
  <c r="C9" i="56"/>
  <c r="D9" i="56"/>
  <c r="E9" i="56"/>
  <c r="F9" i="56"/>
  <c r="G9" i="56"/>
  <c r="H9" i="56"/>
  <c r="I9" i="56"/>
  <c r="J9" i="56"/>
  <c r="K9" i="56"/>
  <c r="B10" i="56"/>
  <c r="C10" i="56"/>
  <c r="D10" i="56"/>
  <c r="E10" i="56"/>
  <c r="F10" i="56"/>
  <c r="G10" i="56"/>
  <c r="H10" i="56"/>
  <c r="I10" i="56"/>
  <c r="J10" i="56"/>
  <c r="K10" i="56"/>
  <c r="B11" i="56"/>
  <c r="C11" i="56"/>
  <c r="D11" i="56"/>
  <c r="E11" i="56"/>
  <c r="F11" i="56"/>
  <c r="G11" i="56"/>
  <c r="H11" i="56"/>
  <c r="I11" i="56"/>
  <c r="J11" i="56"/>
  <c r="K11" i="56"/>
  <c r="B12" i="56"/>
  <c r="C12" i="56"/>
  <c r="D12" i="56"/>
  <c r="E12" i="56"/>
  <c r="F12" i="56"/>
  <c r="G12" i="56"/>
  <c r="H12" i="56"/>
  <c r="I12" i="56"/>
  <c r="J12" i="56"/>
  <c r="K12" i="56"/>
  <c r="B13" i="56"/>
  <c r="C13" i="56"/>
  <c r="D13" i="56"/>
  <c r="E13" i="56"/>
  <c r="F13" i="56"/>
  <c r="G13" i="56"/>
  <c r="H13" i="56"/>
  <c r="I13" i="56"/>
  <c r="J13" i="56"/>
  <c r="K13" i="56"/>
  <c r="B14" i="56"/>
  <c r="C14" i="56"/>
  <c r="D14" i="56"/>
  <c r="E14" i="56"/>
  <c r="F14" i="56"/>
  <c r="G14" i="56"/>
  <c r="H14" i="56"/>
  <c r="I14" i="56"/>
  <c r="J14" i="56"/>
  <c r="K14" i="56"/>
  <c r="B15" i="56"/>
  <c r="C15" i="56"/>
  <c r="D15" i="56"/>
  <c r="E15" i="56"/>
  <c r="F15" i="56"/>
  <c r="G15" i="56"/>
  <c r="H15" i="56"/>
  <c r="I15" i="56"/>
  <c r="J15" i="56"/>
  <c r="K15" i="56"/>
  <c r="B16" i="56"/>
  <c r="C16" i="56"/>
  <c r="D16" i="56"/>
  <c r="E16" i="56"/>
  <c r="F16" i="56"/>
  <c r="G16" i="56"/>
  <c r="H16" i="56"/>
  <c r="I16" i="56"/>
  <c r="J16" i="56"/>
  <c r="K16" i="56"/>
  <c r="B17" i="56"/>
  <c r="C17" i="56"/>
  <c r="D17" i="56"/>
  <c r="E17" i="56"/>
  <c r="F17" i="56"/>
  <c r="G17" i="56"/>
  <c r="H17" i="56"/>
  <c r="I17" i="56"/>
  <c r="J17" i="56"/>
  <c r="K17" i="56"/>
  <c r="B18" i="56"/>
  <c r="C18" i="56"/>
  <c r="D18" i="56"/>
  <c r="E18" i="56"/>
  <c r="F18" i="56"/>
  <c r="G18" i="56"/>
  <c r="H18" i="56"/>
  <c r="I18" i="56"/>
  <c r="J18" i="56"/>
  <c r="K18" i="56"/>
  <c r="B19" i="56"/>
  <c r="C19" i="56"/>
  <c r="D19" i="56"/>
  <c r="E19" i="56"/>
  <c r="F19" i="56"/>
  <c r="G19" i="56"/>
  <c r="H19" i="56"/>
  <c r="I19" i="56"/>
  <c r="J19" i="56"/>
  <c r="K19" i="56"/>
  <c r="B20" i="56"/>
  <c r="C20" i="56"/>
  <c r="D20" i="56"/>
  <c r="E20" i="56"/>
  <c r="F20" i="56"/>
  <c r="G20" i="56"/>
  <c r="H20" i="56"/>
  <c r="I20" i="56"/>
  <c r="J20" i="56"/>
  <c r="K20" i="56"/>
  <c r="B21" i="56"/>
  <c r="C21" i="56"/>
  <c r="D21" i="56"/>
  <c r="E21" i="56"/>
  <c r="F21" i="56"/>
  <c r="G21" i="56"/>
  <c r="H21" i="56"/>
  <c r="I21" i="56"/>
  <c r="J21" i="56"/>
  <c r="K21" i="56"/>
  <c r="B22" i="56"/>
  <c r="C22" i="56"/>
  <c r="D22" i="56"/>
  <c r="E22" i="56"/>
  <c r="F22" i="56"/>
  <c r="G22" i="56"/>
  <c r="H22" i="56"/>
  <c r="I22" i="56"/>
  <c r="J22" i="56"/>
  <c r="K22" i="56"/>
  <c r="B23" i="56"/>
  <c r="C23" i="56"/>
  <c r="D23" i="56"/>
  <c r="E23" i="56"/>
  <c r="F23" i="56"/>
  <c r="G23" i="56"/>
  <c r="H23" i="56"/>
  <c r="I23" i="56"/>
  <c r="J23" i="56"/>
  <c r="K23" i="56"/>
  <c r="B24" i="56"/>
  <c r="C24" i="56"/>
  <c r="D24" i="56"/>
  <c r="E24" i="56"/>
  <c r="F24" i="56"/>
  <c r="G24" i="56"/>
  <c r="H24" i="56"/>
  <c r="I24" i="56"/>
  <c r="J24" i="56"/>
  <c r="K24" i="56"/>
  <c r="B25" i="56"/>
  <c r="C25" i="56"/>
  <c r="D25" i="56"/>
  <c r="E25" i="56"/>
  <c r="F25" i="56"/>
  <c r="G25" i="56"/>
  <c r="H25" i="56"/>
  <c r="I25" i="56"/>
  <c r="J25" i="56"/>
  <c r="K25" i="56"/>
  <c r="B26" i="56"/>
  <c r="C26" i="56"/>
  <c r="D26" i="56"/>
  <c r="E26" i="56"/>
  <c r="F26" i="56"/>
  <c r="G26" i="56"/>
  <c r="H26" i="56"/>
  <c r="I26" i="56"/>
  <c r="J26" i="56"/>
  <c r="K26" i="56"/>
  <c r="B27" i="56"/>
  <c r="C27" i="56"/>
  <c r="D27" i="56"/>
  <c r="E27" i="56"/>
  <c r="F27" i="56"/>
  <c r="G27" i="56"/>
  <c r="H27" i="56"/>
  <c r="I27" i="56"/>
  <c r="J27" i="56"/>
  <c r="K27" i="56"/>
  <c r="B28" i="56"/>
  <c r="C28" i="56"/>
  <c r="D28" i="56"/>
  <c r="E28" i="56"/>
  <c r="F28" i="56"/>
  <c r="G28" i="56"/>
  <c r="H28" i="56"/>
  <c r="I28" i="56"/>
  <c r="J28" i="56"/>
  <c r="K28" i="56"/>
  <c r="B29" i="56"/>
  <c r="C29" i="56"/>
  <c r="D29" i="56"/>
  <c r="E29" i="56"/>
  <c r="F29" i="56"/>
  <c r="G29" i="56"/>
  <c r="H29" i="56"/>
  <c r="I29" i="56"/>
  <c r="J29" i="56"/>
  <c r="K29" i="56"/>
  <c r="B30" i="56"/>
  <c r="C30" i="56"/>
  <c r="D30" i="56"/>
  <c r="E30" i="56"/>
  <c r="F30" i="56"/>
  <c r="G30" i="56"/>
  <c r="H30" i="56"/>
  <c r="I30" i="56"/>
  <c r="J30" i="56"/>
  <c r="K30" i="56"/>
  <c r="B31" i="56"/>
  <c r="C31" i="56"/>
  <c r="D31" i="56"/>
  <c r="E31" i="56"/>
  <c r="F31" i="56"/>
  <c r="G31" i="56"/>
  <c r="H31" i="56"/>
  <c r="I31" i="56"/>
  <c r="J31" i="56"/>
  <c r="K31" i="56"/>
  <c r="B32" i="56"/>
  <c r="C32" i="56"/>
  <c r="D32" i="56"/>
  <c r="E32" i="56"/>
  <c r="F32" i="56"/>
  <c r="G32" i="56"/>
  <c r="H32" i="56"/>
  <c r="I32" i="56"/>
  <c r="J32" i="56"/>
  <c r="K32" i="56"/>
  <c r="B33" i="56"/>
  <c r="C33" i="56"/>
  <c r="D33" i="56"/>
  <c r="E33" i="56"/>
  <c r="F33" i="56"/>
  <c r="G33" i="56"/>
  <c r="H33" i="56"/>
  <c r="I33" i="56"/>
  <c r="J33" i="56"/>
  <c r="K33" i="56"/>
  <c r="B34" i="56"/>
  <c r="C34" i="56"/>
  <c r="D34" i="56"/>
  <c r="E34" i="56"/>
  <c r="F34" i="56"/>
  <c r="G34" i="56"/>
  <c r="H34" i="56"/>
  <c r="I34" i="56"/>
  <c r="J34" i="56"/>
  <c r="K34" i="56"/>
  <c r="B35" i="56"/>
  <c r="C35" i="56"/>
  <c r="D35" i="56"/>
  <c r="E35" i="56"/>
  <c r="F35" i="56"/>
  <c r="G35" i="56"/>
  <c r="H35" i="56"/>
  <c r="I35" i="56"/>
  <c r="J35" i="56"/>
  <c r="K35" i="56"/>
  <c r="B36" i="56"/>
  <c r="C36" i="56"/>
  <c r="D36" i="56"/>
  <c r="E36" i="56"/>
  <c r="F36" i="56"/>
  <c r="G36" i="56"/>
  <c r="H36" i="56"/>
  <c r="I36" i="56"/>
  <c r="J36" i="56"/>
  <c r="K36" i="56"/>
  <c r="B37" i="56"/>
  <c r="C37" i="56"/>
  <c r="D37" i="56"/>
  <c r="E37" i="56"/>
  <c r="F37" i="56"/>
  <c r="G37" i="56"/>
  <c r="H37" i="56"/>
  <c r="I37" i="56"/>
  <c r="J37" i="56"/>
  <c r="K37" i="56"/>
  <c r="B38" i="56"/>
  <c r="C38" i="56"/>
  <c r="D38" i="56"/>
  <c r="E38" i="56"/>
  <c r="F38" i="56"/>
  <c r="G38" i="56"/>
  <c r="H38" i="56"/>
  <c r="I38" i="56"/>
  <c r="J38" i="56"/>
  <c r="K38" i="56"/>
  <c r="B39" i="56"/>
  <c r="C39" i="56"/>
  <c r="D39" i="56"/>
  <c r="E39" i="56"/>
  <c r="F39" i="56"/>
  <c r="G39" i="56"/>
  <c r="H39" i="56"/>
  <c r="I39" i="56"/>
  <c r="J39" i="56"/>
  <c r="K39" i="56"/>
  <c r="B40" i="56"/>
  <c r="C40" i="56"/>
  <c r="D40" i="56"/>
  <c r="E40" i="56"/>
  <c r="F40" i="56"/>
  <c r="G40" i="56"/>
  <c r="H40" i="56"/>
  <c r="I40" i="56"/>
  <c r="J40" i="56"/>
  <c r="K40" i="56"/>
  <c r="B41" i="56"/>
  <c r="C41" i="56"/>
  <c r="D41" i="56"/>
  <c r="E41" i="56"/>
  <c r="F41" i="56"/>
  <c r="G41" i="56"/>
  <c r="H41" i="56"/>
  <c r="I41" i="56"/>
  <c r="J41" i="56"/>
  <c r="K41" i="56"/>
  <c r="B42" i="56"/>
  <c r="C42" i="56"/>
  <c r="D42" i="56"/>
  <c r="E42" i="56"/>
  <c r="F42" i="56"/>
  <c r="G42" i="56"/>
  <c r="H42" i="56"/>
  <c r="I42" i="56"/>
  <c r="J42" i="56"/>
  <c r="K42" i="56"/>
  <c r="B43" i="56"/>
  <c r="C43" i="56"/>
  <c r="D43" i="56"/>
  <c r="E43" i="56"/>
  <c r="F43" i="56"/>
  <c r="G43" i="56"/>
  <c r="H43" i="56"/>
  <c r="I43" i="56"/>
  <c r="J43" i="56"/>
  <c r="K43" i="56"/>
  <c r="B44" i="56"/>
  <c r="C44" i="56"/>
  <c r="D44" i="56"/>
  <c r="E44" i="56"/>
  <c r="F44" i="56"/>
  <c r="G44" i="56"/>
  <c r="H44" i="56"/>
  <c r="I44" i="56"/>
  <c r="J44" i="56"/>
  <c r="K44" i="56"/>
  <c r="A37" i="56"/>
  <c r="A38" i="56"/>
  <c r="A39" i="56"/>
  <c r="A40" i="56"/>
  <c r="A41" i="56"/>
  <c r="A42" i="56"/>
  <c r="A43" i="56"/>
  <c r="A44" i="56"/>
  <c r="B8" i="55" l="1"/>
  <c r="C8" i="55"/>
  <c r="D8" i="55"/>
  <c r="E8" i="55"/>
  <c r="F8" i="55"/>
  <c r="G8" i="55"/>
  <c r="H8" i="55"/>
  <c r="I8" i="55"/>
  <c r="A6" i="56"/>
  <c r="A7" i="56"/>
  <c r="A8" i="56"/>
  <c r="A9" i="56"/>
  <c r="A10" i="56"/>
  <c r="A11"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B5" i="56"/>
  <c r="C5" i="56"/>
  <c r="D5" i="56"/>
  <c r="E5" i="56"/>
  <c r="F5" i="56"/>
  <c r="G5" i="56"/>
  <c r="H5" i="56"/>
  <c r="I5" i="56"/>
  <c r="J5" i="56"/>
  <c r="K5" i="56"/>
  <c r="C5" i="49" l="1"/>
  <c r="D5" i="49"/>
  <c r="C6" i="49"/>
  <c r="D6" i="49"/>
  <c r="C7" i="49"/>
  <c r="D7" i="49"/>
  <c r="C8" i="49"/>
  <c r="D8" i="49"/>
  <c r="C9" i="49"/>
  <c r="D9" i="49"/>
  <c r="C10" i="49"/>
  <c r="D10" i="49"/>
  <c r="B6" i="49"/>
  <c r="B7" i="49"/>
  <c r="B8" i="49"/>
  <c r="B9" i="49"/>
  <c r="B10" i="49"/>
  <c r="A6" i="49"/>
  <c r="A7" i="49"/>
  <c r="A8" i="49"/>
  <c r="A9" i="49"/>
  <c r="A10" i="49"/>
  <c r="A22" i="45"/>
  <c r="A21" i="45"/>
  <c r="A20" i="45"/>
  <c r="A18" i="45"/>
  <c r="A1" i="58" s="1"/>
  <c r="A17" i="45"/>
  <c r="A1" i="68" s="1"/>
  <c r="A16" i="45"/>
  <c r="A1" i="61" s="1"/>
  <c r="A15" i="45"/>
  <c r="A1" i="60" s="1"/>
  <c r="A14" i="45"/>
  <c r="A1" i="59" s="1"/>
  <c r="A12" i="45"/>
  <c r="A1" i="63" s="1"/>
  <c r="A11" i="45"/>
  <c r="A1" i="55" s="1"/>
  <c r="A10" i="45"/>
  <c r="A1" i="53" s="1"/>
  <c r="A9" i="45"/>
  <c r="A1" i="56" s="1"/>
  <c r="A6" i="50"/>
  <c r="A7" i="50"/>
  <c r="A5" i="50"/>
  <c r="A8" i="45"/>
  <c r="A1" i="62" s="1"/>
  <c r="A5" i="45"/>
  <c r="A1" i="46" s="1"/>
  <c r="A4" i="45"/>
  <c r="A1" i="49" s="1"/>
  <c r="A3" i="45"/>
  <c r="A1" i="47" s="1"/>
  <c r="C5" i="64" l="1"/>
  <c r="C6" i="64"/>
  <c r="C7" i="64"/>
  <c r="C8" i="64"/>
  <c r="C9" i="64"/>
  <c r="C5" i="65"/>
  <c r="C6" i="65"/>
  <c r="C7" i="65"/>
  <c r="C8" i="65"/>
  <c r="C9" i="65"/>
  <c r="C10" i="65"/>
  <c r="C11" i="65"/>
  <c r="C12" i="65"/>
  <c r="C13" i="65"/>
  <c r="C14" i="65"/>
  <c r="C15" i="65"/>
  <c r="C16" i="65"/>
  <c r="C17" i="65"/>
  <c r="C18" i="65"/>
  <c r="A19" i="45"/>
  <c r="B5" i="59"/>
  <c r="B6" i="59"/>
  <c r="B7" i="59"/>
  <c r="B8" i="59"/>
  <c r="B9" i="59"/>
  <c r="B10" i="59"/>
  <c r="B11" i="59"/>
  <c r="B12" i="59"/>
  <c r="B13" i="59"/>
  <c r="B14" i="59"/>
  <c r="B15" i="59"/>
  <c r="A6" i="59"/>
  <c r="A7" i="59"/>
  <c r="A8" i="59"/>
  <c r="A9" i="59"/>
  <c r="A10" i="59"/>
  <c r="A11" i="59"/>
  <c r="A12" i="59"/>
  <c r="A13" i="59"/>
  <c r="A14" i="59"/>
  <c r="A15" i="59"/>
  <c r="A13" i="45"/>
  <c r="A1" i="57" s="1"/>
  <c r="B5" i="63"/>
  <c r="C5" i="63"/>
  <c r="B6" i="63"/>
  <c r="C6" i="63"/>
  <c r="B7" i="63"/>
  <c r="C7" i="63"/>
  <c r="B8" i="63"/>
  <c r="C8" i="63"/>
  <c r="B9" i="63"/>
  <c r="C9" i="63"/>
  <c r="B10" i="63"/>
  <c r="C10" i="63"/>
  <c r="B11" i="63"/>
  <c r="C11" i="63"/>
  <c r="B12" i="63"/>
  <c r="C12" i="63"/>
  <c r="B13" i="63"/>
  <c r="C13" i="63"/>
  <c r="B14" i="63"/>
  <c r="C14" i="63"/>
  <c r="B15" i="63"/>
  <c r="C15" i="63"/>
  <c r="B16" i="63"/>
  <c r="C16" i="63"/>
  <c r="B17" i="63"/>
  <c r="C17" i="63"/>
  <c r="B18" i="63"/>
  <c r="C18" i="63"/>
  <c r="B19" i="63"/>
  <c r="C19" i="63"/>
  <c r="B20" i="63"/>
  <c r="C20" i="63"/>
  <c r="B21" i="63"/>
  <c r="C21" i="63"/>
  <c r="B22" i="63"/>
  <c r="C22" i="63"/>
  <c r="B23" i="63"/>
  <c r="C23" i="63"/>
  <c r="B24" i="63"/>
  <c r="C24" i="63"/>
  <c r="B25" i="63"/>
  <c r="C25" i="63"/>
  <c r="B26" i="63"/>
  <c r="C26" i="63"/>
  <c r="B27" i="63"/>
  <c r="C27" i="63"/>
  <c r="B28" i="63"/>
  <c r="C28" i="63"/>
  <c r="B29" i="63"/>
  <c r="C29" i="63"/>
  <c r="B30" i="63"/>
  <c r="C30" i="63"/>
  <c r="B31" i="63"/>
  <c r="C31" i="63"/>
  <c r="B32" i="63"/>
  <c r="C32" i="63"/>
  <c r="B33" i="63"/>
  <c r="C33" i="63"/>
  <c r="B34" i="63"/>
  <c r="C34" i="63"/>
  <c r="B35" i="63"/>
  <c r="C35" i="63"/>
  <c r="B36" i="63"/>
  <c r="C36" i="63"/>
  <c r="B37" i="63"/>
  <c r="C37" i="63"/>
  <c r="B38" i="63"/>
  <c r="C38" i="63"/>
  <c r="B39" i="63"/>
  <c r="C39" i="63"/>
  <c r="B40" i="63"/>
  <c r="C40" i="63"/>
  <c r="B41" i="63"/>
  <c r="C41" i="63"/>
  <c r="B42" i="63"/>
  <c r="C42" i="63"/>
  <c r="B43" i="63"/>
  <c r="C43" i="63"/>
  <c r="B44" i="63"/>
  <c r="C44" i="63"/>
  <c r="B45" i="63"/>
  <c r="C45" i="63"/>
  <c r="B46" i="63"/>
  <c r="C46" i="63"/>
  <c r="B47" i="63"/>
  <c r="C47" i="63"/>
  <c r="B48" i="63"/>
  <c r="C48" i="63"/>
  <c r="B49" i="63"/>
  <c r="C49" i="63"/>
  <c r="B50" i="63"/>
  <c r="C50" i="63"/>
  <c r="B51" i="63"/>
  <c r="C51" i="63"/>
  <c r="B52" i="63"/>
  <c r="C52" i="63"/>
  <c r="B53" i="63"/>
  <c r="C53" i="63"/>
  <c r="B54" i="63"/>
  <c r="C54" i="63"/>
  <c r="B55" i="63"/>
  <c r="C55" i="63"/>
  <c r="B56" i="63"/>
  <c r="C56" i="63"/>
  <c r="B57" i="63"/>
  <c r="C57" i="63"/>
  <c r="B58" i="63"/>
  <c r="C58" i="63"/>
  <c r="B59" i="63"/>
  <c r="C59" i="63"/>
  <c r="B60" i="63"/>
  <c r="C60" i="63"/>
  <c r="B61" i="63"/>
  <c r="C61" i="63"/>
  <c r="B62" i="63"/>
  <c r="C62" i="63"/>
  <c r="B63" i="63"/>
  <c r="C63" i="63"/>
  <c r="B64" i="63"/>
  <c r="C64" i="63"/>
  <c r="B65" i="63"/>
  <c r="C65" i="63"/>
  <c r="B66" i="63"/>
  <c r="C66" i="63"/>
  <c r="B67" i="63"/>
  <c r="C67" i="63"/>
  <c r="B68" i="63"/>
  <c r="C68" i="63"/>
  <c r="B69" i="63"/>
  <c r="C69" i="63"/>
  <c r="B70" i="63"/>
  <c r="C70" i="63"/>
  <c r="B71" i="63"/>
  <c r="C71" i="63"/>
  <c r="B72" i="63"/>
  <c r="C72" i="63"/>
  <c r="B73" i="63"/>
  <c r="C73" i="63"/>
  <c r="B74" i="63"/>
  <c r="C74" i="63"/>
  <c r="B75" i="63"/>
  <c r="C75" i="63"/>
  <c r="B76" i="63"/>
  <c r="C76" i="63"/>
  <c r="B77" i="63"/>
  <c r="C77" i="63"/>
  <c r="B78" i="63"/>
  <c r="C78" i="63"/>
  <c r="B79" i="63"/>
  <c r="C79" i="63"/>
  <c r="B80" i="63"/>
  <c r="C80" i="63"/>
  <c r="B81" i="63"/>
  <c r="C81" i="63"/>
  <c r="B82" i="63"/>
  <c r="C82" i="63"/>
  <c r="B83" i="63"/>
  <c r="C83" i="63"/>
  <c r="B84" i="63"/>
  <c r="C84" i="63"/>
  <c r="B85" i="63"/>
  <c r="C85" i="63"/>
  <c r="B86" i="63"/>
  <c r="C86" i="63"/>
  <c r="B87" i="63"/>
  <c r="C87" i="63"/>
  <c r="B88" i="63"/>
  <c r="C88" i="63"/>
  <c r="B89" i="63"/>
  <c r="C89" i="63"/>
  <c r="B90" i="63"/>
  <c r="C90" i="63"/>
  <c r="B91" i="63"/>
  <c r="C91" i="63"/>
  <c r="B92" i="63"/>
  <c r="C92" i="63"/>
  <c r="B93" i="63"/>
  <c r="C93" i="63"/>
  <c r="B94" i="63"/>
  <c r="C94" i="63"/>
  <c r="B95" i="63"/>
  <c r="C95" i="63"/>
  <c r="B96" i="63"/>
  <c r="C96" i="63"/>
  <c r="B97" i="63"/>
  <c r="C97" i="63"/>
  <c r="B98" i="63"/>
  <c r="C98" i="63"/>
  <c r="B99" i="63"/>
  <c r="C99" i="63"/>
  <c r="B100" i="63"/>
  <c r="C100" i="63"/>
  <c r="B101" i="63"/>
  <c r="C101" i="63"/>
  <c r="B102" i="63"/>
  <c r="C102" i="63"/>
  <c r="B103" i="63"/>
  <c r="C103" i="63"/>
  <c r="B104" i="63"/>
  <c r="C104" i="63"/>
  <c r="B105" i="63"/>
  <c r="C105" i="63"/>
  <c r="B106" i="63"/>
  <c r="C106" i="63"/>
  <c r="B107" i="63"/>
  <c r="C107" i="63"/>
  <c r="B108" i="63"/>
  <c r="C108" i="63"/>
  <c r="B109" i="63"/>
  <c r="C109" i="63"/>
  <c r="B110" i="63"/>
  <c r="C110" i="63"/>
  <c r="B111" i="63"/>
  <c r="C111" i="63"/>
  <c r="B112" i="63"/>
  <c r="C112" i="63"/>
  <c r="B113" i="63"/>
  <c r="C113" i="63"/>
  <c r="B114" i="63"/>
  <c r="C114" i="63"/>
  <c r="B115" i="63"/>
  <c r="C115" i="63"/>
  <c r="B116" i="63"/>
  <c r="C116" i="63"/>
  <c r="B117" i="63"/>
  <c r="C117" i="63"/>
  <c r="B118" i="63"/>
  <c r="C118" i="63"/>
  <c r="B119" i="63"/>
  <c r="C119" i="63"/>
  <c r="B120" i="63"/>
  <c r="C120" i="63"/>
  <c r="B121" i="63"/>
  <c r="C121" i="63"/>
  <c r="B122" i="63"/>
  <c r="C122" i="63"/>
  <c r="B123" i="63"/>
  <c r="C123" i="63"/>
  <c r="B124" i="63"/>
  <c r="C124" i="63"/>
  <c r="B125" i="63"/>
  <c r="C125" i="63"/>
  <c r="B126" i="63"/>
  <c r="C126" i="63"/>
  <c r="B127" i="63"/>
  <c r="C127" i="63"/>
  <c r="B128" i="63"/>
  <c r="C128" i="63"/>
  <c r="B129" i="63"/>
  <c r="C129" i="63"/>
  <c r="B130" i="63"/>
  <c r="C130" i="63"/>
  <c r="B131" i="63"/>
  <c r="C131" i="63"/>
  <c r="B132" i="63"/>
  <c r="C132" i="63"/>
  <c r="B133" i="63"/>
  <c r="C133" i="63"/>
  <c r="B134" i="63"/>
  <c r="C134" i="63"/>
  <c r="B135" i="63"/>
  <c r="C135" i="63"/>
  <c r="B136" i="63"/>
  <c r="C136" i="63"/>
  <c r="B137" i="63"/>
  <c r="C137" i="63"/>
  <c r="B138" i="63"/>
  <c r="C138" i="63"/>
  <c r="B139" i="63"/>
  <c r="C139" i="63"/>
  <c r="B140" i="63"/>
  <c r="C140" i="63"/>
  <c r="B141" i="63"/>
  <c r="C141" i="63"/>
  <c r="B142" i="63"/>
  <c r="C142" i="63"/>
  <c r="B143" i="63"/>
  <c r="C143" i="63"/>
  <c r="B144" i="63"/>
  <c r="C144" i="63"/>
  <c r="B145" i="63"/>
  <c r="C145" i="63"/>
  <c r="B146" i="63"/>
  <c r="C146" i="63"/>
  <c r="B147" i="63"/>
  <c r="C147" i="63"/>
  <c r="B148" i="63"/>
  <c r="C148" i="63"/>
  <c r="B149" i="63"/>
  <c r="C149" i="63"/>
  <c r="B150" i="63"/>
  <c r="C150" i="63"/>
  <c r="B151" i="63"/>
  <c r="C151" i="63"/>
  <c r="B152" i="63"/>
  <c r="C152" i="63"/>
  <c r="B153" i="63"/>
  <c r="C153" i="63"/>
  <c r="B154" i="63"/>
  <c r="C154" i="63"/>
  <c r="B155" i="63"/>
  <c r="C155" i="63"/>
  <c r="B156" i="63"/>
  <c r="C156" i="63"/>
  <c r="B157" i="63"/>
  <c r="C157" i="63"/>
  <c r="B158" i="63"/>
  <c r="C158" i="63"/>
  <c r="B159" i="63"/>
  <c r="C159" i="63"/>
  <c r="B160" i="63"/>
  <c r="C160" i="63"/>
  <c r="B161" i="63"/>
  <c r="C161" i="63"/>
  <c r="B162" i="63"/>
  <c r="C162" i="63"/>
  <c r="B163" i="63"/>
  <c r="C163" i="63"/>
  <c r="B164" i="63"/>
  <c r="C164" i="63"/>
  <c r="B165" i="63"/>
  <c r="C165" i="63"/>
  <c r="B166" i="63"/>
  <c r="C166" i="63"/>
  <c r="B167" i="63"/>
  <c r="C167" i="63"/>
  <c r="B168" i="63"/>
  <c r="C168" i="63"/>
  <c r="B169" i="63"/>
  <c r="C169" i="63"/>
  <c r="B170" i="63"/>
  <c r="C170" i="63"/>
  <c r="B171" i="63"/>
  <c r="C171" i="63"/>
  <c r="B172" i="63"/>
  <c r="C172" i="63"/>
  <c r="B173" i="63"/>
  <c r="C173" i="63"/>
  <c r="B174" i="63"/>
  <c r="C174" i="63"/>
  <c r="B175" i="63"/>
  <c r="C175" i="63"/>
  <c r="B176" i="63"/>
  <c r="C176" i="63"/>
  <c r="B177" i="63"/>
  <c r="C177" i="63"/>
  <c r="B178" i="63"/>
  <c r="C178" i="63"/>
  <c r="B5" i="68" l="1"/>
  <c r="C5" i="68"/>
  <c r="D5" i="68"/>
  <c r="E5" i="68"/>
  <c r="F5" i="68"/>
  <c r="G5" i="68"/>
  <c r="B6" i="68"/>
  <c r="C6" i="68"/>
  <c r="D6" i="68"/>
  <c r="E6" i="68"/>
  <c r="F6" i="68"/>
  <c r="G6" i="68"/>
  <c r="B7" i="68"/>
  <c r="C7" i="68"/>
  <c r="D7" i="68"/>
  <c r="E7" i="68"/>
  <c r="F7" i="68"/>
  <c r="G7" i="68"/>
  <c r="B8" i="68"/>
  <c r="C8" i="68"/>
  <c r="D8" i="68"/>
  <c r="E8" i="68"/>
  <c r="F8" i="68"/>
  <c r="G8" i="68"/>
  <c r="B9" i="68"/>
  <c r="C9" i="68"/>
  <c r="D9" i="68"/>
  <c r="E9" i="68"/>
  <c r="F9" i="68"/>
  <c r="G9" i="68"/>
  <c r="B10" i="68"/>
  <c r="C10" i="68"/>
  <c r="D10" i="68"/>
  <c r="E10" i="68"/>
  <c r="F10" i="68"/>
  <c r="G10" i="68"/>
  <c r="B11" i="68"/>
  <c r="C11" i="68"/>
  <c r="D11" i="68"/>
  <c r="E11" i="68"/>
  <c r="F11" i="68"/>
  <c r="G11" i="68"/>
  <c r="B12" i="68"/>
  <c r="C12" i="68"/>
  <c r="D12" i="68"/>
  <c r="E12" i="68"/>
  <c r="F12" i="68"/>
  <c r="G12" i="68"/>
  <c r="B13" i="68"/>
  <c r="C13" i="68"/>
  <c r="D13" i="68"/>
  <c r="E13" i="68"/>
  <c r="F13" i="68"/>
  <c r="G13" i="68"/>
  <c r="B14" i="68"/>
  <c r="C14" i="68"/>
  <c r="D14" i="68"/>
  <c r="E14" i="68"/>
  <c r="F14" i="68"/>
  <c r="G14" i="68"/>
  <c r="B15" i="68"/>
  <c r="C15" i="68"/>
  <c r="D15" i="68"/>
  <c r="E15" i="68"/>
  <c r="F15" i="68"/>
  <c r="G15" i="68"/>
  <c r="B16" i="68"/>
  <c r="C16" i="68"/>
  <c r="D16" i="68"/>
  <c r="E16" i="68"/>
  <c r="F16" i="68"/>
  <c r="G16" i="68"/>
  <c r="B17" i="68"/>
  <c r="C17" i="68"/>
  <c r="D17" i="68"/>
  <c r="E17" i="68"/>
  <c r="F17" i="68"/>
  <c r="G17" i="68"/>
  <c r="B18" i="68"/>
  <c r="C18" i="68"/>
  <c r="D18" i="68"/>
  <c r="E18" i="68"/>
  <c r="F18" i="68"/>
  <c r="G18" i="68"/>
  <c r="B19" i="68"/>
  <c r="C19" i="68"/>
  <c r="D19" i="68"/>
  <c r="E19" i="68"/>
  <c r="F19" i="68"/>
  <c r="G19" i="68"/>
  <c r="B20" i="68"/>
  <c r="C20" i="68"/>
  <c r="D20" i="68"/>
  <c r="E20" i="68"/>
  <c r="F20" i="68"/>
  <c r="G20" i="68"/>
  <c r="B21" i="68"/>
  <c r="C21" i="68"/>
  <c r="D21" i="68"/>
  <c r="E21" i="68"/>
  <c r="F21" i="68"/>
  <c r="G21" i="68"/>
  <c r="B22" i="68"/>
  <c r="C22" i="68"/>
  <c r="D22" i="68"/>
  <c r="E22" i="68"/>
  <c r="F22" i="68"/>
  <c r="G22" i="68"/>
  <c r="B23" i="68"/>
  <c r="C23" i="68"/>
  <c r="D23" i="68"/>
  <c r="E23" i="68"/>
  <c r="F23" i="68"/>
  <c r="G23" i="68"/>
  <c r="B24" i="68"/>
  <c r="C24" i="68"/>
  <c r="D24" i="68"/>
  <c r="E24" i="68"/>
  <c r="F24" i="68"/>
  <c r="G24" i="68"/>
  <c r="B25" i="68"/>
  <c r="C25" i="68"/>
  <c r="D25" i="68"/>
  <c r="E25" i="68"/>
  <c r="F25" i="68"/>
  <c r="G25" i="68"/>
  <c r="B26" i="68"/>
  <c r="C26" i="68"/>
  <c r="D26" i="68"/>
  <c r="E26" i="68"/>
  <c r="F26" i="68"/>
  <c r="G26" i="68"/>
  <c r="B27" i="68"/>
  <c r="C27" i="68"/>
  <c r="D27" i="68"/>
  <c r="E27" i="68"/>
  <c r="F27" i="68"/>
  <c r="G27" i="68"/>
  <c r="B28" i="68"/>
  <c r="C28" i="68"/>
  <c r="D28" i="68"/>
  <c r="E28" i="68"/>
  <c r="F28" i="68"/>
  <c r="G28" i="68"/>
  <c r="B29" i="68"/>
  <c r="C29" i="68"/>
  <c r="D29" i="68"/>
  <c r="E29" i="68"/>
  <c r="F29" i="68"/>
  <c r="G29" i="68"/>
  <c r="B30" i="68"/>
  <c r="C30" i="68"/>
  <c r="D30" i="68"/>
  <c r="E30" i="68"/>
  <c r="F30" i="68"/>
  <c r="G30" i="68"/>
  <c r="B31" i="68"/>
  <c r="C31" i="68"/>
  <c r="D31" i="68"/>
  <c r="E31" i="68"/>
  <c r="F31" i="68"/>
  <c r="G31" i="68"/>
  <c r="B32" i="68"/>
  <c r="C32" i="68"/>
  <c r="D32" i="68"/>
  <c r="E32" i="68"/>
  <c r="F32" i="68"/>
  <c r="G32" i="68"/>
  <c r="B33" i="68"/>
  <c r="C33" i="68"/>
  <c r="D33" i="68"/>
  <c r="E33" i="68"/>
  <c r="F33" i="68"/>
  <c r="G33" i="68"/>
  <c r="B34" i="68"/>
  <c r="C34" i="68"/>
  <c r="D34" i="68"/>
  <c r="E34" i="68"/>
  <c r="F34" i="68"/>
  <c r="G34" i="68"/>
  <c r="B35" i="68"/>
  <c r="C35" i="68"/>
  <c r="D35" i="68"/>
  <c r="E35" i="68"/>
  <c r="F35" i="68"/>
  <c r="G35" i="68"/>
  <c r="B36" i="68"/>
  <c r="C36" i="68"/>
  <c r="D36" i="68"/>
  <c r="E36" i="68"/>
  <c r="F36" i="68"/>
  <c r="G36" i="68"/>
  <c r="B37" i="68"/>
  <c r="C37" i="68"/>
  <c r="D37" i="68"/>
  <c r="E37" i="68"/>
  <c r="F37" i="68"/>
  <c r="G37" i="68"/>
  <c r="A5" i="68"/>
  <c r="A6" i="68"/>
  <c r="A7" i="68"/>
  <c r="A8" i="68"/>
  <c r="A9" i="68"/>
  <c r="A10" i="68"/>
  <c r="A11"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B5" i="67"/>
  <c r="C5" i="67"/>
  <c r="D5" i="67"/>
  <c r="B6" i="67"/>
  <c r="C6" i="67"/>
  <c r="D6" i="67"/>
  <c r="B7" i="67"/>
  <c r="C7" i="67"/>
  <c r="D7" i="67"/>
  <c r="B8" i="67"/>
  <c r="C8" i="67"/>
  <c r="D8" i="67"/>
  <c r="B9" i="67"/>
  <c r="C9" i="67"/>
  <c r="D9" i="67"/>
  <c r="B10" i="67"/>
  <c r="C10" i="67"/>
  <c r="D10" i="67"/>
  <c r="B11" i="67"/>
  <c r="C11" i="67"/>
  <c r="D11" i="67"/>
  <c r="B12" i="67"/>
  <c r="C12" i="67"/>
  <c r="D12" i="67"/>
  <c r="B13" i="67"/>
  <c r="C13" i="67"/>
  <c r="D13" i="67"/>
  <c r="B14" i="67"/>
  <c r="C14" i="67"/>
  <c r="D14" i="67"/>
  <c r="A5" i="67"/>
  <c r="A6" i="67"/>
  <c r="A7" i="67"/>
  <c r="A8" i="67"/>
  <c r="A9" i="67"/>
  <c r="A10" i="67"/>
  <c r="A11" i="67"/>
  <c r="A12" i="67"/>
  <c r="A13" i="67"/>
  <c r="A14" i="67"/>
  <c r="B5" i="65"/>
  <c r="B6" i="65"/>
  <c r="B7" i="65"/>
  <c r="B8" i="65"/>
  <c r="B9" i="65"/>
  <c r="B10" i="65"/>
  <c r="B11" i="65"/>
  <c r="B12" i="65"/>
  <c r="B13" i="65"/>
  <c r="B14" i="65"/>
  <c r="B15" i="65"/>
  <c r="B16" i="65"/>
  <c r="B17" i="65"/>
  <c r="B18" i="65"/>
  <c r="A5" i="65"/>
  <c r="A6" i="65"/>
  <c r="A7" i="65"/>
  <c r="A8" i="65"/>
  <c r="A9" i="65"/>
  <c r="A10" i="65"/>
  <c r="A11" i="65"/>
  <c r="A12" i="65"/>
  <c r="A13" i="65"/>
  <c r="A14" i="65"/>
  <c r="A15" i="65"/>
  <c r="A16" i="65"/>
  <c r="A17" i="65"/>
  <c r="A18" i="65"/>
  <c r="B5" i="64"/>
  <c r="B6" i="64"/>
  <c r="B7" i="64"/>
  <c r="B8" i="64"/>
  <c r="B9" i="64"/>
  <c r="A5" i="64"/>
  <c r="A6" i="64"/>
  <c r="A7" i="64"/>
  <c r="A8" i="64"/>
  <c r="A9" i="64"/>
  <c r="A5" i="63"/>
  <c r="A6" i="63"/>
  <c r="A7" i="63"/>
  <c r="A8" i="63"/>
  <c r="A9" i="63"/>
  <c r="A10" i="63"/>
  <c r="A11" i="63"/>
  <c r="A12" i="63"/>
  <c r="A13" i="63"/>
  <c r="A14" i="63"/>
  <c r="A15" i="63"/>
  <c r="A16" i="63"/>
  <c r="A17" i="63"/>
  <c r="A18" i="63"/>
  <c r="A19" i="63"/>
  <c r="A20" i="63"/>
  <c r="A21" i="63"/>
  <c r="A22" i="63"/>
  <c r="A23" i="63"/>
  <c r="A24" i="63"/>
  <c r="A25" i="63"/>
  <c r="A26" i="63"/>
  <c r="A27" i="63"/>
  <c r="A28" i="63"/>
  <c r="A29" i="63"/>
  <c r="A30" i="63"/>
  <c r="A31" i="63"/>
  <c r="A32" i="63"/>
  <c r="A33" i="63"/>
  <c r="A34" i="63"/>
  <c r="A35" i="63"/>
  <c r="A36" i="63"/>
  <c r="A37" i="63"/>
  <c r="A38" i="63"/>
  <c r="A39" i="63"/>
  <c r="A40" i="63"/>
  <c r="A41" i="63"/>
  <c r="A42" i="63"/>
  <c r="A43" i="63"/>
  <c r="A44" i="63"/>
  <c r="A45" i="63"/>
  <c r="A46" i="63"/>
  <c r="A47" i="63"/>
  <c r="A48" i="63"/>
  <c r="A49" i="63"/>
  <c r="A50" i="63"/>
  <c r="A51" i="63"/>
  <c r="A52" i="63"/>
  <c r="A53" i="63"/>
  <c r="A54" i="63"/>
  <c r="A55" i="63"/>
  <c r="A56" i="63"/>
  <c r="A57" i="63"/>
  <c r="A58" i="63"/>
  <c r="A59" i="63"/>
  <c r="A60" i="63"/>
  <c r="A61" i="63"/>
  <c r="A62" i="63"/>
  <c r="A63" i="63"/>
  <c r="A64" i="63"/>
  <c r="A65" i="63"/>
  <c r="A66" i="63"/>
  <c r="A67" i="63"/>
  <c r="A68" i="63"/>
  <c r="A69" i="63"/>
  <c r="A70" i="63"/>
  <c r="A71" i="63"/>
  <c r="A72" i="63"/>
  <c r="A73" i="63"/>
  <c r="A74" i="63"/>
  <c r="A75" i="63"/>
  <c r="A76" i="63"/>
  <c r="A77" i="63"/>
  <c r="A78" i="63"/>
  <c r="A79" i="63"/>
  <c r="A80" i="63"/>
  <c r="A81" i="63"/>
  <c r="A82" i="63"/>
  <c r="A83" i="63"/>
  <c r="A84" i="63"/>
  <c r="A85" i="63"/>
  <c r="A86" i="63"/>
  <c r="A87" i="63"/>
  <c r="A88" i="63"/>
  <c r="A89" i="63"/>
  <c r="A90" i="63"/>
  <c r="A91" i="63"/>
  <c r="A92" i="63"/>
  <c r="A93" i="63"/>
  <c r="A94" i="63"/>
  <c r="A95" i="63"/>
  <c r="A96" i="63"/>
  <c r="A97" i="63"/>
  <c r="A98" i="63"/>
  <c r="A99" i="63"/>
  <c r="A100" i="63"/>
  <c r="A101" i="63"/>
  <c r="A102" i="63"/>
  <c r="A103" i="63"/>
  <c r="A104" i="63"/>
  <c r="A105" i="63"/>
  <c r="A106" i="63"/>
  <c r="A107" i="63"/>
  <c r="A108" i="63"/>
  <c r="A109" i="63"/>
  <c r="A110" i="63"/>
  <c r="A111" i="63"/>
  <c r="A112" i="63"/>
  <c r="A113" i="63"/>
  <c r="A114" i="63"/>
  <c r="A115" i="63"/>
  <c r="A116" i="63"/>
  <c r="A117" i="63"/>
  <c r="A118" i="63"/>
  <c r="A119" i="63"/>
  <c r="A120" i="63"/>
  <c r="A121" i="63"/>
  <c r="A122" i="63"/>
  <c r="A123" i="63"/>
  <c r="A124" i="63"/>
  <c r="A125" i="63"/>
  <c r="A126" i="63"/>
  <c r="A127" i="63"/>
  <c r="A128" i="63"/>
  <c r="A129" i="63"/>
  <c r="A130" i="63"/>
  <c r="A131" i="63"/>
  <c r="A132" i="63"/>
  <c r="A133" i="63"/>
  <c r="A134" i="63"/>
  <c r="A135" i="63"/>
  <c r="A136" i="63"/>
  <c r="A137" i="63"/>
  <c r="A138" i="63"/>
  <c r="A139" i="63"/>
  <c r="A140" i="63"/>
  <c r="A141" i="63"/>
  <c r="A142" i="63"/>
  <c r="A143" i="63"/>
  <c r="A144" i="63"/>
  <c r="A145" i="63"/>
  <c r="A146" i="63"/>
  <c r="A147" i="63"/>
  <c r="A148" i="63"/>
  <c r="A149" i="63"/>
  <c r="A150" i="63"/>
  <c r="A151" i="63"/>
  <c r="A152" i="63"/>
  <c r="A153" i="63"/>
  <c r="A154" i="63"/>
  <c r="A155" i="63"/>
  <c r="A156" i="63"/>
  <c r="A157" i="63"/>
  <c r="A158" i="63"/>
  <c r="A159" i="63"/>
  <c r="A160" i="63"/>
  <c r="A161" i="63"/>
  <c r="A162" i="63"/>
  <c r="A163" i="63"/>
  <c r="A164" i="63"/>
  <c r="A165" i="63"/>
  <c r="A166" i="63"/>
  <c r="A167" i="63"/>
  <c r="A168" i="63"/>
  <c r="A169" i="63"/>
  <c r="A170" i="63"/>
  <c r="A171" i="63"/>
  <c r="A172" i="63"/>
  <c r="A173" i="63"/>
  <c r="A174" i="63"/>
  <c r="A175" i="63"/>
  <c r="A176" i="63"/>
  <c r="A177" i="63"/>
  <c r="A178" i="63"/>
  <c r="B5" i="62"/>
  <c r="C5" i="62"/>
  <c r="D5" i="62"/>
  <c r="B6" i="62"/>
  <c r="C6" i="62"/>
  <c r="D6" i="62"/>
  <c r="B7" i="62"/>
  <c r="C7" i="62"/>
  <c r="D7" i="62"/>
  <c r="B8" i="62"/>
  <c r="C8" i="62"/>
  <c r="D8" i="62"/>
  <c r="B9" i="62"/>
  <c r="C9" i="62"/>
  <c r="D9" i="62"/>
  <c r="B10" i="62"/>
  <c r="C10" i="62"/>
  <c r="D10" i="62"/>
  <c r="A5" i="62"/>
  <c r="A6" i="62"/>
  <c r="A7" i="62"/>
  <c r="A8" i="62"/>
  <c r="A9" i="62"/>
  <c r="A10" i="62"/>
  <c r="B5" i="61"/>
  <c r="C5" i="61"/>
  <c r="D5" i="61"/>
  <c r="B6" i="61"/>
  <c r="C6" i="61"/>
  <c r="D6" i="61"/>
  <c r="B7" i="61"/>
  <c r="C7" i="61"/>
  <c r="D7" i="61"/>
  <c r="B8" i="61"/>
  <c r="C8" i="61"/>
  <c r="D8" i="61"/>
  <c r="B9" i="61"/>
  <c r="C9" i="61"/>
  <c r="D9" i="61"/>
  <c r="B10" i="61"/>
  <c r="C10" i="61"/>
  <c r="D10" i="61"/>
  <c r="B11" i="61"/>
  <c r="C11" i="61"/>
  <c r="D11" i="61"/>
  <c r="B12" i="61"/>
  <c r="C12" i="61"/>
  <c r="D12" i="61"/>
  <c r="B13" i="61"/>
  <c r="C13" i="61"/>
  <c r="D13" i="61"/>
  <c r="B14" i="61"/>
  <c r="C14" i="61"/>
  <c r="D14" i="61"/>
  <c r="B15" i="61"/>
  <c r="C15" i="61"/>
  <c r="D15" i="61"/>
  <c r="A5" i="61"/>
  <c r="A6" i="61"/>
  <c r="A7" i="61"/>
  <c r="A8" i="61"/>
  <c r="A9" i="61"/>
  <c r="A10" i="61"/>
  <c r="A11" i="61"/>
  <c r="A12" i="61"/>
  <c r="A13" i="61"/>
  <c r="A14" i="61"/>
  <c r="A15" i="61"/>
  <c r="B5" i="60"/>
  <c r="C5" i="60"/>
  <c r="D5" i="60"/>
  <c r="E5" i="60"/>
  <c r="B6" i="60"/>
  <c r="C6" i="60"/>
  <c r="D6" i="60"/>
  <c r="E6" i="60"/>
  <c r="B7" i="60"/>
  <c r="C7" i="60"/>
  <c r="D7" i="60"/>
  <c r="E7" i="60"/>
  <c r="B8" i="60"/>
  <c r="C8" i="60"/>
  <c r="D8" i="60"/>
  <c r="E8" i="60"/>
  <c r="B9" i="60"/>
  <c r="C9" i="60"/>
  <c r="D9" i="60"/>
  <c r="E9" i="60"/>
  <c r="B10" i="60"/>
  <c r="C10" i="60"/>
  <c r="D10" i="60"/>
  <c r="E10" i="60"/>
  <c r="B11" i="60"/>
  <c r="C11" i="60"/>
  <c r="D11" i="60"/>
  <c r="E11" i="60"/>
  <c r="B12" i="60"/>
  <c r="C12" i="60"/>
  <c r="D12" i="60"/>
  <c r="E12" i="60"/>
  <c r="B13" i="60"/>
  <c r="C13" i="60"/>
  <c r="D13" i="60"/>
  <c r="E13" i="60"/>
  <c r="B14" i="60"/>
  <c r="C14" i="60"/>
  <c r="D14" i="60"/>
  <c r="E14" i="60"/>
  <c r="B15" i="60"/>
  <c r="C15" i="60"/>
  <c r="D15" i="60"/>
  <c r="E15" i="60"/>
  <c r="A5" i="60"/>
  <c r="A6" i="60"/>
  <c r="A7" i="60"/>
  <c r="A8" i="60"/>
  <c r="A9" i="60"/>
  <c r="A10" i="60"/>
  <c r="A11" i="60"/>
  <c r="A12" i="60"/>
  <c r="A13" i="60"/>
  <c r="A14" i="60"/>
  <c r="A15" i="60"/>
  <c r="A5" i="59"/>
  <c r="B5" i="58"/>
  <c r="C5" i="58"/>
  <c r="D5" i="58"/>
  <c r="E5" i="58"/>
  <c r="F5" i="58"/>
  <c r="G5" i="58"/>
  <c r="H5" i="58"/>
  <c r="I5" i="58"/>
  <c r="J5" i="58"/>
  <c r="K5" i="58"/>
  <c r="L5" i="58"/>
  <c r="M5" i="58"/>
  <c r="B6" i="58"/>
  <c r="C6" i="58"/>
  <c r="D6" i="58"/>
  <c r="E6" i="58"/>
  <c r="F6" i="58"/>
  <c r="G6" i="58"/>
  <c r="H6" i="58"/>
  <c r="I6" i="58"/>
  <c r="J6" i="58"/>
  <c r="K6" i="58"/>
  <c r="L6" i="58"/>
  <c r="M6" i="58"/>
  <c r="B7" i="58"/>
  <c r="C7" i="58"/>
  <c r="D7" i="58"/>
  <c r="E7" i="58"/>
  <c r="F7" i="58"/>
  <c r="G7" i="58"/>
  <c r="H7" i="58"/>
  <c r="I7" i="58"/>
  <c r="J7" i="58"/>
  <c r="K7" i="58"/>
  <c r="L7" i="58"/>
  <c r="M7" i="58"/>
  <c r="B8" i="58"/>
  <c r="C8" i="58"/>
  <c r="D8" i="58"/>
  <c r="E8" i="58"/>
  <c r="F8" i="58"/>
  <c r="G8" i="58"/>
  <c r="H8" i="58"/>
  <c r="I8" i="58"/>
  <c r="J8" i="58"/>
  <c r="K8" i="58"/>
  <c r="L8" i="58"/>
  <c r="M8" i="58"/>
  <c r="B9" i="58"/>
  <c r="C9" i="58"/>
  <c r="D9" i="58"/>
  <c r="E9" i="58"/>
  <c r="F9" i="58"/>
  <c r="G9" i="58"/>
  <c r="H9" i="58"/>
  <c r="I9" i="58"/>
  <c r="J9" i="58"/>
  <c r="K9" i="58"/>
  <c r="L9" i="58"/>
  <c r="M9" i="58"/>
  <c r="B10" i="58"/>
  <c r="C10" i="58"/>
  <c r="D10" i="58"/>
  <c r="E10" i="58"/>
  <c r="F10" i="58"/>
  <c r="G10" i="58"/>
  <c r="H10" i="58"/>
  <c r="I10" i="58"/>
  <c r="J10" i="58"/>
  <c r="K10" i="58"/>
  <c r="L10" i="58"/>
  <c r="M10" i="58"/>
  <c r="B11" i="58"/>
  <c r="C11" i="58"/>
  <c r="D11" i="58"/>
  <c r="E11" i="58"/>
  <c r="F11" i="58"/>
  <c r="G11" i="58"/>
  <c r="H11" i="58"/>
  <c r="I11" i="58"/>
  <c r="J11" i="58"/>
  <c r="K11" i="58"/>
  <c r="L11" i="58"/>
  <c r="M11" i="58"/>
  <c r="B12" i="58"/>
  <c r="C12" i="58"/>
  <c r="D12" i="58"/>
  <c r="E12" i="58"/>
  <c r="F12" i="58"/>
  <c r="G12" i="58"/>
  <c r="H12" i="58"/>
  <c r="I12" i="58"/>
  <c r="J12" i="58"/>
  <c r="K12" i="58"/>
  <c r="L12" i="58"/>
  <c r="M12" i="58"/>
  <c r="B13" i="58"/>
  <c r="C13" i="58"/>
  <c r="D13" i="58"/>
  <c r="E13" i="58"/>
  <c r="F13" i="58"/>
  <c r="G13" i="58"/>
  <c r="H13" i="58"/>
  <c r="I13" i="58"/>
  <c r="J13" i="58"/>
  <c r="K13" i="58"/>
  <c r="L13" i="58"/>
  <c r="M13" i="58"/>
  <c r="B14" i="58"/>
  <c r="C14" i="58"/>
  <c r="D14" i="58"/>
  <c r="E14" i="58"/>
  <c r="F14" i="58"/>
  <c r="G14" i="58"/>
  <c r="H14" i="58"/>
  <c r="I14" i="58"/>
  <c r="J14" i="58"/>
  <c r="K14" i="58"/>
  <c r="L14" i="58"/>
  <c r="M14" i="58"/>
  <c r="B15" i="58"/>
  <c r="C15" i="58"/>
  <c r="D15" i="58"/>
  <c r="E15" i="58"/>
  <c r="F15" i="58"/>
  <c r="G15" i="58"/>
  <c r="H15" i="58"/>
  <c r="I15" i="58"/>
  <c r="J15" i="58"/>
  <c r="K15" i="58"/>
  <c r="L15" i="58"/>
  <c r="M15" i="58"/>
  <c r="B16" i="58"/>
  <c r="C16" i="58"/>
  <c r="D16" i="58"/>
  <c r="E16" i="58"/>
  <c r="F16" i="58"/>
  <c r="G16" i="58"/>
  <c r="H16" i="58"/>
  <c r="I16" i="58"/>
  <c r="J16" i="58"/>
  <c r="K16" i="58"/>
  <c r="L16" i="58"/>
  <c r="M16" i="58"/>
  <c r="B17" i="58"/>
  <c r="C17" i="58"/>
  <c r="D17" i="58"/>
  <c r="E17" i="58"/>
  <c r="F17" i="58"/>
  <c r="G17" i="58"/>
  <c r="H17" i="58"/>
  <c r="I17" i="58"/>
  <c r="J17" i="58"/>
  <c r="K17" i="58"/>
  <c r="L17" i="58"/>
  <c r="M17" i="58"/>
  <c r="B18" i="58"/>
  <c r="C18" i="58"/>
  <c r="D18" i="58"/>
  <c r="E18" i="58"/>
  <c r="F18" i="58"/>
  <c r="G18" i="58"/>
  <c r="H18" i="58"/>
  <c r="I18" i="58"/>
  <c r="J18" i="58"/>
  <c r="K18" i="58"/>
  <c r="L18" i="58"/>
  <c r="M18" i="58"/>
  <c r="B19" i="58"/>
  <c r="C19" i="58"/>
  <c r="D19" i="58"/>
  <c r="E19" i="58"/>
  <c r="F19" i="58"/>
  <c r="G19" i="58"/>
  <c r="H19" i="58"/>
  <c r="I19" i="58"/>
  <c r="J19" i="58"/>
  <c r="K19" i="58"/>
  <c r="L19" i="58"/>
  <c r="M19" i="58"/>
  <c r="A5" i="58"/>
  <c r="A6" i="58"/>
  <c r="A7" i="58"/>
  <c r="A8" i="58"/>
  <c r="A9" i="58"/>
  <c r="A10" i="58"/>
  <c r="A11" i="58"/>
  <c r="A12" i="58"/>
  <c r="A13" i="58"/>
  <c r="A14" i="58"/>
  <c r="A15" i="58"/>
  <c r="A16" i="58"/>
  <c r="A17" i="58"/>
  <c r="A18" i="58"/>
  <c r="A19" i="58"/>
  <c r="B5" i="57"/>
  <c r="C5" i="57"/>
  <c r="D5" i="57"/>
  <c r="E5" i="57"/>
  <c r="F5" i="57"/>
  <c r="G5" i="57"/>
  <c r="H5" i="57"/>
  <c r="I5" i="57"/>
  <c r="J5" i="57"/>
  <c r="K5" i="57"/>
  <c r="L5" i="57"/>
  <c r="B6" i="57"/>
  <c r="C6" i="57"/>
  <c r="D6" i="57"/>
  <c r="E6" i="57"/>
  <c r="F6" i="57"/>
  <c r="G6" i="57"/>
  <c r="H6" i="57"/>
  <c r="I6" i="57"/>
  <c r="J6" i="57"/>
  <c r="K6" i="57"/>
  <c r="L6" i="57"/>
  <c r="B7" i="57"/>
  <c r="C7" i="57"/>
  <c r="D7" i="57"/>
  <c r="E7" i="57"/>
  <c r="F7" i="57"/>
  <c r="G7" i="57"/>
  <c r="H7" i="57"/>
  <c r="I7" i="57"/>
  <c r="J7" i="57"/>
  <c r="K7" i="57"/>
  <c r="L7" i="57"/>
  <c r="B8" i="57"/>
  <c r="C8" i="57"/>
  <c r="D8" i="57"/>
  <c r="E8" i="57"/>
  <c r="F8" i="57"/>
  <c r="G8" i="57"/>
  <c r="H8" i="57"/>
  <c r="I8" i="57"/>
  <c r="J8" i="57"/>
  <c r="K8" i="57"/>
  <c r="L8" i="57"/>
  <c r="B9" i="57"/>
  <c r="C9" i="57"/>
  <c r="D9" i="57"/>
  <c r="E9" i="57"/>
  <c r="F9" i="57"/>
  <c r="G9" i="57"/>
  <c r="H9" i="57"/>
  <c r="I9" i="57"/>
  <c r="J9" i="57"/>
  <c r="K9" i="57"/>
  <c r="L9" i="57"/>
  <c r="B10" i="57"/>
  <c r="C10" i="57"/>
  <c r="D10" i="57"/>
  <c r="E10" i="57"/>
  <c r="F10" i="57"/>
  <c r="G10" i="57"/>
  <c r="H10" i="57"/>
  <c r="I10" i="57"/>
  <c r="J10" i="57"/>
  <c r="K10" i="57"/>
  <c r="L10" i="57"/>
  <c r="B11" i="57"/>
  <c r="C11" i="57"/>
  <c r="D11" i="57"/>
  <c r="E11" i="57"/>
  <c r="F11" i="57"/>
  <c r="G11" i="57"/>
  <c r="H11" i="57"/>
  <c r="I11" i="57"/>
  <c r="J11" i="57"/>
  <c r="K11" i="57"/>
  <c r="L11" i="57"/>
  <c r="B12" i="57"/>
  <c r="C12" i="57"/>
  <c r="D12" i="57"/>
  <c r="E12" i="57"/>
  <c r="F12" i="57"/>
  <c r="G12" i="57"/>
  <c r="H12" i="57"/>
  <c r="I12" i="57"/>
  <c r="J12" i="57"/>
  <c r="K12" i="57"/>
  <c r="L12" i="57"/>
  <c r="B13" i="57"/>
  <c r="C13" i="57"/>
  <c r="D13" i="57"/>
  <c r="E13" i="57"/>
  <c r="F13" i="57"/>
  <c r="G13" i="57"/>
  <c r="H13" i="57"/>
  <c r="I13" i="57"/>
  <c r="J13" i="57"/>
  <c r="K13" i="57"/>
  <c r="L13" i="57"/>
  <c r="B14" i="57"/>
  <c r="C14" i="57"/>
  <c r="D14" i="57"/>
  <c r="E14" i="57"/>
  <c r="F14" i="57"/>
  <c r="G14" i="57"/>
  <c r="H14" i="57"/>
  <c r="I14" i="57"/>
  <c r="J14" i="57"/>
  <c r="K14" i="57"/>
  <c r="L14" i="57"/>
  <c r="B15" i="57"/>
  <c r="C15" i="57"/>
  <c r="D15" i="57"/>
  <c r="E15" i="57"/>
  <c r="F15" i="57"/>
  <c r="G15" i="57"/>
  <c r="H15" i="57"/>
  <c r="I15" i="57"/>
  <c r="J15" i="57"/>
  <c r="K15" i="57"/>
  <c r="L15" i="57"/>
  <c r="A5" i="57"/>
  <c r="A6" i="57"/>
  <c r="A7" i="57"/>
  <c r="A8" i="57"/>
  <c r="A9" i="57"/>
  <c r="A10" i="57"/>
  <c r="A11" i="57"/>
  <c r="A12" i="57"/>
  <c r="A13" i="57"/>
  <c r="A14" i="57"/>
  <c r="A15" i="57"/>
  <c r="A5" i="56"/>
  <c r="A8" i="55"/>
  <c r="B5" i="54"/>
  <c r="B5" i="53"/>
  <c r="A5" i="53"/>
  <c r="A6" i="53"/>
  <c r="A7" i="53"/>
  <c r="A8" i="53"/>
  <c r="A9" i="53"/>
  <c r="A10" i="53"/>
  <c r="A11" i="53"/>
  <c r="A12" i="53"/>
  <c r="A13" i="53"/>
  <c r="A14" i="53"/>
  <c r="A15" i="53"/>
  <c r="A16" i="53"/>
  <c r="A17" i="53"/>
  <c r="A18" i="53"/>
  <c r="A19" i="53"/>
  <c r="A20" i="53"/>
  <c r="A7" i="45"/>
  <c r="A5" i="51"/>
  <c r="B5" i="51"/>
  <c r="C5" i="51"/>
  <c r="D5" i="51"/>
  <c r="E5" i="51"/>
  <c r="F5" i="51"/>
  <c r="G5" i="51"/>
  <c r="A6" i="51"/>
  <c r="B6" i="51"/>
  <c r="C6" i="51"/>
  <c r="D6" i="51"/>
  <c r="E6" i="51"/>
  <c r="F6" i="51"/>
  <c r="G6" i="51"/>
  <c r="A7" i="51"/>
  <c r="B7" i="51"/>
  <c r="C7" i="51"/>
  <c r="D7" i="51"/>
  <c r="E7" i="51"/>
  <c r="F7" i="51"/>
  <c r="G7" i="51"/>
  <c r="A8" i="51"/>
  <c r="B8" i="51"/>
  <c r="C8" i="51"/>
  <c r="D8" i="51"/>
  <c r="E8" i="51"/>
  <c r="F8" i="51"/>
  <c r="G8" i="51"/>
  <c r="A9" i="51"/>
  <c r="B9" i="51"/>
  <c r="C9" i="51"/>
  <c r="D9" i="51"/>
  <c r="E9" i="51"/>
  <c r="F9" i="51"/>
  <c r="G9" i="51"/>
  <c r="B5" i="50"/>
  <c r="C5" i="50"/>
  <c r="D5" i="50"/>
  <c r="E5" i="50"/>
  <c r="F5" i="50"/>
  <c r="B6" i="50"/>
  <c r="C6" i="50"/>
  <c r="D6" i="50"/>
  <c r="E6" i="50"/>
  <c r="F6" i="50"/>
  <c r="B7" i="50"/>
  <c r="C7" i="50"/>
  <c r="D7" i="50"/>
  <c r="E7" i="50"/>
  <c r="F7" i="50"/>
  <c r="B5" i="49"/>
  <c r="A5" i="49"/>
  <c r="B5" i="47"/>
  <c r="C5" i="47"/>
  <c r="D5" i="47"/>
  <c r="B6" i="47"/>
  <c r="C6" i="47"/>
  <c r="D6" i="47"/>
  <c r="B7" i="47"/>
  <c r="C7" i="47"/>
  <c r="D7" i="47"/>
  <c r="B8" i="47"/>
  <c r="C8" i="47"/>
  <c r="D8" i="47"/>
  <c r="B9" i="47"/>
  <c r="C9" i="47"/>
  <c r="D9" i="47"/>
  <c r="B10" i="47"/>
  <c r="C10" i="47"/>
  <c r="D10" i="47"/>
  <c r="A5" i="47"/>
  <c r="A6" i="47"/>
  <c r="A7" i="47"/>
  <c r="A8" i="47"/>
  <c r="A9" i="47"/>
  <c r="A10" i="47"/>
  <c r="B14" i="46"/>
  <c r="C14" i="46"/>
  <c r="D14" i="46"/>
  <c r="E14" i="46"/>
  <c r="F14" i="46"/>
  <c r="G14" i="46"/>
  <c r="H14" i="46"/>
  <c r="I14" i="46"/>
  <c r="J14" i="46"/>
  <c r="K14" i="46"/>
  <c r="B15" i="46"/>
  <c r="C15" i="46"/>
  <c r="D15" i="46"/>
  <c r="E15" i="46"/>
  <c r="F15" i="46"/>
  <c r="G15" i="46"/>
  <c r="H15" i="46"/>
  <c r="I15" i="46"/>
  <c r="J15" i="46"/>
  <c r="K15" i="46"/>
  <c r="B16" i="46"/>
  <c r="C16" i="46"/>
  <c r="D16" i="46"/>
  <c r="E16" i="46"/>
  <c r="F16" i="46"/>
  <c r="G16" i="46"/>
  <c r="H16" i="46"/>
  <c r="I16" i="46"/>
  <c r="J16" i="46"/>
  <c r="K16" i="46"/>
  <c r="A14" i="46"/>
  <c r="A15" i="46"/>
  <c r="A16" i="46"/>
  <c r="K5" i="46"/>
  <c r="K6" i="46"/>
  <c r="K7" i="46"/>
  <c r="K8" i="46"/>
  <c r="K9" i="46"/>
  <c r="K10" i="46"/>
  <c r="K11" i="46"/>
  <c r="K12" i="46"/>
  <c r="K13" i="46"/>
  <c r="B5" i="46"/>
  <c r="C5" i="46"/>
  <c r="D5" i="46"/>
  <c r="E5" i="46"/>
  <c r="F5" i="46"/>
  <c r="G5" i="46"/>
  <c r="H5" i="46"/>
  <c r="I5" i="46"/>
  <c r="J5" i="46"/>
  <c r="B6" i="46"/>
  <c r="C6" i="46"/>
  <c r="D6" i="46"/>
  <c r="E6" i="46"/>
  <c r="F6" i="46"/>
  <c r="G6" i="46"/>
  <c r="H6" i="46"/>
  <c r="I6" i="46"/>
  <c r="J6" i="46"/>
  <c r="B7" i="46"/>
  <c r="C7" i="46"/>
  <c r="D7" i="46"/>
  <c r="E7" i="46"/>
  <c r="F7" i="46"/>
  <c r="G7" i="46"/>
  <c r="H7" i="46"/>
  <c r="I7" i="46"/>
  <c r="J7" i="46"/>
  <c r="B8" i="46"/>
  <c r="C8" i="46"/>
  <c r="D8" i="46"/>
  <c r="E8" i="46"/>
  <c r="F8" i="46"/>
  <c r="G8" i="46"/>
  <c r="H8" i="46"/>
  <c r="I8" i="46"/>
  <c r="J8" i="46"/>
  <c r="B9" i="46"/>
  <c r="C9" i="46"/>
  <c r="D9" i="46"/>
  <c r="E9" i="46"/>
  <c r="F9" i="46"/>
  <c r="G9" i="46"/>
  <c r="H9" i="46"/>
  <c r="I9" i="46"/>
  <c r="J9" i="46"/>
  <c r="B10" i="46"/>
  <c r="C10" i="46"/>
  <c r="D10" i="46"/>
  <c r="E10" i="46"/>
  <c r="F10" i="46"/>
  <c r="G10" i="46"/>
  <c r="H10" i="46"/>
  <c r="I10" i="46"/>
  <c r="J10" i="46"/>
  <c r="B11" i="46"/>
  <c r="C11" i="46"/>
  <c r="D11" i="46"/>
  <c r="E11" i="46"/>
  <c r="F11" i="46"/>
  <c r="G11" i="46"/>
  <c r="H11" i="46"/>
  <c r="I11" i="46"/>
  <c r="J11" i="46"/>
  <c r="B12" i="46"/>
  <c r="C12" i="46"/>
  <c r="D12" i="46"/>
  <c r="E12" i="46"/>
  <c r="F12" i="46"/>
  <c r="G12" i="46"/>
  <c r="H12" i="46"/>
  <c r="I12" i="46"/>
  <c r="J12" i="46"/>
  <c r="B13" i="46"/>
  <c r="C13" i="46"/>
  <c r="D13" i="46"/>
  <c r="E13" i="46"/>
  <c r="F13" i="46"/>
  <c r="G13" i="46"/>
  <c r="H13" i="46"/>
  <c r="I13" i="46"/>
  <c r="J13" i="46"/>
  <c r="A5" i="46"/>
  <c r="A6" i="46"/>
  <c r="A7" i="46"/>
  <c r="A8" i="46"/>
  <c r="A9" i="46"/>
  <c r="A10" i="46"/>
  <c r="A11" i="46"/>
  <c r="A12" i="46"/>
  <c r="A13" i="46"/>
  <c r="A1" i="54" l="1"/>
  <c r="A1" i="51"/>
  <c r="A1" i="67"/>
  <c r="A1" i="64"/>
  <c r="A1" i="65"/>
  <c r="A6" i="45"/>
  <c r="A1" i="5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4F1CB71-6A85-40C0-964A-6871F86757D3}" keepAlive="1" name="Query - Attributes" description="Connection to the 'Attributes' query in the workbook." type="5" refreshedVersion="8" background="1" saveData="1">
    <dbPr connection="Provider=Microsoft.Mashup.OleDb.1;Data Source=$Workbook$;Location=Attributes;Extended Properties=&quot;&quot;" command="SELECT * FROM [Attributes]"/>
  </connection>
  <connection id="2" xr16:uid="{1901628E-EAB9-4960-BB3F-FE1E3474361B}" keepAlive="1" name="Query - No_of_providers_PT" description="Connection to the 'No_of_providers_PT' query in the workbook." type="5" refreshedVersion="8" background="1" saveData="1">
    <dbPr connection="Provider=Microsoft.Mashup.OleDb.1;Data Source=$Workbook$;Location=No_of_providers_PT;Extended Properties=&quot;&quot;" command="SELECT * FROM [No_of_providers_PT]"/>
  </connection>
  <connection id="3" xr16:uid="{FE4258FA-17D0-4EBC-868C-BC4C77A2E5CA}" keepAlive="1" name="Query - non-SHL income" description="Connection to the 'non-SHL income' query in the workbook." type="5" refreshedVersion="0" background="1" saveData="1">
    <dbPr connection="Provider=Microsoft.Mashup.OleDb.1;Data Source=$Workbook$;Location=&quot;non-SHL income&quot;;Extended Properties=&quot;&quot;" command="SELECT * FROM [non-SHL income]"/>
  </connection>
  <connection id="4" xr16:uid="{9F994A47-EF52-4D9A-95FE-46FFDCB3EB55}" keepAlive="1" name="Query - Property_type_median" description="Connection to the 'Property_type_median' query in the workbook." type="5" refreshedVersion="8" background="1" saveData="1">
    <dbPr connection="Provider=Microsoft.Mashup.OleDb.1;Data Source=$Workbook$;Location=Property_type_median;Extended Properties=&quot;&quot;" command="SELECT * FROM [Property_type_median]"/>
  </connection>
  <connection id="5" xr16:uid="{4D49F511-F4CC-4ED9-9D88-EF9060F69DB7}" keepAlive="1" name="Query - PRP_metrics" description="Connection to the 'PRP_metrics' query in the workbook." type="5" refreshedVersion="8" background="1" saveData="1">
    <dbPr connection="Provider=Microsoft.Mashup.OleDb.1;Data Source=$Workbook$;Location=PRP_metrics;Extended Properties=&quot;&quot;" command="SELECT * FROM [PRP_metrics]"/>
  </connection>
  <connection id="6" xr16:uid="{F4AB6118-5748-42D9-A3F3-748D5A295261}" keepAlive="1" name="Query - Table_1_Sector_Summary" description="Connection to the 'Table_1_Sector_Summary' query in the workbook." type="5" refreshedVersion="8" background="1" saveData="1">
    <dbPr connection="Provider=Microsoft.Mashup.OleDb.1;Data Source=$Workbook$;Location=Table_1_Sector_Summary;Extended Properties=&quot;&quot;" command="SELECT * FROM [Table_1_Sector_Summary]"/>
  </connection>
  <connection id="7" xr16:uid="{36AD8974-442E-4016-8C9E-F22F901832E2}" keepAlive="1" name="Query - Table_10A_Reinvestment_region" description="Connection to the 'Table_10A_Reinvestment_region' query in the workbook." type="5" refreshedVersion="8" background="1" saveData="1">
    <dbPr connection="Provider=Microsoft.Mashup.OleDb.1;Data Source=$Workbook$;Location=Table_10A_Reinvestment_region;Extended Properties=&quot;&quot;" command="SELECT * FROM [Table_10A_Reinvestment_region]"/>
  </connection>
  <connection id="8" xr16:uid="{6223090F-08DE-4F72-A5F8-F2A9E7C0A2DA}" keepAlive="1" name="Query - Table_10B_Reinvestment_region_PU" description="Connection to the 'Table_10B_Reinvestment_region_PU' query in the workbook." type="5" refreshedVersion="8" background="1" saveData="1">
    <dbPr connection="Provider=Microsoft.Mashup.OleDb.1;Data Source=$Workbook$;Location=Table_10B_Reinvestment_region_PU;Extended Properties=&quot;&quot;" command="SELECT * FROM [Table_10B_Reinvestment_region_PU]"/>
  </connection>
  <connection id="9" xr16:uid="{CE254BC4-0B64-402A-A987-315679391268}" keepAlive="1" name="Query - Table_11_New_Supply_Region" description="Connection to the 'Table_11_New_Supply_Region' query in the workbook." type="5" refreshedVersion="8" background="1" saveData="1">
    <dbPr connection="Provider=Microsoft.Mashup.OleDb.1;Data Source=$Workbook$;Location=Table_11_New_Supply_Region;Extended Properties=&quot;&quot;" command="SELECT * FROM [Table_11_New_Supply_Region]"/>
  </connection>
  <connection id="10" xr16:uid="{0E6BB317-A91C-4C29-B57F-7E6D5391C2F5}" keepAlive="1" name="Query - Table_11B_New_Supply_Region_WA" description="Connection to the 'Table_11B_New_Supply_Region_WA' query in the workbook." type="5" refreshedVersion="8" background="1" saveData="1">
    <dbPr connection="Provider=Microsoft.Mashup.OleDb.1;Data Source=$Workbook$;Location=Table_11B_New_Supply_Region_WA;Extended Properties=&quot;&quot;" command="SELECT * FROM [Table_11B_New_Supply_Region_WA]"/>
  </connection>
  <connection id="11" xr16:uid="{0922F9FB-BAAC-4FF1-96F0-3B8CB930EA6B}" keepAlive="1" name="Query - Table_12_Perc_by_size" description="Connection to the 'Table_12_Perc_by_size' query in the workbook." type="5" refreshedVersion="8" background="1" saveData="1">
    <dbPr connection="Provider=Microsoft.Mashup.OleDb.1;Data Source=$Workbook$;Location=Table_12_Perc_by_size;Extended Properties=&quot;&quot;" command="SELECT * FROM [Table_12_Perc_by_size]"/>
  </connection>
  <connection id="12" xr16:uid="{7CECF746-C5EB-4969-A38E-0E0164099BC3}" keepAlive="1" name="Query - Table_13_HSHC" description="Connection to the 'Table_13_HSHC' query in the workbook." type="5" refreshedVersion="0" background="1" saveData="1">
    <dbPr connection="Provider=Microsoft.Mashup.OleDb.1;Data Source=$Workbook$;Location=Table_13_HSHC;Extended Properties=&quot;&quot;" command="SELECT * FROM [Table_13_HSHC]"/>
  </connection>
  <connection id="13" xr16:uid="{4A260712-A951-43FB-9BA5-9009B0B2FA43}" keepAlive="1" name="Query - Table_13A_HSHC_GN" description="Connection to the 'Table_13A_HSHC_GN' query in the workbook." type="5" refreshedVersion="8" background="1" saveData="1">
    <dbPr connection="Provider=Microsoft.Mashup.OleDb.1;Data Source=$Workbook$;Location=Table_13A_HSHC_GN;Extended Properties=&quot;&quot;" command="SELECT * FROM [Table_13A_HSHC_GN]"/>
  </connection>
  <connection id="14" xr16:uid="{0ED83866-180C-462A-8B3F-4CD9D7D26C65}" keepAlive="1" name="Query - Table_13B_HSHC_HOP" description="Connection to the 'Table_13B_HSHC_HOP' query in the workbook." type="5" refreshedVersion="8" background="1" saveData="1">
    <dbPr connection="Provider=Microsoft.Mashup.OleDb.1;Data Source=$Workbook$;Location=Table_13B_HSHC_HOP;Extended Properties=&quot;&quot;" command="SELECT * FROM [Table_13B_HSHC_HOP]"/>
  </connection>
  <connection id="15" xr16:uid="{A0909880-2FF6-402A-8931-0301E7016949}" keepAlive="1" name="Query - Table_13C_HSHC_SH" description="Connection to the 'Table_13C_HSHC_SH' query in the workbook." type="5" refreshedVersion="8" background="1" saveData="1">
    <dbPr connection="Provider=Microsoft.Mashup.OleDb.1;Data Source=$Workbook$;Location=Table_13C_HSHC_SH;Extended Properties=&quot;&quot;" command="SELECT * FROM [Table_13C_HSHC_SH]"/>
  </connection>
  <connection id="16" xr16:uid="{6D2D7C42-BF5D-4C49-A35D-E9D2214D5544}" keepAlive="1" name="Query - Table_14_Reg_New_Social_supply" description="Connection to the 'Table_14_Reg_New_Social_supply' query in the workbook." type="5" refreshedVersion="8" background="1" saveData="1">
    <dbPr connection="Provider=Microsoft.Mashup.OleDb.1;Data Source=$Workbook$;Location=Table_14_Reg_New_Social_supply;Extended Properties=&quot;&quot;" command="SELECT * FROM [Table_14_Reg_New_Social_supply]"/>
  </connection>
  <connection id="17" xr16:uid="{D7EA79C8-651E-4A80-80C8-340E2CAA6AC5}" keepAlive="1" name="Query - Table_15_Reg_ROCE_median" description="Connection to the 'Table_15_Reg_ROCE_median' query in the workbook." type="5" refreshedVersion="8" background="1" saveData="1">
    <dbPr connection="Provider=Microsoft.Mashup.OleDb.1;Data Source=$Workbook$;Location=Table_15_Reg_ROCE_median;Extended Properties=&quot;&quot;" command="SELECT * FROM [Table_15_Reg_ROCE_median]"/>
  </connection>
  <connection id="18" xr16:uid="{70970B6F-AA25-4D4A-AD9A-74A181F8EDBF}" keepAlive="1" name="Query - Table_16_HSHC_Region_Breakdown" description="Connection to the 'Table_16_HSHC_Region_Breakdown' query in the workbook." type="5" refreshedVersion="8" background="1" saveData="1">
    <dbPr connection="Provider=Microsoft.Mashup.OleDb.1;Data Source=$Workbook$;Location=Table_16_HSHC_Region_Breakdown;Extended Properties=&quot;&quot;" command="SELECT * FROM [Table_16_HSHC_Region_Breakdown]"/>
  </connection>
  <connection id="19" xr16:uid="{10763D73-6CE0-479D-BE6F-FCFFB8F1E915}" keepAlive="1" name="Query - Table_2_Reinvestment" description="Connection to the 'Table_2_Reinvestment' query in the workbook." type="5" refreshedVersion="8" background="1" saveData="1">
    <dbPr connection="Provider=Microsoft.Mashup.OleDb.1;Data Source=$Workbook$;Location=Table_2_Reinvestment;Extended Properties=&quot;&quot;" command="SELECT * FROM [Table_2_Reinvestment]"/>
  </connection>
  <connection id="20" xr16:uid="{F30B0CC0-CD56-43E5-A62F-C64886F338F4}" keepAlive="1" name="Query - Table_3_New_supply" description="Connection to the 'Table_3_New_supply' query in the workbook." type="5" refreshedVersion="8" background="1" saveData="1">
    <dbPr connection="Provider=Microsoft.Mashup.OleDb.1;Data Source=$Workbook$;Location=Table_3_New_supply;Extended Properties=&quot;&quot;" command="SELECT * FROM [Table_3_New_supply]"/>
  </connection>
  <connection id="21" xr16:uid="{898BB716-D193-49AF-ADED-D18F23CD8123}" keepAlive="1" name="Query - Table_4_OM_SHL" description="Connection to the 'Table_4_OM_SHL' query in the workbook." type="5" refreshedVersion="8" background="1" saveData="1">
    <dbPr connection="Provider=Microsoft.Mashup.OleDb.1;Data Source=$Workbook$;Location=Table_4_OM_SHL;Extended Properties=&quot;&quot;" command="SELECT * FROM [Table_4_OM_SHL]"/>
  </connection>
  <connection id="22" xr16:uid="{80ED717C-F3F6-4CB5-97DF-2ABB93ECDFEC}" keepAlive="1" name="Query - Table_5_HSHC" description="Connection to the 'Table_5_HSHC' query in the workbook." type="5" refreshedVersion="8" background="1" saveData="1">
    <dbPr connection="Provider=Microsoft.Mashup.OleDb.1;Data Source=$Workbook$;Location=Table_5_HSHC;Extended Properties=&quot;&quot;" command="SELECT * FROM [Table_5_HSHC]"/>
  </connection>
  <connection id="23" xr16:uid="{3285BA6E-8750-430F-BEE2-4F55C18ADB32}" keepAlive="1" name="Query - Table_6_Summary_sub_sector" description="Connection to the 'Table_6_Summary_sub_sector' query in the workbook." type="5" refreshedVersion="8" background="1" saveData="1">
    <dbPr connection="Provider=Microsoft.Mashup.OleDb.1;Data Source=$Workbook$;Location=Table_6_Summary_sub_sector;Extended Properties=&quot;&quot;" command="SELECT * FROM [Table_6_Summary_sub_sector]"/>
  </connection>
  <connection id="24" xr16:uid="{92E67E50-8823-44DB-8922-C9EDBC875A69}" keepAlive="1" name="Query - Table_7_Summary_sub_sector_3y" description="Connection to the 'Table_7_Summary_sub_sector_3y' query in the workbook." type="5" refreshedVersion="8" background="1" saveData="1">
    <dbPr connection="Provider=Microsoft.Mashup.OleDb.1;Data Source=$Workbook$;Location=Table_7_Summary_sub_sector_3y;Extended Properties=&quot;&quot;" command="SELECT * FROM [Table_7_Summary_sub_sector_3y]"/>
  </connection>
  <connection id="25" xr16:uid="{E22A2F59-13F6-4AAB-A448-20F2138A58F5}" keepAlive="1" name="Query - Table_7A_sub_sector" description="Connection to the 'Table_7A_sub_sector' query in the workbook." type="5" refreshedVersion="8" background="1" saveData="1">
    <dbPr connection="Provider=Microsoft.Mashup.OleDb.1;Data Source=$Workbook$;Location=Table_7A_sub_sector;Extended Properties=&quot;&quot;" command="SELECT * FROM [Table_7A_sub_sector]"/>
  </connection>
  <connection id="26" xr16:uid="{B742C490-D0CB-4975-AB96-7CEADA1D889D}" keepAlive="1" name="Query - Table_7B_Sizeband_Characteristics" description="Connection to the 'Table_7B_Sizeband_Characteristics' query in the workbook." type="5" refreshedVersion="8" background="1" saveData="1">
    <dbPr connection="Provider=Microsoft.Mashup.OleDb.1;Data Source=$Workbook$;Location=Table_7B_Sizeband_Characteristics;Extended Properties=&quot;&quot;" command="SELECT * FROM [Table_7B_Sizeband_Characteristics]"/>
  </connection>
  <connection id="27" xr16:uid="{5280BCC8-9511-4DA8-8D6E-1827FCF77ADA}" keepAlive="1" name="Query - Table_7C_HSHC_PT" description="Connection to the 'Table_7C_HSHC_PT' query in the workbook." type="5" refreshedVersion="8" background="1" saveData="1">
    <dbPr connection="Provider=Microsoft.Mashup.OleDb.1;Data Source=$Workbook$;Location=Table_7C_HSHC_PT;Extended Properties=&quot;&quot;" command="SELECT * FROM [Table_7C_HSHC_PT]"/>
  </connection>
  <connection id="28" xr16:uid="{DC37F9D0-7772-421B-83B7-1052FC60471B}" keepAlive="1" name="Query - Table_7D_Reinvest_ASA" description="Connection to the 'Table_7D_Reinvest_ASA' query in the workbook." type="5" refreshedVersion="8" background="1" saveData="1">
    <dbPr connection="Provider=Microsoft.Mashup.OleDb.1;Data Source=$Workbook$;Location=Table_7D_Reinvest_ASA;Extended Properties=&quot;&quot;" command="SELECT * FROM [Table_7D_Reinvest_ASA]"/>
  </connection>
  <connection id="29" xr16:uid="{D8EB830E-3061-4C3C-AA90-D619A36D196C}" keepAlive="1" name="Query - Table_8_Summary_region" description="Connection to the 'Table_8_Summary_region' query in the workbook." type="5" refreshedVersion="8" background="1" saveData="1">
    <dbPr connection="Provider=Microsoft.Mashup.OleDb.1;Data Source=$Workbook$;Location=Table_8_Summary_region;Extended Properties=&quot;&quot;" command="SELECT * FROM [Table_8_Summary_region]"/>
  </connection>
  <connection id="30" xr16:uid="{7AC6DD92-E920-48E6-B128-C04715F71F44}" keepAlive="1" name="Query - Table_9_Summary_region_3y" description="Connection to the 'Table_9_Summary_region_3y' query in the workbook." type="5" refreshedVersion="8" background="1" saveData="1">
    <dbPr connection="Provider=Microsoft.Mashup.OleDb.1;Data Source=$Workbook$;Location=Table_9_Summary_region_3y;Extended Properties=&quot;&quot;" command="SELECT * FROM [Table_9_Summary_region_3y]"/>
  </connection>
  <connection id="31" xr16:uid="{08ED3952-07E5-4C4F-AC9F-B4C5DAAD5BF6}" keepAlive="1" name="Query - Table_HSHC_sub_sector_added" description="Connection to the 'Table_HSHC_sub_sector_added' query in the workbook." type="5" refreshedVersion="8" background="1" saveData="1">
    <dbPr connection="Provider=Microsoft.Mashup.OleDb.1;Data Source=$Workbook$;Location=Table_HSHC_sub_sector_added;Extended Properties=&quot;&quot;" command="SELECT * FROM [Table_HSHC_sub_sector_added]"/>
  </connection>
  <connection id="32" xr16:uid="{EFC14A45-BA33-4D8D-9EF5-1F36A7AF7963}" keepAlive="1" name="Query - tables_ordering" description="Connection to the 'tables_ordering' query in the workbook." type="5" refreshedVersion="8" background="1" saveData="1">
    <dbPr connection="Provider=Microsoft.Mashup.OleDb.1;Data Source=$Workbook$;Location=tables_ordering;Extended Properties=&quot;&quot;" command="SELECT * FROM [tables_ordering]"/>
  </connection>
  <connection id="33" xr16:uid="{41F17F84-7818-42C3-AA72-2FFA90482720}" keepAlive="1" name="Query - vfm_metrics_inputs" description="Connection to the 'vfm_metrics_inputs' query in the workbook." type="5" refreshedVersion="8" background="1" saveData="1">
    <dbPr connection="Provider=Microsoft.Mashup.OleDb.1;Data Source=$Workbook$;Location=vfm_metrics_inputs;Extended Properties=&quot;&quot;" command="SELECT * FROM [vfm_metrics_inputs]"/>
  </connection>
  <connection id="34" xr16:uid="{95806AD2-6B00-4297-94DD-AA770767C685}" keepAlive="1" name="Query - WA_cost_factors" description="Connection to the 'WA_cost_factors' query in the workbook." type="5" refreshedVersion="8" background="1" saveData="1">
    <dbPr connection="Provider=Microsoft.Mashup.OleDb.1;Data Source=$Workbook$;Location=WA_cost_factors;Extended Properties=&quot;&quot;" command="SELECT * FROM [WA_cost_factors]"/>
  </connection>
</connections>
</file>

<file path=xl/sharedStrings.xml><?xml version="1.0" encoding="utf-8"?>
<sst xmlns="http://schemas.openxmlformats.org/spreadsheetml/2006/main" count="1201" uniqueCount="556">
  <si>
    <t>Ordering</t>
  </si>
  <si>
    <t>\\hca.local\wa\NREG\VFM\Analysis\Project Work\VFM Metrics\Analysis\2024\Tables_order.csv</t>
  </si>
  <si>
    <t>Latest FVA data</t>
  </si>
  <si>
    <t>\\hca.local\wa\NREG\Sector Analysis\Financial Analysis\FVA Data\FVA2024_Database.accdb</t>
  </si>
  <si>
    <t>Workbook_t-1</t>
  </si>
  <si>
    <t>\\hca.local\wa\NREG\VFM\Analysis\Project Work\VFM Metrics\Analysis\2023\20240112 2023 VFM Analysis QAed version.xlsx</t>
  </si>
  <si>
    <t>Worksheet_t-1</t>
  </si>
  <si>
    <t>2023 VFM Metrics</t>
  </si>
  <si>
    <t>Workbook_t-2</t>
  </si>
  <si>
    <t>\\hca.local\wa\NREG\VFM\Analysis\Project Work\VFM Metrics\Analysis\2022\20221207_VFM_Metrics_Analysis_QA_V02.xlsx</t>
  </si>
  <si>
    <t>Worksheet_t-2</t>
  </si>
  <si>
    <t>2022 VFM Metrics Group</t>
  </si>
  <si>
    <t>year</t>
  </si>
  <si>
    <t>sdr_url</t>
  </si>
  <si>
    <t>https://assets.publishing.service.gov.uk/media/671a4169da8fb5e23e65a47d/SDR_Data_Release_2024_Full_Data_v1.0_FINAL.xlsx</t>
  </si>
  <si>
    <t>op_margin_shl_pre_2022</t>
  </si>
  <si>
    <t>\\hca.local\wa\NREG\VFM\Analysis\Project Work\VFM Metrics\Analysis\2024\Pre-2022 data\Pre 2022 data.csv</t>
  </si>
  <si>
    <t>LSVTS location</t>
  </si>
  <si>
    <t>\\hca.local\wa\NREG\Data\Projects\Other\20241106_lsvts_completed.csv</t>
  </si>
  <si>
    <t>Sub-sector</t>
  </si>
  <si>
    <t>Measure</t>
  </si>
  <si>
    <t>Year</t>
  </si>
  <si>
    <t>No of providers</t>
  </si>
  <si>
    <t>% of sector (social units owned)</t>
  </si>
  <si>
    <t>Reinvestment (%)</t>
  </si>
  <si>
    <t>New supply (Social) (%)</t>
  </si>
  <si>
    <t>New supply (Non-Social) (%)</t>
  </si>
  <si>
    <t>Gearing (%)</t>
  </si>
  <si>
    <t>EBITDA MRI Interest Cover (%)</t>
  </si>
  <si>
    <t>Headline Social Housing CPU (£)</t>
  </si>
  <si>
    <t>Operating Margin (Social) (%)</t>
  </si>
  <si>
    <t>Operating Margin (Overall) (%)</t>
  </si>
  <si>
    <t>Return on Capital Employed (ROCE) (%)</t>
  </si>
  <si>
    <t>Upper quartile</t>
  </si>
  <si>
    <t>Median</t>
  </si>
  <si>
    <t>Lower quartile</t>
  </si>
  <si>
    <t>&gt;40,000</t>
  </si>
  <si>
    <t>10,000-24,999</t>
  </si>
  <si>
    <t>5,000-9,999</t>
  </si>
  <si>
    <t>2,500-4,999</t>
  </si>
  <si>
    <t>1,000-2,499</t>
  </si>
  <si>
    <t>LSVT &lt; 12 Yr</t>
  </si>
  <si>
    <t>London</t>
  </si>
  <si>
    <t>Over 50% of owned social stock - House/ bungalow</t>
  </si>
  <si>
    <t xml:space="preserve">Up to 50% of owned social stock - House /bungalow </t>
  </si>
  <si>
    <t>Over 50% of owned social stock in a block less than 7 storeys</t>
  </si>
  <si>
    <t>Up to 50% of owned social stock in a block less than 7 storeys</t>
  </si>
  <si>
    <t>Average stock age from 40-60 years</t>
  </si>
  <si>
    <t>Average stock age over 60 years</t>
  </si>
  <si>
    <t>Average stock age below 40 years</t>
  </si>
  <si>
    <t>Variable_type</t>
  </si>
  <si>
    <t>Region</t>
  </si>
  <si>
    <t>Mixed</t>
  </si>
  <si>
    <t>2</t>
  </si>
  <si>
    <t>South East</t>
  </si>
  <si>
    <t>3</t>
  </si>
  <si>
    <t>South West</t>
  </si>
  <si>
    <t>4</t>
  </si>
  <si>
    <t>East Midlands</t>
  </si>
  <si>
    <t>5</t>
  </si>
  <si>
    <t>West Midlands</t>
  </si>
  <si>
    <t>6</t>
  </si>
  <si>
    <t>East of England</t>
  </si>
  <si>
    <t>7</t>
  </si>
  <si>
    <t>North East</t>
  </si>
  <si>
    <t>North West</t>
  </si>
  <si>
    <t>Yorkshire &amp; the Humber</t>
  </si>
  <si>
    <t>England</t>
  </si>
  <si>
    <t>Weighted average</t>
  </si>
  <si>
    <t>Housing properties at cost or valuation (£bn)</t>
  </si>
  <si>
    <t>Number of new social units</t>
  </si>
  <si>
    <t>Number of new non-social units</t>
  </si>
  <si>
    <t>SHL Turnover (£bn)</t>
  </si>
  <si>
    <t>Operating cost SHL (£bn)</t>
  </si>
  <si>
    <t>HSHC</t>
  </si>
  <si>
    <t>Management Costs</t>
  </si>
  <si>
    <t>Service Charges</t>
  </si>
  <si>
    <t>Maintenance and Major Repairs</t>
  </si>
  <si>
    <t>Other Costs</t>
  </si>
  <si>
    <t>Total HSHC</t>
  </si>
  <si>
    <t>Average stock age</t>
  </si>
  <si>
    <t>Bolton at Home Limited</t>
  </si>
  <si>
    <t>First Choice Homes Oldham Limited</t>
  </si>
  <si>
    <t>Gloucester City Homes Limited</t>
  </si>
  <si>
    <t>Rochdale Boroughwide Housing Limited</t>
  </si>
  <si>
    <t>Salix Homes Limited</t>
  </si>
  <si>
    <t>Onward Group Limited</t>
  </si>
  <si>
    <t>Flagship Housing Group Limited</t>
  </si>
  <si>
    <t>Regenda Limited</t>
  </si>
  <si>
    <t>Inclusion Housing Community Interest Company</t>
  </si>
  <si>
    <t>Red Kite Community Housing Limited</t>
  </si>
  <si>
    <t>South Lakes Housing</t>
  </si>
  <si>
    <t>Sustain (UK) Ltd</t>
  </si>
  <si>
    <t>The Guinness Partnership Limited</t>
  </si>
  <si>
    <t>Platform Housing Group Limited</t>
  </si>
  <si>
    <t>Golden Lane Housing Limited</t>
  </si>
  <si>
    <t>One Vision Housing Limited</t>
  </si>
  <si>
    <t>One Manchester Limited</t>
  </si>
  <si>
    <t>Nottingham Community Housing Association Limited</t>
  </si>
  <si>
    <t>Westward Housing Group Limited</t>
  </si>
  <si>
    <t>Sovereign Housing Association Limited</t>
  </si>
  <si>
    <t>Magna Housing Limited</t>
  </si>
  <si>
    <t>Karbon Homes Limited</t>
  </si>
  <si>
    <t>Paragon Asra Housing Limited</t>
  </si>
  <si>
    <t>Vivid Housing Limited</t>
  </si>
  <si>
    <t>Mosscare St. Vincent's Housing Group Limited</t>
  </si>
  <si>
    <t>Castles &amp; Coasts Housing Association Limited</t>
  </si>
  <si>
    <t>Bernicia Group</t>
  </si>
  <si>
    <t>LiveWest Homes Limited</t>
  </si>
  <si>
    <t>Lincolnshire Housing Partnership Limited</t>
  </si>
  <si>
    <t>Peabody Trust</t>
  </si>
  <si>
    <t>Notting Hill Genesis</t>
  </si>
  <si>
    <t>Grand Union Housing Group Limited</t>
  </si>
  <si>
    <t>Torus62 Limited</t>
  </si>
  <si>
    <t>Believe Housing Limited</t>
  </si>
  <si>
    <t>Citizen Housing Group Limited</t>
  </si>
  <si>
    <t>Joseph Rowntree Housing Trust</t>
  </si>
  <si>
    <t>First Garden Cities Homes Limited</t>
  </si>
  <si>
    <t>Durham Aged Mineworkers' Homes Association</t>
  </si>
  <si>
    <t>Railway Housing Association and Benefit Fund</t>
  </si>
  <si>
    <t>Pickering and Ferens Homes</t>
  </si>
  <si>
    <t>The Abbeyfield Society</t>
  </si>
  <si>
    <t>Newlon Housing Trust</t>
  </si>
  <si>
    <t>Hastoe Housing Association Limited</t>
  </si>
  <si>
    <t>Broadland Housing Association Limited</t>
  </si>
  <si>
    <t>Orwell Housing Association Limited</t>
  </si>
  <si>
    <t>Housing 21</t>
  </si>
  <si>
    <t>Irwell Valley Housing Association Limited</t>
  </si>
  <si>
    <t>South Yorkshire Housing Association Limited</t>
  </si>
  <si>
    <t>Cornerstone Housing Limited</t>
  </si>
  <si>
    <t>Sanctuary Housing Association</t>
  </si>
  <si>
    <t>The Industrial Dwellings Society (1885) Limited</t>
  </si>
  <si>
    <t>Wandle Housing Association Limited</t>
  </si>
  <si>
    <t>Moat Homes Limited</t>
  </si>
  <si>
    <t>Islington and Shoreditch Housing Association Limited</t>
  </si>
  <si>
    <t>Thames Valley Housing Association Limited</t>
  </si>
  <si>
    <t>Gateway Housing Association Limited</t>
  </si>
  <si>
    <t>Warrington Housing Association Limited</t>
  </si>
  <si>
    <t>Bournville Village Trust</t>
  </si>
  <si>
    <t>Hundred Houses Society Limited</t>
  </si>
  <si>
    <t>Origin Housing Limited</t>
  </si>
  <si>
    <t>Trident Housing Association Limited</t>
  </si>
  <si>
    <t>The Cambridge Housing Society Limited</t>
  </si>
  <si>
    <t>Prima Housing Group Limited</t>
  </si>
  <si>
    <t>Hexagon Housing Association Limited</t>
  </si>
  <si>
    <t>Stonewater Limited</t>
  </si>
  <si>
    <t>Black Country Housing Group Limited</t>
  </si>
  <si>
    <t>Hightown Housing Association Limited</t>
  </si>
  <si>
    <t>Muir Group Housing Association Limited</t>
  </si>
  <si>
    <t>Connect Housing Association Limited</t>
  </si>
  <si>
    <t>Willow Tree Housing Partnership Limited</t>
  </si>
  <si>
    <t>Home Group Limited</t>
  </si>
  <si>
    <t>Estuary Housing Association Limited</t>
  </si>
  <si>
    <t>Arawak Walton Housing Association Limited</t>
  </si>
  <si>
    <t>Manningham Housing Association Limited</t>
  </si>
  <si>
    <t>Brighter Places</t>
  </si>
  <si>
    <t>Tuntum Housing Association Limited</t>
  </si>
  <si>
    <t>Nehemiah United Churches Housing Association Limited</t>
  </si>
  <si>
    <t>English Rural Housing Association Limited</t>
  </si>
  <si>
    <t>Housing Solutions</t>
  </si>
  <si>
    <t>The Pioneer Housing and Community Group Limited</t>
  </si>
  <si>
    <t>Orbit Group Limited</t>
  </si>
  <si>
    <t>Soha Housing Limited</t>
  </si>
  <si>
    <t>Eden Housing Association Limited</t>
  </si>
  <si>
    <t>Empowering People Inspiring Communities Limited</t>
  </si>
  <si>
    <t>Poplar Housing And Regeneration Community Association Limited</t>
  </si>
  <si>
    <t>Abri Group Limited</t>
  </si>
  <si>
    <t>Your Housing Group Limited</t>
  </si>
  <si>
    <t>Paradigm Housing Group Limited</t>
  </si>
  <si>
    <t>Wythenshawe Community Housing Group Limited</t>
  </si>
  <si>
    <t>Acis Group Limited</t>
  </si>
  <si>
    <t>South Liverpool Homes Limited</t>
  </si>
  <si>
    <t>Places for People Group Limited</t>
  </si>
  <si>
    <t>Aspire Housing Limited</t>
  </si>
  <si>
    <t>A2Dominion Housing Group Limited</t>
  </si>
  <si>
    <t>Calico Homes Limited</t>
  </si>
  <si>
    <t>Tower Hamlets Community Housing</t>
  </si>
  <si>
    <t>Longhurst Group Limited</t>
  </si>
  <si>
    <t>Richmond Housing Partnership Limited</t>
  </si>
  <si>
    <t>Saxon Weald</t>
  </si>
  <si>
    <t>Trent &amp; Dove Housing Limited</t>
  </si>
  <si>
    <t>Cottsway Housing Association Limited</t>
  </si>
  <si>
    <t>Gentoo Group Limited</t>
  </si>
  <si>
    <t>Chelmer Housing Partnership Limited</t>
  </si>
  <si>
    <t>Raven Housing Trust Limited</t>
  </si>
  <si>
    <t>Weaver Vale Housing Trust Limited</t>
  </si>
  <si>
    <t>Cobalt Housing Limited</t>
  </si>
  <si>
    <t>Settle Group</t>
  </si>
  <si>
    <t>Watmos Community Homes</t>
  </si>
  <si>
    <t>Two Rivers Housing</t>
  </si>
  <si>
    <t>Walsall Housing Group Limited</t>
  </si>
  <si>
    <t>Aster Group Limited</t>
  </si>
  <si>
    <t>Rooftop Housing Group Limited</t>
  </si>
  <si>
    <t>Ocean Housing Group Limited</t>
  </si>
  <si>
    <t>East End Homes Limited</t>
  </si>
  <si>
    <t>Magenta Living</t>
  </si>
  <si>
    <t>Wakefield And District Housing Limited</t>
  </si>
  <si>
    <t>Bromford Housing Group Limited</t>
  </si>
  <si>
    <t>B3 Living Limited</t>
  </si>
  <si>
    <t>Halton Housing</t>
  </si>
  <si>
    <t>Community Gateway Association Limited</t>
  </si>
  <si>
    <t>NSAH (Alliance Homes) Limited</t>
  </si>
  <si>
    <t>Freebridge Community Housing Limited</t>
  </si>
  <si>
    <t>Together Housing Group Limited</t>
  </si>
  <si>
    <t>Great Places Housing Group Limited</t>
  </si>
  <si>
    <t>Midland Heart Limited</t>
  </si>
  <si>
    <t>Cheshire Peaks &amp; Plains Housing Trust Limited</t>
  </si>
  <si>
    <t>Fairhive Homes Limited</t>
  </si>
  <si>
    <t>Incommunities Limited</t>
  </si>
  <si>
    <t>Ongo Homes Limited</t>
  </si>
  <si>
    <t>The Housing Plus Group Limited</t>
  </si>
  <si>
    <t>Watford Community Housing Trust</t>
  </si>
  <si>
    <t>Eastlight Community Homes Limited</t>
  </si>
  <si>
    <t>Futures Housing Group Limited</t>
  </si>
  <si>
    <t>Phoenix Community Housing Association (Bellingham and Downham) Limited</t>
  </si>
  <si>
    <t>Southway Housing Trust (Manchester) Limited</t>
  </si>
  <si>
    <t>Greatwell Homes Limited</t>
  </si>
  <si>
    <t>Accent Group Limited</t>
  </si>
  <si>
    <t>London &amp; Quadrant Housing Trust</t>
  </si>
  <si>
    <t>Thrive Homes Limited</t>
  </si>
  <si>
    <t>Yorkshire Housing Limited</t>
  </si>
  <si>
    <t>Thirteen Housing Group Limited</t>
  </si>
  <si>
    <t>ForHousing Limited</t>
  </si>
  <si>
    <t>East Midlands Housing Group Limited</t>
  </si>
  <si>
    <t>Livin Housing Limited</t>
  </si>
  <si>
    <t>Plymouth Community Homes Limited</t>
  </si>
  <si>
    <t>The Riverside Group Limited</t>
  </si>
  <si>
    <t>Plus Dane Housing Limited</t>
  </si>
  <si>
    <t>Look Ahead Care and Support Limited</t>
  </si>
  <si>
    <t>Hyde Housing Association Limited</t>
  </si>
  <si>
    <t>North Star Housing Group</t>
  </si>
  <si>
    <t>Bournemouth Churches Housing Association Limited</t>
  </si>
  <si>
    <t>Brunelcare</t>
  </si>
  <si>
    <t>St Mungo Community Housing Association</t>
  </si>
  <si>
    <t>Advance Housing and Support Limited</t>
  </si>
  <si>
    <t>Habinteg Housing Association Limited</t>
  </si>
  <si>
    <t>Croydon Churches Housing Association Limited</t>
  </si>
  <si>
    <t>Christian Action (Enfield) Housing Association Limited</t>
  </si>
  <si>
    <t>Arches Housing Limited</t>
  </si>
  <si>
    <t>Leeds Federated Housing Association Limited</t>
  </si>
  <si>
    <t>Honeycomb Group Limited</t>
  </si>
  <si>
    <t>Salvation Army Housing Association</t>
  </si>
  <si>
    <t>Unity Housing Association Limited</t>
  </si>
  <si>
    <t>West Kent Housing Association</t>
  </si>
  <si>
    <t>North London Muslim Housing Association Limited</t>
  </si>
  <si>
    <t>bpha Limited</t>
  </si>
  <si>
    <t>GreenSquareAccord Limited</t>
  </si>
  <si>
    <t>Broadacres Housing Association Limited</t>
  </si>
  <si>
    <t>YMCA St Paul's Group</t>
  </si>
  <si>
    <t>Clarion Housing Group Limited</t>
  </si>
  <si>
    <t>Anchor Hanover Group</t>
  </si>
  <si>
    <t>Selwood Housing Society Limited</t>
  </si>
  <si>
    <t>Coastline Housing Limited</t>
  </si>
  <si>
    <t>Framework Housing Association</t>
  </si>
  <si>
    <t>Progress Housing Group Limited</t>
  </si>
  <si>
    <t>Worthing Homes Limited</t>
  </si>
  <si>
    <t>The Wrekin Housing Group Limited</t>
  </si>
  <si>
    <t>North Devon Homes</t>
  </si>
  <si>
    <t>The Community Housing Group Limited</t>
  </si>
  <si>
    <t>Curo Group (Albion) Limited</t>
  </si>
  <si>
    <t>The Havebury Housing Partnership</t>
  </si>
  <si>
    <t>Livv Housing Group</t>
  </si>
  <si>
    <t>Jigsaw Homes Group Limited</t>
  </si>
  <si>
    <t>Connexus Homes Limited</t>
  </si>
  <si>
    <t>Beyond Housing Limited</t>
  </si>
  <si>
    <t>Golding Homes Limited</t>
  </si>
  <si>
    <t>Teign Housing</t>
  </si>
  <si>
    <t>Saffron Housing Trust Limited</t>
  </si>
  <si>
    <t>Bromsgrove District Housing Trust Limited</t>
  </si>
  <si>
    <t>Cross Keys Homes Limited</t>
  </si>
  <si>
    <t>Local Space</t>
  </si>
  <si>
    <t>Southern Housing</t>
  </si>
  <si>
    <t>Heart of Medway Housing Association Limited</t>
  </si>
  <si>
    <t>Karibu Community Homes Limited</t>
  </si>
  <si>
    <t>Weighted Average</t>
  </si>
  <si>
    <t>2022</t>
  </si>
  <si>
    <t>2023</t>
  </si>
  <si>
    <t>2024</t>
  </si>
  <si>
    <t>2020</t>
  </si>
  <si>
    <t>2021</t>
  </si>
  <si>
    <t>2022-23 % change</t>
  </si>
  <si>
    <t>2023-24 % change</t>
  </si>
  <si>
    <t>2022-24 % change</t>
  </si>
  <si>
    <t>Average Property Value (£k)</t>
  </si>
  <si>
    <t>RP_Name</t>
  </si>
  <si>
    <t>All social stock owned</t>
  </si>
  <si>
    <t>change in HSHC</t>
  </si>
  <si>
    <t>Operating margin (overall) % weighted average</t>
  </si>
  <si>
    <t>Up to 10% of owned social stock in a block at least 7 storeys</t>
  </si>
  <si>
    <t>Over 10% of owned social stock in a block at least 7 storeys</t>
  </si>
  <si>
    <t>Total reinvestment spend (£bn)</t>
  </si>
  <si>
    <t>25,000-39,999</t>
  </si>
  <si>
    <t>Attributes_current</t>
  </si>
  <si>
    <t>Attributes_t-1</t>
  </si>
  <si>
    <t>Attributs_t-2</t>
  </si>
  <si>
    <t>\\hca.local\wa\NREG\Data\Projects\Other\20250115_Attributes.xlsx</t>
  </si>
  <si>
    <t>\\hca.local\wa\NREG\VFM\Analysis\Project Work\VFM Metrics\Analysis\2024\20241220_Attributes_2023.xlsx</t>
  </si>
  <si>
    <t>\\hca.local\wa\NREG\VFM\Analysis\Project Work\VFM Metrics\Analysis\2024\20250108_Attributes_2022.xlsx</t>
  </si>
  <si>
    <t>Avg property value (£k)</t>
  </si>
  <si>
    <t>House/bungalow - % of owned social stock</t>
  </si>
  <si>
    <t>Blocks less than 7 storeys - % of owned social stock</t>
  </si>
  <si>
    <t>Blocks at least 7 storeys - % of owned social stock</t>
  </si>
  <si>
    <t>Costs per unit</t>
  </si>
  <si>
    <t>New supply social (%)</t>
  </si>
  <si>
    <t>New supply social (units)</t>
  </si>
  <si>
    <t>New supply non-social (%)</t>
  </si>
  <si>
    <t>New supply non-social (units)</t>
  </si>
  <si>
    <t>HSHC 2024</t>
  </si>
  <si>
    <t>2023 ROCE % median</t>
  </si>
  <si>
    <t>2024 ROCE % median</t>
  </si>
  <si>
    <t>Contents</t>
  </si>
  <si>
    <t>Sheet name and description</t>
  </si>
  <si>
    <t>Link</t>
  </si>
  <si>
    <t>Go to</t>
  </si>
  <si>
    <t>Go back to contents</t>
  </si>
  <si>
    <t>Reinvestment (median) (%)</t>
  </si>
  <si>
    <t>Works to Existing (weighted average) (%)</t>
  </si>
  <si>
    <t>Development &amp; Other (weighted average) (%)</t>
  </si>
  <si>
    <t>Reinvestment (weighted average) (%)</t>
  </si>
  <si>
    <t>Operating margin overall denominator</t>
  </si>
  <si>
    <t>EBITDA denominator</t>
  </si>
  <si>
    <t>Gearing numerator</t>
  </si>
  <si>
    <t>Operating margin SHL denominator</t>
  </si>
  <si>
    <t>Operating margin SHL numerator</t>
  </si>
  <si>
    <t>New supply social numerator</t>
  </si>
  <si>
    <t>New supply non-social numerator</t>
  </si>
  <si>
    <t>EBITDA numerator</t>
  </si>
  <si>
    <t>Operating margin overall numerator</t>
  </si>
  <si>
    <t>SH Provider</t>
  </si>
  <si>
    <t>HOP Provider</t>
  </si>
  <si>
    <t>Size groupings</t>
  </si>
  <si>
    <t>Size group</t>
  </si>
  <si>
    <t>Filtered Rows8.Order</t>
  </si>
  <si>
    <t>Operating margin (SHL) (weighted average) (%)</t>
  </si>
  <si>
    <t>% of homes SH</t>
  </si>
  <si>
    <t>% of homes HOP</t>
  </si>
  <si>
    <t>% of homes in East Midlands</t>
  </si>
  <si>
    <t>% of homes in East of England</t>
  </si>
  <si>
    <t>% of homes in London</t>
  </si>
  <si>
    <t>% of homes in North East</t>
  </si>
  <si>
    <t>% of homes in North West</t>
  </si>
  <si>
    <t>% of homes in South East</t>
  </si>
  <si>
    <t>% of homes in South West</t>
  </si>
  <si>
    <t>% of homes in West Midlands</t>
  </si>
  <si>
    <t>% of homes in Yorkshire &amp; the Humber</t>
  </si>
  <si>
    <t>Headline Social Housing CPU (median) (£)</t>
  </si>
  <si>
    <t>Headline Social Housing CPU (weighted average) (£)</t>
  </si>
  <si>
    <t>Maintenance and Major Repairs CPU (weighted average)) (£)</t>
  </si>
  <si>
    <t>Management Costs CPU (weighted average) (£)</t>
  </si>
  <si>
    <t>Service Charges CPU (weighted average) (£)</t>
  </si>
  <si>
    <t>Other Costs CPU (weighted average) (£)</t>
  </si>
  <si>
    <t>Works to Existing (weighted average)</t>
  </si>
  <si>
    <t>Development and Other (weighted average)</t>
  </si>
  <si>
    <t>Headline Social Housing CPU (£) 2023</t>
  </si>
  <si>
    <t>Headline Social Housing CPU (£) 2024</t>
  </si>
  <si>
    <t>Release History</t>
  </si>
  <si>
    <t>Value for Money Metrics &amp; Reporting 2024</t>
  </si>
  <si>
    <t>Version</t>
  </si>
  <si>
    <t>Publication Date</t>
  </si>
  <si>
    <t xml:space="preserve">Changes </t>
  </si>
  <si>
    <t>March 2025</t>
  </si>
  <si>
    <t>Original release containing data tables.</t>
  </si>
  <si>
    <t>Further details on the Value for Money metrics can be found here.</t>
  </si>
  <si>
    <t>This worksheet contains one table with reinvestment metrics and its components</t>
  </si>
  <si>
    <t>This worksheet contains one table with new supply metrics</t>
  </si>
  <si>
    <t>This worksheet contains one table with Social Housing Lettings (SHL) turnover, costs and margin</t>
  </si>
  <si>
    <t>This worksheet contains one table with social housing costs per unit</t>
  </si>
  <si>
    <t>This worksheet contains one table with 3 years of VFM metrics by sub-sector</t>
  </si>
  <si>
    <t>This worksheet contains one table with the percentage of homes owned by providers in each size group</t>
  </si>
  <si>
    <t>This worksheet contains one table with a breakdown of reinvestment by sub-sector</t>
  </si>
  <si>
    <t>This worksheet contains one table containing medians of VFM metrics for each region</t>
  </si>
  <si>
    <t>This worksheet contains one table containing regional breakdowns for reinvestment, new supply (social), HSHC, operating margin (overall) and ROCE</t>
  </si>
  <si>
    <t>This worksheet contains one table containing regional breakdowns for reinvestment</t>
  </si>
  <si>
    <t>This worksheet contains one table containing new supply (social) by region</t>
  </si>
  <si>
    <t>This worksheet contains one table containing new supply in units as a proportion of existing homes by region</t>
  </si>
  <si>
    <t>This worksheet contains one table containing a breakdown of HSHC by region</t>
  </si>
  <si>
    <t>This worksheet contains one table containing return on capital employed (ROCE) and operating margin (overall) by region</t>
  </si>
  <si>
    <t>This worksheet contains one table containing HSHC for general needs providers</t>
  </si>
  <si>
    <t>This worksheet contains one table containing HSHC for supported housing (SH) providers</t>
  </si>
  <si>
    <t>This worksheet contains one table containing HSHC for housing for older people (HOP) providers</t>
  </si>
  <si>
    <t>Thank you for downloading the Value for Money Metrics &amp; Reporting 2024 tables.</t>
  </si>
  <si>
    <t>Notes</t>
  </si>
  <si>
    <t xml:space="preserve">Some cells in the notes column of this table are blank. This means there is no relevant note for this row. </t>
  </si>
  <si>
    <t>This worksheet contains one table with social housing costs per unit by subsector.</t>
  </si>
  <si>
    <t xml:space="preserve">Colour is used for emphasis in this table. The note column explains what this refers to. </t>
  </si>
  <si>
    <r>
      <t xml:space="preserve">Homes in a block at least 18 metres in height </t>
    </r>
    <r>
      <rPr>
        <b/>
        <sz val="10"/>
        <color rgb="FF000000"/>
        <rFont val="Arial"/>
        <family val="2"/>
      </rPr>
      <t>or</t>
    </r>
    <r>
      <rPr>
        <sz val="10"/>
        <color rgb="FF000000"/>
        <rFont val="Arial"/>
        <family val="2"/>
      </rPr>
      <t xml:space="preserve"> at least seven storeys are included in the category – 'in a block at least 7 storeys'. Homes in a block less than 18 metres in height and less than 7 storeys are included in the category – 'in a block less than 7 storeys' (includes fewer than 5  storeys and 5-6 storeys categories from SDR)</t>
    </r>
  </si>
  <si>
    <t>previous_OM_data</t>
  </si>
  <si>
    <t>Value</t>
  </si>
  <si>
    <t>Gearing denominator</t>
  </si>
  <si>
    <t>Parameter</t>
  </si>
  <si>
    <t>Location</t>
  </si>
  <si>
    <t>Attribute</t>
  </si>
  <si>
    <t>2016</t>
  </si>
  <si>
    <t>2017</t>
  </si>
  <si>
    <t>2018</t>
  </si>
  <si>
    <t>2019</t>
  </si>
  <si>
    <t>New supply (Non-social) (Weighted average) (%)</t>
  </si>
  <si>
    <t>New supply (Social) (Weighted average) (%)</t>
  </si>
  <si>
    <t>New supply (Social) (Median) (%)</t>
  </si>
  <si>
    <t>New supply (Non-social) (Median) (%)</t>
  </si>
  <si>
    <t>This worksheet contains one table with averages and quartiles for VFM metrics of the sector</t>
  </si>
  <si>
    <t>Reinvestment per unit (£k)</t>
  </si>
  <si>
    <t>Works to Existing per unit (£k)</t>
  </si>
  <si>
    <t>Development and Other per unit (£k)</t>
  </si>
  <si>
    <t>Development &amp; Other per unit (£k)</t>
  </si>
  <si>
    <t>Homes in a block of 6 storeys are included in flats at least 7 storeys in 2022 (affects row 58)</t>
  </si>
  <si>
    <t>Homes in a block of 6 storeys are included in flats at least 7 storeys in 2022 (affects row 55)</t>
  </si>
  <si>
    <t>Homes in a block of 6 storeys are included in flats at least 7 storeys in 2022 (affects row 52)</t>
  </si>
  <si>
    <t>Homes in a block of 6 storeys are included in flats at least 7 storeys in 2022 (affects row 49)</t>
  </si>
  <si>
    <t>Term</t>
  </si>
  <si>
    <t>Definition</t>
  </si>
  <si>
    <t>Affordable Rent</t>
  </si>
  <si>
    <r>
      <t xml:space="preserve">Affordable Rent homes are those made available (to households eligible for low cost rental housing) at a rent level of no more than 80% (inclusive of service charges) of local market rents. Affordable Rent homes can be either newly built, acquired from other PRPs or converted from existing low cost rented homes, but only where they form part of an agreement with Homes England or the Greater London Authority. They can be either general needs or supported housing. See also </t>
    </r>
    <r>
      <rPr>
        <b/>
        <sz val="12"/>
        <color rgb="FF000000"/>
        <rFont val="Arial"/>
        <family val="2"/>
      </rPr>
      <t>London Affordable Rent.</t>
    </r>
  </si>
  <si>
    <t>Average:</t>
  </si>
  <si>
    <t>Mean, Median, weighted</t>
  </si>
  <si>
    <t>A single value (such as a mean, mode, or median) that summarizes or represents the general significance of a set of unequal values.</t>
  </si>
  <si>
    <t>The mean is similar to the average where it is the sum of all the given data values divided by the total number of data values given in the set. A mean is calculated for those sets of values with either more difference or those values that are close to each other.</t>
  </si>
  <si>
    <t>The median is the middle value of a data set, which separates the highest and lowest values equally. It is calculated by arranging the data set in order from lowest to highest and finding the value in the exact middle.</t>
  </si>
  <si>
    <t>A weighted average is a calculation that assigns varying degrees of importance to the numbers in a particular data set. A weighted average can be more accurate than a simple average in which all numbers in a data set are assigned an identical weight. The weighted average in the annual report uses the total numerator and total denominator, thus giving larger providers a larger weight in the analysis.</t>
  </si>
  <si>
    <t>Baseline provider</t>
  </si>
  <si>
    <t xml:space="preserve">The median value of all explanatory variables and assumes 100% General Needs homes. The baseline provider is used to demonstrate the impact that statistically significant explanatory variables have on the VFM metrics and should be interpreted with care and must not be used as a precise calculation for business planning purposes. </t>
  </si>
  <si>
    <t>Building height</t>
  </si>
  <si>
    <t xml:space="preserve">Includes the following building types and based on Low-cost rental accommodation, owned, and Affordable Rent accommodation, owned: House or Bungalow, Homes in a block fewer than 7 storeys in height and Homes in a block at least 7 storeys in height. </t>
  </si>
  <si>
    <t>Due to new data categories in the SDR, Homes in a block at least 18 metres in height are included in the category – in a block at least 7 storeys.  Homes in a block less than or at least 11 metres in height are included in the category – in a block less than 7 storeys.</t>
  </si>
  <si>
    <t>Care home</t>
  </si>
  <si>
    <t>The Care Quality Commission defines care homes under service categories. The majority are homes providing personal care (which are included in the definition of social housing or those providing nursing care (which are defined as non-social housing). 'Care homes providing personal care' fall within the definition of social housing and are either purpose designed supported housing or housing for older people (all special design features).'Care homes providing nursing care' are excluded from the definition of social housing and are therefore non-social housing, as they do not fall within the definitions of supported housing and housing for older people.</t>
  </si>
  <si>
    <t xml:space="preserve">Coefficient </t>
  </si>
  <si>
    <t xml:space="preserve">A number produced in the outputs of a linear regression. The linear regression allocates a value which determines the size and direction of the relationship between the explanatory variable and the dependent variable. </t>
  </si>
  <si>
    <t>Cross-sectional dataset</t>
  </si>
  <si>
    <t>Cross-sectional data is a type of data collected by observing many subjects (such as individuals, firms, countries, or regions) at a single point or period of time.</t>
  </si>
  <si>
    <t>Decent Homes Standard</t>
  </si>
  <si>
    <t>The guidance on the Decent Homes Standard (DHS) is set out in A Decent Home: Definition and Guidance for Implementation, published by the then Department for Communities and Local Government in June 2006, and any guidance issued by the department or its successors, in relation to that document. For more details on the treatment of local authority data see technical notes.</t>
  </si>
  <si>
    <t>Denominator</t>
  </si>
  <si>
    <t xml:space="preserve">The divisor in an equation or  the bottom half of the equation  . It is divided into the numerator to calculate the VFM metrics. </t>
  </si>
  <si>
    <t>Dependent variable</t>
  </si>
  <si>
    <r>
      <t xml:space="preserve">The variable which is impacted by changes in the </t>
    </r>
    <r>
      <rPr>
        <b/>
        <sz val="12"/>
        <color theme="1"/>
        <rFont val="Arial"/>
        <family val="2"/>
      </rPr>
      <t>explanatory variable</t>
    </r>
    <r>
      <rPr>
        <sz val="12"/>
        <color theme="1"/>
        <rFont val="Arial"/>
        <family val="2"/>
      </rPr>
      <t>. For the purpose of the VFM regression analysis, the dependent variables are the VFM metrics.</t>
    </r>
  </si>
  <si>
    <t>Dummy variable</t>
  </si>
  <si>
    <t>A categorical variable which is set = 1 if present or = 0 otherwise if a certain condition is met in the analysis.</t>
  </si>
  <si>
    <t>Economies of Scale</t>
  </si>
  <si>
    <t>Economies of scale refer to the advantages that a business or organisation can achieve as it increases the scale of its operations.</t>
  </si>
  <si>
    <t>Energy Performance Certificate (EPC)</t>
  </si>
  <si>
    <t xml:space="preserve">An Energy Performance Certificate (EPC) is a report providing the energy efficiency rating of a building on a scale from A to G. It is required whenever a property is built, sold or rented, and is valid for 10 years. More information on EPCs, including situations where an EPC is not required, can be found here. </t>
  </si>
  <si>
    <t>For the purpose of the 2024 SDR, valid EPCs were expected to be reported where possible, however, expired EPCs and EPC ratings calculated or mapped from other energy efficiency calculation methods were accepted as EPC ratings.</t>
  </si>
  <si>
    <t>Exceptions/excepted units (rents)</t>
  </si>
  <si>
    <t>Units with an exception from the Rent Standard (see individual PRP and LARP social housing statistic technical notes and definitions for more information).</t>
  </si>
  <si>
    <t>Explanatory variable/independent variable</t>
  </si>
  <si>
    <r>
      <t xml:space="preserve">The variable which is changed to measure its relationship with the </t>
    </r>
    <r>
      <rPr>
        <b/>
        <sz val="12"/>
        <color rgb="FF000000"/>
        <rFont val="Arial"/>
        <family val="2"/>
      </rPr>
      <t>dependent variable</t>
    </r>
    <r>
      <rPr>
        <sz val="12"/>
        <color rgb="FF000000"/>
        <rFont val="Arial"/>
        <family val="2"/>
      </rPr>
      <t>. For the purpose of the VFM regression analysis it refers to a providers characteristics.</t>
    </r>
  </si>
  <si>
    <t>For profit providers</t>
  </si>
  <si>
    <t>A For-profit organisation exists to earn a profit. These entities do not have legal obligations dictating where their profit goes. Instead, they can disperse the funds among the owners and employees, or spend it however they choose. The remit for regulation of For-Profit registered providers extends only in so far as the entity’s social housing activities. Therefore, any non-social housing activity whatever its form (to the extent that they do any) is non-regulated, which may introduce an increased exposure to particular risks for a registered provider.</t>
  </si>
  <si>
    <t>General needs housing</t>
  </si>
  <si>
    <t>General needs housing covers the bulk of housing stock for rent. It includes both self-contained units and non-self-contained bedspaces. General needs housing is stock that is not designated for specific client groups.</t>
  </si>
  <si>
    <t>Gross rent</t>
  </si>
  <si>
    <t>The total charged to tenants inclusive of all rent and property related service charges.</t>
  </si>
  <si>
    <t xml:space="preserve">Housing for Older People unit </t>
  </si>
  <si>
    <t xml:space="preserve">Properties made available exclusively to older people and that fully meet the definition of supported housing specified in the Rent Policy Statement. </t>
  </si>
  <si>
    <t>It includes care home units defined as social housing (RATR).</t>
  </si>
  <si>
    <t xml:space="preserve">Housing for Older People Provider - VFM – cost factor as defined by Regulator of Social Housing </t>
  </si>
  <si>
    <t>Providers with more than 30% of their homes classed as housing for older people (refer to definition of Housing for Older People).</t>
  </si>
  <si>
    <t>Index of Multiple Deprivation</t>
  </si>
  <si>
    <t>The Index of Multiple Deprivation (IMD) datasets are small area measures of relative deprivation across each of the constituent nations of the United Kingdom. Areas are ranked from the most deprived area (rank 1) to the least deprived area. Each nation publishes its data on its own data portal. Each nation measures deprivation in a slightly different way but the broad themes include income, employment, education, health, crime, barriers to housing and services, and the living environment.</t>
  </si>
  <si>
    <t>In the regression analysis, deprivation was measured at a local authority level  as published in the Local Authority District Summaries file in the 2019 IMD publication.</t>
  </si>
  <si>
    <t>Intermediate rent</t>
  </si>
  <si>
    <t>Intermediate rent is a form of social housing that is let on a low cost basis with rents below market and made available to people who cannot access the market. Intermediate rent property is defined at paragraph 5.4 of the Policy Statement on Rent for social housing. The main feature of Intermediate Rent is that it must be let on an assured shorthold tenancy and generally must not contain any public assistance – unless it was funded wholly or in part under an intermediate rent accommodation programme. Where non grant funding rules exist about the type of tenants who can be allocated intermediate rent housing. Key worker housing is by definition intermediate rented housing. Social or affordable rent property is not permitted to be converted to intermediate rent.</t>
  </si>
  <si>
    <t>Large PRPs</t>
  </si>
  <si>
    <t>PRPs that own and/or manage 1,000 or more social housing units/ bedspaces.</t>
  </si>
  <si>
    <t>Large Scale Voluntary Transfer (LSVTs) organisations</t>
  </si>
  <si>
    <t xml:space="preserve"> A Large Scale Voluntary Transfer (LSVT) involves the council transferring </t>
  </si>
  <si>
    <t xml:space="preserve">ownership of its homes with the agreement of its tenants to a new or </t>
  </si>
  <si>
    <t>existing Private Registered Provider.</t>
  </si>
  <si>
    <t>Leasehold (social and non-social) units</t>
  </si>
  <si>
    <t xml:space="preserve">Units occupied by a resident holding a leasehold interest in the property. </t>
  </si>
  <si>
    <r>
      <t xml:space="preserve">Leasehold units owned by PRPs typically include Right to Buy or fully staircased shared ownership units where the PRP has sold a leasehold interest to a residential occupier but retains an interest (freehold or leasehold) of its own. This often applies to blocks of flats and other forms of construction where there are common areas and facilities. This includes scenarios where the PRP retains the responsibility for maintaining common areas and services, the financial costs of which can be transferred in line with the terms of a lease. Leasehold units are either </t>
    </r>
    <r>
      <rPr>
        <b/>
        <sz val="12"/>
        <color rgb="FF000000"/>
        <rFont val="Arial"/>
        <family val="2"/>
      </rPr>
      <t>social leasehold</t>
    </r>
    <r>
      <rPr>
        <sz val="12"/>
        <color rgb="FF000000"/>
        <rFont val="Arial"/>
        <family val="2"/>
      </rPr>
      <t xml:space="preserve"> or </t>
    </r>
    <r>
      <rPr>
        <b/>
        <sz val="12"/>
        <color rgb="FF000000"/>
        <rFont val="Arial"/>
        <family val="2"/>
      </rPr>
      <t>non-social leasehold</t>
    </r>
    <r>
      <rPr>
        <sz val="12"/>
        <color rgb="FF000000"/>
        <rFont val="Arial"/>
        <family val="2"/>
      </rPr>
      <t xml:space="preserve"> based on the Housing and Regeneration Act 2008 definition of social housing. The definition of a leasehold property is determined by whether a leasehold interest is owned by a residential occupier (not whether the landlord owns a leasehold interest). </t>
    </r>
  </si>
  <si>
    <t>Commercial non-residential leasehold properties, or properties where it has granted a lease other than to a residential occupier (e.g. where a PRP lets a property to another social housing provider) are not included.</t>
  </si>
  <si>
    <t>The definition excludes low cost home ownership units that are not fully staircased (which are reported under the low cost home ownership part).</t>
  </si>
  <si>
    <t>Linear Regression</t>
  </si>
  <si>
    <t xml:space="preserve">Linear regression is a statistical process that estimates the linear relationship between a set of explanatory variables and a dependent variable. </t>
  </si>
  <si>
    <t xml:space="preserve">Linear regression produces several outputs determining a coefficient for each explanatory variable and determines whether the explanatory variable has a statistically significant relationship with the dependent variable. </t>
  </si>
  <si>
    <t>London Affordable Rent</t>
  </si>
  <si>
    <t>London Affordable Rent (LAR), was introduced in 2016 by the Mayor of London. LAR units are Affordable Rent units in London let at or below the weekly rent benchmarks set by the GLA. They are included in Affordable Rent figures in the SDR collection. For more information see Homes for Londoners: Affordable Homes Programme .</t>
  </si>
  <si>
    <t>Low cost home ownership</t>
  </si>
  <si>
    <t xml:space="preserve">Low cost home ownership (LCHO) accommodation is defined in the Housing and Regeneration Act 2008 as being that occupied or made available for occupation in accordance with shared ownership arrangements, shared equity arrangements, or shared ownership trusts; and it is made available to people whose needs are not adequately served by the commercial housing market. LCHO figures do not include ‘fully staircased’ properties i.e. properties once occupied under relevant arrangements but where the occupier has for example acquired a 100% share of a shared ownership property or repaid an equity loan on a shared equity property in full. </t>
  </si>
  <si>
    <t>(From 2022 PRPs were required to include units where the maximum available share had been sold (but where this was less than 100% of the equity) in LCHO. Previously PRPs had been asked to include them in leasehold data).</t>
  </si>
  <si>
    <t>Low cost rental accommodation</t>
  </si>
  <si>
    <t>The term low cost rental is used in these statistics to denote any stock which meets the definition of low cost rental accommodation in the Housing and Regeneration Act 2008. It must be available for rent, with a rent below market value, and in accordance with the rules designed to ensure that it is made available to people whose needs are not adequately served by the commercial housing market.</t>
  </si>
  <si>
    <t>Low cost rental</t>
  </si>
  <si>
    <t>Managed stock</t>
  </si>
  <si>
    <t>This refers to stock managed by PRPs, whether the stock is owned by themselves, another PRP or an LA.</t>
  </si>
  <si>
    <t>Multicollinearity</t>
  </si>
  <si>
    <t>Multicollinearity occurs where two or more explanatory variables are closely linearly related, which violates an assumption of linear regression.</t>
  </si>
  <si>
    <t>Net book value</t>
  </si>
  <si>
    <t>Net book value (NBV) refers to the historical value of an organisations assets. NBV is calculated using the asset’s original cost – how much it cost to acquire the asset – with the depreciation, depletion, or amortisation of the asset being subtracted from the asset’s original cost.</t>
  </si>
  <si>
    <t>Net debt</t>
  </si>
  <si>
    <t>Long term loans plus short-term loans less Cash in hand</t>
  </si>
  <si>
    <t>Net rent</t>
  </si>
  <si>
    <t>The rent charged to tenants excluding all service charges.</t>
  </si>
  <si>
    <t>Non-self-contained unit (bedspace)</t>
  </si>
  <si>
    <t xml:space="preserve">A non-self-contained unit will consist of an area in a hostel/ dormitory or other similar entity or a room or rooms (within a block of flats, sheltered scheme, house in multiple occupation or similar entity) which is/ are private to the tenant but which require sharing of some or all living, cooking, bathroom or toilet amenities. When counting non-self-contained units, PRPs record the number of areas for which an individual tenancy can be issued, not the number of occupants. </t>
  </si>
  <si>
    <t>All non-self-contained units are recorded as bedspaces.</t>
  </si>
  <si>
    <t>Non-social homes</t>
  </si>
  <si>
    <t>Homes to which the definition of social housing (see below for definition of social housing) does not apply.</t>
  </si>
  <si>
    <t>Non-social housing lettings income</t>
  </si>
  <si>
    <t xml:space="preserve">Income generated from activities such as, student accommodation and the outright market sales of homes. It can also include the provision of nursing homes and non-social support services. </t>
  </si>
  <si>
    <t>Non-social leasehold</t>
  </si>
  <si>
    <r>
      <t xml:space="preserve">See </t>
    </r>
    <r>
      <rPr>
        <b/>
        <sz val="12"/>
        <color rgb="FF000000"/>
        <rFont val="Arial"/>
        <family val="2"/>
      </rPr>
      <t>leasehold</t>
    </r>
    <r>
      <rPr>
        <sz val="12"/>
        <color rgb="FF000000"/>
        <rFont val="Arial"/>
        <family val="2"/>
      </rPr>
      <t xml:space="preserve"> definition above.</t>
    </r>
  </si>
  <si>
    <t>Non-social stock</t>
  </si>
  <si>
    <r>
      <t xml:space="preserve">Stock to which the definition of social housing (see below for definition of </t>
    </r>
    <r>
      <rPr>
        <b/>
        <sz val="12"/>
        <color theme="1"/>
        <rFont val="Arial"/>
        <family val="2"/>
      </rPr>
      <t>social housing</t>
    </r>
    <r>
      <rPr>
        <sz val="12"/>
        <color theme="1"/>
        <rFont val="Arial"/>
        <family val="2"/>
      </rPr>
      <t>) does not apply.</t>
    </r>
  </si>
  <si>
    <t>Numerator</t>
  </si>
  <si>
    <t xml:space="preserve">It is the top half of the equation. It is the number divided into by the denominator (in an equation) to calculate the VFM metrics. </t>
  </si>
  <si>
    <t>Operating margin</t>
  </si>
  <si>
    <t>As defined in the VFM Metrics Technical Note</t>
  </si>
  <si>
    <t>Operating surplus</t>
  </si>
  <si>
    <t>Income from activities (e.g. rents an service charges) less the day to day costs of running the business (e.g. salaries, maintenance costs, insurance). It exclude interest costs.</t>
  </si>
  <si>
    <t>Outlier</t>
  </si>
  <si>
    <r>
      <t xml:space="preserve">Outliers, in the context of information evaluation, are information points that deviate significantly from the observations in a dataset. These anomalies are often not typical representations of the data which can impact its  distribution and lead to misleading outputs if included. </t>
    </r>
    <r>
      <rPr>
        <sz val="12"/>
        <color theme="1"/>
        <rFont val="Tahoma"/>
        <family val="2"/>
      </rPr>
      <t>﻿</t>
    </r>
  </si>
  <si>
    <t>Owned stock</t>
  </si>
  <si>
    <t>A PRP owns property when it: (a) holds the freehold title or a leasehold interest (of any length) in that property; and (b) is the body with a direct legal relationship with the occupants of the property (this body is often described as the landlord). No non-residential properties should be reported in the SDR. In earlier data collections (RSR), a minimum period of lease (21 years) was stated. Stock held on shorter leases will have been counted as stock managed but not owned in these earlier collections.</t>
  </si>
  <si>
    <t>Private registered providers</t>
  </si>
  <si>
    <t>PRPs refer in this document to providers of social housing in England that are registered with the Regulator of Social Housing (RSH) and are not local authorities. This is the definition of PRP in the Housing and Regeneration Act 2008.</t>
  </si>
  <si>
    <t>Rent Policy Statement</t>
  </si>
  <si>
    <t xml:space="preserve">The Rent Policy Statement refers to the Government Policy Statement on Rents for Social Housing (2022). This is the primary set of rules covering definition of stock types and the setting of rents for social housing, please see here. </t>
  </si>
  <si>
    <t>Rent Standard</t>
  </si>
  <si>
    <t>The Rent Standard is one of three economic standards that the Regulator of Social Housing expects registered providers to comply with. It sets the requirements around how registered providers set and increase rents for all their social housing stock in line with government policy as set out in their Rent Policy Statement. This 2023 Rent Standard has been set in response to the Direction on the Rent Standard 2023 (the Direction). This 2023 Rent Standard applies to rent periods that begin in the 12 months from 1 April 2023 to 31 March 2024 in relation to low cost rental accommodation. The 2023 Rent Standard sits alongside the 2020 Rent Standard. For more details on our Rent Standard please see https://www.gov.uk/government/collections/rent-standard-and-guidance</t>
  </si>
  <si>
    <t>Self-contained unit</t>
  </si>
  <si>
    <t>A self-contained unit is one in which all the rooms (including kitchen, bathroom and toilet) in a household’s accommodation are behind a door which only that household can use and therefore allows that household exclusive use of them. Some self-contained units, especially flats, may have some common areas (such as a shared entrance hall) or services (such as a central boiler for heating and/ or hot water).</t>
  </si>
  <si>
    <t>Service charges</t>
  </si>
  <si>
    <t>Charges made to tenants and including leaseholders in addition to their rent, for the provision of housing related services associated with occupancy of their dwelling, for example, caretaking, communal cleaning, upkeep of communal areas, communal grounds maintenance.</t>
  </si>
  <si>
    <t>Small PRPs</t>
  </si>
  <si>
    <t>These are PRPs that own fewer than 1,000 social housing units/ bedspaces and that complete the ‘short SDR form’.</t>
  </si>
  <si>
    <t>Social housing</t>
  </si>
  <si>
    <t>Social housing is defined in the Housing and Regeneration Act 2008 sections 68-77. The term covers low cost rental, low cost home ownership and accommodation owned by PRPs as previously defined in the Housing Act 1996.</t>
  </si>
  <si>
    <t>Social leasehold</t>
  </si>
  <si>
    <t>Social rent</t>
  </si>
  <si>
    <r>
      <t xml:space="preserve">In these statistics social rent refers to all low cost rental units that are </t>
    </r>
    <r>
      <rPr>
        <b/>
        <sz val="12"/>
        <color theme="1"/>
        <rFont val="Arial"/>
        <family val="2"/>
      </rPr>
      <t>general needs</t>
    </r>
    <r>
      <rPr>
        <sz val="12"/>
        <color theme="1"/>
        <rFont val="Arial"/>
        <family val="2"/>
      </rPr>
      <t xml:space="preserve"> or </t>
    </r>
    <r>
      <rPr>
        <b/>
        <sz val="12"/>
        <color theme="1"/>
        <rFont val="Arial"/>
        <family val="2"/>
      </rPr>
      <t>supported housing</t>
    </r>
    <r>
      <rPr>
        <sz val="12"/>
        <color theme="1"/>
        <rFont val="Arial"/>
        <family val="2"/>
      </rPr>
      <t xml:space="preserve"> (excluding </t>
    </r>
    <r>
      <rPr>
        <b/>
        <sz val="12"/>
        <color theme="1"/>
        <rFont val="Arial"/>
        <family val="2"/>
      </rPr>
      <t>Affordable Rent</t>
    </r>
    <r>
      <rPr>
        <sz val="12"/>
        <color theme="1"/>
        <rFont val="Arial"/>
        <family val="2"/>
      </rPr>
      <t xml:space="preserve"> and intermediate rent units). This includes units with exceptions from the </t>
    </r>
    <r>
      <rPr>
        <b/>
        <sz val="12"/>
        <color theme="1"/>
        <rFont val="Arial"/>
        <family val="2"/>
      </rPr>
      <t>Rent Standard</t>
    </r>
    <r>
      <rPr>
        <sz val="12"/>
        <color theme="1"/>
        <rFont val="Arial"/>
        <family val="2"/>
      </rPr>
      <t>.</t>
    </r>
  </si>
  <si>
    <t>Social stock</t>
  </si>
  <si>
    <t>Social stock is used in these statistics to denote the total number of low cost rental and low cost home ownership units. Social stock figures do not include social leasehold units or any other stock type. Total social stock figures represent the number of self-contained units and bedspaces.</t>
  </si>
  <si>
    <t>Staircasing</t>
  </si>
  <si>
    <t>In the context of shared ownership, an option available to lessees whereby the stake of ownership is increased by acquiring further shares, e.g. if the initial share was 25%, they may buy another 25% from the social landlord to bring their joint share of the equity up to 50%. </t>
  </si>
  <si>
    <t>Statistical significance</t>
  </si>
  <si>
    <t>Statistical significance refers to the probability the relationship found is not due to chance. 95% statistical significance is considered the standard threshold for assuming a relationship found is true.</t>
  </si>
  <si>
    <t>Stock Age</t>
  </si>
  <si>
    <t xml:space="preserve">Relates to the average age of a building and is based on the original property build date. As reported by providers in the Statistical Data Return.  </t>
  </si>
  <si>
    <t>Supported housing unit</t>
  </si>
  <si>
    <t xml:space="preserve">Units can only be classified as supported housing if they meet the definition of supported housing specified in the Rent Policy Statement. The fact that a tenant receives support services in their home does not make it supported housing. </t>
  </si>
  <si>
    <t>Defined as low-cost rent support, is accommodation that has been designed or altered in order to enable residents to live independently and/or is accommodation that has been designated as being available only to individuals within an identified group with specific support needs. Supported Housing or Housing for Older People providers are defined as having at least 30% of their owned stock classified as Supported Housing or Housing for Older People. (RATR-V9 Footnote 15).</t>
  </si>
  <si>
    <t>Supported Housing provider (VFM – cost factor as defined by Regulator of Social Housing)</t>
  </si>
  <si>
    <t>Providers with more than 30% of their homes classed as housing Supported Housing (refer to definition of Supported Housing).</t>
  </si>
  <si>
    <t>Unit</t>
  </si>
  <si>
    <t>The term units is used to refer to both self-contained units and non-self-contained bedspaces.</t>
  </si>
  <si>
    <t>Value for Money:</t>
  </si>
  <si>
    <t>Economy, Efficiency, Effectiveness?</t>
  </si>
  <si>
    <t xml:space="preserve">This is a value-for-money framework to assess performance in the sector. </t>
  </si>
  <si>
    <t xml:space="preserve">Economy refers to the cost of resources and whether inputs are being bought for at the appropriate quantity and price </t>
  </si>
  <si>
    <t>Efficiency measures how well inputs are converted into the outputs and whether the outputs are appropriate. Are the inputs being used and spent well or optimised when being converted into outputs?</t>
  </si>
  <si>
    <t>Effectiveness measures how effectively the outputs are achieving a desired outcome or goal. Are the intended results being achieved and have the inputs been spent wisely to achieve the outputs?</t>
  </si>
  <si>
    <t>Regulator of Social Housing</t>
  </si>
  <si>
    <t>This sheet contains a glossary of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</si>
</sst>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6" formatCode="&quot;£&quot;#,##0;[Red]\-&quot;£&quot;#,##0"/>
    <numFmt numFmtId="44" formatCode="_-&quot;£&quot;* #,##0.00_-;\-&quot;£&quot;* #,##0.00_-;_-&quot;£&quot;* &quot;-&quot;??_-;_-@_-"/>
    <numFmt numFmtId="43" formatCode="_-* #,##0.00_-;\-* #,##0.00_-;_-* &quot;-&quot;??_-;_-@_-"/>
    <numFmt numFmtId="164" formatCode="0.0%"/>
    <numFmt numFmtId="165" formatCode="_-[$£-809]* #,##0_-;\-[$£-809]* #,##0_-;_-[$£-809]* &quot;-&quot;??_-;_-@_-"/>
    <numFmt numFmtId="166" formatCode="&quot;£&quot;#,##0"/>
    <numFmt numFmtId="167" formatCode="0.0"/>
    <numFmt numFmtId="168" formatCode="_-* #,##0_-;\-* #,##0_-;_-* &quot;-&quot;??_-;_-@_-"/>
    <numFmt numFmtId="169" formatCode="0.000000000000000%"/>
    <numFmt numFmtId="170" formatCode="0.0000000000000%"/>
    <numFmt numFmtId="171" formatCode="0.00000000000000%"/>
    <numFmt numFmtId="172" formatCode="0.0000000000000000%"/>
    <numFmt numFmtId="173" formatCode="0.00000%"/>
    <numFmt numFmtId="174" formatCode="_-[$£-809]* #,##0.00_-;\-[$£-809]* #,##0.00_-;_-[$£-809]* &quot;-&quot;??_-;_-@_-"/>
    <numFmt numFmtId="175" formatCode="_-&quot;£&quot;* #,##0_-;\-&quot;£&quot;* #,##0_-;_-&quot;£&quot;* &quot;-&quot;??_-;_-@_-"/>
    <numFmt numFmtId="176" formatCode="&quot;£&quot;#,##0.0"/>
  </numFmts>
  <fonts count="34" x14ac:knownFonts="1">
    <font>
      <sz val="11"/>
      <color theme="1"/>
      <name val="Aptos Narrow"/>
      <family val="2"/>
      <scheme val="minor"/>
    </font>
    <font>
      <sz val="11"/>
      <color theme="1"/>
      <name val="Aptos Narrow"/>
      <family val="2"/>
      <scheme val="minor"/>
    </font>
    <font>
      <u/>
      <sz val="11"/>
      <color theme="10"/>
      <name val="Aptos Narrow"/>
      <family val="2"/>
      <scheme val="minor"/>
    </font>
    <font>
      <sz val="8"/>
      <name val="Aptos Narrow"/>
      <family val="2"/>
      <scheme val="minor"/>
    </font>
    <font>
      <b/>
      <sz val="11"/>
      <color rgb="FFFF0000"/>
      <name val="Aptos Narrow"/>
      <family val="2"/>
      <scheme val="minor"/>
    </font>
    <font>
      <b/>
      <sz val="15"/>
      <color theme="3"/>
      <name val="Aptos Narrow"/>
      <family val="2"/>
      <scheme val="minor"/>
    </font>
    <font>
      <b/>
      <sz val="18"/>
      <name val="Arial"/>
      <family val="2"/>
    </font>
    <font>
      <sz val="10"/>
      <name val="Arial"/>
      <family val="2"/>
    </font>
    <font>
      <b/>
      <sz val="10"/>
      <name val="Arial"/>
      <family val="2"/>
    </font>
    <font>
      <sz val="10"/>
      <color theme="1"/>
      <name val="Arial"/>
      <family val="2"/>
    </font>
    <font>
      <b/>
      <sz val="11"/>
      <color theme="1"/>
      <name val="Aptos Narrow"/>
      <family val="2"/>
      <scheme val="minor"/>
    </font>
    <font>
      <b/>
      <sz val="11"/>
      <color theme="1"/>
      <name val="Arial"/>
      <family val="2"/>
    </font>
    <font>
      <b/>
      <sz val="14"/>
      <color theme="1"/>
      <name val="Arial"/>
      <family val="2"/>
    </font>
    <font>
      <u/>
      <sz val="11"/>
      <color theme="10"/>
      <name val="Arial"/>
      <family val="2"/>
    </font>
    <font>
      <sz val="11"/>
      <color theme="1"/>
      <name val="Arial"/>
      <family val="2"/>
    </font>
    <font>
      <b/>
      <sz val="18"/>
      <color theme="1"/>
      <name val="Arial"/>
      <family val="2"/>
    </font>
    <font>
      <b/>
      <sz val="10"/>
      <color theme="1"/>
      <name val="Arial"/>
      <family val="2"/>
    </font>
    <font>
      <u/>
      <sz val="10"/>
      <color theme="10"/>
      <name val="Arial"/>
      <family val="2"/>
    </font>
    <font>
      <sz val="10"/>
      <name val="MS Sans Serif"/>
      <family val="2"/>
    </font>
    <font>
      <sz val="10"/>
      <color rgb="FF000000"/>
      <name val="Arial"/>
      <family val="2"/>
    </font>
    <font>
      <b/>
      <sz val="10"/>
      <color rgb="FF000000"/>
      <name val="Arial"/>
      <family val="2"/>
    </font>
    <font>
      <sz val="11"/>
      <name val="Calibri"/>
      <family val="2"/>
    </font>
    <font>
      <b/>
      <u/>
      <sz val="10"/>
      <color theme="1"/>
      <name val="Arial"/>
      <family val="2"/>
    </font>
    <font>
      <sz val="11"/>
      <color rgb="FF0070C0"/>
      <name val="Arial"/>
      <family val="2"/>
    </font>
    <font>
      <sz val="12"/>
      <color theme="1"/>
      <name val="Aptos"/>
      <family val="2"/>
    </font>
    <font>
      <b/>
      <sz val="12"/>
      <color rgb="FF000000"/>
      <name val="Arial"/>
      <family val="2"/>
    </font>
    <font>
      <b/>
      <sz val="12"/>
      <color theme="1"/>
      <name val="Arial"/>
      <family val="2"/>
    </font>
    <font>
      <sz val="12"/>
      <color rgb="FF000000"/>
      <name val="Arial"/>
      <family val="2"/>
    </font>
    <font>
      <sz val="12"/>
      <color theme="1"/>
      <name val="Arial"/>
      <family val="2"/>
    </font>
    <font>
      <sz val="12"/>
      <color theme="1"/>
      <name val="Tahoma"/>
      <family val="2"/>
    </font>
    <font>
      <b/>
      <sz val="11"/>
      <name val="Arial"/>
      <family val="2"/>
    </font>
    <font>
      <b/>
      <sz val="12"/>
      <name val="Arial"/>
      <family val="2"/>
    </font>
    <font>
      <sz val="12"/>
      <name val="Arial"/>
      <family val="2"/>
    </font>
    <font>
      <b/>
      <sz val="14"/>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rgb="FF0F9ED5"/>
      </left>
      <right/>
      <top style="medium">
        <color rgb="FF0F9ED5"/>
      </top>
      <bottom style="medium">
        <color rgb="FF0F9ED5"/>
      </bottom>
      <diagonal/>
    </border>
    <border>
      <left/>
      <right style="medium">
        <color rgb="FF0F9ED5"/>
      </right>
      <top style="medium">
        <color rgb="FF0F9ED5"/>
      </top>
      <bottom style="medium">
        <color rgb="FF0F9ED5"/>
      </bottom>
      <diagonal/>
    </border>
    <border>
      <left style="medium">
        <color rgb="FF60CAF3"/>
      </left>
      <right style="medium">
        <color rgb="FF60CAF3"/>
      </right>
      <top/>
      <bottom style="medium">
        <color rgb="FF60CAF3"/>
      </bottom>
      <diagonal/>
    </border>
    <border>
      <left/>
      <right style="medium">
        <color rgb="FF60CAF3"/>
      </right>
      <top/>
      <bottom style="medium">
        <color rgb="FF60CAF3"/>
      </bottom>
      <diagonal/>
    </border>
    <border>
      <left style="medium">
        <color rgb="FF60CAF3"/>
      </left>
      <right style="medium">
        <color rgb="FF60CAF3"/>
      </right>
      <top/>
      <bottom/>
      <diagonal/>
    </border>
    <border>
      <left/>
      <right style="medium">
        <color rgb="FF60CAF3"/>
      </right>
      <top/>
      <bottom/>
      <diagonal/>
    </border>
    <border>
      <left style="medium">
        <color rgb="FF60CAF3"/>
      </left>
      <right style="medium">
        <color rgb="FF60CAF3"/>
      </right>
      <top style="medium">
        <color rgb="FF60CAF3"/>
      </top>
      <bottom/>
      <diagonal/>
    </border>
  </borders>
  <cellStyleXfs count="16">
    <xf numFmtId="0" fontId="0"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 fillId="0" borderId="1" applyNumberFormat="0" applyFill="0" applyAlignment="0" applyProtection="0"/>
    <xf numFmtId="0" fontId="1" fillId="0" borderId="0"/>
    <xf numFmtId="0" fontId="9" fillId="0" borderId="0"/>
    <xf numFmtId="0" fontId="17" fillId="0" borderId="0" applyNumberFormat="0" applyFill="0" applyBorder="0" applyAlignment="0" applyProtection="0"/>
    <xf numFmtId="43" fontId="9" fillId="0" borderId="0" applyFont="0" applyFill="0" applyBorder="0" applyAlignment="0" applyProtection="0"/>
    <xf numFmtId="0" fontId="18" fillId="0" borderId="0"/>
    <xf numFmtId="9" fontId="9" fillId="0" borderId="0" applyFont="0" applyFill="0" applyBorder="0" applyAlignment="0" applyProtection="0"/>
    <xf numFmtId="43" fontId="1" fillId="0" borderId="0" applyFont="0" applyFill="0" applyBorder="0" applyAlignment="0" applyProtection="0"/>
    <xf numFmtId="0" fontId="21" fillId="0" borderId="0"/>
    <xf numFmtId="43" fontId="9"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2" fillId="0" borderId="0" xfId="2"/>
    <xf numFmtId="164" fontId="0" fillId="0" borderId="0" xfId="1" applyNumberFormat="1" applyFont="1"/>
    <xf numFmtId="165" fontId="0" fillId="0" borderId="0" xfId="0" applyNumberFormat="1"/>
    <xf numFmtId="0" fontId="0" fillId="0" borderId="0" xfId="0" applyAlignment="1">
      <alignment wrapText="1"/>
    </xf>
    <xf numFmtId="166" fontId="0" fillId="0" borderId="0" xfId="0" applyNumberFormat="1"/>
    <xf numFmtId="167" fontId="0" fillId="0" borderId="0" xfId="0" applyNumberFormat="1"/>
    <xf numFmtId="164" fontId="0" fillId="0" borderId="0" xfId="0" applyNumberFormat="1"/>
    <xf numFmtId="165" fontId="0" fillId="0" borderId="0" xfId="1" applyNumberFormat="1" applyFont="1"/>
    <xf numFmtId="168" fontId="0" fillId="0" borderId="0" xfId="4" applyNumberFormat="1" applyFont="1"/>
    <xf numFmtId="0" fontId="4" fillId="0" borderId="0" xfId="0" applyFont="1"/>
    <xf numFmtId="169" fontId="0" fillId="0" borderId="0" xfId="0" applyNumberFormat="1"/>
    <xf numFmtId="170" fontId="0" fillId="0" borderId="0" xfId="0" applyNumberFormat="1"/>
    <xf numFmtId="171" fontId="0" fillId="0" borderId="0" xfId="0" applyNumberFormat="1"/>
    <xf numFmtId="2" fontId="0" fillId="0" borderId="0" xfId="0" applyNumberFormat="1"/>
    <xf numFmtId="9" fontId="0" fillId="0" borderId="0" xfId="1" applyFont="1"/>
    <xf numFmtId="172" fontId="0" fillId="0" borderId="0" xfId="0" applyNumberFormat="1"/>
    <xf numFmtId="173" fontId="0" fillId="0" borderId="0" xfId="1" applyNumberFormat="1" applyFont="1"/>
    <xf numFmtId="173" fontId="0" fillId="0" borderId="0" xfId="0" applyNumberFormat="1"/>
    <xf numFmtId="175" fontId="0" fillId="0" borderId="0" xfId="3" applyNumberFormat="1" applyFont="1"/>
    <xf numFmtId="1" fontId="0" fillId="0" borderId="0" xfId="0" applyNumberFormat="1"/>
    <xf numFmtId="166" fontId="0" fillId="0" borderId="0" xfId="1" applyNumberFormat="1" applyFont="1"/>
    <xf numFmtId="44" fontId="0" fillId="0" borderId="0" xfId="0" applyNumberFormat="1"/>
    <xf numFmtId="6" fontId="0" fillId="0" borderId="0" xfId="0" applyNumberFormat="1"/>
    <xf numFmtId="0" fontId="6" fillId="2" borderId="0" xfId="5" applyFont="1" applyFill="1" applyBorder="1" applyAlignment="1">
      <alignment vertical="center"/>
    </xf>
    <xf numFmtId="0" fontId="7" fillId="0" borderId="0" xfId="6" applyFont="1" applyAlignment="1">
      <alignment wrapText="1"/>
    </xf>
    <xf numFmtId="0" fontId="9" fillId="0" borderId="0" xfId="6" applyFont="1" applyAlignment="1">
      <alignment vertical="center" wrapText="1"/>
    </xf>
    <xf numFmtId="0" fontId="10" fillId="0" borderId="0" xfId="0" applyFont="1"/>
    <xf numFmtId="0" fontId="10" fillId="0" borderId="0" xfId="0" applyFont="1" applyAlignment="1">
      <alignment wrapText="1"/>
    </xf>
    <xf numFmtId="0" fontId="11" fillId="0" borderId="0" xfId="0" applyFont="1"/>
    <xf numFmtId="0" fontId="12" fillId="0" borderId="0" xfId="0" applyFont="1"/>
    <xf numFmtId="0" fontId="13" fillId="0" borderId="0" xfId="2" applyFont="1"/>
    <xf numFmtId="0" fontId="11" fillId="0" borderId="0" xfId="0" applyFont="1" applyAlignment="1">
      <alignment wrapText="1"/>
    </xf>
    <xf numFmtId="0" fontId="14" fillId="0" borderId="0" xfId="0" applyFont="1" applyAlignment="1">
      <alignment wrapText="1"/>
    </xf>
    <xf numFmtId="0" fontId="14" fillId="0" borderId="0" xfId="0" applyFont="1"/>
    <xf numFmtId="164" fontId="14" fillId="0" borderId="0" xfId="1" applyNumberFormat="1" applyFont="1"/>
    <xf numFmtId="166" fontId="14" fillId="0" borderId="0" xfId="0" applyNumberFormat="1" applyFont="1"/>
    <xf numFmtId="176" fontId="14" fillId="0" borderId="0" xfId="0" applyNumberFormat="1" applyFont="1"/>
    <xf numFmtId="166" fontId="14" fillId="0" borderId="0" xfId="0" applyNumberFormat="1" applyFont="1" applyAlignment="1">
      <alignment wrapText="1"/>
    </xf>
    <xf numFmtId="176" fontId="0" fillId="0" borderId="0" xfId="1" applyNumberFormat="1" applyFont="1"/>
    <xf numFmtId="164" fontId="14" fillId="0" borderId="0" xfId="1" applyNumberFormat="1" applyFont="1" applyAlignment="1">
      <alignment wrapText="1"/>
    </xf>
    <xf numFmtId="176" fontId="14" fillId="0" borderId="0" xfId="1" applyNumberFormat="1" applyFont="1" applyAlignment="1">
      <alignment wrapText="1"/>
    </xf>
    <xf numFmtId="168" fontId="14" fillId="0" borderId="0" xfId="4" applyNumberFormat="1" applyFont="1"/>
    <xf numFmtId="164" fontId="0" fillId="0" borderId="0" xfId="1" applyNumberFormat="1" applyFont="1" applyAlignment="1">
      <alignment wrapText="1"/>
    </xf>
    <xf numFmtId="166" fontId="0" fillId="0" borderId="0" xfId="1" applyNumberFormat="1" applyFont="1" applyAlignment="1">
      <alignment wrapText="1"/>
    </xf>
    <xf numFmtId="0" fontId="13" fillId="0" borderId="0" xfId="2" applyFont="1" applyAlignment="1">
      <alignment wrapText="1"/>
    </xf>
    <xf numFmtId="166" fontId="0" fillId="0" borderId="0" xfId="0" applyNumberFormat="1" applyAlignment="1">
      <alignment wrapText="1"/>
    </xf>
    <xf numFmtId="0" fontId="0" fillId="0" borderId="0" xfId="1" applyNumberFormat="1" applyFont="1"/>
    <xf numFmtId="167" fontId="0" fillId="0" borderId="0" xfId="1" applyNumberFormat="1" applyFont="1"/>
    <xf numFmtId="0" fontId="15" fillId="0" borderId="0" xfId="0" applyFont="1"/>
    <xf numFmtId="0" fontId="9" fillId="0" borderId="0" xfId="0" applyFont="1"/>
    <xf numFmtId="0" fontId="16" fillId="0" borderId="0" xfId="0" applyFont="1"/>
    <xf numFmtId="0" fontId="22" fillId="0" borderId="0" xfId="0" applyFont="1"/>
    <xf numFmtId="167" fontId="7" fillId="0" borderId="5" xfId="7" applyNumberFormat="1" applyFont="1" applyBorder="1" applyAlignment="1">
      <alignment horizontal="left" vertical="top"/>
    </xf>
    <xf numFmtId="0" fontId="7" fillId="0" borderId="3" xfId="7" applyFont="1" applyBorder="1" applyAlignment="1">
      <alignment horizontal="left" vertical="top"/>
    </xf>
    <xf numFmtId="0" fontId="8" fillId="0" borderId="6" xfId="7" applyFont="1" applyBorder="1" applyAlignment="1">
      <alignment wrapText="1"/>
    </xf>
    <xf numFmtId="49" fontId="7" fillId="0" borderId="4" xfId="7" applyNumberFormat="1" applyFont="1" applyBorder="1" applyAlignment="1">
      <alignment horizontal="left" vertical="top"/>
    </xf>
    <xf numFmtId="167" fontId="7" fillId="0" borderId="7" xfId="7" applyNumberFormat="1" applyFont="1" applyBorder="1" applyAlignment="1">
      <alignment horizontal="left" vertical="top"/>
    </xf>
    <xf numFmtId="49" fontId="7" fillId="0" borderId="8" xfId="7" applyNumberFormat="1" applyFont="1" applyBorder="1" applyAlignment="1">
      <alignment horizontal="left" vertical="top"/>
    </xf>
    <xf numFmtId="0" fontId="7" fillId="0" borderId="9" xfId="7" applyFont="1" applyBorder="1" applyAlignment="1">
      <alignment horizontal="left" vertical="top"/>
    </xf>
    <xf numFmtId="0" fontId="2" fillId="0" borderId="0" xfId="2" applyAlignment="1">
      <alignment vertical="center"/>
    </xf>
    <xf numFmtId="0" fontId="9" fillId="0" borderId="0" xfId="0" applyFont="1" applyAlignment="1">
      <alignment wrapText="1"/>
    </xf>
    <xf numFmtId="0" fontId="16" fillId="0" borderId="0" xfId="0" applyFont="1" applyAlignment="1">
      <alignment wrapText="1"/>
    </xf>
    <xf numFmtId="164" fontId="9" fillId="0" borderId="0" xfId="1" applyNumberFormat="1" applyFont="1" applyAlignment="1">
      <alignment wrapText="1"/>
    </xf>
    <xf numFmtId="164" fontId="9" fillId="0" borderId="0" xfId="1" applyNumberFormat="1" applyFont="1"/>
    <xf numFmtId="168" fontId="9" fillId="0" borderId="0" xfId="4" applyNumberFormat="1" applyFont="1"/>
    <xf numFmtId="166" fontId="14" fillId="0" borderId="0" xfId="4" applyNumberFormat="1" applyFont="1"/>
    <xf numFmtId="168" fontId="9" fillId="0" borderId="0" xfId="4" applyNumberFormat="1" applyFont="1" applyAlignment="1">
      <alignment wrapText="1"/>
    </xf>
    <xf numFmtId="166" fontId="9" fillId="0" borderId="0" xfId="0" applyNumberFormat="1" applyFont="1" applyAlignment="1">
      <alignment wrapText="1"/>
    </xf>
    <xf numFmtId="9" fontId="9" fillId="0" borderId="0" xfId="1" applyFont="1" applyAlignment="1">
      <alignment wrapText="1"/>
    </xf>
    <xf numFmtId="1" fontId="9" fillId="0" borderId="0" xfId="0" applyNumberFormat="1" applyFont="1" applyAlignment="1">
      <alignment wrapText="1"/>
    </xf>
    <xf numFmtId="166" fontId="11" fillId="0" borderId="0" xfId="0" applyNumberFormat="1" applyFont="1" applyAlignment="1">
      <alignment wrapText="1"/>
    </xf>
    <xf numFmtId="0" fontId="19" fillId="0" borderId="0" xfId="0" applyFont="1"/>
    <xf numFmtId="0" fontId="19" fillId="0" borderId="0" xfId="0" applyFont="1" applyAlignment="1">
      <alignment horizontal="left" vertical="center" readingOrder="1"/>
    </xf>
    <xf numFmtId="164" fontId="14" fillId="0" borderId="0" xfId="0" applyNumberFormat="1" applyFont="1"/>
    <xf numFmtId="174" fontId="14" fillId="0" borderId="0" xfId="0" applyNumberFormat="1" applyFont="1" applyAlignment="1">
      <alignment wrapText="1"/>
    </xf>
    <xf numFmtId="165" fontId="14" fillId="0" borderId="0" xfId="0" applyNumberFormat="1" applyFont="1" applyAlignment="1">
      <alignment wrapText="1"/>
    </xf>
    <xf numFmtId="175" fontId="14" fillId="0" borderId="0" xfId="0" applyNumberFormat="1" applyFont="1" applyAlignment="1">
      <alignment wrapText="1"/>
    </xf>
    <xf numFmtId="0" fontId="23" fillId="0" borderId="0" xfId="0" applyFont="1" applyAlignment="1">
      <alignment wrapText="1"/>
    </xf>
    <xf numFmtId="175" fontId="23" fillId="0" borderId="0" xfId="0" applyNumberFormat="1" applyFont="1" applyAlignment="1">
      <alignment wrapText="1"/>
    </xf>
    <xf numFmtId="174" fontId="9" fillId="0" borderId="0" xfId="1" applyNumberFormat="1" applyFont="1" applyAlignment="1">
      <alignment wrapText="1"/>
    </xf>
    <xf numFmtId="165" fontId="9" fillId="0" borderId="0" xfId="1" applyNumberFormat="1" applyFont="1" applyAlignment="1">
      <alignment wrapText="1"/>
    </xf>
    <xf numFmtId="0" fontId="24" fillId="0" borderId="0" xfId="0" applyFont="1" applyAlignment="1">
      <alignment vertical="center" wrapText="1"/>
    </xf>
    <xf numFmtId="0" fontId="13" fillId="0" borderId="0" xfId="2" applyFont="1" applyFill="1" applyBorder="1" applyAlignment="1">
      <alignment vertical="center"/>
    </xf>
    <xf numFmtId="0" fontId="14" fillId="0" borderId="0" xfId="6" applyFont="1" applyAlignment="1">
      <alignment vertical="center" wrapText="1"/>
    </xf>
    <xf numFmtId="0" fontId="30" fillId="0" borderId="2" xfId="6" applyFont="1" applyBorder="1" applyAlignment="1">
      <alignment vertical="center" wrapText="1"/>
    </xf>
    <xf numFmtId="0" fontId="28" fillId="0" borderId="15" xfId="0" applyFont="1" applyBorder="1" applyAlignment="1">
      <alignment vertical="center" wrapText="1"/>
    </xf>
    <xf numFmtId="0" fontId="0" fillId="0" borderId="12" xfId="0" applyBorder="1" applyAlignment="1">
      <alignment vertical="top" wrapText="1"/>
    </xf>
    <xf numFmtId="0" fontId="26" fillId="0" borderId="14" xfId="0" applyFont="1" applyBorder="1" applyAlignment="1">
      <alignment vertical="center" wrapText="1"/>
    </xf>
    <xf numFmtId="0" fontId="25" fillId="0" borderId="12" xfId="0" applyFont="1" applyBorder="1" applyAlignment="1">
      <alignment vertical="center" wrapText="1"/>
    </xf>
    <xf numFmtId="0" fontId="0" fillId="0" borderId="14" xfId="0" applyBorder="1" applyAlignment="1">
      <alignment vertical="top" wrapText="1"/>
    </xf>
    <xf numFmtId="0" fontId="26" fillId="0" borderId="13" xfId="0" applyFont="1" applyBorder="1" applyAlignment="1">
      <alignment vertical="center" wrapText="1"/>
    </xf>
    <xf numFmtId="0" fontId="27" fillId="0" borderId="13" xfId="0" applyFont="1" applyBorder="1" applyAlignment="1">
      <alignment vertical="center" wrapText="1"/>
    </xf>
    <xf numFmtId="0" fontId="6" fillId="0" borderId="0" xfId="7" applyFont="1"/>
    <xf numFmtId="0" fontId="33" fillId="0" borderId="0" xfId="7" applyFont="1"/>
    <xf numFmtId="0" fontId="32" fillId="0" borderId="0" xfId="7" applyFont="1"/>
    <xf numFmtId="0" fontId="26" fillId="0" borderId="12" xfId="0" applyFont="1" applyBorder="1" applyAlignment="1">
      <alignment vertical="center" wrapText="1"/>
    </xf>
    <xf numFmtId="0" fontId="28" fillId="0" borderId="13" xfId="0" applyFont="1" applyBorder="1" applyAlignment="1">
      <alignment vertical="center" wrapText="1"/>
    </xf>
    <xf numFmtId="0" fontId="2" fillId="0" borderId="15" xfId="2" applyFill="1" applyBorder="1" applyAlignment="1">
      <alignment vertical="center" wrapText="1"/>
    </xf>
    <xf numFmtId="0" fontId="27" fillId="0" borderId="15" xfId="0" applyFont="1" applyBorder="1" applyAlignment="1">
      <alignment vertical="center" wrapText="1"/>
    </xf>
    <xf numFmtId="0" fontId="31" fillId="0" borderId="10" xfId="0" applyFont="1" applyBorder="1" applyAlignment="1">
      <alignment vertical="center" wrapText="1"/>
    </xf>
    <xf numFmtId="0" fontId="31" fillId="0" borderId="11" xfId="0" applyFont="1" applyBorder="1" applyAlignment="1">
      <alignment vertical="center" wrapText="1"/>
    </xf>
    <xf numFmtId="0" fontId="25" fillId="0" borderId="16" xfId="0" applyFont="1" applyBorder="1" applyAlignment="1">
      <alignment vertical="center" wrapText="1"/>
    </xf>
    <xf numFmtId="0" fontId="25" fillId="0" borderId="14" xfId="0" applyFont="1" applyBorder="1" applyAlignment="1">
      <alignment vertical="center" wrapText="1"/>
    </xf>
    <xf numFmtId="0" fontId="25" fillId="0" borderId="12" xfId="0" applyFont="1" applyBorder="1" applyAlignment="1">
      <alignment vertical="center" wrapText="1"/>
    </xf>
    <xf numFmtId="0" fontId="27" fillId="0" borderId="16" xfId="0" applyFont="1" applyBorder="1" applyAlignment="1">
      <alignment vertical="center" wrapText="1"/>
    </xf>
    <xf numFmtId="0" fontId="27" fillId="0" borderId="12" xfId="0" applyFont="1" applyBorder="1" applyAlignment="1">
      <alignment vertical="center" wrapText="1"/>
    </xf>
    <xf numFmtId="0" fontId="26" fillId="0" borderId="16" xfId="0" applyFont="1" applyBorder="1" applyAlignment="1">
      <alignment vertical="center" wrapText="1"/>
    </xf>
    <xf numFmtId="0" fontId="26" fillId="0" borderId="12" xfId="0" applyFont="1" applyBorder="1" applyAlignment="1">
      <alignment vertical="center" wrapText="1"/>
    </xf>
    <xf numFmtId="0" fontId="28" fillId="0" borderId="16" xfId="0" applyFont="1" applyBorder="1" applyAlignment="1">
      <alignment vertical="center" wrapText="1"/>
    </xf>
    <xf numFmtId="0" fontId="28" fillId="0" borderId="12" xfId="0" applyFont="1" applyBorder="1" applyAlignment="1">
      <alignment vertical="center" wrapText="1"/>
    </xf>
    <xf numFmtId="0" fontId="2" fillId="0" borderId="16" xfId="2" applyFill="1" applyBorder="1" applyAlignment="1">
      <alignment vertical="center" wrapText="1"/>
    </xf>
    <xf numFmtId="0" fontId="2" fillId="0" borderId="12" xfId="2" applyFill="1" applyBorder="1" applyAlignment="1">
      <alignment vertical="center" wrapText="1"/>
    </xf>
    <xf numFmtId="0" fontId="26" fillId="0" borderId="14" xfId="0" applyFont="1" applyBorder="1" applyAlignment="1">
      <alignment vertical="center" wrapText="1"/>
    </xf>
    <xf numFmtId="0" fontId="27" fillId="0" borderId="16" xfId="0" applyFont="1" applyBorder="1" applyAlignment="1">
      <alignment horizontal="left" vertical="center" wrapText="1"/>
    </xf>
    <xf numFmtId="0" fontId="27" fillId="0" borderId="12" xfId="0" applyFont="1" applyBorder="1" applyAlignment="1">
      <alignment horizontal="left" vertical="center" wrapText="1"/>
    </xf>
  </cellXfs>
  <cellStyles count="16">
    <cellStyle name="Comma" xfId="4" builtinId="3"/>
    <cellStyle name="Comma 2" xfId="9" xr:uid="{02ABBBE4-2ED8-4924-834B-CBF62FA3545A}"/>
    <cellStyle name="Comma 2 2" xfId="14" xr:uid="{D8183341-F7D1-45B5-82A4-C7F66F552357}"/>
    <cellStyle name="Comma 3" xfId="12" xr:uid="{3BF7CF83-9EA8-4FE6-A9E1-6F48AA60F7E2}"/>
    <cellStyle name="Comma 4" xfId="15" xr:uid="{CD13E838-F9BC-4B9D-91BF-8EEC7664EB29}"/>
    <cellStyle name="Currency" xfId="3" builtinId="4"/>
    <cellStyle name="Heading 1" xfId="5" builtinId="16"/>
    <cellStyle name="Hyperlink" xfId="2" builtinId="8"/>
    <cellStyle name="Hyperlink 2" xfId="8" xr:uid="{6BAAB46F-E0A8-4377-BA4C-67EDBE849A7A}"/>
    <cellStyle name="Normal" xfId="0" builtinId="0"/>
    <cellStyle name="Normal 2" xfId="7" xr:uid="{902D99A3-A2FE-4047-B97C-E94E2B60AA44}"/>
    <cellStyle name="Normal 2 2" xfId="10" xr:uid="{98C4F84B-BB3D-4B78-B6C2-C49F7B45757D}"/>
    <cellStyle name="Normal 2 3" xfId="6" xr:uid="{F0622995-EC92-42A3-8322-9212148C352E}"/>
    <cellStyle name="Normal 6" xfId="13" xr:uid="{3C2D8BF3-9C90-4B54-A842-6F00C24C4356}"/>
    <cellStyle name="Per cent" xfId="1" builtinId="5"/>
    <cellStyle name="Percent 2" xfId="11" xr:uid="{CD4279D4-F742-4B34-BD14-342F6E31955E}"/>
  </cellStyles>
  <dxfs count="315">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8" formatCode="_-* #,##0_-;\-* #,##0_-;_-* &quot;-&quot;??_-;_-@_-"/>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strike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quot;£&quot;#,##0"/>
    </dxf>
    <dxf>
      <font>
        <b val="0"/>
        <i val="0"/>
        <strike val="0"/>
        <condense val="0"/>
        <extend val="0"/>
        <outline val="0"/>
        <shadow val="0"/>
        <u val="none"/>
        <vertAlign val="baseline"/>
        <sz val="11"/>
        <color theme="1"/>
        <name val="Arial"/>
        <family val="2"/>
        <scheme val="none"/>
      </font>
      <numFmt numFmtId="168" formatCode="_-* #,##0_-;\-* #,##0_-;_-* &quot;-&quot;??_-;_-@_-"/>
    </dxf>
    <dxf>
      <font>
        <b/>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0"/>
        <color theme="1"/>
        <name val="Arial"/>
        <family val="2"/>
        <scheme val="none"/>
      </font>
      <numFmt numFmtId="166" formatCode="&quot;£&quot;#,##0"/>
    </dxf>
    <dxf>
      <font>
        <b val="0"/>
        <i val="0"/>
        <strike val="0"/>
        <condense val="0"/>
        <extend val="0"/>
        <outline val="0"/>
        <shadow val="0"/>
        <u val="none"/>
        <vertAlign val="baseline"/>
        <sz val="10"/>
        <color theme="1"/>
        <name val="Arial"/>
        <family val="2"/>
        <scheme val="none"/>
      </font>
      <numFmt numFmtId="168" formatCode="_-* #,##0_-;\-* #,##0_-;_-* &quot;-&quot;??_-;_-@_-"/>
    </dxf>
    <dxf>
      <font>
        <b/>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0"/>
        <color theme="1"/>
        <name val="Arial"/>
        <family val="2"/>
        <scheme val="none"/>
      </font>
      <numFmt numFmtId="168" formatCode="_-* #,##0_-;\-* #,##0_-;_-* &quot;-&quot;??_-;_-@_-"/>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8" formatCode="_-* #,##0_-;\-* #,##0_-;_-* &quot;-&quot;??_-;_-@_-"/>
    </dxf>
    <dxf>
      <font>
        <b val="0"/>
        <i val="0"/>
        <strike val="0"/>
        <condense val="0"/>
        <extend val="0"/>
        <outline val="0"/>
        <shadow val="0"/>
        <u val="none"/>
        <vertAlign val="baseline"/>
        <sz val="10"/>
        <color theme="1"/>
        <name val="Arial"/>
        <family val="2"/>
        <scheme val="none"/>
      </font>
      <numFmt numFmtId="164" formatCode="0.0%"/>
    </dxf>
    <dxf>
      <font>
        <b/>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65" formatCode="_-[$£-809]* #,##0_-;\-[$£-809]* #,##0_-;_-[$£-809]* &quot;-&quot;??_-;_-@_-"/>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74" formatCode="_-[$£-809]* #,##0.00_-;\-[$£-809]* #,##0.00_-;_-[$£-809]* &quot;-&quot;??_-;_-@_-"/>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74" formatCode="_-[$£-809]* #,##0.00_-;\-[$£-809]* #,##0.00_-;_-[$£-809]* &quot;-&quot;??_-;_-@_-"/>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74" formatCode="_-[$£-809]* #,##0.00_-;\-[$£-809]* #,##0.00_-;_-[$£-809]* &quot;-&quot;??_-;_-@_-"/>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8" formatCode="_-* #,##0_-;\-* #,##0_-;_-* &quot;-&quot;??_-;_-@_-"/>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75" formatCode="_-&quot;£&quot;* #,##0_-;\-&quot;£&quot;* #,##0_-;_-&quot;£&quot;* &quot;-&quot;??_-;_-@_-"/>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75" formatCode="_-&quot;£&quot;* #,##0_-;\-&quot;£&quot;* #,##0_-;_-&quot;£&quot;* &quot;-&quot;??_-;_-@_-"/>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75" formatCode="_-&quot;£&quot;* #,##0_-;\-&quot;£&quot;* #,##0_-;_-&quot;£&quot;* &quot;-&quot;??_-;_-@_-"/>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75" formatCode="_-&quot;£&quot;* #,##0_-;\-&quot;£&quot;* #,##0_-;_-&quot;£&quot;* &quot;-&quot;??_-;_-@_-"/>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75" formatCode="_-&quot;£&quot;* #,##0_-;\-&quot;£&quot;* #,##0_-;_-&quot;£&quot;* &quot;-&quot;??_-;_-@_-"/>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75" formatCode="_-&quot;£&quot;* #,##0_-;\-&quot;£&quot;* #,##0_-;_-&quot;£&quot;* &quot;-&quot;??_-;_-@_-"/>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strike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6" formatCode="&quot;£&quot;#,##0"/>
    </dxf>
    <dxf>
      <font>
        <b val="0"/>
        <i val="0"/>
        <strike val="0"/>
        <condense val="0"/>
        <extend val="0"/>
        <outline val="0"/>
        <shadow val="0"/>
        <u val="none"/>
        <vertAlign val="baseline"/>
        <sz val="11"/>
        <color theme="1"/>
        <name val="Arial"/>
        <family val="2"/>
        <scheme val="none"/>
      </font>
      <numFmt numFmtId="166" formatCode="&quot;£&quot;#,##0"/>
    </dxf>
    <dxf>
      <font>
        <b val="0"/>
        <i val="0"/>
        <strike val="0"/>
        <condense val="0"/>
        <extend val="0"/>
        <outline val="0"/>
        <shadow val="0"/>
        <u val="none"/>
        <vertAlign val="baseline"/>
        <sz val="11"/>
        <color theme="1"/>
        <name val="Arial"/>
        <family val="2"/>
        <scheme val="none"/>
      </font>
      <numFmt numFmtId="166" formatCode="&quot;£&quot;#,##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quot;£&quot;#,##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numFmt numFmtId="166" formatCode="&quot;£&quot;#,##0"/>
    </dxf>
    <dxf>
      <numFmt numFmtId="166" formatCode="&quot;£&quot;#,##0"/>
    </dxf>
    <dxf>
      <numFmt numFmtId="166" formatCode="&quot;£&quot;#,##0"/>
    </dxf>
    <dxf>
      <numFmt numFmtId="166" formatCode="&quot;£&quot;#,##0"/>
    </dxf>
    <dxf>
      <numFmt numFmtId="166" formatCode="&quot;£&quot;#,##0"/>
    </dxf>
    <dxf>
      <numFmt numFmtId="0" formatCode="General"/>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0" formatCode="General"/>
    </dxf>
    <dxf>
      <numFmt numFmtId="10" formatCode="&quot;£&quot;#,##0;[Red]\-&quot;£&quot;#,##0"/>
    </dxf>
    <dxf>
      <numFmt numFmtId="165" formatCode="_-[$£-809]* #,##0_-;\-[$£-809]* #,##0_-;_-[$£-809]* &quot;-&quot;??_-;_-@_-"/>
    </dxf>
    <dxf>
      <numFmt numFmtId="34" formatCode="_-&quot;£&quot;* #,##0.00_-;\-&quot;£&quot;* #,##0.00_-;_-&quot;£&quot;* &quot;-&quot;??_-;_-@_-"/>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1"/>
        <color theme="1"/>
        <name val="Aptos Narrow"/>
        <family val="2"/>
        <scheme val="minor"/>
      </font>
      <numFmt numFmtId="175" formatCode="_-&quot;£&quot;* #,##0_-;\-&quot;£&quot;* #,##0_-;_-&quot;£&quot;* &quot;-&quot;??_-;_-@_-"/>
    </dxf>
    <dxf>
      <numFmt numFmtId="0" formatCode="General"/>
    </dxf>
    <dxf>
      <alignment horizontal="general" vertical="bottom"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75" formatCode="_-&quot;£&quot;* #,##0_-;\-&quot;£&quot;* #,##0_-;_-&quot;£&quot;* &quot;-&quot;??_-;_-@_-"/>
    </dxf>
    <dxf>
      <font>
        <b val="0"/>
        <i val="0"/>
        <strike val="0"/>
        <condense val="0"/>
        <extend val="0"/>
        <outline val="0"/>
        <shadow val="0"/>
        <u val="none"/>
        <vertAlign val="baseline"/>
        <sz val="11"/>
        <color theme="1"/>
        <name val="Aptos Narrow"/>
        <family val="2"/>
        <scheme val="minor"/>
      </font>
    </dxf>
    <dxf>
      <numFmt numFmtId="164" formatCode="0.0%"/>
    </dxf>
    <dxf>
      <numFmt numFmtId="164" formatCode="0.0%"/>
    </dxf>
    <dxf>
      <numFmt numFmtId="164" formatCode="0.0%"/>
    </dxf>
    <dxf>
      <numFmt numFmtId="164" formatCode="0.0%"/>
    </dxf>
    <dxf>
      <numFmt numFmtId="164" formatCode="0.0%"/>
    </dxf>
    <dxf>
      <alignment horizontal="general" vertical="bottom" textRotation="0" wrapText="1" indent="0" justifyLastLine="0" shrinkToFit="0" readingOrder="0"/>
    </dxf>
    <dxf>
      <numFmt numFmtId="167" formatCode="0.0"/>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numFmt numFmtId="164" formatCode="0.0%"/>
    </dxf>
    <dxf>
      <numFmt numFmtId="164" formatCode="0.0%"/>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numFmt numFmtId="0" formatCode="General"/>
    </dxf>
    <dxf>
      <alignment horizontal="general" vertical="bottom" textRotation="0" wrapText="1" indent="0" justifyLastLine="0" shrinkToFit="0" readingOrder="0"/>
    </dxf>
    <dxf>
      <alignment horizontal="general" vertical="bottom" textRotation="0" wrapText="1" indent="0" justifyLastLine="0" shrinkToFit="0" readingOrder="0"/>
    </dxf>
    <dxf>
      <numFmt numFmtId="1" formatCode="0"/>
    </dxf>
    <dxf>
      <numFmt numFmtId="168" formatCode="_-* #,##0_-;\-* #,##0_-;_-* &quot;-&quot;??_-;_-@_-"/>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numFmt numFmtId="164" formatCode="0.0%"/>
    </dxf>
    <dxf>
      <numFmt numFmtId="164" formatCode="0.0%"/>
    </dxf>
    <dxf>
      <numFmt numFmtId="164" formatCode="0.0%"/>
    </dxf>
    <dxf>
      <numFmt numFmtId="165" formatCode="_-[$£-809]* #,##0_-;\-[$£-809]* #,##0_-;_-[$£-809]* &quot;-&quot;??_-;_-@_-"/>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0" formatCode="General"/>
    </dxf>
    <dxf>
      <numFmt numFmtId="164" formatCode="0.0%"/>
    </dxf>
    <dxf>
      <numFmt numFmtId="164" formatCode="0.0%"/>
    </dxf>
    <dxf>
      <numFmt numFmtId="164" formatCode="0.0%"/>
    </dxf>
    <dxf>
      <numFmt numFmtId="165" formatCode="_-[$£-809]* #,##0_-;\-[$£-809]* #,##0_-;_-[$£-809]* &quot;-&quot;??_-;_-@_-"/>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0" formatCode="General"/>
    </dxf>
    <dxf>
      <numFmt numFmtId="0" formatCode="General"/>
    </dxf>
    <dxf>
      <numFmt numFmtId="164" formatCode="0.0%"/>
    </dxf>
    <dxf>
      <numFmt numFmtId="164" formatCode="0.0%"/>
    </dxf>
    <dxf>
      <numFmt numFmtId="164" formatCode="0.0%"/>
    </dxf>
    <dxf>
      <numFmt numFmtId="166" formatCode="&quot;£&quot;#,##0"/>
    </dxf>
    <dxf>
      <numFmt numFmtId="166" formatCode="&quot;£&quot;#,##0"/>
    </dxf>
    <dxf>
      <numFmt numFmtId="166" formatCode="&quot;£&quot;#,##0"/>
    </dxf>
    <dxf>
      <numFmt numFmtId="0" formatCode="General"/>
    </dxf>
    <dxf>
      <numFmt numFmtId="167" formatCode="0.0"/>
    </dxf>
    <dxf>
      <numFmt numFmtId="167" formatCode="0.0"/>
    </dxf>
    <dxf>
      <numFmt numFmtId="167" formatCode="0.0"/>
    </dxf>
    <dxf>
      <numFmt numFmtId="167" formatCode="0.0"/>
    </dxf>
    <dxf>
      <numFmt numFmtId="167" formatCode="0.0"/>
    </dxf>
    <dxf>
      <numFmt numFmtId="0" formatCode="General"/>
    </dxf>
    <dxf>
      <font>
        <b val="0"/>
        <i val="0"/>
        <strike val="0"/>
        <condense val="0"/>
        <extend val="0"/>
        <outline val="0"/>
        <shadow val="0"/>
        <u val="none"/>
        <vertAlign val="baseline"/>
        <sz val="11"/>
        <color theme="1"/>
        <name val="Aptos Narrow"/>
        <family val="2"/>
        <scheme val="minor"/>
      </font>
      <numFmt numFmtId="164" formatCode="0.0%"/>
    </dxf>
    <dxf>
      <font>
        <b val="0"/>
        <i val="0"/>
        <strike val="0"/>
        <condense val="0"/>
        <extend val="0"/>
        <outline val="0"/>
        <shadow val="0"/>
        <u val="none"/>
        <vertAlign val="baseline"/>
        <sz val="11"/>
        <color theme="1"/>
        <name val="Aptos Narrow"/>
        <family val="2"/>
        <scheme val="minor"/>
      </font>
      <numFmt numFmtId="164" formatCode="0.0%"/>
    </dxf>
    <dxf>
      <font>
        <b val="0"/>
        <i val="0"/>
        <strike val="0"/>
        <condense val="0"/>
        <extend val="0"/>
        <outline val="0"/>
        <shadow val="0"/>
        <u val="none"/>
        <vertAlign val="baseline"/>
        <sz val="11"/>
        <color theme="1"/>
        <name val="Aptos Narrow"/>
        <family val="2"/>
        <scheme val="minor"/>
      </font>
      <numFmt numFmtId="164" formatCode="0.0%"/>
    </dxf>
    <dxf>
      <numFmt numFmtId="0" formatCode="General"/>
    </dxf>
    <dxf>
      <font>
        <b val="0"/>
        <i val="0"/>
        <strike val="0"/>
        <condense val="0"/>
        <extend val="0"/>
        <outline val="0"/>
        <shadow val="0"/>
        <u val="none"/>
        <vertAlign val="baseline"/>
        <sz val="11"/>
        <color theme="1"/>
        <name val="Aptos Narrow"/>
        <family val="2"/>
        <scheme val="minor"/>
      </font>
      <numFmt numFmtId="164" formatCode="0.0%"/>
    </dxf>
    <dxf>
      <font>
        <b val="0"/>
        <i val="0"/>
        <strike val="0"/>
        <condense val="0"/>
        <extend val="0"/>
        <outline val="0"/>
        <shadow val="0"/>
        <u val="none"/>
        <vertAlign val="baseline"/>
        <sz val="11"/>
        <color theme="1"/>
        <name val="Aptos Narrow"/>
        <family val="2"/>
        <scheme val="minor"/>
      </font>
      <numFmt numFmtId="164" formatCode="0.0%"/>
    </dxf>
    <dxf>
      <font>
        <b val="0"/>
        <i val="0"/>
        <strike val="0"/>
        <condense val="0"/>
        <extend val="0"/>
        <outline val="0"/>
        <shadow val="0"/>
        <u val="none"/>
        <vertAlign val="baseline"/>
        <sz val="11"/>
        <color theme="1"/>
        <name val="Aptos Narrow"/>
        <family val="2"/>
        <scheme val="minor"/>
      </font>
      <numFmt numFmtId="164" formatCode="0.0%"/>
    </dxf>
    <dxf>
      <numFmt numFmtId="0" formatCode="General"/>
    </dxf>
    <dxf>
      <numFmt numFmtId="164" formatCode="0.0%"/>
    </dxf>
    <dxf>
      <numFmt numFmtId="164" formatCode="0.0%"/>
    </dxf>
    <dxf>
      <numFmt numFmtId="164" formatCode="0.0%"/>
    </dxf>
    <dxf>
      <numFmt numFmtId="165" formatCode="_-[$£-809]* #,##0_-;\-[$£-809]* #,##0_-;_-[$£-809]* &quot;-&quot;??_-;_-@_-"/>
    </dxf>
    <dxf>
      <numFmt numFmtId="13" formatCode="0%"/>
    </dxf>
    <dxf>
      <numFmt numFmtId="164" formatCode="0.0%"/>
    </dxf>
    <dxf>
      <numFmt numFmtId="164" formatCode="0.0%"/>
    </dxf>
    <dxf>
      <numFmt numFmtId="164" formatCode="0.0%"/>
    </dxf>
    <dxf>
      <numFmt numFmtId="164" formatCode="0.0%"/>
    </dxf>
    <dxf>
      <numFmt numFmtId="0" formatCode="General"/>
    </dxf>
    <dxf>
      <alignment horizontal="general" vertical="bottom" textRotation="0" wrapText="1" indent="0" justifyLastLine="0" shrinkToFit="0" readingOrder="0"/>
    </dxf>
    <dxf>
      <font>
        <b/>
        <i val="0"/>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PivotStyle="PivotStyleLight16">
    <tableStyle name="Access1" pivot="0" count="1" xr9:uid="{B2192058-567E-4A8A-AE12-773E6A4DC965}">
      <tableStyleElement type="headerRow" dxfId="3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onnections" Target="connections.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3" xr16:uid="{E29925A2-F42E-4160-86D0-535095C92AF7}" autoFormatId="16" applyNumberFormats="0" applyBorderFormats="0" applyFontFormats="0" applyPatternFormats="0" applyAlignmentFormats="0" applyWidthHeightFormats="0">
  <queryTableRefresh nextId="9">
    <queryTableFields count="2">
      <queryTableField id="7" name="Parameter" tableColumnId="1"/>
      <queryTableField id="8" name="Location" tableColumnId="2"/>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7" connectionId="27" xr16:uid="{1E549B00-8BB6-4C3A-83B4-2C11AA98B347}" autoFormatId="16" applyNumberFormats="0" applyBorderFormats="0" applyFontFormats="0" applyPatternFormats="0" applyAlignmentFormats="0" applyWidthHeightFormats="0">
  <queryTableRefresh nextId="63">
    <queryTableFields count="9">
      <queryTableField id="38" name="Sub-sector" tableColumnId="38"/>
      <queryTableField id="39" name="Year" tableColumnId="39"/>
      <queryTableField id="49" name="No of providers" tableColumnId="49"/>
      <queryTableField id="57" name="Headline Social Housing CPU (median) (£)" tableColumnId="1"/>
      <queryTableField id="58" name="Headline Social Housing CPU (weighted average) (£)" tableColumnId="2"/>
      <queryTableField id="59" name="Maintenance and Major Repairs CPU (weighted average)) (£)" tableColumnId="3"/>
      <queryTableField id="60" name="Management Costs CPU (weighted average) (£)" tableColumnId="4"/>
      <queryTableField id="61" name="Service Charges CPU (weighted average) (£)" tableColumnId="5"/>
      <queryTableField id="62" name="Other Costs CPU (weighted average) (£)" tableColumnId="6"/>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8" connectionId="28" xr16:uid="{691AE874-F47D-4C3D-ABAA-94B588559866}" autoFormatId="16" applyNumberFormats="0" applyBorderFormats="0" applyFontFormats="0" applyPatternFormats="0" applyAlignmentFormats="0" applyWidthHeightFormats="0">
  <queryTableRefresh nextId="38">
    <queryTableFields count="11">
      <queryTableField id="1" name="Sub-sector" tableColumnId="1"/>
      <queryTableField id="2" name="Year" tableColumnId="2"/>
      <queryTableField id="10" name="No of providers" tableColumnId="5"/>
      <queryTableField id="28" name="Reinvestment (median) (%)" tableColumnId="8"/>
      <queryTableField id="29" name="Reinvestment (weighted average) (%)" tableColumnId="11"/>
      <queryTableField id="20" name="Works to Existing (Weighted Average)" tableColumnId="9"/>
      <queryTableField id="21" name="Development and Other (Weighted Average)" tableColumnId="10"/>
      <queryTableField id="32" name="Reinvestment per unit (£k)" tableColumnId="3"/>
      <queryTableField id="33" name="Works to Existing per unit (£k)" tableColumnId="4"/>
      <queryTableField id="34" name="Development and Other per unit (£k)" tableColumnId="6"/>
      <queryTableField id="27" name="Avg property value (£k)" tableColumnId="7"/>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9" connectionId="29" xr16:uid="{5F109D5B-46A7-4662-98D8-6012932394E5}" autoFormatId="16" applyNumberFormats="0" applyBorderFormats="0" applyFontFormats="0" applyPatternFormats="0" applyAlignmentFormats="0" applyWidthHeightFormats="0">
  <queryTableRefresh nextId="15">
    <queryTableFields count="12">
      <queryTableField id="13" name="Region" tableColumnId="1"/>
      <queryTableField id="2" name="No of providers" tableColumnId="2"/>
      <queryTableField id="3" name="% of sector (social units owned)" tableColumnId="3"/>
      <queryTableField id="4" name="Reinvestment (%)" tableColumnId="4"/>
      <queryTableField id="5" name="New supply (Social) (%)" tableColumnId="5"/>
      <queryTableField id="6" name="New supply (Non-Social) (%)" tableColumnId="6"/>
      <queryTableField id="7" name="Gearing (%)" tableColumnId="7"/>
      <queryTableField id="8" name="EBITDA MRI Interest Cover (%)" tableColumnId="8"/>
      <queryTableField id="9" name="Headline Social Housing CPU (£)" tableColumnId="9"/>
      <queryTableField id="10" name="Operating Margin (Social) (%)" tableColumnId="10"/>
      <queryTableField id="11" name="Operating Margin (Overall) (%)" tableColumnId="11"/>
      <queryTableField id="12" name="Return on Capital Employed (ROCE) (%)" tableColumnId="12"/>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4" connectionId="30" xr16:uid="{2EE34980-FFCD-4F84-99D9-F960EA8E289C}" autoFormatId="16" applyNumberFormats="0" applyBorderFormats="0" applyFontFormats="0" applyPatternFormats="0" applyAlignmentFormats="0" applyWidthHeightFormats="0">
  <queryTableRefresh nextId="19">
    <queryTableFields count="13">
      <queryTableField id="16" name="Measure" tableColumnId="1"/>
      <queryTableField id="2" name="Year" tableColumnId="2"/>
      <queryTableField id="3" name="England" tableColumnId="3"/>
      <queryTableField id="4" name="London" tableColumnId="4"/>
      <queryTableField id="5" name="Mixed" tableColumnId="5"/>
      <queryTableField id="6" name="South East" tableColumnId="6"/>
      <queryTableField id="7" name="South West" tableColumnId="7"/>
      <queryTableField id="8" name="East Midlands" tableColumnId="8"/>
      <queryTableField id="9" name="West Midlands" tableColumnId="9"/>
      <queryTableField id="10" name="East of England" tableColumnId="10"/>
      <queryTableField id="12" name="North West" tableColumnId="12"/>
      <queryTableField id="11" name="North East" tableColumnId="11"/>
      <queryTableField id="13" name="Yorkshire &amp; the Humber" tableColumnId="13"/>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5" connectionId="7" xr16:uid="{1EA0BBA6-D768-4128-8CF8-7C4A20EC4DF8}" autoFormatId="16" applyNumberFormats="0" applyBorderFormats="0" applyFontFormats="0" applyPatternFormats="0" applyAlignmentFormats="0" applyWidthHeightFormats="0">
  <queryTableRefresh nextId="37">
    <queryTableFields count="9">
      <queryTableField id="1" name="Region" tableColumnId="1"/>
      <queryTableField id="21" name="Reinvestment (median) (%)" tableColumnId="2"/>
      <queryTableField id="22" name="Reinvestment (weighted average) (%)" tableColumnId="3"/>
      <queryTableField id="23" name="Works to Existing (weighted average) (%)" tableColumnId="4"/>
      <queryTableField id="24" name="Development &amp; Other (weighted average) (%)" tableColumnId="5"/>
      <queryTableField id="31" name="Reinvestment per unit (£k)" tableColumnId="6"/>
      <queryTableField id="32" name="Works to Existing per unit (£k)" tableColumnId="7"/>
      <queryTableField id="33" name="Development &amp; Other per unit (£k)" tableColumnId="8"/>
      <queryTableField id="18" name="Average Property Value (£k)" tableColumnId="9"/>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6" connectionId="9" xr16:uid="{497B1197-0D20-462B-BDEB-A5B052D999D9}" autoFormatId="16" applyNumberFormats="0" applyBorderFormats="0" applyFontFormats="0" applyPatternFormats="0" applyAlignmentFormats="0" applyWidthHeightFormats="0">
  <queryTableRefresh nextId="11">
    <queryTableFields count="5">
      <queryTableField id="1" name="Region" tableColumnId="1"/>
      <queryTableField id="6" name="New supply social (%)" tableColumnId="2"/>
      <queryTableField id="7" name="New supply social (units)" tableColumnId="3"/>
      <queryTableField id="8" name="New supply non-social (%)" tableColumnId="4"/>
      <queryTableField id="9" name="New supply non-social (units)" tableColumnId="5"/>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7" connectionId="10" xr16:uid="{6D3A0757-A8E5-48E7-A53F-72230F069DDC}" autoFormatId="16" applyNumberFormats="0" applyBorderFormats="0" applyFontFormats="0" applyPatternFormats="0" applyAlignmentFormats="0" applyWidthHeightFormats="0">
  <queryTableRefresh nextId="7">
    <queryTableFields count="4">
      <queryTableField id="1" name="Region" tableColumnId="1"/>
      <queryTableField id="4" name="2022" tableColumnId="2"/>
      <queryTableField id="5" name="2023" tableColumnId="3"/>
      <queryTableField id="6" name="2024" tableColumnId="4"/>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7" connectionId="11" xr16:uid="{F4E33BBB-E3B7-4410-9966-86DCB8BE6CBB}" autoFormatId="16" applyNumberFormats="0" applyBorderFormats="0" applyFontFormats="0" applyPatternFormats="0" applyAlignmentFormats="0" applyWidthHeightFormats="0">
  <queryTableRefresh nextId="10">
    <queryTableFields count="5">
      <queryTableField id="7" name="Size group" tableColumnId="1"/>
      <queryTableField id="4" name="2022" tableColumnId="4"/>
      <queryTableField id="3" name="2023" tableColumnId="3"/>
      <queryTableField id="2" name="2024" tableColumnId="2"/>
      <queryTableField id="8" name="Filtered Rows8.Order" tableColumnId="5"/>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9" connectionId="13" xr16:uid="{93AB20B7-75F1-4C0E-87F8-5EDCB9800549}" autoFormatId="16" applyNumberFormats="0" applyBorderFormats="0" applyFontFormats="0" applyPatternFormats="0" applyAlignmentFormats="0" applyWidthHeightFormats="0">
  <queryTableRefresh nextId="14">
    <queryTableFields count="5">
      <queryTableField id="1" name="RP_Name" tableColumnId="1"/>
      <queryTableField id="2" name="All social stock owned" tableColumnId="2"/>
      <queryTableField id="10" name="Headline Social Housing CPU (£) 2023" tableColumnId="3"/>
      <queryTableField id="11" name="Headline Social Housing CPU (£) 2024" tableColumnId="4"/>
      <queryTableField id="5" name="change in HSHC" tableColumnId="5"/>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_10" connectionId="14" xr16:uid="{049DE562-9E5E-49E8-8F60-C030D053305C}" autoFormatId="16" applyNumberFormats="0" applyBorderFormats="0" applyFontFormats="0" applyPatternFormats="0" applyAlignmentFormats="0" applyWidthHeightFormats="0">
  <queryTableRefresh nextId="14">
    <queryTableFields count="5">
      <queryTableField id="1" name="RP_Name" tableColumnId="1"/>
      <queryTableField id="2" name="All social stock owned" tableColumnId="2"/>
      <queryTableField id="10" name="Headline Social Housing CPU (£) 2023" tableColumnId="3"/>
      <queryTableField id="11" name="Headline Social Housing CPU (£) 2024" tableColumnId="4"/>
      <queryTableField id="5" name="change in HSHC"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6" xr16:uid="{DCEC3D8D-CE50-4996-97D6-2C8A72714B58}" autoFormatId="16" applyNumberFormats="0" applyBorderFormats="0" applyFontFormats="0" applyPatternFormats="0" applyAlignmentFormats="0" applyWidthHeightFormats="0">
  <queryTableRefresh nextId="12">
    <queryTableFields count="11">
      <queryTableField id="1" name="Measure" tableColumnId="1"/>
      <queryTableField id="2" name="Year" tableColumnId="2"/>
      <queryTableField id="3" name="Reinvestment (%)" tableColumnId="3"/>
      <queryTableField id="4" name="New supply (Social) (%)" tableColumnId="4"/>
      <queryTableField id="5" name="New supply (Non-Social) (%)" tableColumnId="5"/>
      <queryTableField id="6" name="Gearing (%)" tableColumnId="6"/>
      <queryTableField id="7" name="EBITDA MRI Interest Cover (%)" tableColumnId="7"/>
      <queryTableField id="8" name="Headline Social Housing CPU (£)" tableColumnId="8"/>
      <queryTableField id="9" name="Operating Margin (Social) (%)" tableColumnId="9"/>
      <queryTableField id="10" name="Operating Margin (Overall) (%)" tableColumnId="10"/>
      <queryTableField id="11" name="Return on Capital Employed (ROCE) (%)" tableColumnId="11"/>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_11" connectionId="15" xr16:uid="{8F100040-641B-48F8-AC4B-5230656C0E49}" autoFormatId="16" applyNumberFormats="0" applyBorderFormats="0" applyFontFormats="0" applyPatternFormats="0" applyAlignmentFormats="0" applyWidthHeightFormats="0">
  <queryTableRefresh nextId="14">
    <queryTableFields count="5">
      <queryTableField id="1" name="RP_Name" tableColumnId="1"/>
      <queryTableField id="2" name="All social stock owned" tableColumnId="2"/>
      <queryTableField id="10" name="Headline Social Housing CPU (£) 2024" tableColumnId="3"/>
      <queryTableField id="11" name="Headline Social Housing CPU (£) 2023" tableColumnId="4"/>
      <queryTableField id="5" name="change in HSHC" tableColumnId="5"/>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_12" connectionId="16" xr16:uid="{FF01B702-E421-4AAD-B45B-D260B2606E7B}" autoFormatId="16" applyNumberFormats="0" applyBorderFormats="0" applyFontFormats="0" applyPatternFormats="0" applyAlignmentFormats="0" applyWidthHeightFormats="0">
  <queryTableRefresh nextId="5">
    <queryTableFields count="4">
      <queryTableField id="1" name="Region" tableColumnId="1"/>
      <queryTableField id="2" name="2022" tableColumnId="2"/>
      <queryTableField id="3" name="2023" tableColumnId="3"/>
      <queryTableField id="4" name="2024" tableColumnId="4"/>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_13" connectionId="17" xr16:uid="{E10A2027-0A5E-4D3A-8D1E-DFA67A90CC08}" autoFormatId="16" applyNumberFormats="0" applyBorderFormats="0" applyFontFormats="0" applyPatternFormats="0" applyAlignmentFormats="0" applyWidthHeightFormats="0">
  <queryTableRefresh nextId="9">
    <queryTableFields count="4">
      <queryTableField id="1" name="Region" tableColumnId="1"/>
      <queryTableField id="5" name="2023 ROCE % median" tableColumnId="2"/>
      <queryTableField id="6" name="2024 ROCE % median" tableColumnId="3"/>
      <queryTableField id="4" name="Operating margin (overall) % weighted average" tableColumnId="4"/>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_13" connectionId="18" xr16:uid="{9A63AB31-F4A7-4772-A589-0939E58EA858}" autoFormatId="16" applyNumberFormats="0" applyBorderFormats="0" applyFontFormats="0" applyPatternFormats="0" applyAlignmentFormats="0" applyWidthHeightFormats="0">
  <queryTableRefresh nextId="10">
    <queryTableFields count="7">
      <queryTableField id="1" name="Region" tableColumnId="1"/>
      <queryTableField id="6" name="Year" tableColumnId="6"/>
      <queryTableField id="7" name="HSHC" tableColumnId="7"/>
      <queryTableField id="2" name="Maintenance and Major Repairs" tableColumnId="2"/>
      <queryTableField id="3" name="Management Costs" tableColumnId="3"/>
      <queryTableField id="4" name="Service Charges" tableColumnId="4"/>
      <queryTableField id="5" name="Other Costs" tableColumnId="5"/>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6" connectionId="19" xr16:uid="{2A59A4F4-D9F8-4BBD-AE42-C732FB501917}" autoFormatId="16" applyNumberFormats="0" applyBorderFormats="0" applyFontFormats="0" applyPatternFormats="0" applyAlignmentFormats="0" applyWidthHeightFormats="0">
  <queryTableRefresh nextId="67">
    <queryTableFields count="4">
      <queryTableField id="59" name="Measure" tableColumnId="1"/>
      <queryTableField id="49" name="2022" tableColumnId="44"/>
      <queryTableField id="50" name="2023" tableColumnId="45"/>
      <queryTableField id="51" name="2024" tableColumnId="46"/>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5" connectionId="20" xr16:uid="{9C31E765-8B1D-4D26-A3B3-81AB5A53B5D0}" autoFormatId="16" applyNumberFormats="0" applyBorderFormats="0" applyFontFormats="0" applyPatternFormats="0" applyAlignmentFormats="0" applyWidthHeightFormats="0">
  <queryTableRefresh nextId="13">
    <queryTableFields count="4">
      <queryTableField id="1" name="Measure" tableColumnId="1"/>
      <queryTableField id="2" name="2022" tableColumnId="2"/>
      <queryTableField id="3" name="2023" tableColumnId="3"/>
      <queryTableField id="4" name="2024" tableColumnId="4"/>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6" connectionId="21" xr16:uid="{591BEC7F-E034-4935-9BE7-8F0B68AAE20F}" autoFormatId="16" applyNumberFormats="0" applyBorderFormats="0" applyFontFormats="0" applyPatternFormats="0" applyAlignmentFormats="0" applyWidthHeightFormats="0">
  <queryTableRefresh nextId="23">
    <queryTableFields count="10">
      <queryTableField id="13" name="Attribute" tableColumnId="1"/>
      <queryTableField id="14" name="2016" tableColumnId="2"/>
      <queryTableField id="15" name="2017" tableColumnId="3"/>
      <queryTableField id="16" name="2018" tableColumnId="4"/>
      <queryTableField id="17" name="2019" tableColumnId="5"/>
      <queryTableField id="6" name="2020" tableColumnId="6"/>
      <queryTableField id="7" name="2021" tableColumnId="7"/>
      <queryTableField id="8" name="2022" tableColumnId="8"/>
      <queryTableField id="9" name="2023" tableColumnId="9"/>
      <queryTableField id="10" name="2024" tableColumnId="1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3" connectionId="22" xr16:uid="{B25D1903-4A06-43F9-91F3-08D15CB7076A}" autoFormatId="16" applyNumberFormats="0" applyBorderFormats="0" applyFontFormats="0" applyPatternFormats="0" applyAlignmentFormats="0" applyWidthHeightFormats="0">
  <queryTableRefresh nextId="20">
    <queryTableFields count="7">
      <queryTableField id="10" name="Costs per unit" tableColumnId="1"/>
      <queryTableField id="2" name="2022" tableColumnId="2"/>
      <queryTableField id="3" name="2023" tableColumnId="3"/>
      <queryTableField id="4" name="2024" tableColumnId="4"/>
      <queryTableField id="7" name="2022-23 % change" tableColumnId="7"/>
      <queryTableField id="5" name="2023-24 % change" tableColumnId="5"/>
      <queryTableField id="6" name="2022-24 % change" tableColumnId="6"/>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5" connectionId="23" xr16:uid="{6D1826FC-2397-4C08-A30E-6139220BA8A6}" autoFormatId="16" applyNumberFormats="0" applyBorderFormats="0" applyFontFormats="0" applyPatternFormats="0" applyAlignmentFormats="0" applyWidthHeightFormats="0">
  <queryTableRefresh nextId="15">
    <queryTableFields count="14">
      <queryTableField id="1" name="Sub-sector" tableColumnId="1"/>
      <queryTableField id="2" name="Measure" tableColumnId="2"/>
      <queryTableField id="3" name="No of providers" tableColumnId="3"/>
      <queryTableField id="4" name="% of sector (social units owned)" tableColumnId="4"/>
      <queryTableField id="5" name="Reinvestment (%)" tableColumnId="5"/>
      <queryTableField id="6" name="New supply (Social) (%)" tableColumnId="6"/>
      <queryTableField id="7" name="New supply (Non-Social) (%)" tableColumnId="7"/>
      <queryTableField id="8" name="Gearing (%)" tableColumnId="8"/>
      <queryTableField id="9" name="EBITDA MRI Interest Cover (%)" tableColumnId="9"/>
      <queryTableField id="10" name="Headline Social Housing CPU (£)" tableColumnId="10"/>
      <queryTableField id="11" name="Operating Margin (Social) (%)" tableColumnId="11"/>
      <queryTableField id="12" name="Operating Margin (Overall) (%)" tableColumnId="12"/>
      <queryTableField id="13" name="Return on Capital Employed (ROCE) (%)" tableColumnId="13"/>
      <queryTableField id="14" name="Variable_type" tableColumnId="14"/>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6" connectionId="25" xr16:uid="{448FB3BD-DA02-4BDD-A18D-9B2A367EE6EB}" autoFormatId="16" applyNumberFormats="0" applyBorderFormats="0" applyFontFormats="0" applyPatternFormats="0" applyAlignmentFormats="0" applyWidthHeightFormats="0">
  <queryTableRefresh nextId="33">
    <queryTableFields count="19">
      <queryTableField id="25" name="Sub-sector" tableColumnId="15"/>
      <queryTableField id="2" name="Measure" tableColumnId="2"/>
      <queryTableField id="3" name="Year" tableColumnId="3"/>
      <queryTableField id="4" name="No of providers" tableColumnId="4"/>
      <queryTableField id="5" name="% of sector (social units owned)" tableColumnId="5"/>
      <queryTableField id="6" name="Reinvestment (%)" tableColumnId="6"/>
      <queryTableField id="7" name="New supply (Social) (%)" tableColumnId="7"/>
      <queryTableField id="8" name="New supply (Non-Social) (%)" tableColumnId="8"/>
      <queryTableField id="9" name="Gearing (%)" tableColumnId="9"/>
      <queryTableField id="10" name="EBITDA MRI Interest Cover (%)" tableColumnId="10"/>
      <queryTableField id="11" name="Headline Social Housing CPU (£)" tableColumnId="11"/>
      <queryTableField id="12" name="Operating Margin (Social) (%)" tableColumnId="12"/>
      <queryTableField id="13" name="Operating Margin (Overall) (%)" tableColumnId="13"/>
      <queryTableField id="14" name="Return on Capital Employed (ROCE) (%)" tableColumnId="14"/>
      <queryTableField id="31" name="Variable_type" tableColumnId="19"/>
      <queryTableField id="27" name="Other Costs" tableColumnId="1"/>
      <queryTableField id="28" name="Management Costs" tableColumnId="16"/>
      <queryTableField id="29" name="Maintenance and Major Repairs" tableColumnId="17"/>
      <queryTableField id="30" name="Service Charges" tableColumnId="18"/>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9" connectionId="26" xr16:uid="{598BB218-61E2-4B89-8BCF-19298062EE72}" autoFormatId="16" applyNumberFormats="0" applyBorderFormats="0" applyFontFormats="0" applyPatternFormats="0" applyAlignmentFormats="0" applyWidthHeightFormats="0">
  <queryTableRefresh nextId="182">
    <queryTableFields count="19">
      <queryTableField id="153" name="Size groupings" tableColumnId="25"/>
      <queryTableField id="26" name="Year" tableColumnId="26"/>
      <queryTableField id="154" name="% of sector (social units owned)" tableColumnId="27"/>
      <queryTableField id="29" name="All social stock owned" tableColumnId="29"/>
      <queryTableField id="155" name="% of homes SH" tableColumnId="28"/>
      <queryTableField id="156" name="% of homes HOP" tableColumnId="30"/>
      <queryTableField id="157" name="% of homes in East Midlands" tableColumnId="31"/>
      <queryTableField id="158" name="% of homes in East of England" tableColumnId="32"/>
      <queryTableField id="159" name="% of homes in London" tableColumnId="33"/>
      <queryTableField id="160" name="% of homes in North East" tableColumnId="34"/>
      <queryTableField id="161" name="% of homes in North West" tableColumnId="35"/>
      <queryTableField id="162" name="% of homes in South East" tableColumnId="36"/>
      <queryTableField id="163" name="% of homes in South West" tableColumnId="37"/>
      <queryTableField id="164" name="% of homes in West Midlands" tableColumnId="38"/>
      <queryTableField id="165" name="% of homes in Yorkshire &amp; the Humber" tableColumnId="39"/>
      <queryTableField id="77" name="Average stock age" tableColumnId="13"/>
      <queryTableField id="166" name="House/bungalow - % of owned social stock" tableColumnId="40"/>
      <queryTableField id="167" name="Blocks less than 7 storeys - % of owned social stock" tableColumnId="41"/>
      <queryTableField id="168" name="Blocks at least 7 storeys - % of owned social stock" tableColumnId="4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3.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FC3E71-46F8-4DB6-A6F5-BC8086D66B5B}" name="vfm_metrics_inputs" displayName="vfm_metrics_inputs" ref="A1:B26" tableType="queryTable" totalsRowShown="0">
  <tableColumns count="2">
    <tableColumn id="1" xr3:uid="{DAFD03C7-38BE-4A59-BA53-9C0CE85B686A}" uniqueName="1" name="Parameter" queryTableFieldId="7"/>
    <tableColumn id="2" xr3:uid="{9FB58C0A-2946-4A49-91F9-10524BCB11AE}" uniqueName="2" name="Location" queryTableFieldId="8"/>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0F12FB-F53D-406A-AADC-11763A49DA08}" name="Table_7C_HSHC_PT" displayName="Table_7C_HSHC_PT" ref="A1:I52" tableType="queryTable" totalsRowShown="0" headerRowDxfId="248">
  <autoFilter ref="A1:I52" xr:uid="{AD0F12FB-F53D-406A-AADC-11763A49DA08}"/>
  <tableColumns count="9">
    <tableColumn id="38" xr3:uid="{DDE4A30D-158A-43CC-9C6A-2B42B3D8A0F6}" uniqueName="38" name="Sub-sector" queryTableFieldId="38"/>
    <tableColumn id="39" xr3:uid="{510FD773-183F-4235-9F36-F8E4AF4EE2B4}" uniqueName="39" name="Year" queryTableFieldId="39"/>
    <tableColumn id="49" xr3:uid="{DC7F1E7F-5E6E-426D-96C3-70FEBCD7A017}" uniqueName="49" name="No of providers" queryTableFieldId="49"/>
    <tableColumn id="1" xr3:uid="{CD1428C4-C895-4B17-BCE2-58B03F7DE0A0}" uniqueName="1" name="Headline Social Housing CPU (median) (£)" queryTableFieldId="57"/>
    <tableColumn id="2" xr3:uid="{CBB9F77B-76E1-4152-A61C-6FC05D0D58D9}" uniqueName="2" name="Headline Social Housing CPU (weighted average) (£)" queryTableFieldId="58"/>
    <tableColumn id="3" xr3:uid="{4381788A-49AD-428F-BE5F-E953BE0597C8}" uniqueName="3" name="Maintenance and Major Repairs CPU (weighted average)) (£)" queryTableFieldId="59"/>
    <tableColumn id="4" xr3:uid="{408F990E-91B0-4D9F-AC3D-01472F1B2653}" uniqueName="4" name="Management Costs CPU (weighted average) (£)" queryTableFieldId="60"/>
    <tableColumn id="5" xr3:uid="{C94661C6-4EDC-4237-B4A9-76A4C178EBCA}" uniqueName="5" name="Service Charges CPU (weighted average) (£)" queryTableFieldId="61"/>
    <tableColumn id="6" xr3:uid="{39A665BD-6E04-4F02-BBA9-BA65462858AC}" uniqueName="6" name="Other Costs CPU (weighted average) (£)" queryTableFieldId="62"/>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0F4AF22-163B-4A03-8BDA-CC87FE6FA77E}" name="Table_7D_Reinvest_ASA" displayName="Table_7D_Reinvest_ASA" ref="A1:K41" tableType="queryTable" totalsRowShown="0" headerRowDxfId="247">
  <tableColumns count="11">
    <tableColumn id="1" xr3:uid="{104650B7-D5AE-472D-AF59-58343D41C891}" uniqueName="1" name="Sub-sector" queryTableFieldId="1"/>
    <tableColumn id="2" xr3:uid="{45EF5393-C70E-4916-BCEB-706AA6EE68D6}" uniqueName="2" name="Year" queryTableFieldId="2"/>
    <tableColumn id="5" xr3:uid="{B6C0019C-930C-4C4A-A77C-061DF1913E12}" uniqueName="5" name="No of providers" queryTableFieldId="10" dataDxfId="246"/>
    <tableColumn id="8" xr3:uid="{9C8BD89B-3426-42C7-BA75-4C746381D951}" uniqueName="8" name="Reinvestment (median) (%)" queryTableFieldId="28" dataDxfId="245" dataCellStyle="Per cent"/>
    <tableColumn id="11" xr3:uid="{18922909-C6F4-49C5-88D4-B274B51B6F3A}" uniqueName="11" name="Reinvestment (weighted average) (%)" queryTableFieldId="29" dataDxfId="244" dataCellStyle="Per cent"/>
    <tableColumn id="9" xr3:uid="{708C43F5-C0F9-4F31-B4A3-A34386018ED4}" uniqueName="9" name="Works to Existing (weighted average)" queryTableFieldId="20" dataDxfId="243" dataCellStyle="Per cent"/>
    <tableColumn id="10" xr3:uid="{9C880C07-F54C-44F7-845C-C9862A506682}" uniqueName="10" name="Development and Other (weighted average)" queryTableFieldId="21" dataDxfId="242" dataCellStyle="Per cent"/>
    <tableColumn id="3" xr3:uid="{0633A43E-9D2A-407A-9DA3-2C36CE51F253}" uniqueName="3" name="Reinvestment per unit (£k)" queryTableFieldId="32" dataDxfId="241" dataCellStyle="Per cent"/>
    <tableColumn id="4" xr3:uid="{B0EA45CB-A6AD-4E53-9DA9-C8CA8018716A}" uniqueName="4" name="Works to Existing per unit (£k)" queryTableFieldId="33" dataDxfId="240" dataCellStyle="Per cent"/>
    <tableColumn id="6" xr3:uid="{668AAEC3-C1AC-4237-9906-1321C51B8EDC}" uniqueName="6" name="Development and Other per unit (£k)" queryTableFieldId="34" dataDxfId="239" dataCellStyle="Per cent"/>
    <tableColumn id="7" xr3:uid="{C8591587-6773-42DF-BAF0-6B40D0A9C44C}" uniqueName="7" name="Avg property value (£k)" queryTableFieldId="27" dataDxfId="238" dataCellStyle="Per cent"/>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551CE54-C57D-49E7-BC79-2CACFC62DF57}" name="Table_8_Summary_region" displayName="Table_8_Summary_region" ref="A1:L12" tableType="queryTable" totalsRowShown="0" headerRowDxfId="237">
  <tableColumns count="12">
    <tableColumn id="1" xr3:uid="{D5B49151-E68F-44F9-958A-B21A64F9E250}" uniqueName="1" name="Region" queryTableFieldId="13" dataCellStyle="Per cent"/>
    <tableColumn id="2" xr3:uid="{01936F21-8249-452A-8BCF-3B1F93CDA9E9}" uniqueName="2" name="No of providers" queryTableFieldId="2"/>
    <tableColumn id="3" xr3:uid="{66A21D1D-86B7-4ED7-B5AB-45199F5E012D}" uniqueName="3" name="% of sector (social units owned)" queryTableFieldId="3" dataDxfId="236" dataCellStyle="Per cent"/>
    <tableColumn id="4" xr3:uid="{9508EE1D-E45F-4E00-97E1-474FDEA27140}" uniqueName="4" name="Reinvestment (%)" queryTableFieldId="4" dataDxfId="235" dataCellStyle="Per cent"/>
    <tableColumn id="5" xr3:uid="{75A308E9-A12B-44AA-9730-451E06BD63FD}" uniqueName="5" name="New supply (Social) (%)" queryTableFieldId="5" dataDxfId="234" dataCellStyle="Per cent"/>
    <tableColumn id="6" xr3:uid="{BC3FFE30-A6C3-4233-8A21-19A79D85E1A0}" uniqueName="6" name="New supply (Non-Social) (%)" queryTableFieldId="6" dataDxfId="233" dataCellStyle="Per cent"/>
    <tableColumn id="7" xr3:uid="{E5C3DE5A-BC61-4A94-B3ED-852AF13DB04F}" uniqueName="7" name="Gearing (%)" queryTableFieldId="7" dataDxfId="232" dataCellStyle="Per cent"/>
    <tableColumn id="8" xr3:uid="{31214875-53ED-4EAF-851D-C2058926CCD5}" uniqueName="8" name="EBITDA MRI Interest Cover (%)" queryTableFieldId="8" dataDxfId="231" dataCellStyle="Per cent"/>
    <tableColumn id="9" xr3:uid="{DAF1E97C-5F3B-446D-AE13-F85C6B68E70D}" uniqueName="9" name="Headline Social Housing CPU (£)" queryTableFieldId="9" dataDxfId="230" dataCellStyle="Currency"/>
    <tableColumn id="10" xr3:uid="{4939C4FD-35E5-4F41-88B2-64F68E24818F}" uniqueName="10" name="Operating Margin (Social) (%)" queryTableFieldId="10" dataDxfId="229" dataCellStyle="Per cent"/>
    <tableColumn id="11" xr3:uid="{BC75D60C-4743-44DD-B616-FC5248841826}" uniqueName="11" name="Operating Margin (Overall) (%)" queryTableFieldId="11" dataDxfId="228" dataCellStyle="Per cent"/>
    <tableColumn id="12" xr3:uid="{CC4A5E62-2692-4F6E-B650-DEF6E93EE4BC}" uniqueName="12" name="Return on Capital Employed (ROCE) (%)" queryTableFieldId="12" dataDxfId="227" dataCellStyle="Per cent"/>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239DF7-F563-4AFF-936F-229560F8AA74}" name="Table_9_Summary_region_3y" displayName="Table_9_Summary_region_3y" ref="A1:M16" tableType="queryTable" totalsRowShown="0">
  <autoFilter ref="A1:M16" xr:uid="{1D239DF7-F563-4AFF-936F-229560F8AA74}"/>
  <tableColumns count="13">
    <tableColumn id="1" xr3:uid="{A72E33B6-9176-4B02-A34C-26C5610F950A}" uniqueName="1" name="Measure" queryTableFieldId="16" dataDxfId="226" dataCellStyle="Per cent"/>
    <tableColumn id="2" xr3:uid="{0309AE40-7B57-4AFB-AB45-C811179F730A}" uniqueName="2" name="Year" queryTableFieldId="2"/>
    <tableColumn id="3" xr3:uid="{2867267A-2B75-4805-A09D-6A3A1B96B1F1}" uniqueName="3" name="England" queryTableFieldId="3" dataDxfId="225" dataCellStyle="Per cent"/>
    <tableColumn id="4" xr3:uid="{CDDCE722-7C8D-4E54-9D35-AFA8F345210E}" uniqueName="4" name="London" queryTableFieldId="4" dataDxfId="224" dataCellStyle="Per cent"/>
    <tableColumn id="5" xr3:uid="{43276A4B-F8F7-4317-BC50-AD8E39A98304}" uniqueName="5" name="Mixed" queryTableFieldId="5" dataDxfId="223" dataCellStyle="Per cent"/>
    <tableColumn id="6" xr3:uid="{3B564089-DDA6-47BE-BDE0-D5EFF4A115C8}" uniqueName="6" name="South East" queryTableFieldId="6" dataDxfId="222" dataCellStyle="Per cent"/>
    <tableColumn id="7" xr3:uid="{6EF3809D-D80C-4350-8121-C00CC88D6E37}" uniqueName="7" name="South West" queryTableFieldId="7" dataDxfId="221" dataCellStyle="Per cent"/>
    <tableColumn id="8" xr3:uid="{AD588754-6C13-4180-B511-02A232757E0C}" uniqueName="8" name="East Midlands" queryTableFieldId="8" dataDxfId="220" dataCellStyle="Per cent"/>
    <tableColumn id="9" xr3:uid="{AE340BEF-594F-476C-977E-D705F2656E89}" uniqueName="9" name="West Midlands" queryTableFieldId="9" dataDxfId="219" dataCellStyle="Per cent"/>
    <tableColumn id="10" xr3:uid="{2C32B70A-928A-4666-B307-44C398DE5808}" uniqueName="10" name="East of England" queryTableFieldId="10" dataDxfId="218" dataCellStyle="Per cent"/>
    <tableColumn id="12" xr3:uid="{A0693587-6EDC-4422-8A44-EFD5359127B6}" uniqueName="12" name="North West" queryTableFieldId="12" dataDxfId="217" dataCellStyle="Per cent"/>
    <tableColumn id="11" xr3:uid="{95AB45BC-C5E0-46B8-811B-EA4E9EC821A1}" uniqueName="11" name="North East" queryTableFieldId="11" dataDxfId="216" dataCellStyle="Per cent"/>
    <tableColumn id="13" xr3:uid="{AD43E42C-3C6C-4432-8F96-C9475F4BC821}" uniqueName="13" name="Yorkshire &amp; the Humber" queryTableFieldId="13" dataDxfId="215" dataCellStyle="Per cent"/>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F761F91-3875-41B2-B68A-734B755701EF}" name="Table_10A_Reinvestment_region" displayName="Table_10A_Reinvestment_region" ref="A1:I12" tableType="queryTable" totalsRowShown="0" headerRowDxfId="214">
  <tableColumns count="9">
    <tableColumn id="1" xr3:uid="{85B66B89-3C78-4229-86CD-90F59E2888A5}" uniqueName="1" name="Region" queryTableFieldId="1" dataDxfId="213"/>
    <tableColumn id="2" xr3:uid="{EDC251D7-79AC-46BA-8EFD-993F82B1F6D5}" uniqueName="2" name="Reinvestment (median) (%)" queryTableFieldId="21" dataCellStyle="Currency"/>
    <tableColumn id="3" xr3:uid="{0F900E7C-5E8E-4D9D-AAEA-9EC872C49776}" uniqueName="3" name="Reinvestment (weighted average) (%)" queryTableFieldId="22" dataCellStyle="Currency"/>
    <tableColumn id="4" xr3:uid="{9B34EFB4-A9E8-43EF-8E32-DAFFFDB04165}" uniqueName="4" name="Works to Existing (weighted average) (%)" queryTableFieldId="23" dataCellStyle="Currency"/>
    <tableColumn id="5" xr3:uid="{A030FDFC-0C2A-4F34-A8FA-39DC376FA562}" uniqueName="5" name="Development &amp; Other (weighted average) (%)" queryTableFieldId="24" dataCellStyle="Currency"/>
    <tableColumn id="6" xr3:uid="{5C9E5A48-E54C-4C75-9735-773DCF9E9815}" uniqueName="6" name="Reinvestment per unit (£k)" queryTableFieldId="31" dataCellStyle="Currency"/>
    <tableColumn id="7" xr3:uid="{77FEADFD-43C4-4788-99DE-3C247CE7685B}" uniqueName="7" name="Works to Existing per unit (£k)" queryTableFieldId="32" dataCellStyle="Currency"/>
    <tableColumn id="8" xr3:uid="{98F634C0-9287-44D5-BDE6-9F9D3FCF575F}" uniqueName="8" name="Development &amp; Other per unit (£k)" queryTableFieldId="33" dataCellStyle="Currency"/>
    <tableColumn id="9" xr3:uid="{45B36AF7-7A04-4248-991B-7E14F77E0406}" uniqueName="9" name="Average Property Value (£k)" queryTableFieldId="18" dataDxfId="212" dataCellStyle="Currency"/>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7690B32-8171-4F87-994A-FA0ADDD158BA}" name="Table_11_New_Supply_Region" displayName="Table_11_New_Supply_Region" ref="A1:E12" tableType="queryTable" totalsRowShown="0">
  <autoFilter ref="A1:E12" xr:uid="{F7690B32-8171-4F87-994A-FA0ADDD158BA}"/>
  <tableColumns count="5">
    <tableColumn id="1" xr3:uid="{C3F40293-D0D7-432C-A57F-2D2BAE0511AA}" uniqueName="1" name="Region" queryTableFieldId="1"/>
    <tableColumn id="2" xr3:uid="{993B205F-F883-4110-8B3C-E08F3DD4C0DF}" uniqueName="2" name="New supply social (%)" queryTableFieldId="6" dataDxfId="211" dataCellStyle="Per cent"/>
    <tableColumn id="3" xr3:uid="{CB8ECA7E-C6A9-47A0-B83D-5BECE4A07938}" uniqueName="3" name="New supply social (units)" queryTableFieldId="7"/>
    <tableColumn id="4" xr3:uid="{DFF38E22-E5C8-407F-AA9A-333D676EA7DF}" uniqueName="4" name="New supply non-social (%)" queryTableFieldId="8" dataDxfId="210" dataCellStyle="Per cent"/>
    <tableColumn id="5" xr3:uid="{EA7340E5-A574-4FB9-AABB-4C6E63ED7144}" uniqueName="5" name="New supply non-social (units)" queryTableFieldId="9"/>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BC2FD32-6C10-4AB6-A991-6A8BD4576A90}" name="Table_11B_New_Supply_Region_WA" displayName="Table_11B_New_Supply_Region_WA" ref="A1:D12" tableType="queryTable" totalsRowShown="0">
  <autoFilter ref="A1:D12" xr:uid="{0BC2FD32-6C10-4AB6-A991-6A8BD4576A90}"/>
  <tableColumns count="4">
    <tableColumn id="1" xr3:uid="{A14201A4-E499-405F-88E4-7F31E8378700}" uniqueName="1" name="Region" queryTableFieldId="1"/>
    <tableColumn id="2" xr3:uid="{496D6988-E595-4CDC-BB1C-E23810D64FE7}" uniqueName="2" name="2022" queryTableFieldId="4" dataDxfId="209" dataCellStyle="Per cent"/>
    <tableColumn id="3" xr3:uid="{21259330-3010-4809-8FCF-7BF5C14B05EE}" uniqueName="3" name="2023" queryTableFieldId="5" dataDxfId="208" dataCellStyle="Per cent"/>
    <tableColumn id="4" xr3:uid="{D27E2383-9E83-4F82-AEA3-9039BF35786E}" uniqueName="4" name="2024" queryTableFieldId="6" dataDxfId="207" dataCellStyle="Per cent"/>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316E4B6-EEEC-425C-BC20-FEA83E971A26}" name="Table_12_Perc_by_size" displayName="Table_12_Perc_by_size" ref="A1:E7" tableType="queryTable" totalsRowShown="0">
  <autoFilter ref="A1:E7" xr:uid="{3316E4B6-EEEC-425C-BC20-FEA83E971A26}"/>
  <tableColumns count="5">
    <tableColumn id="1" xr3:uid="{8D5146AF-60E6-49CC-8881-CC1EC3A5A842}" uniqueName="1" name="Size group" queryTableFieldId="7" dataCellStyle="Per cent"/>
    <tableColumn id="4" xr3:uid="{6A5EAEC3-6673-4B15-80FD-7A8463512F12}" uniqueName="4" name="2022" queryTableFieldId="4" dataDxfId="206" dataCellStyle="Per cent"/>
    <tableColumn id="3" xr3:uid="{D6772CE2-A32B-4F04-9C31-0CE7BA6D30F2}" uniqueName="3" name="2023" queryTableFieldId="3" dataDxfId="205" dataCellStyle="Per cent"/>
    <tableColumn id="2" xr3:uid="{09C85D5E-50C1-4CE4-9553-5F5F3EB61A75}" uniqueName="2" name="2024" queryTableFieldId="2" dataDxfId="204" dataCellStyle="Per cent"/>
    <tableColumn id="5" xr3:uid="{47AF79AE-CD59-4703-AB74-D57F0FB52D3F}" uniqueName="5" name="Filtered Rows8.Order" queryTableFieldId="8" dataCellStyle="Per cent"/>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9AAD928-5649-4FE9-B986-BF95E1EDFD32}" name="Table_13A_HSHC_GN" displayName="Table_13A_HSHC_GN" ref="A1:E175" tableType="queryTable" totalsRowShown="0">
  <autoFilter ref="A1:E175" xr:uid="{69AAD928-5649-4FE9-B986-BF95E1EDFD32}"/>
  <tableColumns count="5">
    <tableColumn id="1" xr3:uid="{E530279A-465E-449F-8EB6-5084BEBC0647}" uniqueName="1" name="RP_Name" queryTableFieldId="1"/>
    <tableColumn id="2" xr3:uid="{45D359F7-1701-40DD-885E-A30CF44A2ABB}" uniqueName="2" name="All social stock owned" queryTableFieldId="2"/>
    <tableColumn id="3" xr3:uid="{639EFEEC-96DA-4850-AF5A-F077DA8657F0}" uniqueName="3" name="Headline Social Housing CPU (£) 2023" queryTableFieldId="10"/>
    <tableColumn id="4" xr3:uid="{E969F9EA-80BC-4991-945B-7EBCF946D975}" uniqueName="4" name="Headline Social Housing CPU (£) 2024" queryTableFieldId="11"/>
    <tableColumn id="5" xr3:uid="{50255E76-E3F0-4F61-A9AA-28DFE15CAFA3}" uniqueName="5" name="change in HSHC" queryTableFieldId="5" dataDxfId="203"/>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6CB5501-FF83-48C4-AAF7-AD0141AA3EA4}" name="Table_13B_HSHC_HOP" displayName="Table_13B_HSHC_HOP" ref="A1:E6" tableType="queryTable" totalsRowShown="0">
  <autoFilter ref="A1:E6" xr:uid="{56CB5501-FF83-48C4-AAF7-AD0141AA3EA4}"/>
  <tableColumns count="5">
    <tableColumn id="1" xr3:uid="{371C6E0D-396F-498F-9EF6-A19991697EBA}" uniqueName="1" name="RP_Name" queryTableFieldId="1"/>
    <tableColumn id="2" xr3:uid="{E11F952F-625D-4120-B485-C76DDA346A6D}" uniqueName="2" name="All social stock owned" queryTableFieldId="2"/>
    <tableColumn id="3" xr3:uid="{44142499-AB79-4B1F-B36C-061BF36B6CFE}" uniqueName="3" name="Headline Social Housing CPU (£) 2023" queryTableFieldId="10"/>
    <tableColumn id="4" xr3:uid="{937F2BE7-D6D8-4B9E-8E75-D571182A0975}" uniqueName="4" name="Headline Social Housing CPU (£) 2024" queryTableFieldId="11"/>
    <tableColumn id="5" xr3:uid="{2C0D837F-C5BE-4870-B493-194D0EAEF055}" uniqueName="5" name="change in HSHC" queryTableFieldId="5" dataDxfId="20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1E5814-7AEF-45B7-9058-D4DEE68B99A9}" name="Table_1_Sector_Summary" displayName="Table_1_Sector_Summary" ref="A1:K13" tableType="queryTable" totalsRowShown="0" headerRowDxfId="313">
  <tableColumns count="11">
    <tableColumn id="1" xr3:uid="{173750D3-5B33-42EE-AD59-6A31D254F438}" uniqueName="1" name="Measure" queryTableFieldId="1" dataDxfId="312"/>
    <tableColumn id="2" xr3:uid="{7C7A810C-F17D-4B41-895A-554C32A286C6}" uniqueName="2" name="Year" queryTableFieldId="2"/>
    <tableColumn id="3" xr3:uid="{E8F04F6F-51F9-49B6-AFFA-D9434A9E38C8}" uniqueName="3" name="Reinvestment (%)" queryTableFieldId="3" dataDxfId="311" dataCellStyle="Per cent"/>
    <tableColumn id="4" xr3:uid="{5383F4F9-ACB2-46E6-9A34-AB6DE231DEC9}" uniqueName="4" name="New supply (Social) (%)" queryTableFieldId="4" dataDxfId="310" dataCellStyle="Per cent"/>
    <tableColumn id="5" xr3:uid="{5CC1BF6B-CE81-410C-9985-3313B273881B}" uniqueName="5" name="New supply (Non-Social) (%)" queryTableFieldId="5" dataDxfId="309" dataCellStyle="Per cent"/>
    <tableColumn id="6" xr3:uid="{51D38246-E83A-411F-B545-BB1ABEDCF12D}" uniqueName="6" name="Gearing (%)" queryTableFieldId="6" dataDxfId="308" dataCellStyle="Per cent"/>
    <tableColumn id="7" xr3:uid="{47422431-1A3E-4B3D-BB07-8F58198B0F92}" uniqueName="7" name="EBITDA MRI Interest Cover (%)" queryTableFieldId="7" dataDxfId="307" dataCellStyle="Per cent"/>
    <tableColumn id="8" xr3:uid="{F0C7D63E-2906-4015-B59A-7475524F64D4}" uniqueName="8" name="Headline Social Housing CPU (£)" queryTableFieldId="8" dataDxfId="306"/>
    <tableColumn id="9" xr3:uid="{867D9253-86BF-413F-B994-E585498A3F62}" uniqueName="9" name="Operating Margin (Social) (%)" queryTableFieldId="9" dataDxfId="305" dataCellStyle="Per cent"/>
    <tableColumn id="10" xr3:uid="{B97FA79B-16D7-4182-B08A-D2290E49C41C}" uniqueName="10" name="Operating Margin (Overall) (%)" queryTableFieldId="10" dataDxfId="304" dataCellStyle="Per cent"/>
    <tableColumn id="11" xr3:uid="{34173C7F-59BE-4F01-AC0E-6BFBAAD7067A}" uniqueName="11" name="Return on Capital Employed (ROCE) (%)" queryTableFieldId="11" dataDxfId="303" dataCellStyle="Per cent"/>
  </tableColumns>
  <tableStyleInfo name="TableStyleMedium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8DCC397-96E4-4E52-A273-5E28CCB3B0E6}" name="Table_13C_HSHC_SH" displayName="Table_13C_HSHC_SH" ref="A1:E15" tableType="queryTable" totalsRowShown="0">
  <autoFilter ref="A1:E15" xr:uid="{48DCC397-96E4-4E52-A273-5E28CCB3B0E6}"/>
  <tableColumns count="5">
    <tableColumn id="1" xr3:uid="{44775AC9-5AC3-4618-9F28-2B73494F8101}" uniqueName="1" name="RP_Name" queryTableFieldId="1"/>
    <tableColumn id="2" xr3:uid="{60DCD1C2-D8B2-426F-A0D3-D97C1AA3EAD4}" uniqueName="2" name="All social stock owned" queryTableFieldId="2"/>
    <tableColumn id="3" xr3:uid="{C16D80EA-C1A1-4FD5-9F61-D8A2FDF35F7A}" uniqueName="3" name="Headline Social Housing CPU (£) 2024" queryTableFieldId="10"/>
    <tableColumn id="4" xr3:uid="{3D5D6F26-A79E-4F98-B6B0-F96F83C667BB}" uniqueName="4" name="Headline Social Housing CPU (£) 2023" queryTableFieldId="11"/>
    <tableColumn id="5" xr3:uid="{D0123C84-5064-4D93-AD5B-48F3692A5FAB}" uniqueName="5" name="change in HSHC" queryTableFieldId="5" dataDxfId="201"/>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C218454-7C02-4F7F-9F6D-4CE59D332B48}" name="Table_14_Reg_New_Social_supply" displayName="Table_14_Reg_New_Social_supply" ref="A1:D12" tableType="queryTable" totalsRowShown="0">
  <tableColumns count="4">
    <tableColumn id="1" xr3:uid="{594E4E79-689E-4E20-99FE-60737A6D290F}" uniqueName="1" name="Region" queryTableFieldId="1" dataDxfId="200"/>
    <tableColumn id="2" xr3:uid="{AD597C16-5194-459C-80A5-5CF7C3E2F6AD}" uniqueName="2" name="2022" queryTableFieldId="2" dataDxfId="199" dataCellStyle="Per cent"/>
    <tableColumn id="3" xr3:uid="{61B03AEC-A5E9-49A0-88B6-0214D46B80DE}" uniqueName="3" name="2023" queryTableFieldId="3" dataDxfId="198" dataCellStyle="Per cent"/>
    <tableColumn id="4" xr3:uid="{B8DEC4D0-EE9C-4FF2-B0C3-598DB1FA4C61}" uniqueName="4" name="2024" queryTableFieldId="4" dataDxfId="197" dataCellStyle="Per cent"/>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8E4BDFC-0607-4FDD-80C5-3AE0247399BA}" name="Table_15_Reg_ROCE_median" displayName="Table_15_Reg_ROCE_median" ref="A1:D11" tableType="queryTable" totalsRowShown="0">
  <autoFilter ref="A1:D11" xr:uid="{58E4BDFC-0607-4FDD-80C5-3AE0247399BA}"/>
  <tableColumns count="4">
    <tableColumn id="1" xr3:uid="{89C223DF-2031-4B65-8832-C510B860BB15}" uniqueName="1" name="Region" queryTableFieldId="1" dataDxfId="196"/>
    <tableColumn id="2" xr3:uid="{2A5E7079-2E07-4794-B322-EDC13B988629}" uniqueName="2" name="2023 ROCE % median" queryTableFieldId="5" dataDxfId="195" dataCellStyle="Per cent"/>
    <tableColumn id="3" xr3:uid="{3E773644-1BDB-4BFD-93E4-9A8046B7EB2E}" uniqueName="3" name="2024 ROCE % median" queryTableFieldId="6" dataDxfId="194" dataCellStyle="Per cent"/>
    <tableColumn id="4" xr3:uid="{04E4BC34-0F71-46D1-A5D8-9279E9577C84}" uniqueName="4" name="Operating margin (overall) % weighted average" queryTableFieldId="4" dataDxfId="193" dataCellStyle="Per 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419E574-888F-4C19-9664-C7B33DF46973}" name="Table_16_HSHC_Region_Breakdown" displayName="Table_16_HSHC_Region_Breakdown" ref="A1:G34" tableType="queryTable" totalsRowShown="0">
  <autoFilter ref="A1:G34" xr:uid="{9419E574-888F-4C19-9664-C7B33DF46973}"/>
  <tableColumns count="7">
    <tableColumn id="1" xr3:uid="{299D3133-EEDF-46CC-8ECA-ADAC43CC91C5}" uniqueName="1" name="Region" queryTableFieldId="1" dataDxfId="192"/>
    <tableColumn id="6" xr3:uid="{2A26CE74-4172-4C7A-B703-81ACD7104639}" uniqueName="6" name="Year" queryTableFieldId="6"/>
    <tableColumn id="7" xr3:uid="{D99CA91A-0595-424E-A884-7AF8D486BC73}" uniqueName="7" name="HSHC" queryTableFieldId="7" dataDxfId="191"/>
    <tableColumn id="2" xr3:uid="{32162DD4-131B-441F-A93A-185218BCB2C6}" uniqueName="2" name="Maintenance and Major Repairs" queryTableFieldId="2" dataDxfId="190"/>
    <tableColumn id="3" xr3:uid="{E62942BF-0752-435C-B1CB-2A087039C71A}" uniqueName="3" name="Management Costs" queryTableFieldId="3" dataDxfId="189"/>
    <tableColumn id="4" xr3:uid="{86864933-2086-4AF5-B90C-0911C80F3557}" uniqueName="4" name="Service Charges" queryTableFieldId="4" dataDxfId="188"/>
    <tableColumn id="5" xr3:uid="{ECF297E7-6D60-4FE1-93D9-91D7F85BC962}" uniqueName="5" name="Other Costs" queryTableFieldId="5" dataDxfId="187"/>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7B23D17-3A5C-4DF8-875B-806EDF2068BB}" name="Reinvestment" displayName="Reinvestment" ref="A4:D10" totalsRowShown="0" headerRowDxfId="186" dataDxfId="185" dataCellStyle="Per cent">
  <autoFilter ref="A4:D10" xr:uid="{F7B23D17-3A5C-4DF8-875B-806EDF2068BB}">
    <filterColumn colId="0" hiddenButton="1"/>
    <filterColumn colId="1" hiddenButton="1"/>
    <filterColumn colId="2" hiddenButton="1"/>
    <filterColumn colId="3" hiddenButton="1"/>
  </autoFilter>
  <tableColumns count="4">
    <tableColumn id="1" xr3:uid="{7A0D492B-C0D6-4BC0-9A1A-199F5BB2326B}" name="Measure" dataDxfId="184">
      <calculatedColumnFormula>'Table 2 Reinvestment'!A2</calculatedColumnFormula>
    </tableColumn>
    <tableColumn id="2" xr3:uid="{03EF2D5E-D11B-4483-8085-9C3F00318C50}" name="2022" dataDxfId="183" dataCellStyle="Per cent">
      <calculatedColumnFormula>'Table 2 Reinvestment'!B2</calculatedColumnFormula>
    </tableColumn>
    <tableColumn id="3" xr3:uid="{F83800B3-3DEF-4E21-BF7E-B7E69F58A8B0}" name="2023" dataDxfId="182" dataCellStyle="Per cent">
      <calculatedColumnFormula>'Table 2 Reinvestment'!C2</calculatedColumnFormula>
    </tableColumn>
    <tableColumn id="4" xr3:uid="{8F312186-CB6C-4F77-B325-4DB8764C549E}" name="2024" dataDxfId="181" dataCellStyle="Per cent">
      <calculatedColumnFormula>'Table 2 Reinvestment'!D2</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C982A21-33EF-4858-A15F-F5B87BA35F93}" name="New_supply" displayName="New_supply" ref="A4:D10" totalsRowShown="0" headerRowDxfId="180" dataDxfId="179">
  <autoFilter ref="A4:D10" xr:uid="{DC982A21-33EF-4858-A15F-F5B87BA35F93}">
    <filterColumn colId="0" hiddenButton="1"/>
    <filterColumn colId="1" hiddenButton="1"/>
    <filterColumn colId="2" hiddenButton="1"/>
    <filterColumn colId="3" hiddenButton="1"/>
  </autoFilter>
  <tableColumns count="4">
    <tableColumn id="1" xr3:uid="{FAA9D1B1-D2FD-43E2-9452-DE9627BCEF76}" name="Measure" dataDxfId="178">
      <calculatedColumnFormula>'Table 3 New_supply'!A2</calculatedColumnFormula>
    </tableColumn>
    <tableColumn id="2" xr3:uid="{09FAF870-E715-4A22-8994-A2D43F392414}" name="2022" dataDxfId="177">
      <calculatedColumnFormula>'Table 3 New_supply'!B2</calculatedColumnFormula>
    </tableColumn>
    <tableColumn id="3" xr3:uid="{600B7642-1D34-4298-8367-80B3A38F5B0B}" name="2023" dataDxfId="176">
      <calculatedColumnFormula>'Table 3 New_supply'!C2</calculatedColumnFormula>
    </tableColumn>
    <tableColumn id="4" xr3:uid="{DAAFE55B-584A-4629-9880-FF952B9E3967}" name="2024" dataDxfId="175">
      <calculatedColumnFormula>'Table 3 New_supply'!D2</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236B36D-B933-4469-933A-D0F850D1F9D5}" name="Sector_summary" displayName="Sector_summary" ref="A4:K16" totalsRowShown="0" headerRowDxfId="174" dataDxfId="173" dataCellStyle="Per cent">
  <autoFilter ref="A4:K16" xr:uid="{2236B36D-B933-4469-933A-D0F850D1F9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0715D5E-3ABB-4D3E-A423-77E6A09AE818}" name="Measure" dataDxfId="172">
      <calculatedColumnFormula>'Table 1 Sector Summary'!A2</calculatedColumnFormula>
    </tableColumn>
    <tableColumn id="2" xr3:uid="{66D02C72-3773-4F57-A918-E73B421870C4}" name="Year" dataDxfId="171">
      <calculatedColumnFormula>'Table 1 Sector Summary'!B2</calculatedColumnFormula>
    </tableColumn>
    <tableColumn id="3" xr3:uid="{1621F795-1AC2-4F9A-9C81-7C5D7F4C9C37}" name="Reinvestment (%)" dataDxfId="170" dataCellStyle="Per cent">
      <calculatedColumnFormula>'Table 1 Sector Summary'!C2</calculatedColumnFormula>
    </tableColumn>
    <tableColumn id="4" xr3:uid="{8F6ADD56-5D4E-4286-A094-AD435A0AF4F4}" name="New supply (Social) (%)" dataDxfId="169" dataCellStyle="Per cent">
      <calculatedColumnFormula>'Table 1 Sector Summary'!D2</calculatedColumnFormula>
    </tableColumn>
    <tableColumn id="5" xr3:uid="{C6BFB079-BA10-4320-B89E-CF810FB1F8DA}" name="New supply (Non-Social) (%)" dataDxfId="168" dataCellStyle="Per cent">
      <calculatedColumnFormula>'Table 1 Sector Summary'!E2</calculatedColumnFormula>
    </tableColumn>
    <tableColumn id="6" xr3:uid="{46468016-C41D-4085-828E-C5A2E6D662FA}" name="Gearing (%)" dataDxfId="167" dataCellStyle="Per cent">
      <calculatedColumnFormula>'Table 1 Sector Summary'!F2</calculatedColumnFormula>
    </tableColumn>
    <tableColumn id="7" xr3:uid="{CFA618F9-CB91-45BA-B3CA-506CA0E7C3CB}" name="EBITDA MRI Interest Cover (%)" dataDxfId="166" dataCellStyle="Per cent">
      <calculatedColumnFormula>'Table 1 Sector Summary'!G2</calculatedColumnFormula>
    </tableColumn>
    <tableColumn id="8" xr3:uid="{801CAA12-B82B-4A66-9141-8D1A8E81A6B1}" name="Headline Social Housing CPU (£)" dataDxfId="165">
      <calculatedColumnFormula>'Table 1 Sector Summary'!H2</calculatedColumnFormula>
    </tableColumn>
    <tableColumn id="9" xr3:uid="{0E4E0512-6EB1-4292-A7E2-A22B72D59476}" name="Operating Margin (Social) (%)" dataDxfId="164" dataCellStyle="Per cent">
      <calculatedColumnFormula>'Table 1 Sector Summary'!I2</calculatedColumnFormula>
    </tableColumn>
    <tableColumn id="10" xr3:uid="{66CC2625-E44E-4BE6-9AB0-523CC31C197C}" name="Operating Margin (Overall) (%)" dataDxfId="163" dataCellStyle="Per cent">
      <calculatedColumnFormula>'Table 1 Sector Summary'!J2</calculatedColumnFormula>
    </tableColumn>
    <tableColumn id="11" xr3:uid="{7512AC8D-597F-47B8-A477-8727357DE1D0}" name="Return on Capital Employed (ROCE) (%)" dataDxfId="162" dataCellStyle="Per cent">
      <calculatedColumnFormula>'Table 1 Sector Summary'!K2</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3405793E-9DD8-4DF0-A9F6-A2A0150DE6E6}" name="Social_Housing_Lettings" displayName="Social_Housing_Lettings" ref="A4:F7" totalsRowShown="0" headerRowDxfId="161">
  <autoFilter ref="A4:F7" xr:uid="{3405793E-9DD8-4DF0-A9F6-A2A0150DE6E6}">
    <filterColumn colId="0" hiddenButton="1"/>
    <filterColumn colId="1" hiddenButton="1"/>
    <filterColumn colId="2" hiddenButton="1"/>
    <filterColumn colId="3" hiddenButton="1"/>
    <filterColumn colId="4" hiddenButton="1"/>
    <filterColumn colId="5" hiddenButton="1"/>
  </autoFilter>
  <tableColumns count="6">
    <tableColumn id="1" xr3:uid="{D7EC88E6-58A8-4A2E-B12E-8C15008F1FD4}" name="Measure" dataDxfId="160">
      <calculatedColumnFormula>'Table 4 OM SHL'!A2</calculatedColumnFormula>
    </tableColumn>
    <tableColumn id="2" xr3:uid="{128F5AB3-A873-4752-98DC-672C706A4884}" name="2020">
      <calculatedColumnFormula>'Table 4 OM SHL'!F2</calculatedColumnFormula>
    </tableColumn>
    <tableColumn id="3" xr3:uid="{8CC417E9-9D35-423C-98DE-7DCC454B01A8}" name="2021">
      <calculatedColumnFormula>'Table 4 OM SHL'!G2</calculatedColumnFormula>
    </tableColumn>
    <tableColumn id="4" xr3:uid="{2CB42252-C774-413F-8816-760F8C4806CF}" name="2022">
      <calculatedColumnFormula>'Table 4 OM SHL'!H2</calculatedColumnFormula>
    </tableColumn>
    <tableColumn id="5" xr3:uid="{0A009019-3ACA-40A7-9FCF-87B12CFA21F4}" name="2023">
      <calculatedColumnFormula>'Table 4 OM SHL'!I2</calculatedColumnFormula>
    </tableColumn>
    <tableColumn id="6" xr3:uid="{78CBD652-DF28-45B0-B54A-4B7A8DDEF5E7}" name="2024">
      <calculatedColumnFormula>'Table 4 OM SHL'!J2</calculatedColumnFormula>
    </tableColumn>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7E19DFD-5C68-45BC-A61D-43E1F48B4FB1}" name="HSHC" displayName="HSHC" ref="A4:G9" totalsRowShown="0" headerRowDxfId="159" dataDxfId="158" dataCellStyle="Per cent">
  <autoFilter ref="A4:G9" xr:uid="{07E19DFD-5C68-45BC-A61D-43E1F48B4FB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83862A9-DE80-4D17-B132-F8647CFA5B87}" name="Costs per unit" dataDxfId="157">
      <calculatedColumnFormula>'Table 5 HSHC'!A2</calculatedColumnFormula>
    </tableColumn>
    <tableColumn id="2" xr3:uid="{67342EC5-CE8A-4342-936F-8B82F80B15E9}" name="2022" dataDxfId="156">
      <calculatedColumnFormula>'Table 5 HSHC'!B2</calculatedColumnFormula>
    </tableColumn>
    <tableColumn id="3" xr3:uid="{BB7C178F-5C9B-41EC-9AC4-FCA2FA07A0CE}" name="2023" dataDxfId="155">
      <calculatedColumnFormula>'Table 5 HSHC'!C2</calculatedColumnFormula>
    </tableColumn>
    <tableColumn id="4" xr3:uid="{A450B34B-C6BB-46AA-A994-B6DF641A5DEA}" name="2024" dataDxfId="154">
      <calculatedColumnFormula>'Table 5 HSHC'!D2</calculatedColumnFormula>
    </tableColumn>
    <tableColumn id="5" xr3:uid="{C49C870C-7BF1-4428-A520-C60034B8B6BE}" name="2022-23 % change" dataDxfId="153" dataCellStyle="Per cent">
      <calculatedColumnFormula>'Table 5 HSHC'!E2</calculatedColumnFormula>
    </tableColumn>
    <tableColumn id="6" xr3:uid="{5A31A244-1312-408E-A881-549C2BF01BED}" name="2023-24 % change" dataDxfId="152" dataCellStyle="Per cent">
      <calculatedColumnFormula>'Table 5 HSHC'!F2</calculatedColumnFormula>
    </tableColumn>
    <tableColumn id="7" xr3:uid="{3544C7D1-34E6-40B3-B86B-D9C94B720492}" name="2022-24 % change" dataDxfId="151" dataCellStyle="Per cent">
      <calculatedColumnFormula>'Table 5 HSHC'!G2</calculatedColumnFormula>
    </tableColumn>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39CCBF2B-692A-4C15-9428-889593A7E58D}" name="Percentage_homes_by_size_group" displayName="Percentage_homes_by_size_group" ref="A4:D10" totalsRowShown="0" headerRowDxfId="150" dataDxfId="149" dataCellStyle="Per cent">
  <autoFilter ref="A4:D10" xr:uid="{39CCBF2B-692A-4C15-9428-889593A7E58D}">
    <filterColumn colId="0" hiddenButton="1"/>
    <filterColumn colId="1" hiddenButton="1"/>
    <filterColumn colId="2" hiddenButton="1"/>
    <filterColumn colId="3" hiddenButton="1"/>
  </autoFilter>
  <tableColumns count="4">
    <tableColumn id="1" xr3:uid="{7E41C477-6E6A-421D-B7EC-32CF1507BC20}" name="Size group" dataDxfId="148">
      <calculatedColumnFormula>Table_12_Perc_by_size!A2</calculatedColumnFormula>
    </tableColumn>
    <tableColumn id="2" xr3:uid="{A0A602A3-AE71-49B9-9ABE-7E27882AFA26}" name="2022" dataDxfId="147" dataCellStyle="Per cent">
      <calculatedColumnFormula>Table_12_Perc_by_size!B2</calculatedColumnFormula>
    </tableColumn>
    <tableColumn id="3" xr3:uid="{F3D90CF4-0C79-4FE4-B185-788EBC707C3D}" name="2023" dataDxfId="146" dataCellStyle="Per cent">
      <calculatedColumnFormula>Table_12_Perc_by_size!C2</calculatedColumnFormula>
    </tableColumn>
    <tableColumn id="4" xr3:uid="{583FBE0D-7409-4BA7-9AF1-8C5A73F99915}" name="2024" dataDxfId="145" dataCellStyle="Per cent">
      <calculatedColumnFormula>Table_12_Perc_by_size!D2</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A15F4B5-DDF3-4C35-8EEE-10A2A4E4B750}" name="Table_2_Reinvestment" displayName="Table_2_Reinvestment" ref="A1:D7" tableType="queryTable" totalsRowShown="0">
  <tableColumns count="4">
    <tableColumn id="1" xr3:uid="{DF973556-F769-4843-98CB-C33C436E3865}" uniqueName="1" name="Measure" queryTableFieldId="59" dataDxfId="302" dataCellStyle="Per cent"/>
    <tableColumn id="44" xr3:uid="{E42F540F-8BCD-4F36-B070-654E1B5C0F75}" uniqueName="44" name="2022" queryTableFieldId="49" dataDxfId="301" dataCellStyle="Per cent"/>
    <tableColumn id="45" xr3:uid="{BDFBC087-DB23-490F-AC13-D34C3340FC40}" uniqueName="45" name="2023" queryTableFieldId="50" dataDxfId="300" dataCellStyle="Per cent"/>
    <tableColumn id="46" xr3:uid="{4B182BE6-587C-4F49-9574-712FE45B9D99}" uniqueName="46" name="2024" queryTableFieldId="51" dataDxfId="299" dataCellStyle="Per cent"/>
  </tableColumns>
  <tableStyleInfo name="TableStyleMedium7"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6E938972-564B-443C-9B3F-38A64D024BFE}" name="Sub_sector_reinvestment" displayName="Sub_sector_reinvestment" ref="A4:K44" totalsRowShown="0" headerRowDxfId="144" dataDxfId="143">
  <autoFilter ref="A4:K44" xr:uid="{6E938972-564B-443C-9B3F-38A64D024BF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9F81454-4CED-48C5-8CC2-1FD1841971B2}" name="Sub-sector" dataDxfId="142">
      <calculatedColumnFormula>Table_7D_Reinvestment_sub_secto!A2</calculatedColumnFormula>
    </tableColumn>
    <tableColumn id="2" xr3:uid="{A1C88B5B-3D05-4B60-9D8F-C5C0BB1CFB6C}" name="Year" dataDxfId="141">
      <calculatedColumnFormula>Table_7D_Reinvestment_sub_secto!B2</calculatedColumnFormula>
    </tableColumn>
    <tableColumn id="3" xr3:uid="{4C08F9C4-DF0D-4E28-B978-F4B984ED5771}" name="No of providers" dataDxfId="140">
      <calculatedColumnFormula>Table_7D_Reinvestment_sub_secto!C2</calculatedColumnFormula>
    </tableColumn>
    <tableColumn id="4" xr3:uid="{9716768B-BE39-4AEF-A1C8-2690971B6C08}" name="Reinvestment (median) (%)" dataDxfId="139" dataCellStyle="Per cent">
      <calculatedColumnFormula>Table_7D_Reinvestment_sub_secto!#REF!</calculatedColumnFormula>
    </tableColumn>
    <tableColumn id="5" xr3:uid="{480CF1BA-07FE-4344-90A1-BAE9ED89906F}" name="Reinvestment (weighted average) (%)" dataDxfId="138" dataCellStyle="Per cent">
      <calculatedColumnFormula>Table_7D_Reinvestment_sub_secto!#REF!</calculatedColumnFormula>
    </tableColumn>
    <tableColumn id="6" xr3:uid="{FA824A9C-32DB-49DF-90F1-46372D7ADDFD}" name="Works to Existing (weighted average)" dataDxfId="137" dataCellStyle="Per cent">
      <calculatedColumnFormula>Table_7D_Reinvestment_sub_secto!F2</calculatedColumnFormula>
    </tableColumn>
    <tableColumn id="7" xr3:uid="{745754D0-FC8E-4262-84A4-7320D232968A}" name="Development and Other (weighted average)" dataDxfId="136" dataCellStyle="Per cent">
      <calculatedColumnFormula>Table_7D_Reinvestment_sub_secto!G2</calculatedColumnFormula>
    </tableColumn>
    <tableColumn id="8" xr3:uid="{806BD549-4564-4C48-8247-068EECC92195}" name="Reinvestment per unit (£k)" dataDxfId="135" dataCellStyle="Per cent"/>
    <tableColumn id="9" xr3:uid="{21322677-F215-4C7D-8901-49C7E25B45B5}" name="Works to Existing per unit (£k)" dataDxfId="134" dataCellStyle="Per cent"/>
    <tableColumn id="10" xr3:uid="{98684A40-5A77-4650-90DC-DB837E172369}" name="Development and Other per unit (£k)" dataDxfId="133" dataCellStyle="Per cent"/>
    <tableColumn id="11" xr3:uid="{1B472596-1D96-4FF5-BF50-BCE87E19FF3C}" name="Avg property value (£k)" dataDxfId="132" dataCellStyle="Per cent"/>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ED16D0B6-0C36-4DDB-B24D-E6A89109963C}" name="Sub_sector_summary_3_years" displayName="Sub_sector_summary_3_years" ref="A4:N43" totalsRowShown="0" headerRowDxfId="131" dataDxfId="130">
  <autoFilter ref="A4:N43" xr:uid="{ED16D0B6-0C36-4DDB-B24D-E6A8910996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605ACDE-BD49-4AD2-A4F5-1F6E14C9EB8D}" name="Sub-sector" dataDxfId="129">
      <calculatedColumnFormula>'Table 7A sub sector'!A2</calculatedColumnFormula>
    </tableColumn>
    <tableColumn id="2" xr3:uid="{0580CB68-2898-4949-830B-84AB0FD10AEC}" name="Measure" dataDxfId="128">
      <calculatedColumnFormula>'Table 7A sub sector'!B2</calculatedColumnFormula>
    </tableColumn>
    <tableColumn id="3" xr3:uid="{8407FF28-DB5A-41AD-AB2D-99A22476376E}" name="Year" dataDxfId="127">
      <calculatedColumnFormula>'Table 7A sub sector'!C2</calculatedColumnFormula>
    </tableColumn>
    <tableColumn id="4" xr3:uid="{39E7A381-E414-491D-A3CB-0CEC7EF72303}" name="No of providers" dataDxfId="126">
      <calculatedColumnFormula>'Table 7A sub sector'!D2</calculatedColumnFormula>
    </tableColumn>
    <tableColumn id="5" xr3:uid="{424FCDFB-AB2B-457B-85ED-F37DD906DFFB}" name="% of sector (social units owned)" dataDxfId="125" dataCellStyle="Per cent">
      <calculatedColumnFormula>'Table 7A sub sector'!E2</calculatedColumnFormula>
    </tableColumn>
    <tableColumn id="6" xr3:uid="{351D770A-1C14-4AA5-A855-DBF405A48918}" name="Reinvestment (%)" dataDxfId="124" dataCellStyle="Per cent">
      <calculatedColumnFormula>'Table 7A sub sector'!F2</calculatedColumnFormula>
    </tableColumn>
    <tableColumn id="7" xr3:uid="{40515ED6-E75F-480C-9E82-AB83090E1FD9}" name="New supply (Social) (%)" dataDxfId="123" dataCellStyle="Per cent">
      <calculatedColumnFormula>'Table 7A sub sector'!G2</calculatedColumnFormula>
    </tableColumn>
    <tableColumn id="8" xr3:uid="{24FC0762-63DA-467E-8479-E2FE4965FE31}" name="New supply (Non-Social) (%)" dataDxfId="122" dataCellStyle="Per cent">
      <calculatedColumnFormula>'Table 7A sub sector'!H2</calculatedColumnFormula>
    </tableColumn>
    <tableColumn id="9" xr3:uid="{FEDAE1CB-3A18-4B60-8AC3-2939C769675C}" name="Gearing (%)" dataDxfId="121" dataCellStyle="Per cent">
      <calculatedColumnFormula>'Table 7A sub sector'!I2</calculatedColumnFormula>
    </tableColumn>
    <tableColumn id="10" xr3:uid="{4F7C5E01-4852-414C-BEFF-1F0CC92250DE}" name="EBITDA MRI Interest Cover (%)" dataDxfId="120" dataCellStyle="Per cent">
      <calculatedColumnFormula>'Table 7A sub sector'!J2</calculatedColumnFormula>
    </tableColumn>
    <tableColumn id="11" xr3:uid="{A5A4F06A-341F-44DD-BF3F-84DD7B63682D}" name="Headline Social Housing CPU (£)" dataDxfId="119">
      <calculatedColumnFormula>'Table 7A sub sector'!K2</calculatedColumnFormula>
    </tableColumn>
    <tableColumn id="12" xr3:uid="{8F0A2FC3-058A-4F99-A634-16F20E339E63}" name="Operating Margin (Social) (%)" dataDxfId="118" dataCellStyle="Per cent">
      <calculatedColumnFormula>'Table 7A sub sector'!L2</calculatedColumnFormula>
    </tableColumn>
    <tableColumn id="13" xr3:uid="{F6BAAD37-8748-4207-A526-E5398B0851C1}" name="Operating Margin (Overall) (%)" dataDxfId="117" dataCellStyle="Per cent">
      <calculatedColumnFormula>'Table 7A sub sector'!M2</calculatedColumnFormula>
    </tableColumn>
    <tableColumn id="14" xr3:uid="{611E8778-E20A-42E8-8D4B-097B71BB5C6B}" name="Return on Capital Employed (ROCE) (%)" dataDxfId="116" dataCellStyle="Per cent">
      <calculatedColumnFormula>'Table 7A sub sector'!N2</calculatedColumnFormula>
    </tableColumn>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4C92169-1B13-4A7B-846B-F14501B5AC36}" name="Sub_sector_HSHC" displayName="Sub_sector_HSHC" ref="A7:J58" totalsRowShown="0" headerRowDxfId="115" dataDxfId="114">
  <autoFilter ref="A7:J58" xr:uid="{74C92169-1B13-4A7B-846B-F14501B5AC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14783D8-8A29-409A-AB45-94C4A1FB250C}" name="Sub-sector" dataDxfId="113">
      <calculatedColumnFormula>Table_7C_HSHC_sub_sector!A2</calculatedColumnFormula>
    </tableColumn>
    <tableColumn id="2" xr3:uid="{B2103A9A-7786-49B8-89B9-825A24193FA6}" name="Year" dataDxfId="112">
      <calculatedColumnFormula>Table_7C_HSHC_sub_sector!B2</calculatedColumnFormula>
    </tableColumn>
    <tableColumn id="3" xr3:uid="{02045666-B690-417B-B049-88E716E8E389}" name="No of providers" dataDxfId="111">
      <calculatedColumnFormula>Table_7C_HSHC_sub_sector!C2</calculatedColumnFormula>
    </tableColumn>
    <tableColumn id="4" xr3:uid="{10A5016C-C22A-43EF-9B6C-AE8B2EEB0CB5}" name="Headline Social Housing CPU (median) (£)" dataDxfId="110">
      <calculatedColumnFormula>Table_7C_HSHC_sub_sector!D2</calculatedColumnFormula>
    </tableColumn>
    <tableColumn id="5" xr3:uid="{DC83C3FD-7D79-4368-AC10-28C24D7DAD6B}" name="Headline Social Housing CPU (weighted average) (£)" dataDxfId="109">
      <calculatedColumnFormula>Table_7C_HSHC_sub_sector!E2</calculatedColumnFormula>
    </tableColumn>
    <tableColumn id="6" xr3:uid="{A5E32D78-ADAF-4DAB-A091-542C793900A0}" name="Maintenance and Major Repairs CPU (weighted average)) (£)" dataDxfId="108">
      <calculatedColumnFormula>Table_7C_HSHC_sub_sector!F2</calculatedColumnFormula>
    </tableColumn>
    <tableColumn id="7" xr3:uid="{EC920B20-6B69-4505-90CE-39920373A47F}" name="Management Costs CPU (weighted average) (£)" dataDxfId="107">
      <calculatedColumnFormula>Table_7C_HSHC_sub_sector!G2</calculatedColumnFormula>
    </tableColumn>
    <tableColumn id="8" xr3:uid="{F72A68AA-61A3-4401-AE84-BA691839BCF2}" name="Service Charges CPU (weighted average) (£)" dataDxfId="106">
      <calculatedColumnFormula>Table_7C_HSHC_sub_sector!H2</calculatedColumnFormula>
    </tableColumn>
    <tableColumn id="9" xr3:uid="{6B135D74-8B6E-47B2-BCD9-D9A2C091DD7A}" name="Other Costs CPU (weighted average) (£)" dataDxfId="105">
      <calculatedColumnFormula>Table_7C_HSHC_sub_sector!I2</calculatedColumnFormula>
    </tableColumn>
    <tableColumn id="10" xr3:uid="{9B9FD5B9-B6D6-408C-B454-F22893775FD9}" name="Notes" dataDxfId="104"/>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73560D3-4493-4180-84DF-ADEC1396C561}" name="HSHC_general_needs" displayName="HSHC_general_needs" ref="A4:C178" totalsRowShown="0" headerRowDxfId="103" dataDxfId="102">
  <autoFilter ref="A4:C178" xr:uid="{773560D3-4493-4180-84DF-ADEC1396C561}">
    <filterColumn colId="0" hiddenButton="1"/>
    <filterColumn colId="1" hiddenButton="1"/>
    <filterColumn colId="2" hiddenButton="1"/>
  </autoFilter>
  <tableColumns count="3">
    <tableColumn id="1" xr3:uid="{D60FF43F-1C1A-4792-8EB4-4C9E431FA6F9}" name="RP_Name" dataDxfId="101">
      <calculatedColumnFormula>Table_13A_HSHC_GN!A2</calculatedColumnFormula>
    </tableColumn>
    <tableColumn id="2" xr3:uid="{B1EF1FF4-7BDA-4129-A901-C969917E2CBA}" name="All social stock owned" dataDxfId="100" dataCellStyle="Comma">
      <calculatedColumnFormula>Table_13A_HSHC_GN!B2</calculatedColumnFormula>
    </tableColumn>
    <tableColumn id="4" xr3:uid="{BFCC1C5A-A17F-493E-A27D-7B6ACC413C5E}" name="HSHC 2024" dataDxfId="99">
      <calculatedColumnFormula>Table_13A_HSHC_GN!D2</calculatedColumnFormula>
    </tableColumn>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A5D450A6-3902-4E3F-BF9B-591163A681E6}" name="Region_summary" displayName="Region_summary" ref="A4:L15" totalsRowShown="0" headerRowDxfId="98" dataDxfId="97">
  <autoFilter ref="A4:L15" xr:uid="{A5D450A6-3902-4E3F-BF9B-591163A681E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5006E295-DB24-4428-8E4F-58BFF6CA7BB0}" name="Region" dataDxfId="96">
      <calculatedColumnFormula>Table_8_Summary_region!A2</calculatedColumnFormula>
    </tableColumn>
    <tableColumn id="2" xr3:uid="{338249F6-D26B-45C0-8F71-E01720700DDE}" name="No of providers" dataDxfId="95">
      <calculatedColumnFormula>Table_8_Summary_region!B2</calculatedColumnFormula>
    </tableColumn>
    <tableColumn id="3" xr3:uid="{7E6F2E13-8FAA-436B-BD9E-A069EFD38E8D}" name="% of sector (social units owned)" dataDxfId="94" dataCellStyle="Per cent">
      <calculatedColumnFormula>Table_8_Summary_region!C2</calculatedColumnFormula>
    </tableColumn>
    <tableColumn id="4" xr3:uid="{27E0BEAC-5A6D-4514-A5CF-5BE912A5F374}" name="Reinvestment (%)" dataDxfId="93" dataCellStyle="Per cent">
      <calculatedColumnFormula>Table_8_Summary_region!D2</calculatedColumnFormula>
    </tableColumn>
    <tableColumn id="5" xr3:uid="{FDF09E8B-13F1-4F68-8D79-D8A01D9E630E}" name="New supply (Social) (%)" dataDxfId="92" dataCellStyle="Per cent">
      <calculatedColumnFormula>Table_8_Summary_region!E2</calculatedColumnFormula>
    </tableColumn>
    <tableColumn id="6" xr3:uid="{876F4184-4F4D-4B63-B305-E37C6C505C51}" name="New supply (Non-Social) (%)" dataDxfId="91" dataCellStyle="Per cent">
      <calculatedColumnFormula>Table_8_Summary_region!F2</calculatedColumnFormula>
    </tableColumn>
    <tableColumn id="7" xr3:uid="{3223A89A-D054-4363-998D-5FE6AC304747}" name="Gearing (%)" dataDxfId="90" dataCellStyle="Per cent">
      <calculatedColumnFormula>Table_8_Summary_region!G2</calculatedColumnFormula>
    </tableColumn>
    <tableColumn id="8" xr3:uid="{2F6FDCE6-C6BB-4E73-A6A1-FFA30ADCC1CD}" name="EBITDA MRI Interest Cover (%)" dataDxfId="89" dataCellStyle="Per cent">
      <calculatedColumnFormula>Table_8_Summary_region!H2</calculatedColumnFormula>
    </tableColumn>
    <tableColumn id="9" xr3:uid="{C12E0754-9CCC-4DE6-AF4B-B2751DEC02C4}" name="Headline Social Housing CPU (£)" dataDxfId="88">
      <calculatedColumnFormula>Table_8_Summary_region!I2</calculatedColumnFormula>
    </tableColumn>
    <tableColumn id="10" xr3:uid="{3239CFA2-A33D-427B-92EC-3D5830908552}" name="Operating Margin (Social) (%)" dataDxfId="87" dataCellStyle="Per cent">
      <calculatedColumnFormula>Table_8_Summary_region!J2</calculatedColumnFormula>
    </tableColumn>
    <tableColumn id="11" xr3:uid="{93DEBE42-275A-4AA8-8EB3-4BD8C0728788}" name="Operating Margin (Overall) (%)" dataDxfId="86" dataCellStyle="Per cent">
      <calculatedColumnFormula>Table_8_Summary_region!K2</calculatedColumnFormula>
    </tableColumn>
    <tableColumn id="12" xr3:uid="{95FF00EC-AF07-4E2D-ABD2-05EFE0413A78}" name="Return on Capital Employed (ROCE) (%)" dataDxfId="85" dataCellStyle="Per cent">
      <calculatedColumnFormula>Table_8_Summary_region!L2</calculatedColumnFormula>
    </tableColumn>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3D778769-4452-409A-A699-3C0AC67822C4}" name="Regional_reinvestment" displayName="Regional_reinvestment" ref="A4:I15" totalsRowShown="0" headerRowDxfId="84" dataDxfId="83">
  <autoFilter ref="A4:I15" xr:uid="{3D778769-4452-409A-A699-3C0AC67822C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F19171B-0663-45C8-8C5A-08312A33226B}" name="Region" dataDxfId="82">
      <calculatedColumnFormula>Table_10_Reinvestment_region!A2</calculatedColumnFormula>
    </tableColumn>
    <tableColumn id="2" xr3:uid="{6E4CA80B-96E0-4C24-9F9A-493DDBF412B6}" name="Reinvestment (median) (%)" dataDxfId="81" dataCellStyle="Per cent">
      <calculatedColumnFormula>Table_10_Reinvestment_region!B2</calculatedColumnFormula>
    </tableColumn>
    <tableColumn id="3" xr3:uid="{8B99D0D6-306C-41B3-856C-5D1FD538A99A}" name="Reinvestment (weighted average) (%)" dataDxfId="80" dataCellStyle="Per cent">
      <calculatedColumnFormula>Table_10_Reinvestment_region!C2</calculatedColumnFormula>
    </tableColumn>
    <tableColumn id="4" xr3:uid="{F4FB8161-E14D-4EA6-8180-41C8C2A08E1D}" name="Works to Existing (weighted average) (%)" dataDxfId="79" dataCellStyle="Per cent">
      <calculatedColumnFormula>Table_10_Reinvestment_region!D2</calculatedColumnFormula>
    </tableColumn>
    <tableColumn id="5" xr3:uid="{7D69D798-A7AD-4B46-AD67-DE2512365E20}" name="Development &amp; Other (weighted average) (%)" dataDxfId="78" dataCellStyle="Per cent">
      <calculatedColumnFormula>Table_10_Reinvestment_region!E2</calculatedColumnFormula>
    </tableColumn>
    <tableColumn id="6" xr3:uid="{166027C5-29E6-45D4-AB24-87D9E7D9F1E4}" name="Reinvestment per unit (£k)" dataDxfId="77" dataCellStyle="Per cent">
      <calculatedColumnFormula>Table_10_Reinvestment_region!F2</calculatedColumnFormula>
    </tableColumn>
    <tableColumn id="7" xr3:uid="{35D5775A-078D-48F8-924D-29E74D332ADC}" name="Works to Existing per unit (£k)" dataDxfId="76" dataCellStyle="Per cent">
      <calculatedColumnFormula>Table_10_Reinvestment_region!G2</calculatedColumnFormula>
    </tableColumn>
    <tableColumn id="8" xr3:uid="{68800781-583E-40F4-B4B4-CE38E5E330BB}" name="Development &amp; Other per unit (£k)" dataDxfId="75" dataCellStyle="Per cent">
      <calculatedColumnFormula>Table_10_Reinvestment_region!H2</calculatedColumnFormula>
    </tableColumn>
    <tableColumn id="9" xr3:uid="{3D11C6B1-BFA9-4DC5-A20B-1CA5F4C21312}" name="Average Property Value (£k)" dataDxfId="74" dataCellStyle="Per cent">
      <calculatedColumnFormula>Table_10_Reinvestment_region!I2</calculatedColumnFormula>
    </tableColumn>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C3C08511-D20B-43FD-9A19-AA029C797CED}" name="Regional_new_supply" displayName="Regional_new_supply" ref="A4:E15" totalsRowShown="0" headerRowDxfId="73" dataDxfId="72">
  <autoFilter ref="A4:E15" xr:uid="{C3C08511-D20B-43FD-9A19-AA029C797CED}">
    <filterColumn colId="0" hiddenButton="1"/>
    <filterColumn colId="1" hiddenButton="1"/>
    <filterColumn colId="2" hiddenButton="1"/>
    <filterColumn colId="3" hiddenButton="1"/>
    <filterColumn colId="4" hiddenButton="1"/>
  </autoFilter>
  <tableColumns count="5">
    <tableColumn id="1" xr3:uid="{6802BBE7-6E15-4554-B114-02668D477253}" name="Region" dataDxfId="71">
      <calculatedColumnFormula>Table_11A_New_Supply_Region!A2</calculatedColumnFormula>
    </tableColumn>
    <tableColumn id="2" xr3:uid="{9389235A-D866-4399-8218-71CBC9CE74DE}" name="New supply social (%)" dataDxfId="70" dataCellStyle="Per cent">
      <calculatedColumnFormula>Table_11A_New_Supply_Region!B2</calculatedColumnFormula>
    </tableColumn>
    <tableColumn id="3" xr3:uid="{28356848-BCA3-4362-9A80-C948E131AA53}" name="New supply social (units)" dataDxfId="69" dataCellStyle="Comma">
      <calculatedColumnFormula>Table_11A_New_Supply_Region!C2</calculatedColumnFormula>
    </tableColumn>
    <tableColumn id="4" xr3:uid="{58B2DE47-E0D3-49C4-A1D9-6385034B4E36}" name="New supply non-social (%)" dataDxfId="68" dataCellStyle="Per cent">
      <calculatedColumnFormula>Table_11A_New_Supply_Region!D2</calculatedColumnFormula>
    </tableColumn>
    <tableColumn id="5" xr3:uid="{40FACB8E-6871-426A-B083-55A76526462D}" name="New supply non-social (units)" dataDxfId="67" dataCellStyle="Comma">
      <calculatedColumnFormula>Table_11A_New_Supply_Region!E2</calculatedColumnFormula>
    </tableColumn>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EE4D2384-39B1-44BA-A97E-1B97AC282CB0}" name="Regional_new_supply_3_years" displayName="Regional_new_supply_3_years" ref="A4:D15" totalsRowShown="0" headerRowDxfId="66" dataDxfId="65" dataCellStyle="Per cent">
  <autoFilter ref="A4:D15" xr:uid="{EE4D2384-39B1-44BA-A97E-1B97AC282CB0}">
    <filterColumn colId="0" hiddenButton="1"/>
    <filterColumn colId="1" hiddenButton="1"/>
    <filterColumn colId="2" hiddenButton="1"/>
    <filterColumn colId="3" hiddenButton="1"/>
  </autoFilter>
  <tableColumns count="4">
    <tableColumn id="1" xr3:uid="{443B25CC-BDA4-456D-9F32-1001252BBB25}" name="Region" dataDxfId="64">
      <calculatedColumnFormula>Table_11B_New_Supply_Region_WA!A2</calculatedColumnFormula>
    </tableColumn>
    <tableColumn id="2" xr3:uid="{2521F0C4-D1FB-4911-A534-E25CE4FEEC9F}" name="2022" dataDxfId="63" dataCellStyle="Per cent">
      <calculatedColumnFormula>Table_11B_New_Supply_Region_WA!B2</calculatedColumnFormula>
    </tableColumn>
    <tableColumn id="3" xr3:uid="{40C9552F-3EF0-428A-89F2-553CC1515BF8}" name="2023" dataDxfId="62" dataCellStyle="Per cent">
      <calculatedColumnFormula>Table_11B_New_Supply_Region_WA!C2</calculatedColumnFormula>
    </tableColumn>
    <tableColumn id="4" xr3:uid="{85E50E1E-4838-4001-9B75-892B6D780D50}" name="2024" dataDxfId="61" dataCellStyle="Per cent">
      <calculatedColumnFormula>Table_11B_New_Supply_Region_WA!D2</calculatedColumnFormula>
    </tableColumn>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832FB809-901C-41A3-9699-7EF88D76B051}" name="Table60" displayName="Table60" ref="A4:G37" totalsRowShown="0" headerRowDxfId="60" dataDxfId="59">
  <autoFilter ref="A4:G37" xr:uid="{832FB809-901C-41A3-9699-7EF88D76B05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D4B23AD-BEBB-46E6-B797-98211A0101AA}" name="Region" dataDxfId="58">
      <calculatedColumnFormula>Table_16_HSHC_Region_Breakdown!A2</calculatedColumnFormula>
    </tableColumn>
    <tableColumn id="2" xr3:uid="{1D4F660C-63ED-4094-A0A7-27829590A87E}" name="Year" dataDxfId="57">
      <calculatedColumnFormula>Table_16_HSHC_Region_Breakdown!B2</calculatedColumnFormula>
    </tableColumn>
    <tableColumn id="3" xr3:uid="{3D19E959-E4C4-49A7-A700-EE5A4EBBB980}" name="HSHC" dataDxfId="56">
      <calculatedColumnFormula>Table_16_HSHC_Region_Breakdown!C2</calculatedColumnFormula>
    </tableColumn>
    <tableColumn id="4" xr3:uid="{7B7A3575-FDD8-4C13-BFF4-5109C1B1CA60}" name="Maintenance and Major Repairs" dataDxfId="55">
      <calculatedColumnFormula>Table_16_HSHC_Region_Breakdown!D2</calculatedColumnFormula>
    </tableColumn>
    <tableColumn id="5" xr3:uid="{C6891499-AC53-4B9A-A2BA-D52C8BF05784}" name="Management Costs" dataDxfId="54">
      <calculatedColumnFormula>Table_16_HSHC_Region_Breakdown!E2</calculatedColumnFormula>
    </tableColumn>
    <tableColumn id="6" xr3:uid="{C9B77698-CBD1-41D4-9CBE-E2C0E0AD6660}" name="Service Charges" dataDxfId="53">
      <calculatedColumnFormula>Table_16_HSHC_Region_Breakdown!F2</calculatedColumnFormula>
    </tableColumn>
    <tableColumn id="7" xr3:uid="{A947CC86-4CE5-490C-928E-1D46575D6871}" name="Other Costs" dataDxfId="52">
      <calculatedColumnFormula>Table_16_HSHC_Region_Breakdown!G2</calculatedColumnFormula>
    </tableColumn>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DE49C84-0749-4774-A5B9-2BCB0A628908}" name="Summary_region_3_years" displayName="Summary_region_3_years" ref="A4:M19" totalsRowShown="0" headerRowDxfId="51" dataDxfId="50">
  <autoFilter ref="A4:M19" xr:uid="{ADE49C84-0749-4774-A5B9-2BCB0A6289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628048E-D762-4F7A-8AC8-5A2B2212F8AD}" name="Measure" dataDxfId="49">
      <calculatedColumnFormula>Table_9_Summary_region_3y!A2</calculatedColumnFormula>
    </tableColumn>
    <tableColumn id="2" xr3:uid="{AA822967-E2A2-4512-943F-3D9E476A6A92}" name="Year" dataDxfId="48">
      <calculatedColumnFormula>Table_9_Summary_region_3y!B2</calculatedColumnFormula>
    </tableColumn>
    <tableColumn id="3" xr3:uid="{CC91B0B0-D6A4-4C8C-B0A1-B642645B55F1}" name="England" dataDxfId="47" dataCellStyle="Per cent">
      <calculatedColumnFormula>Table_9_Summary_region_3y!C2</calculatedColumnFormula>
    </tableColumn>
    <tableColumn id="4" xr3:uid="{B7D4B658-1AFE-4755-B105-C2E5BBE0230B}" name="London" dataDxfId="46" dataCellStyle="Per cent">
      <calculatedColumnFormula>Table_9_Summary_region_3y!D2</calculatedColumnFormula>
    </tableColumn>
    <tableColumn id="5" xr3:uid="{EE17AA28-8EBA-45E0-8157-9BC6ABA228CA}" name="Mixed" dataDxfId="45" dataCellStyle="Per cent">
      <calculatedColumnFormula>Table_9_Summary_region_3y!E2</calculatedColumnFormula>
    </tableColumn>
    <tableColumn id="6" xr3:uid="{412B8499-A62B-453B-9D1E-5BA60D451D3D}" name="South East" dataDxfId="44" dataCellStyle="Per cent">
      <calculatedColumnFormula>Table_9_Summary_region_3y!F2</calculatedColumnFormula>
    </tableColumn>
    <tableColumn id="7" xr3:uid="{04A8D049-01CE-42FA-8C29-923B5169FE43}" name="South West" dataDxfId="43" dataCellStyle="Per cent">
      <calculatedColumnFormula>Table_9_Summary_region_3y!G2</calculatedColumnFormula>
    </tableColumn>
    <tableColumn id="8" xr3:uid="{7D03F2D7-EE4F-4FF4-AB49-C52162B458EB}" name="East Midlands" dataDxfId="42" dataCellStyle="Per cent">
      <calculatedColumnFormula>Table_9_Summary_region_3y!H2</calculatedColumnFormula>
    </tableColumn>
    <tableColumn id="9" xr3:uid="{F109AE2B-026A-41FA-92C5-6C66F9AC51F5}" name="West Midlands" dataDxfId="41" dataCellStyle="Per cent">
      <calculatedColumnFormula>Table_9_Summary_region_3y!I2</calculatedColumnFormula>
    </tableColumn>
    <tableColumn id="10" xr3:uid="{7A41D23B-5D97-4287-9F09-7EDB476C3C72}" name="East of England" dataDxfId="40" dataCellStyle="Per cent">
      <calculatedColumnFormula>Table_9_Summary_region_3y!J2</calculatedColumnFormula>
    </tableColumn>
    <tableColumn id="11" xr3:uid="{92CCB99F-4F41-42BD-BF65-7BAB14CE76DE}" name="North West" dataDxfId="39" dataCellStyle="Per cent">
      <calculatedColumnFormula>Table_9_Summary_region_3y!K2</calculatedColumnFormula>
    </tableColumn>
    <tableColumn id="12" xr3:uid="{7D1701A6-0EB3-48DE-A077-5D8D8B0E26CE}" name="North East" dataDxfId="38" dataCellStyle="Per cent">
      <calculatedColumnFormula>Table_9_Summary_region_3y!L2</calculatedColumnFormula>
    </tableColumn>
    <tableColumn id="13" xr3:uid="{AB1471FD-8790-4DD6-AB05-59D341021BFE}" name="Yorkshire &amp; the Humber" dataDxfId="37" dataCellStyle="Per cent">
      <calculatedColumnFormula>Table_9_Summary_region_3y!M2</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791E2E9-D1D0-47B0-9772-83D31C6796C5}" name="Table_3_New_supply" displayName="Table_3_New_supply" ref="A1:D7" tableType="queryTable" totalsRowShown="0">
  <autoFilter ref="A1:D7" xr:uid="{9791E2E9-D1D0-47B0-9772-83D31C6796C5}"/>
  <tableColumns count="4">
    <tableColumn id="1" xr3:uid="{1B33998C-E245-4141-924E-94AA0D6E9CA1}" uniqueName="1" name="Measure" queryTableFieldId="1" dataDxfId="298"/>
    <tableColumn id="2" xr3:uid="{7D6CE599-7BF2-4592-9A4A-5F72EC18BB6A}" uniqueName="2" name="2022" queryTableFieldId="2" dataDxfId="297" dataCellStyle="Per cent"/>
    <tableColumn id="3" xr3:uid="{B9C586EE-1B2E-43AA-A6E2-6F4F048BD034}" uniqueName="3" name="2023" queryTableFieldId="3" dataDxfId="296" dataCellStyle="Per cent"/>
    <tableColumn id="4" xr3:uid="{1021F83B-9DE9-4B0C-A9C7-BA80573E3EA9}" uniqueName="4" name="2024" queryTableFieldId="4" dataDxfId="295" dataCellStyle="Per cent"/>
  </tableColumns>
  <tableStyleInfo name="TableStyleMedium7"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4A8FB1EA-AC0A-491A-AB2A-BA6704DBD901}" name="Regional_ROCE" displayName="Regional_ROCE" ref="A4:D14" totalsRowShown="0" headerRowDxfId="36" dataDxfId="35" dataCellStyle="Per cent">
  <autoFilter ref="A4:D14" xr:uid="{4A8FB1EA-AC0A-491A-AB2A-BA6704DBD901}">
    <filterColumn colId="0" hiddenButton="1"/>
    <filterColumn colId="1" hiddenButton="1"/>
    <filterColumn colId="2" hiddenButton="1"/>
    <filterColumn colId="3" hiddenButton="1"/>
  </autoFilter>
  <tableColumns count="4">
    <tableColumn id="1" xr3:uid="{7660DF35-AFE8-472E-B55C-B5E7385D3D4D}" name="Region" dataDxfId="34">
      <calculatedColumnFormula>Table_15_Reg_ROCE_median!A2</calculatedColumnFormula>
    </tableColumn>
    <tableColumn id="2" xr3:uid="{B7DBC914-61E6-447A-A404-B221B66E613E}" name="2023 ROCE % median" dataDxfId="33" dataCellStyle="Per cent">
      <calculatedColumnFormula>Table_15_Reg_ROCE_median!B2</calculatedColumnFormula>
    </tableColumn>
    <tableColumn id="3" xr3:uid="{2FC03D29-E3E7-4D14-A22B-D5E88367C74E}" name="2024 ROCE % median" dataDxfId="32" dataCellStyle="Per cent">
      <calculatedColumnFormula>Table_15_Reg_ROCE_median!C2</calculatedColumnFormula>
    </tableColumn>
    <tableColumn id="4" xr3:uid="{3A970F7D-4EAF-48AA-AFB5-7AE52A679F59}" name="Operating margin (overall) % weighted average" dataDxfId="31" dataCellStyle="Per cent">
      <calculatedColumnFormula>Table_15_Reg_ROCE_median!D2</calculatedColumnFormula>
    </tableColumn>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CA692AB5-1125-4BEE-8825-654187940CD6}" name="HSHC_SH" displayName="HSHC_SH" ref="A4:C18" totalsRowShown="0" headerRowDxfId="30" dataDxfId="29">
  <autoFilter ref="A4:C18" xr:uid="{CA692AB5-1125-4BEE-8825-654187940CD6}">
    <filterColumn colId="0" hiddenButton="1"/>
    <filterColumn colId="1" hiddenButton="1"/>
    <filterColumn colId="2" hiddenButton="1"/>
  </autoFilter>
  <tableColumns count="3">
    <tableColumn id="1" xr3:uid="{0FA90709-DE6D-4116-9BE8-D8448D68D817}" name="RP_Name" dataDxfId="28">
      <calculatedColumnFormula>Table_13C_HSHC_SH!A2</calculatedColumnFormula>
    </tableColumn>
    <tableColumn id="2" xr3:uid="{37CD0CD3-DF96-413F-A63A-011336FAEED1}" name="All social stock owned" dataDxfId="27" dataCellStyle="Comma">
      <calculatedColumnFormula>Table_13C_HSHC_SH!B2</calculatedColumnFormula>
    </tableColumn>
    <tableColumn id="3" xr3:uid="{97EEE8DF-D22F-49AB-BE49-FF2F0859393C}" name="HSHC 2024" dataDxfId="26">
      <calculatedColumnFormula>Table_13C_HSHC_SH!C2</calculatedColumnFormula>
    </tableColumn>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7DC6CD14-4BAF-4D2A-9136-0B8F34B7AF7A}" name="HSHC_HOP" displayName="HSHC_HOP" ref="A4:C9" totalsRowShown="0" headerRowDxfId="25" dataDxfId="24">
  <autoFilter ref="A4:C9" xr:uid="{7DC6CD14-4BAF-4D2A-9136-0B8F34B7AF7A}">
    <filterColumn colId="0" hiddenButton="1"/>
    <filterColumn colId="1" hiddenButton="1"/>
    <filterColumn colId="2" hiddenButton="1"/>
  </autoFilter>
  <tableColumns count="3">
    <tableColumn id="1" xr3:uid="{164CB6F6-88ED-4779-877E-BFFD3E4ED0D1}" name="RP_Name" dataDxfId="23">
      <calculatedColumnFormula>Table_13B_HSHC_HOP!A2</calculatedColumnFormula>
    </tableColumn>
    <tableColumn id="2" xr3:uid="{EBDE7A6E-229B-4B07-ACB9-D77640E97AC6}" name="All social stock owned" dataDxfId="22" dataCellStyle="Comma">
      <calculatedColumnFormula>Table_13B_HSHC_HOP!B2</calculatedColumnFormula>
    </tableColumn>
    <tableColumn id="4" xr3:uid="{104B9A41-D374-474B-A025-49BCFB868DD8}" name="HSHC 2024" dataDxfId="21">
      <calculatedColumnFormula>Table_13B_HSHC_HOP!D2</calculatedColumnFormula>
    </tableColumn>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5545DE4-51C2-4BFE-BEFF-EADE1B19B657}" name="Size_groups" displayName="Size_groups" ref="A4:S25" totalsRowShown="0" headerRowDxfId="20" dataDxfId="19" dataCellStyle="Per cent">
  <autoFilter ref="A4:S25" xr:uid="{A5545DE4-51C2-4BFE-BEFF-EADE1B19B6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F642B030-865F-4B00-A695-6DC10B9F68D0}" name="Size groupings" dataDxfId="18">
      <calculatedColumnFormula>Table_7B_Size_Charateristics!A2</calculatedColumnFormula>
    </tableColumn>
    <tableColumn id="2" xr3:uid="{88F0454D-20BB-4304-868B-DAD94C6B96B7}" name="Year" dataDxfId="17">
      <calculatedColumnFormula>Table_7B_Size_Charateristics!B2</calculatedColumnFormula>
    </tableColumn>
    <tableColumn id="3" xr3:uid="{21AAEF0C-835A-4D2C-A395-B6DE5EB3D9BC}" name="% of sector (social units owned)" dataDxfId="16" dataCellStyle="Per cent">
      <calculatedColumnFormula>Table_7B_Size_Charateristics!C2</calculatedColumnFormula>
    </tableColumn>
    <tableColumn id="4" xr3:uid="{27FD67B6-8B17-45E7-89F3-547CFB1C98C2}" name="All social stock owned" dataDxfId="15" dataCellStyle="Comma">
      <calculatedColumnFormula>Table_7B_Size_Charateristics!D2</calculatedColumnFormula>
    </tableColumn>
    <tableColumn id="5" xr3:uid="{ACF7489C-2ACA-4267-954B-C04C5A2B735C}" name="% of homes SH" dataDxfId="14" dataCellStyle="Per cent">
      <calculatedColumnFormula>Table_7B_Size_Charateristics!E2</calculatedColumnFormula>
    </tableColumn>
    <tableColumn id="6" xr3:uid="{3F6046DB-637F-43AD-BEAE-405407EDC8C8}" name="% of homes HOP" dataDxfId="13" dataCellStyle="Per cent">
      <calculatedColumnFormula>Table_7B_Size_Charateristics!F2</calculatedColumnFormula>
    </tableColumn>
    <tableColumn id="7" xr3:uid="{72CF6A6D-B7F4-47F6-9288-0E21291E9ECF}" name="% of homes in East Midlands" dataDxfId="12" dataCellStyle="Per cent">
      <calculatedColumnFormula>Table_7B_Size_Charateristics!G2</calculatedColumnFormula>
    </tableColumn>
    <tableColumn id="8" xr3:uid="{CA6A9D4D-83F2-4053-8FDF-29108322934B}" name="% of homes in East of England" dataDxfId="11" dataCellStyle="Per cent">
      <calculatedColumnFormula>Table_7B_Size_Charateristics!H2</calculatedColumnFormula>
    </tableColumn>
    <tableColumn id="9" xr3:uid="{1B473368-1C4D-495E-8E83-89513A650634}" name="% of homes in London" dataDxfId="10" dataCellStyle="Per cent">
      <calculatedColumnFormula>Table_7B_Size_Charateristics!I2</calculatedColumnFormula>
    </tableColumn>
    <tableColumn id="10" xr3:uid="{B177CD7C-9E4D-4981-A21E-15337FF1747C}" name="% of homes in North East" dataDxfId="9" dataCellStyle="Per cent">
      <calculatedColumnFormula>Table_7B_Size_Charateristics!J2</calculatedColumnFormula>
    </tableColumn>
    <tableColumn id="11" xr3:uid="{1CD0CAC1-5FF9-4046-AB0B-6AA1B37EB573}" name="% of homes in North West" dataDxfId="8" dataCellStyle="Per cent">
      <calculatedColumnFormula>Table_7B_Size_Charateristics!K2</calculatedColumnFormula>
    </tableColumn>
    <tableColumn id="12" xr3:uid="{C82DD524-19D2-488F-AB1E-A6EC7857233F}" name="% of homes in South East" dataDxfId="7" dataCellStyle="Per cent">
      <calculatedColumnFormula>Table_7B_Size_Charateristics!L2</calculatedColumnFormula>
    </tableColumn>
    <tableColumn id="13" xr3:uid="{E4F8DB14-3C14-4302-B390-A303A2EE6EBC}" name="% of homes in South West" dataDxfId="6" dataCellStyle="Per cent">
      <calculatedColumnFormula>Table_7B_Size_Charateristics!M2</calculatedColumnFormula>
    </tableColumn>
    <tableColumn id="14" xr3:uid="{64212FA3-B479-4386-B273-DA4413DD5EA1}" name="% of homes in West Midlands" dataDxfId="5" dataCellStyle="Per cent">
      <calculatedColumnFormula>Table_7B_Size_Charateristics!N2</calculatedColumnFormula>
    </tableColumn>
    <tableColumn id="15" xr3:uid="{1645EC58-A22A-4FAF-A4FA-52F19734FAB6}" name="% of homes in Yorkshire &amp; the Humber" dataDxfId="4" dataCellStyle="Per cent">
      <calculatedColumnFormula>Table_7B_Size_Charateristics!O2</calculatedColumnFormula>
    </tableColumn>
    <tableColumn id="16" xr3:uid="{0CDDA3FC-D125-4785-87F3-A7DA7B904C56}" name="Average stock age" dataDxfId="3">
      <calculatedColumnFormula>Table_7B_Size_Charateristics!P2</calculatedColumnFormula>
    </tableColumn>
    <tableColumn id="17" xr3:uid="{134318AD-0534-4AAC-B237-6ADF290CB9D7}" name="House/bungalow - % of owned social stock" dataDxfId="2" dataCellStyle="Per cent">
      <calculatedColumnFormula>Table_7B_Size_Charateristics!Q2</calculatedColumnFormula>
    </tableColumn>
    <tableColumn id="18" xr3:uid="{9F7D031E-4B4B-4114-BBB2-3DC1E307228E}" name="Blocks less than 7 storeys - % of owned social stock" dataDxfId="1" dataCellStyle="Per cent">
      <calculatedColumnFormula>Table_7B_Size_Charateristics!R2</calculatedColumnFormula>
    </tableColumn>
    <tableColumn id="19" xr3:uid="{C56C1E3E-E9CC-4299-9096-25A3B8470E41}" name="Blocks at least 7 storeys - % of owned social stock" dataDxfId="0" dataCellStyle="Per cent">
      <calculatedColumnFormula>Table_7B_Size_Charateristics!S2</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9E1C656-4927-42B7-9345-C989F343AC2D}" name="Table_4_OM_SHL" displayName="Table_4_OM_SHL" ref="A1:J4" tableType="queryTable" totalsRowShown="0">
  <autoFilter ref="A1:J4" xr:uid="{49E1C656-4927-42B7-9345-C989F343AC2D}"/>
  <tableColumns count="10">
    <tableColumn id="1" xr3:uid="{73DDDFCD-FD09-423B-88C2-86F8904EFC21}" uniqueName="1" name="Attribute" queryTableFieldId="13" dataDxfId="294"/>
    <tableColumn id="2" xr3:uid="{28A07AB7-873A-47C6-B231-1D1365EEC01B}" uniqueName="2" name="2016" queryTableFieldId="14"/>
    <tableColumn id="3" xr3:uid="{79999F0A-21A3-4F4B-8E70-883A2A5FA604}" uniqueName="3" name="2017" queryTableFieldId="15"/>
    <tableColumn id="4" xr3:uid="{361652CE-B499-4E9E-9FA5-1FAE3F9BF5F3}" uniqueName="4" name="2018" queryTableFieldId="16"/>
    <tableColumn id="5" xr3:uid="{10ECF523-1EE4-40DB-9F4A-9503BC11DE8E}" uniqueName="5" name="2019" queryTableFieldId="17"/>
    <tableColumn id="6" xr3:uid="{2343C9FB-7BBD-4C09-80F4-B80B55284A55}" uniqueName="6" name="2020" queryTableFieldId="6" dataDxfId="293"/>
    <tableColumn id="7" xr3:uid="{58301CE2-173F-4332-B069-D602BC6B9959}" uniqueName="7" name="2021" queryTableFieldId="7" dataDxfId="292"/>
    <tableColumn id="8" xr3:uid="{743F6279-B2B8-41F8-B981-5B97EDF525C3}" uniqueName="8" name="2022" queryTableFieldId="8" dataDxfId="291"/>
    <tableColumn id="9" xr3:uid="{C79EA043-D350-41A1-A6A8-2F81DD74F60E}" uniqueName="9" name="2023" queryTableFieldId="9" dataDxfId="290"/>
    <tableColumn id="10" xr3:uid="{F38744E6-47B1-4C68-BD13-E13623C431E2}" uniqueName="10" name="2024" queryTableFieldId="10" dataDxfId="289"/>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72106F0-832F-4100-8530-D1BE5FAB7AAC}" name="Table_5_HSHC" displayName="Table_5_HSHC" ref="A1:G6" tableType="queryTable" totalsRowShown="0">
  <tableColumns count="7">
    <tableColumn id="1" xr3:uid="{E467B62D-4C1A-44DC-B2BB-2A6C53D41C85}" uniqueName="1" name="Costs per unit" queryTableFieldId="10" dataDxfId="288"/>
    <tableColumn id="2" xr3:uid="{8FFAF4A8-7611-4270-907B-D30D244F7F55}" uniqueName="2" name="2022" queryTableFieldId="2" dataDxfId="287"/>
    <tableColumn id="3" xr3:uid="{313863A2-8F22-40CD-B787-61594860B5D4}" uniqueName="3" name="2023" queryTableFieldId="3" dataDxfId="286"/>
    <tableColumn id="4" xr3:uid="{15CA6297-B33C-4FE5-B0B9-D3F67F61FA62}" uniqueName="4" name="2024" queryTableFieldId="4" dataDxfId="285"/>
    <tableColumn id="7" xr3:uid="{51CAB50A-D684-4410-A41F-387999770510}" uniqueName="7" name="2022-23 % change" queryTableFieldId="7" dataDxfId="284" dataCellStyle="Per cent"/>
    <tableColumn id="5" xr3:uid="{69172A57-75FE-46CA-A9B8-2A57294F8F5B}" uniqueName="5" name="2023-24 % change" queryTableFieldId="5" dataDxfId="283" dataCellStyle="Per cent"/>
    <tableColumn id="6" xr3:uid="{8FB7044A-DBE0-4B81-B841-E7427D6C05A0}" uniqueName="6" name="2022-24 % change" queryTableFieldId="6" dataDxfId="282" dataCellStyle="Per cent"/>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3CE92B-6C6B-48E1-9818-72B0925CEE31}" name="Table_6_Summary_sub_sector" displayName="Table_6_Summary_sub_sector" ref="A1:N14" tableType="queryTable" totalsRowShown="0">
  <autoFilter ref="A1:N14" xr:uid="{E13CE92B-6C6B-48E1-9818-72B0925CEE31}"/>
  <tableColumns count="14">
    <tableColumn id="1" xr3:uid="{C7BE68F5-9982-47C9-86E9-8C9BE66155A7}" uniqueName="1" name="Sub-sector" queryTableFieldId="1" dataDxfId="281"/>
    <tableColumn id="2" xr3:uid="{1B4D00B3-CED7-4C8C-A33B-FFEEE247FEE8}" uniqueName="2" name="Measure" queryTableFieldId="2" dataDxfId="280"/>
    <tableColumn id="3" xr3:uid="{3B51FBBC-18D2-4EDD-BA20-00CFAEC459B7}" uniqueName="3" name="No of providers" queryTableFieldId="3" dataDxfId="279"/>
    <tableColumn id="4" xr3:uid="{C0400F73-3130-4A2F-B779-05E287610262}" uniqueName="4" name="% of sector (social units owned)" queryTableFieldId="4" dataDxfId="278" dataCellStyle="Per cent"/>
    <tableColumn id="5" xr3:uid="{B068D4EF-016E-4615-8832-F1A92E2B21B9}" uniqueName="5" name="Reinvestment (%)" queryTableFieldId="5" dataDxfId="277" dataCellStyle="Per cent"/>
    <tableColumn id="6" xr3:uid="{D8A4CB2A-A2B8-49D0-AB55-6F330D793FD6}" uniqueName="6" name="New supply (Social) (%)" queryTableFieldId="6" dataDxfId="276" dataCellStyle="Per cent"/>
    <tableColumn id="7" xr3:uid="{FF8F8560-E83B-478A-82C2-6AD36A216B37}" uniqueName="7" name="New supply (Non-Social) (%)" queryTableFieldId="7" dataDxfId="275" dataCellStyle="Per cent"/>
    <tableColumn id="8" xr3:uid="{9D1603C2-4BD0-4B17-B950-093D771D6936}" uniqueName="8" name="Gearing (%)" queryTableFieldId="8" dataDxfId="274" dataCellStyle="Per cent"/>
    <tableColumn id="9" xr3:uid="{E8C40634-2DFE-47B0-91BE-EF24D415B08F}" uniqueName="9" name="EBITDA MRI Interest Cover (%)" queryTableFieldId="9" dataDxfId="273" dataCellStyle="Per cent"/>
    <tableColumn id="10" xr3:uid="{F80862B9-23A7-48D0-8CF5-7DDFCC35AC24}" uniqueName="10" name="Headline Social Housing CPU (£)" queryTableFieldId="10" dataDxfId="272" dataCellStyle="Per cent"/>
    <tableColumn id="11" xr3:uid="{70AC836D-44E5-4191-8A82-6909ED656D66}" uniqueName="11" name="Operating Margin (Social) (%)" queryTableFieldId="11" dataDxfId="271" dataCellStyle="Per cent"/>
    <tableColumn id="12" xr3:uid="{BBDFE438-AFD7-4A50-8E50-14F56F00F5E0}" uniqueName="12" name="Operating Margin (Overall) (%)" queryTableFieldId="12" dataDxfId="270" dataCellStyle="Per cent"/>
    <tableColumn id="13" xr3:uid="{84D5F940-9F7B-4A4A-BB7F-FAAF0EB25FA6}" uniqueName="13" name="Return on Capital Employed (ROCE) (%)" queryTableFieldId="13" dataDxfId="269" dataCellStyle="Per cent"/>
    <tableColumn id="14" xr3:uid="{AFD8ABF6-BCFD-4D29-9C0E-B99BC9C3CB1A}" uniqueName="14" name="Variable_type" queryTableFieldId="14" dataCellStyle="Per cent"/>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433B22F-4B0A-4B08-B8FE-02A9897DD99F}" name="Table_7A_sub_sector" displayName="Table_7A_sub_sector" ref="A1:S40" tableType="queryTable" totalsRowShown="0">
  <autoFilter ref="A1:S40" xr:uid="{E433B22F-4B0A-4B08-B8FE-02A9897DD99F}"/>
  <tableColumns count="19">
    <tableColumn id="15" xr3:uid="{16A6547D-6CAA-42F5-A5FE-511FA147C4BB}" uniqueName="15" name="Sub-sector" queryTableFieldId="25" dataDxfId="268" dataCellStyle="Per cent"/>
    <tableColumn id="2" xr3:uid="{23D59DBB-8F20-4D6A-B93C-7CD0F61B196A}" uniqueName="2" name="Measure" queryTableFieldId="2"/>
    <tableColumn id="3" xr3:uid="{89A6A5C8-DECA-4098-A5B1-B0F46FEA2785}" uniqueName="3" name="Year" queryTableFieldId="3"/>
    <tableColumn id="4" xr3:uid="{8F83A5E1-5BE8-4D8A-836C-CEC9C4CBB495}" uniqueName="4" name="No of providers" queryTableFieldId="4" dataDxfId="267"/>
    <tableColumn id="5" xr3:uid="{397548B2-5593-4C00-A50D-DD8AED0F9836}" uniqueName="5" name="% of sector (social units owned)" queryTableFieldId="5" dataDxfId="266" dataCellStyle="Per cent"/>
    <tableColumn id="6" xr3:uid="{EC301AD5-BE52-4BA1-B4C9-3E48B3401E9A}" uniqueName="6" name="Reinvestment (%)" queryTableFieldId="6" dataDxfId="265" dataCellStyle="Per cent"/>
    <tableColumn id="7" xr3:uid="{2A7F09A5-E7CE-442E-A7E7-4177002CEE07}" uniqueName="7" name="New supply (Social) (%)" queryTableFieldId="7" dataDxfId="264" dataCellStyle="Per cent"/>
    <tableColumn id="8" xr3:uid="{62421F9B-F598-4CE5-9AF6-DCCB64890F99}" uniqueName="8" name="New supply (Non-Social) (%)" queryTableFieldId="8" dataDxfId="263" dataCellStyle="Per cent"/>
    <tableColumn id="9" xr3:uid="{4C05B47B-F0A1-47F7-8389-260FDD2F4386}" uniqueName="9" name="Gearing (%)" queryTableFieldId="9" dataDxfId="262" dataCellStyle="Per cent"/>
    <tableColumn id="10" xr3:uid="{90CD6835-5170-4C19-B54C-9388B2462759}" uniqueName="10" name="EBITDA MRI Interest Cover (%)" queryTableFieldId="10" dataDxfId="261" dataCellStyle="Per cent"/>
    <tableColumn id="11" xr3:uid="{D61AC5AA-3D1F-4DB0-A8BD-2352E0BAC9A0}" uniqueName="11" name="Headline Social Housing CPU (£)" queryTableFieldId="11" dataDxfId="260"/>
    <tableColumn id="12" xr3:uid="{82860C49-A9AA-43CD-8B82-2F27E4DAF09A}" uniqueName="12" name="Operating Margin (Social) (%)" queryTableFieldId="12" dataDxfId="259" dataCellStyle="Per cent"/>
    <tableColumn id="13" xr3:uid="{BDA864CC-4567-4A5A-947E-EE1E80F1203C}" uniqueName="13" name="Operating Margin (Overall) (%)" queryTableFieldId="13" dataDxfId="258" dataCellStyle="Per cent"/>
    <tableColumn id="14" xr3:uid="{EF940450-FD17-4A6D-A900-C7271A480FCA}" uniqueName="14" name="Return on Capital Employed (ROCE) (%)" queryTableFieldId="14" dataDxfId="257" dataCellStyle="Per cent"/>
    <tableColumn id="19" xr3:uid="{764D4390-E181-4E40-8336-BC4416AF551A}" uniqueName="19" name="Variable_type" queryTableFieldId="31" dataDxfId="256" dataCellStyle="Per cent"/>
    <tableColumn id="1" xr3:uid="{3C1E4E46-A1EB-408E-9C42-3FD884E963BC}" uniqueName="1" name="Other Costs" queryTableFieldId="27" dataDxfId="255" dataCellStyle="Per cent"/>
    <tableColumn id="16" xr3:uid="{3D6B707B-18B0-4E2F-8800-35EAA439E369}" uniqueName="16" name="Management Costs" queryTableFieldId="28" dataDxfId="254" dataCellStyle="Per cent"/>
    <tableColumn id="17" xr3:uid="{0D8F9F82-BB9A-439E-9E7A-EED6BA93AA78}" uniqueName="17" name="Maintenance and Major Repairs" queryTableFieldId="29" dataDxfId="253" dataCellStyle="Per cent"/>
    <tableColumn id="18" xr3:uid="{EA7D8473-53B1-4F4F-8C09-79E0434ADEA0}" uniqueName="18" name="Service Charges" queryTableFieldId="30" dataDxfId="252" dataCellStyle="Per cent"/>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A19195B-CE53-44CA-959E-A2B62C590BD1}" name="Table_7B_Sizeband_Characteristics" displayName="Table_7B_Sizeband_Characteristics" ref="A1:S22" tableType="queryTable" totalsRowShown="0" headerRowDxfId="251">
  <tableColumns count="19">
    <tableColumn id="25" xr3:uid="{F4516009-64E9-4D30-AD24-2E8D69D0A0CE}" uniqueName="25" name="Size groupings" queryTableFieldId="153"/>
    <tableColumn id="26" xr3:uid="{282F4508-3193-4AD3-B054-68713BA4754D}" uniqueName="26" name="Year" queryTableFieldId="26"/>
    <tableColumn id="27" xr3:uid="{13CD717A-F47F-444D-98E5-C829FBA75136}" uniqueName="27" name="% of sector (social units owned)" queryTableFieldId="154"/>
    <tableColumn id="29" xr3:uid="{05B057D3-FEB8-4CAD-BD3C-F0FBB707CC1A}" uniqueName="29" name="All social stock owned" queryTableFieldId="29" dataDxfId="250" dataCellStyle="Comma"/>
    <tableColumn id="28" xr3:uid="{284A9A9E-CF41-4869-AA75-B089947C24EB}" uniqueName="28" name="% of homes SH" queryTableFieldId="155" dataCellStyle="Comma"/>
    <tableColumn id="30" xr3:uid="{E1039C99-3D6B-45F4-8681-B197C848414E}" uniqueName="30" name="% of homes HOP" queryTableFieldId="156"/>
    <tableColumn id="31" xr3:uid="{F5F7146B-EA9B-4D16-AD1E-031AA9674812}" uniqueName="31" name="% of homes in East Midlands" queryTableFieldId="157"/>
    <tableColumn id="32" xr3:uid="{B35E80A2-5009-4E2B-B3F2-4435BFA11777}" uniqueName="32" name="% of homes in East of England" queryTableFieldId="158"/>
    <tableColumn id="33" xr3:uid="{6E27D69A-6E64-4D0F-887D-2751AE785251}" uniqueName="33" name="% of homes in London" queryTableFieldId="159"/>
    <tableColumn id="34" xr3:uid="{76DA28F1-36AA-4BA9-A926-753EBB43B416}" uniqueName="34" name="% of homes in North East" queryTableFieldId="160"/>
    <tableColumn id="35" xr3:uid="{DE0724BF-4834-4257-94E8-4652382D0A16}" uniqueName="35" name="% of homes in North West" queryTableFieldId="161"/>
    <tableColumn id="36" xr3:uid="{AD805E33-F8E8-4351-95DB-0EFCCD40FEAE}" uniqueName="36" name="% of homes in South East" queryTableFieldId="162"/>
    <tableColumn id="37" xr3:uid="{858D92C3-AF9D-49B0-8756-647A847973CE}" uniqueName="37" name="% of homes in South West" queryTableFieldId="163"/>
    <tableColumn id="38" xr3:uid="{0163DFD6-1675-4726-89DA-8161774171B9}" uniqueName="38" name="% of homes in West Midlands" queryTableFieldId="164"/>
    <tableColumn id="39" xr3:uid="{809A01EB-1705-438B-A079-6EB0EEF24A16}" uniqueName="39" name="% of homes in Yorkshire &amp; the Humber" queryTableFieldId="165"/>
    <tableColumn id="13" xr3:uid="{2B73865D-8555-435B-9798-FDFB51826D24}" uniqueName="13" name="Average stock age" queryTableFieldId="77" dataDxfId="249"/>
    <tableColumn id="40" xr3:uid="{7BA8C53F-D49D-48BE-8A0D-6449F20810F6}" uniqueName="40" name="House/bungalow - % of owned social stock" queryTableFieldId="166"/>
    <tableColumn id="41" xr3:uid="{65EDC2C0-286D-44F1-AE06-1FC92EAE7A3F}" uniqueName="41" name="Blocks less than 7 storeys - % of owned social stock" queryTableFieldId="167"/>
    <tableColumn id="42" xr3:uid="{0F11A189-D2A1-4802-A2C4-2C7ACEA27FB1}" uniqueName="42" name="Blocks at least 7 storeys - % of owned social stock" queryTableFieldId="168"/>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1" Type="http://schemas.openxmlformats.org/officeDocument/2006/relationships/hyperlink" Target="https://www.gov.uk/government/publications/value-for-money-metrics-technical-note"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ww.london.gov.uk/programmes-strategies/housing-and-land/homes-londoners-affordable-homes-programmes" TargetMode="External"/><Relationship Id="rId2" Type="http://schemas.openxmlformats.org/officeDocument/2006/relationships/hyperlink" Target="https://www.gov.uk/government/publications/energy-performance-certificates-for-the-construction-sale-and-let-of-dwellings/a-guide-to-energy-performance-certificates-for-the-marketing-sale-and-let-of-dwellings" TargetMode="External"/><Relationship Id="rId1" Type="http://schemas.openxmlformats.org/officeDocument/2006/relationships/hyperlink" Target="https://www.gov.uk/government/publications/a-decent-home-definition-and-guidance" TargetMode="External"/><Relationship Id="rId5" Type="http://schemas.openxmlformats.org/officeDocument/2006/relationships/hyperlink" Target="https://www.gov.uk/government/collections/rent-standard-and-guidance" TargetMode="External"/><Relationship Id="rId4" Type="http://schemas.openxmlformats.org/officeDocument/2006/relationships/hyperlink" Target="https://www.gov.uk/government/publications/direction-on-the-rent-standard-from-1-april-2020" TargetMode="External"/></Relationships>
</file>

<file path=xl/worksheets/_rels/sheet27.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C03B2-15E5-450F-9396-A129DFEC7E08}">
  <sheetPr>
    <tabColor rgb="FFFFFF00"/>
  </sheetPr>
  <dimension ref="A1:B26"/>
  <sheetViews>
    <sheetView workbookViewId="0">
      <selection sqref="A1:B26"/>
    </sheetView>
  </sheetViews>
  <sheetFormatPr defaultRowHeight="14.5" x14ac:dyDescent="0.35"/>
  <cols>
    <col min="1" max="1" width="31.54296875" bestFit="1" customWidth="1"/>
    <col min="2" max="2" width="80.7265625" bestFit="1" customWidth="1"/>
    <col min="3" max="3" width="33.90625" bestFit="1" customWidth="1"/>
    <col min="4" max="4" width="80.7265625" bestFit="1" customWidth="1"/>
    <col min="5" max="5" width="31.7265625" bestFit="1" customWidth="1"/>
    <col min="6" max="6" width="44.1796875" bestFit="1" customWidth="1"/>
    <col min="7" max="7" width="11.81640625" bestFit="1" customWidth="1"/>
    <col min="8" max="8" width="9.1796875" bestFit="1" customWidth="1"/>
  </cols>
  <sheetData>
    <row r="1" spans="1:2" x14ac:dyDescent="0.35">
      <c r="A1" t="s">
        <v>389</v>
      </c>
      <c r="B1" t="s">
        <v>390</v>
      </c>
    </row>
    <row r="2" spans="1:2" x14ac:dyDescent="0.35">
      <c r="A2" t="s">
        <v>2</v>
      </c>
      <c r="B2" t="s">
        <v>3</v>
      </c>
    </row>
    <row r="3" spans="1:2" x14ac:dyDescent="0.35">
      <c r="A3" t="s">
        <v>4</v>
      </c>
      <c r="B3" t="s">
        <v>5</v>
      </c>
    </row>
    <row r="4" spans="1:2" x14ac:dyDescent="0.35">
      <c r="A4" t="s">
        <v>6</v>
      </c>
      <c r="B4" t="s">
        <v>7</v>
      </c>
    </row>
    <row r="5" spans="1:2" x14ac:dyDescent="0.35">
      <c r="A5" t="s">
        <v>8</v>
      </c>
      <c r="B5" t="s">
        <v>9</v>
      </c>
    </row>
    <row r="6" spans="1:2" x14ac:dyDescent="0.35">
      <c r="A6" t="s">
        <v>10</v>
      </c>
      <c r="B6" t="s">
        <v>11</v>
      </c>
    </row>
    <row r="7" spans="1:2" x14ac:dyDescent="0.35">
      <c r="A7" t="s">
        <v>12</v>
      </c>
      <c r="B7">
        <v>2024</v>
      </c>
    </row>
    <row r="8" spans="1:2" x14ac:dyDescent="0.35">
      <c r="A8" t="s">
        <v>13</v>
      </c>
      <c r="B8" t="s">
        <v>14</v>
      </c>
    </row>
    <row r="9" spans="1:2" x14ac:dyDescent="0.35">
      <c r="A9" t="s">
        <v>15</v>
      </c>
      <c r="B9" t="s">
        <v>16</v>
      </c>
    </row>
    <row r="10" spans="1:2" x14ac:dyDescent="0.35">
      <c r="A10" t="s">
        <v>17</v>
      </c>
      <c r="B10" t="s">
        <v>18</v>
      </c>
    </row>
    <row r="11" spans="1:2" x14ac:dyDescent="0.35">
      <c r="A11" t="s">
        <v>0</v>
      </c>
      <c r="B11" t="s">
        <v>1</v>
      </c>
    </row>
    <row r="12" spans="1:2" x14ac:dyDescent="0.35">
      <c r="A12" t="s">
        <v>386</v>
      </c>
      <c r="B12" t="s">
        <v>16</v>
      </c>
    </row>
    <row r="13" spans="1:2" x14ac:dyDescent="0.35">
      <c r="A13" t="s">
        <v>292</v>
      </c>
      <c r="B13" t="s">
        <v>295</v>
      </c>
    </row>
    <row r="14" spans="1:2" x14ac:dyDescent="0.35">
      <c r="A14" t="s">
        <v>293</v>
      </c>
      <c r="B14" t="s">
        <v>296</v>
      </c>
    </row>
    <row r="15" spans="1:2" x14ac:dyDescent="0.35">
      <c r="A15" t="s">
        <v>294</v>
      </c>
      <c r="B15" t="s">
        <v>297</v>
      </c>
    </row>
    <row r="16" spans="1:2" x14ac:dyDescent="0.35">
      <c r="A16" t="s">
        <v>20</v>
      </c>
      <c r="B16" t="s">
        <v>387</v>
      </c>
    </row>
    <row r="17" spans="1:2" x14ac:dyDescent="0.35">
      <c r="A17" t="s">
        <v>324</v>
      </c>
      <c r="B17">
        <v>54000</v>
      </c>
    </row>
    <row r="18" spans="1:2" x14ac:dyDescent="0.35">
      <c r="A18" t="s">
        <v>325</v>
      </c>
      <c r="B18">
        <v>2000</v>
      </c>
    </row>
    <row r="19" spans="1:2" x14ac:dyDescent="0.35">
      <c r="A19" t="s">
        <v>321</v>
      </c>
      <c r="B19">
        <v>99742761</v>
      </c>
    </row>
    <row r="20" spans="1:2" x14ac:dyDescent="0.35">
      <c r="A20" t="s">
        <v>388</v>
      </c>
      <c r="B20">
        <v>193574395</v>
      </c>
    </row>
    <row r="21" spans="1:2" x14ac:dyDescent="0.35">
      <c r="A21" t="s">
        <v>326</v>
      </c>
      <c r="B21">
        <v>3900632</v>
      </c>
    </row>
    <row r="22" spans="1:2" x14ac:dyDescent="0.35">
      <c r="A22" t="s">
        <v>320</v>
      </c>
      <c r="B22">
        <v>4419129</v>
      </c>
    </row>
    <row r="23" spans="1:2" x14ac:dyDescent="0.35">
      <c r="A23" t="s">
        <v>327</v>
      </c>
      <c r="B23">
        <v>4256947</v>
      </c>
    </row>
    <row r="24" spans="1:2" x14ac:dyDescent="0.35">
      <c r="A24" t="s">
        <v>319</v>
      </c>
      <c r="B24">
        <v>25141719</v>
      </c>
    </row>
    <row r="25" spans="1:2" x14ac:dyDescent="0.35">
      <c r="A25" t="s">
        <v>323</v>
      </c>
      <c r="B25">
        <v>4203235</v>
      </c>
    </row>
    <row r="26" spans="1:2" x14ac:dyDescent="0.35">
      <c r="A26" t="s">
        <v>322</v>
      </c>
      <c r="B26">
        <v>19293485</v>
      </c>
    </row>
  </sheetData>
  <pageMargins left="0.7" right="0.7" top="0.75" bottom="0.75" header="0.3" footer="0.3"/>
  <headerFooter>
    <oddFooter xml:space="preserve">&amp;C_x000D_&amp;1#&amp;"Calibri"&amp;12&amp;K0078D7 OFFICIAL </oddFooter>
  </headerFooter>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AECC0-DB48-4DFD-9C8C-64EF342D4684}">
  <sheetPr>
    <tabColor rgb="FF00B0F0"/>
  </sheetPr>
  <dimension ref="A1:K52"/>
  <sheetViews>
    <sheetView workbookViewId="0">
      <selection sqref="A1:B26"/>
    </sheetView>
  </sheetViews>
  <sheetFormatPr defaultColWidth="17.54296875" defaultRowHeight="14.5" x14ac:dyDescent="0.35"/>
  <cols>
    <col min="1" max="1" width="50.6328125" bestFit="1" customWidth="1"/>
    <col min="2" max="2" width="6.81640625" bestFit="1" customWidth="1"/>
    <col min="3" max="3" width="15.6328125" bestFit="1" customWidth="1"/>
    <col min="4" max="4" width="38.54296875" bestFit="1" customWidth="1"/>
    <col min="5" max="5" width="46.81640625" bestFit="1" customWidth="1"/>
    <col min="6" max="6" width="53.54296875" bestFit="1" customWidth="1"/>
    <col min="7" max="7" width="42.36328125" bestFit="1" customWidth="1"/>
    <col min="8" max="8" width="39.81640625" bestFit="1" customWidth="1"/>
    <col min="9" max="9" width="36.08984375" bestFit="1" customWidth="1"/>
  </cols>
  <sheetData>
    <row r="1" spans="1:11" s="4" customFormat="1" x14ac:dyDescent="0.35">
      <c r="A1" s="4" t="s">
        <v>19</v>
      </c>
      <c r="B1" s="4" t="s">
        <v>21</v>
      </c>
      <c r="C1" s="4" t="s">
        <v>22</v>
      </c>
      <c r="D1" t="s">
        <v>345</v>
      </c>
      <c r="E1" t="s">
        <v>346</v>
      </c>
      <c r="F1" t="s">
        <v>347</v>
      </c>
      <c r="G1" t="s">
        <v>348</v>
      </c>
      <c r="H1" t="s">
        <v>349</v>
      </c>
      <c r="I1" t="s">
        <v>350</v>
      </c>
    </row>
    <row r="2" spans="1:11" x14ac:dyDescent="0.35">
      <c r="A2" t="s">
        <v>67</v>
      </c>
      <c r="B2">
        <v>2024</v>
      </c>
      <c r="C2">
        <v>193</v>
      </c>
      <c r="D2">
        <v>5135.5992211010798</v>
      </c>
      <c r="E2">
        <v>5759.4587060554068</v>
      </c>
      <c r="F2">
        <v>3046.1798826012364</v>
      </c>
      <c r="G2">
        <v>1274.4550634125724</v>
      </c>
      <c r="H2">
        <v>892.31124297539964</v>
      </c>
      <c r="I2">
        <v>546.51251706619882</v>
      </c>
    </row>
    <row r="3" spans="1:11" x14ac:dyDescent="0.35">
      <c r="A3" t="s">
        <v>67</v>
      </c>
      <c r="B3">
        <v>2023</v>
      </c>
      <c r="C3">
        <v>198</v>
      </c>
      <c r="D3">
        <v>4585.8213755163106</v>
      </c>
      <c r="E3">
        <v>5251.1288934283921</v>
      </c>
      <c r="F3">
        <v>2711.1667324910154</v>
      </c>
      <c r="G3">
        <v>1201.0661440002918</v>
      </c>
      <c r="H3">
        <v>795.29586232586064</v>
      </c>
      <c r="I3">
        <v>543.60015461122362</v>
      </c>
    </row>
    <row r="4" spans="1:11" x14ac:dyDescent="0.35">
      <c r="A4" t="s">
        <v>67</v>
      </c>
      <c r="B4">
        <v>2022</v>
      </c>
      <c r="C4">
        <v>200</v>
      </c>
      <c r="D4">
        <v>4150.0272026662415</v>
      </c>
      <c r="E4">
        <v>4598.5946089432491</v>
      </c>
      <c r="F4">
        <v>2302.3942816496765</v>
      </c>
      <c r="G4">
        <v>1104.0336673283941</v>
      </c>
      <c r="H4">
        <v>701.29106248005121</v>
      </c>
      <c r="I4">
        <v>490.87559748512712</v>
      </c>
    </row>
    <row r="5" spans="1:11" x14ac:dyDescent="0.35">
      <c r="A5" t="s">
        <v>36</v>
      </c>
      <c r="B5">
        <v>2024</v>
      </c>
      <c r="C5">
        <v>16</v>
      </c>
      <c r="D5">
        <v>6042.8549293225624</v>
      </c>
      <c r="E5">
        <v>6349.3548462309682</v>
      </c>
      <c r="F5">
        <v>3267.795472032456</v>
      </c>
      <c r="G5">
        <v>1288.4292009606193</v>
      </c>
      <c r="H5">
        <v>1256.0152952971625</v>
      </c>
      <c r="I5">
        <v>537.11487794073071</v>
      </c>
    </row>
    <row r="6" spans="1:11" x14ac:dyDescent="0.35">
      <c r="A6" t="s">
        <v>36</v>
      </c>
      <c r="B6">
        <v>2023</v>
      </c>
      <c r="C6">
        <v>16</v>
      </c>
      <c r="D6">
        <v>5480.8986919868594</v>
      </c>
      <c r="E6">
        <v>5837.7257346376473</v>
      </c>
      <c r="F6">
        <v>2984.0285926536717</v>
      </c>
      <c r="G6">
        <v>1173.0359128419957</v>
      </c>
      <c r="H6">
        <v>1089.9872855334743</v>
      </c>
      <c r="I6">
        <v>590.67394360850597</v>
      </c>
    </row>
    <row r="7" spans="1:11" x14ac:dyDescent="0.35">
      <c r="A7" t="s">
        <v>36</v>
      </c>
      <c r="B7">
        <v>2022</v>
      </c>
      <c r="C7">
        <v>15</v>
      </c>
      <c r="D7">
        <v>4855.2984378643041</v>
      </c>
      <c r="E7">
        <v>5042.026115524397</v>
      </c>
      <c r="F7">
        <v>2490.8209795652037</v>
      </c>
      <c r="G7">
        <v>1026.507896764879</v>
      </c>
      <c r="H7">
        <v>983.27106318820972</v>
      </c>
      <c r="I7">
        <v>541.42617600610458</v>
      </c>
    </row>
    <row r="8" spans="1:11" x14ac:dyDescent="0.35">
      <c r="A8" t="s">
        <v>291</v>
      </c>
      <c r="B8">
        <v>2024</v>
      </c>
      <c r="C8">
        <v>20</v>
      </c>
      <c r="D8">
        <v>4648.1663427677995</v>
      </c>
      <c r="E8">
        <v>5127.7528508608484</v>
      </c>
      <c r="F8">
        <v>2866.6661697846016</v>
      </c>
      <c r="G8">
        <v>1178.4422747260937</v>
      </c>
      <c r="H8">
        <v>636.06916598345379</v>
      </c>
      <c r="I8">
        <v>446.57524036669895</v>
      </c>
    </row>
    <row r="9" spans="1:11" x14ac:dyDescent="0.35">
      <c r="A9" t="s">
        <v>291</v>
      </c>
      <c r="B9">
        <v>2023</v>
      </c>
      <c r="C9">
        <v>20</v>
      </c>
      <c r="D9">
        <v>4189.1926630274156</v>
      </c>
      <c r="E9">
        <v>4587.3509176950629</v>
      </c>
      <c r="F9">
        <v>2502.9091662128685</v>
      </c>
      <c r="G9">
        <v>1137.6949095343646</v>
      </c>
      <c r="H9">
        <v>559.42353563786139</v>
      </c>
      <c r="I9">
        <v>387.32330630996847</v>
      </c>
    </row>
    <row r="10" spans="1:11" x14ac:dyDescent="0.35">
      <c r="A10" t="s">
        <v>291</v>
      </c>
      <c r="B10">
        <v>2022</v>
      </c>
      <c r="C10">
        <v>22</v>
      </c>
      <c r="D10">
        <v>3774.5392049949751</v>
      </c>
      <c r="E10">
        <v>4110.6370502743375</v>
      </c>
      <c r="F10">
        <v>2150.9710025549025</v>
      </c>
      <c r="G10">
        <v>1073.9092800201042</v>
      </c>
      <c r="H10">
        <v>529.13286889022299</v>
      </c>
      <c r="I10">
        <v>356.62389880910831</v>
      </c>
    </row>
    <row r="11" spans="1:11" x14ac:dyDescent="0.35">
      <c r="A11" t="s">
        <v>37</v>
      </c>
      <c r="B11">
        <v>2024</v>
      </c>
      <c r="C11">
        <v>40</v>
      </c>
      <c r="D11">
        <v>4635.3657547430066</v>
      </c>
      <c r="E11">
        <v>4975.3537468824825</v>
      </c>
      <c r="F11">
        <v>2745.6683973270851</v>
      </c>
      <c r="G11">
        <v>1270.7297841144323</v>
      </c>
      <c r="H11">
        <v>576.51066098594652</v>
      </c>
      <c r="I11">
        <v>382.44490445501862</v>
      </c>
    </row>
    <row r="12" spans="1:11" x14ac:dyDescent="0.35">
      <c r="A12" t="s">
        <v>37</v>
      </c>
      <c r="B12">
        <v>2023</v>
      </c>
      <c r="C12">
        <v>41</v>
      </c>
      <c r="D12">
        <v>4363.7441538765561</v>
      </c>
      <c r="E12">
        <v>4583.6676172370089</v>
      </c>
      <c r="F12">
        <v>2414.819391634981</v>
      </c>
      <c r="G12">
        <v>1246.6032953105196</v>
      </c>
      <c r="H12">
        <v>562.58555133079847</v>
      </c>
      <c r="I12">
        <v>359.65937896070977</v>
      </c>
    </row>
    <row r="13" spans="1:11" x14ac:dyDescent="0.35">
      <c r="A13" t="s">
        <v>37</v>
      </c>
      <c r="B13">
        <v>2022</v>
      </c>
      <c r="C13">
        <v>39</v>
      </c>
      <c r="D13">
        <v>3887.9876659069578</v>
      </c>
      <c r="E13">
        <v>4076.5504656958356</v>
      </c>
      <c r="F13">
        <v>2136.7040534397656</v>
      </c>
      <c r="G13">
        <v>1144.5720401958856</v>
      </c>
      <c r="H13">
        <v>465.96342135720755</v>
      </c>
      <c r="I13">
        <v>329.31095070297664</v>
      </c>
    </row>
    <row r="14" spans="1:11" x14ac:dyDescent="0.35">
      <c r="A14" t="s">
        <v>38</v>
      </c>
      <c r="B14">
        <v>2024</v>
      </c>
      <c r="C14">
        <v>49</v>
      </c>
      <c r="D14">
        <v>5093.2396505886818</v>
      </c>
      <c r="E14">
        <v>5461.724454043534</v>
      </c>
      <c r="F14">
        <v>3178.5302119150679</v>
      </c>
      <c r="G14">
        <v>1231.1099507815907</v>
      </c>
      <c r="H14">
        <v>618.70418222975115</v>
      </c>
      <c r="I14">
        <v>433.38010911712439</v>
      </c>
      <c r="K14" s="15"/>
    </row>
    <row r="15" spans="1:11" x14ac:dyDescent="0.35">
      <c r="A15" t="s">
        <v>38</v>
      </c>
      <c r="B15">
        <v>2023</v>
      </c>
      <c r="C15">
        <v>51</v>
      </c>
      <c r="D15">
        <v>4514.7902869757172</v>
      </c>
      <c r="E15">
        <v>4871.5935241046891</v>
      </c>
      <c r="F15">
        <v>2739.1911224865858</v>
      </c>
      <c r="G15">
        <v>1152.3297959088918</v>
      </c>
      <c r="H15">
        <v>579.13064674797806</v>
      </c>
      <c r="I15">
        <v>400.94195896123341</v>
      </c>
    </row>
    <row r="16" spans="1:11" x14ac:dyDescent="0.35">
      <c r="A16" t="s">
        <v>38</v>
      </c>
      <c r="B16">
        <v>2022</v>
      </c>
      <c r="C16">
        <v>53</v>
      </c>
      <c r="D16">
        <v>4008.121827411167</v>
      </c>
      <c r="E16">
        <v>4381.2157123323032</v>
      </c>
      <c r="F16">
        <v>2334.6091960966287</v>
      </c>
      <c r="G16">
        <v>1131.3461358931131</v>
      </c>
      <c r="H16">
        <v>471.94932426866706</v>
      </c>
      <c r="I16">
        <v>443.31105607389389</v>
      </c>
    </row>
    <row r="17" spans="1:9" x14ac:dyDescent="0.35">
      <c r="A17" t="s">
        <v>39</v>
      </c>
      <c r="B17">
        <v>2024</v>
      </c>
      <c r="C17">
        <v>29</v>
      </c>
      <c r="D17">
        <v>5600.5071461502994</v>
      </c>
      <c r="E17">
        <v>6636.830854595898</v>
      </c>
      <c r="F17">
        <v>3179.506071769682</v>
      </c>
      <c r="G17">
        <v>1424.4053304225224</v>
      </c>
      <c r="H17">
        <v>769.75485514167462</v>
      </c>
      <c r="I17">
        <v>1263.1645972620186</v>
      </c>
    </row>
    <row r="18" spans="1:9" x14ac:dyDescent="0.35">
      <c r="A18" t="s">
        <v>39</v>
      </c>
      <c r="B18">
        <v>2023</v>
      </c>
      <c r="C18">
        <v>31</v>
      </c>
      <c r="D18">
        <v>4882.4457593688358</v>
      </c>
      <c r="E18">
        <v>6173.123630619767</v>
      </c>
      <c r="F18">
        <v>2855.0452638551556</v>
      </c>
      <c r="G18">
        <v>1371.5457648997062</v>
      </c>
      <c r="H18">
        <v>727.33834944035868</v>
      </c>
      <c r="I18">
        <v>1219.194252424546</v>
      </c>
    </row>
    <row r="19" spans="1:9" x14ac:dyDescent="0.35">
      <c r="A19" t="s">
        <v>39</v>
      </c>
      <c r="B19">
        <v>2022</v>
      </c>
      <c r="C19">
        <v>31</v>
      </c>
      <c r="D19">
        <v>4415.5650319829429</v>
      </c>
      <c r="E19">
        <v>5315.8900275685237</v>
      </c>
      <c r="F19">
        <v>2470.8854607462772</v>
      </c>
      <c r="G19">
        <v>1212.9898859551363</v>
      </c>
      <c r="H19">
        <v>618.20528075482446</v>
      </c>
      <c r="I19">
        <v>1013.8094001122852</v>
      </c>
    </row>
    <row r="20" spans="1:9" x14ac:dyDescent="0.35">
      <c r="A20" t="s">
        <v>40</v>
      </c>
      <c r="B20">
        <v>2024</v>
      </c>
      <c r="C20">
        <v>39</v>
      </c>
      <c r="D20">
        <v>5768.3694891532541</v>
      </c>
      <c r="E20">
        <v>10170.100525971802</v>
      </c>
      <c r="F20">
        <v>3212.1004637266192</v>
      </c>
      <c r="G20">
        <v>2050.527527932526</v>
      </c>
      <c r="H20">
        <v>2203.6818026205224</v>
      </c>
      <c r="I20">
        <v>2703.7907316921355</v>
      </c>
    </row>
    <row r="21" spans="1:9" x14ac:dyDescent="0.35">
      <c r="A21" t="s">
        <v>40</v>
      </c>
      <c r="B21">
        <v>2023</v>
      </c>
      <c r="C21">
        <v>39</v>
      </c>
      <c r="D21">
        <v>5720.709309689677</v>
      </c>
      <c r="E21">
        <v>9340.3368453433832</v>
      </c>
      <c r="F21">
        <v>2900.25378758748</v>
      </c>
      <c r="G21">
        <v>1792.5555641005922</v>
      </c>
      <c r="H21">
        <v>1972.0372221794971</v>
      </c>
      <c r="I21">
        <v>2675.4902714758132</v>
      </c>
    </row>
    <row r="22" spans="1:9" x14ac:dyDescent="0.35">
      <c r="A22" t="s">
        <v>40</v>
      </c>
      <c r="B22">
        <v>2022</v>
      </c>
      <c r="C22">
        <v>40</v>
      </c>
      <c r="D22">
        <v>4955.5458780916042</v>
      </c>
      <c r="E22">
        <v>8414.9114107668847</v>
      </c>
      <c r="F22">
        <v>2384.7895913201796</v>
      </c>
      <c r="G22">
        <v>1770.1712577154783</v>
      </c>
      <c r="H22">
        <v>2219.7930697612455</v>
      </c>
      <c r="I22">
        <v>2040.1574919699817</v>
      </c>
    </row>
    <row r="23" spans="1:9" x14ac:dyDescent="0.35">
      <c r="A23" t="s">
        <v>41</v>
      </c>
      <c r="B23">
        <v>2024</v>
      </c>
      <c r="C23">
        <v>3</v>
      </c>
      <c r="D23">
        <v>5120.416875941738</v>
      </c>
      <c r="E23">
        <v>4752.0527574836751</v>
      </c>
      <c r="F23">
        <v>3101.2154910454515</v>
      </c>
      <c r="G23">
        <v>1300.2198228486454</v>
      </c>
      <c r="H23">
        <v>253.83073640654297</v>
      </c>
      <c r="I23">
        <v>96.786707183034849</v>
      </c>
    </row>
    <row r="24" spans="1:9" x14ac:dyDescent="0.35">
      <c r="A24" t="s">
        <v>41</v>
      </c>
      <c r="B24">
        <v>2023</v>
      </c>
      <c r="C24">
        <v>5</v>
      </c>
      <c r="D24">
        <v>4645.4526360008404</v>
      </c>
      <c r="E24">
        <v>4577.6735580749955</v>
      </c>
      <c r="F24">
        <v>2620.3343157713571</v>
      </c>
      <c r="G24">
        <v>1321.9026310694233</v>
      </c>
      <c r="H24">
        <v>331.77720887206073</v>
      </c>
      <c r="I24">
        <v>303.65940236215391</v>
      </c>
    </row>
    <row r="25" spans="1:9" x14ac:dyDescent="0.35">
      <c r="A25" t="s">
        <v>41</v>
      </c>
      <c r="B25">
        <v>2022</v>
      </c>
      <c r="C25">
        <v>8</v>
      </c>
      <c r="D25">
        <v>4428.4927009797775</v>
      </c>
      <c r="E25">
        <v>4303.8498404494112</v>
      </c>
      <c r="F25">
        <v>2383.1519431199117</v>
      </c>
      <c r="G25">
        <v>1383.9041968478143</v>
      </c>
      <c r="H25">
        <v>255.40227374755821</v>
      </c>
      <c r="I25">
        <v>281.39142673412687</v>
      </c>
    </row>
    <row r="26" spans="1:9" x14ac:dyDescent="0.35">
      <c r="A26" t="s">
        <v>42</v>
      </c>
      <c r="B26">
        <v>2024</v>
      </c>
      <c r="C26">
        <v>23</v>
      </c>
      <c r="D26">
        <v>8206.5885999999991</v>
      </c>
      <c r="E26">
        <v>8060.9076823504029</v>
      </c>
      <c r="F26">
        <v>3997.7118350429196</v>
      </c>
      <c r="G26">
        <v>1694.6280424421911</v>
      </c>
      <c r="H26">
        <v>1375.4519125790234</v>
      </c>
      <c r="I26">
        <v>993.11589228626906</v>
      </c>
    </row>
    <row r="27" spans="1:9" x14ac:dyDescent="0.35">
      <c r="A27" t="s">
        <v>42</v>
      </c>
      <c r="B27">
        <v>2023</v>
      </c>
      <c r="C27">
        <v>26</v>
      </c>
      <c r="D27">
        <v>7218.2180959979896</v>
      </c>
      <c r="E27">
        <v>7727.8555302036739</v>
      </c>
      <c r="F27">
        <v>3829.7221872885266</v>
      </c>
      <c r="G27">
        <v>1460.2324787553223</v>
      </c>
      <c r="H27">
        <v>1196.8014708084056</v>
      </c>
      <c r="I27">
        <v>1241.0993933514189</v>
      </c>
    </row>
    <row r="28" spans="1:9" x14ac:dyDescent="0.35">
      <c r="A28" t="s">
        <v>42</v>
      </c>
      <c r="B28">
        <v>2022</v>
      </c>
      <c r="C28">
        <v>26</v>
      </c>
      <c r="D28">
        <v>6764.2250720558586</v>
      </c>
      <c r="E28">
        <v>6659.7648984698108</v>
      </c>
      <c r="F28">
        <v>3083.2936839338413</v>
      </c>
      <c r="G28">
        <v>1283.6723218355621</v>
      </c>
      <c r="H28">
        <v>1031.7749732990408</v>
      </c>
      <c r="I28">
        <v>1261.0239194013661</v>
      </c>
    </row>
    <row r="29" spans="1:9" x14ac:dyDescent="0.35">
      <c r="A29" t="s">
        <v>328</v>
      </c>
      <c r="B29">
        <v>2024</v>
      </c>
      <c r="C29">
        <v>14</v>
      </c>
      <c r="D29">
        <v>12028.649421946993</v>
      </c>
      <c r="E29">
        <v>12783.924770170062</v>
      </c>
      <c r="F29">
        <v>2716.0869260099653</v>
      </c>
      <c r="G29">
        <v>2177.314089218461</v>
      </c>
      <c r="H29">
        <v>2899.8105218835526</v>
      </c>
      <c r="I29">
        <v>4990.7132330580835</v>
      </c>
    </row>
    <row r="30" spans="1:9" x14ac:dyDescent="0.35">
      <c r="A30" t="s">
        <v>328</v>
      </c>
      <c r="B30">
        <v>2023</v>
      </c>
      <c r="C30">
        <v>15</v>
      </c>
      <c r="D30">
        <v>9220.5166604268088</v>
      </c>
      <c r="E30">
        <v>11234.720781466114</v>
      </c>
      <c r="F30">
        <v>2508.9687067773166</v>
      </c>
      <c r="G30">
        <v>1941.5197095435685</v>
      </c>
      <c r="H30">
        <v>2503.6955394190873</v>
      </c>
      <c r="I30">
        <v>4280.5368257261407</v>
      </c>
    </row>
    <row r="31" spans="1:9" x14ac:dyDescent="0.35">
      <c r="A31" t="s">
        <v>328</v>
      </c>
      <c r="B31">
        <v>2022</v>
      </c>
      <c r="C31">
        <v>15</v>
      </c>
      <c r="D31">
        <v>8396.4544721998391</v>
      </c>
      <c r="E31">
        <v>10009.295170411457</v>
      </c>
      <c r="F31">
        <v>2352.9348038047365</v>
      </c>
      <c r="G31">
        <v>1815.2666132212423</v>
      </c>
      <c r="H31">
        <v>2141.0742530279722</v>
      </c>
      <c r="I31">
        <v>3700.0195003575063</v>
      </c>
    </row>
    <row r="32" spans="1:9" x14ac:dyDescent="0.35">
      <c r="A32" t="s">
        <v>329</v>
      </c>
      <c r="B32">
        <v>2024</v>
      </c>
      <c r="C32">
        <v>5</v>
      </c>
      <c r="D32">
        <v>8332.85989187208</v>
      </c>
      <c r="E32">
        <v>10132.61799480919</v>
      </c>
      <c r="F32">
        <v>2825.3508603287514</v>
      </c>
      <c r="G32">
        <v>1915.2888589829856</v>
      </c>
      <c r="H32">
        <v>4664.6039603960398</v>
      </c>
      <c r="I32">
        <v>727.374315101413</v>
      </c>
    </row>
    <row r="33" spans="1:9" x14ac:dyDescent="0.35">
      <c r="A33" t="s">
        <v>329</v>
      </c>
      <c r="B33">
        <v>2023</v>
      </c>
      <c r="C33">
        <v>6</v>
      </c>
      <c r="D33">
        <v>6545.4128068424252</v>
      </c>
      <c r="E33">
        <v>9091.4931772027121</v>
      </c>
      <c r="F33">
        <v>2644.9532676983004</v>
      </c>
      <c r="G33">
        <v>1780.9697991758014</v>
      </c>
      <c r="H33">
        <v>4054.9980404498651</v>
      </c>
      <c r="I33">
        <v>610.57206987874542</v>
      </c>
    </row>
    <row r="34" spans="1:9" x14ac:dyDescent="0.35">
      <c r="A34" t="s">
        <v>329</v>
      </c>
      <c r="B34">
        <v>2022</v>
      </c>
      <c r="C34">
        <v>6</v>
      </c>
      <c r="D34">
        <v>5771.9222899703991</v>
      </c>
      <c r="E34">
        <v>7730.391299786691</v>
      </c>
      <c r="F34">
        <v>2278.8987189798463</v>
      </c>
      <c r="G34">
        <v>1540.4762737350072</v>
      </c>
      <c r="H34">
        <v>3687.3564826147267</v>
      </c>
      <c r="I34">
        <v>223.65982445711089</v>
      </c>
    </row>
    <row r="35" spans="1:9" x14ac:dyDescent="0.35">
      <c r="A35" t="s">
        <v>43</v>
      </c>
      <c r="B35">
        <v>2024</v>
      </c>
      <c r="C35">
        <v>143</v>
      </c>
      <c r="D35">
        <v>4812.3794494125896</v>
      </c>
      <c r="E35">
        <v>5059.1068793872646</v>
      </c>
      <c r="F35">
        <v>2899.7432486474399</v>
      </c>
      <c r="G35">
        <v>1170.387718410353</v>
      </c>
      <c r="H35">
        <v>625.27600405073849</v>
      </c>
      <c r="I35">
        <v>363.69990827873329</v>
      </c>
    </row>
    <row r="36" spans="1:9" x14ac:dyDescent="0.35">
      <c r="A36" t="s">
        <v>43</v>
      </c>
      <c r="B36">
        <v>2023</v>
      </c>
      <c r="C36">
        <v>146</v>
      </c>
      <c r="D36">
        <v>4336.1026659642139</v>
      </c>
      <c r="E36">
        <v>4594.7480847090874</v>
      </c>
      <c r="F36">
        <v>2553.6672402091031</v>
      </c>
      <c r="G36">
        <v>1104.9462367581327</v>
      </c>
      <c r="H36">
        <v>569.41475075887581</v>
      </c>
      <c r="I36">
        <v>366.71985698297556</v>
      </c>
    </row>
    <row r="37" spans="1:9" x14ac:dyDescent="0.35">
      <c r="A37" t="s">
        <v>43</v>
      </c>
      <c r="B37">
        <v>2022</v>
      </c>
      <c r="C37">
        <v>145</v>
      </c>
      <c r="D37">
        <v>3867.9935376107042</v>
      </c>
      <c r="E37">
        <v>4064.6392334995835</v>
      </c>
      <c r="F37">
        <v>2190.1333234420235</v>
      </c>
      <c r="G37">
        <v>1032.9860912967888</v>
      </c>
      <c r="H37">
        <v>496.82051457636663</v>
      </c>
      <c r="I37">
        <v>344.69930418440447</v>
      </c>
    </row>
    <row r="38" spans="1:9" x14ac:dyDescent="0.35">
      <c r="A38" t="s">
        <v>44</v>
      </c>
      <c r="B38">
        <v>2024</v>
      </c>
      <c r="C38">
        <v>50</v>
      </c>
      <c r="D38">
        <v>7813.1409846359611</v>
      </c>
      <c r="E38">
        <v>7504.1992639001646</v>
      </c>
      <c r="F38">
        <v>3410.9878615122689</v>
      </c>
      <c r="G38">
        <v>1533.7112124775354</v>
      </c>
      <c r="H38">
        <v>1557.5586143460591</v>
      </c>
      <c r="I38">
        <v>1001.9415755643007</v>
      </c>
    </row>
    <row r="39" spans="1:9" x14ac:dyDescent="0.35">
      <c r="A39" t="s">
        <v>44</v>
      </c>
      <c r="B39">
        <v>2023</v>
      </c>
      <c r="C39">
        <v>52</v>
      </c>
      <c r="D39">
        <v>7159.5054111457484</v>
      </c>
      <c r="E39">
        <v>7308.4276269901002</v>
      </c>
      <c r="F39">
        <v>3204.8184384883434</v>
      </c>
      <c r="G39">
        <v>1502.3354084463335</v>
      </c>
      <c r="H39">
        <v>1503.2765323716178</v>
      </c>
      <c r="I39">
        <v>1097.9972476838057</v>
      </c>
    </row>
    <row r="40" spans="1:9" x14ac:dyDescent="0.35">
      <c r="A40" t="s">
        <v>44</v>
      </c>
      <c r="B40">
        <v>2022</v>
      </c>
      <c r="C40">
        <v>52</v>
      </c>
      <c r="D40">
        <v>6624.1297677046532</v>
      </c>
      <c r="E40">
        <v>6393.2734449255468</v>
      </c>
      <c r="F40">
        <v>2654.4035140986375</v>
      </c>
      <c r="G40">
        <v>1306.3829997887844</v>
      </c>
      <c r="H40">
        <v>1381.5196298447565</v>
      </c>
      <c r="I40">
        <v>1050.9673011933678</v>
      </c>
    </row>
    <row r="41" spans="1:9" x14ac:dyDescent="0.35">
      <c r="A41" t="s">
        <v>45</v>
      </c>
      <c r="B41">
        <v>2024</v>
      </c>
      <c r="C41">
        <v>46</v>
      </c>
      <c r="D41">
        <v>8098.6529396865408</v>
      </c>
      <c r="E41">
        <v>8110.338991377439</v>
      </c>
      <c r="F41">
        <v>3516.1730470873304</v>
      </c>
      <c r="G41">
        <v>1689.6733695815815</v>
      </c>
      <c r="H41">
        <v>1769.1733529418291</v>
      </c>
      <c r="I41">
        <v>1135.3192217666981</v>
      </c>
    </row>
    <row r="42" spans="1:9" x14ac:dyDescent="0.35">
      <c r="A42" t="s">
        <v>45</v>
      </c>
      <c r="B42">
        <v>2023</v>
      </c>
      <c r="C42">
        <v>50</v>
      </c>
      <c r="D42">
        <v>7159.5054111457484</v>
      </c>
      <c r="E42">
        <v>7435.278608962195</v>
      </c>
      <c r="F42">
        <v>3205.839780080767</v>
      </c>
      <c r="G42">
        <v>1545.7521408066948</v>
      </c>
      <c r="H42">
        <v>1539.2308908675132</v>
      </c>
      <c r="I42">
        <v>1144.4557972072203</v>
      </c>
    </row>
    <row r="43" spans="1:9" x14ac:dyDescent="0.35">
      <c r="A43" t="s">
        <v>45</v>
      </c>
      <c r="B43">
        <v>2022</v>
      </c>
      <c r="C43">
        <v>45</v>
      </c>
      <c r="D43">
        <v>6707.392651615759</v>
      </c>
      <c r="E43">
        <v>6863.1870455690732</v>
      </c>
      <c r="F43">
        <v>2661.7009214599379</v>
      </c>
      <c r="G43">
        <v>1502.0359405370384</v>
      </c>
      <c r="H43">
        <v>1585.5207508458714</v>
      </c>
      <c r="I43">
        <v>1113.9294327262255</v>
      </c>
    </row>
    <row r="44" spans="1:9" x14ac:dyDescent="0.35">
      <c r="A44" t="s">
        <v>46</v>
      </c>
      <c r="B44">
        <v>2024</v>
      </c>
      <c r="C44">
        <v>147</v>
      </c>
      <c r="D44">
        <v>4825.9642521166506</v>
      </c>
      <c r="E44">
        <v>5098.9771653147154</v>
      </c>
      <c r="F44">
        <v>2914.1349582571429</v>
      </c>
      <c r="G44">
        <v>1157.7991756948868</v>
      </c>
      <c r="H44">
        <v>645.95618992410107</v>
      </c>
      <c r="I44">
        <v>381.08684143858471</v>
      </c>
    </row>
    <row r="45" spans="1:9" x14ac:dyDescent="0.35">
      <c r="A45" t="s">
        <v>46</v>
      </c>
      <c r="B45">
        <v>2023</v>
      </c>
      <c r="C45">
        <v>148</v>
      </c>
      <c r="D45">
        <v>4336.1026659642139</v>
      </c>
      <c r="E45">
        <v>4596.1845161184428</v>
      </c>
      <c r="F45">
        <v>2562.8328848515907</v>
      </c>
      <c r="G45">
        <v>1097.7077734910361</v>
      </c>
      <c r="H45">
        <v>572.21771866106542</v>
      </c>
      <c r="I45">
        <v>363.42613911475087</v>
      </c>
    </row>
    <row r="46" spans="1:9" x14ac:dyDescent="0.35">
      <c r="A46" t="s">
        <v>46</v>
      </c>
      <c r="B46">
        <v>2022</v>
      </c>
      <c r="C46">
        <v>152</v>
      </c>
      <c r="D46">
        <v>3868.7061822817082</v>
      </c>
      <c r="E46">
        <v>4138.4797470366902</v>
      </c>
      <c r="F46">
        <v>2221.8145524563233</v>
      </c>
      <c r="G46">
        <v>1014.0777084915826</v>
      </c>
      <c r="H46">
        <v>519.87404829620732</v>
      </c>
      <c r="I46">
        <v>382.71343779257717</v>
      </c>
    </row>
    <row r="47" spans="1:9" x14ac:dyDescent="0.35">
      <c r="A47" t="s">
        <v>289</v>
      </c>
      <c r="B47">
        <v>2024</v>
      </c>
      <c r="C47">
        <v>12</v>
      </c>
      <c r="D47">
        <v>9343.332304775653</v>
      </c>
      <c r="E47">
        <v>7977.9947217994068</v>
      </c>
      <c r="F47">
        <v>4115.7207152947358</v>
      </c>
      <c r="G47">
        <v>1368.658220085634</v>
      </c>
      <c r="H47">
        <v>1346.9321827878098</v>
      </c>
      <c r="I47">
        <v>1146.6836036312268</v>
      </c>
    </row>
    <row r="48" spans="1:9" x14ac:dyDescent="0.35">
      <c r="A48" t="s">
        <v>289</v>
      </c>
      <c r="B48">
        <v>2023</v>
      </c>
      <c r="C48">
        <v>12</v>
      </c>
      <c r="D48">
        <v>7674.255470047814</v>
      </c>
      <c r="E48">
        <v>7148.00414354841</v>
      </c>
      <c r="F48">
        <v>3627.903676689702</v>
      </c>
      <c r="G48">
        <v>1341.1190418753813</v>
      </c>
      <c r="H48">
        <v>1209.0647216585546</v>
      </c>
      <c r="I48">
        <v>969.9167033247719</v>
      </c>
    </row>
    <row r="49" spans="1:9" x14ac:dyDescent="0.35">
      <c r="A49" t="s">
        <v>289</v>
      </c>
      <c r="B49">
        <v>2022</v>
      </c>
      <c r="C49">
        <v>18</v>
      </c>
      <c r="D49">
        <v>6705.7176835500613</v>
      </c>
      <c r="E49">
        <v>6179.881254157177</v>
      </c>
      <c r="F49">
        <v>2893.5241522423471</v>
      </c>
      <c r="G49">
        <v>1182.3119576511986</v>
      </c>
      <c r="H49">
        <v>966.72419025082536</v>
      </c>
      <c r="I49">
        <v>1137.3209540128064</v>
      </c>
    </row>
    <row r="50" spans="1:9" x14ac:dyDescent="0.35">
      <c r="A50" t="s">
        <v>288</v>
      </c>
      <c r="B50">
        <v>2024</v>
      </c>
      <c r="C50">
        <v>181</v>
      </c>
      <c r="D50">
        <v>5093.2396505886818</v>
      </c>
      <c r="E50">
        <v>5609.0764750812241</v>
      </c>
      <c r="F50">
        <v>2973.6816516070035</v>
      </c>
      <c r="G50">
        <v>1268.0695547867165</v>
      </c>
      <c r="H50">
        <v>861.49501520564547</v>
      </c>
      <c r="I50">
        <v>505.83025348185902</v>
      </c>
    </row>
    <row r="51" spans="1:9" x14ac:dyDescent="0.35">
      <c r="A51" t="s">
        <v>288</v>
      </c>
      <c r="B51">
        <v>2023</v>
      </c>
      <c r="C51">
        <v>186</v>
      </c>
      <c r="D51">
        <v>4537.3759524252</v>
      </c>
      <c r="E51">
        <v>5152.4788936119967</v>
      </c>
      <c r="F51">
        <v>2663.4903766678476</v>
      </c>
      <c r="G51">
        <v>1193.7824713661589</v>
      </c>
      <c r="H51">
        <v>773.77715786987835</v>
      </c>
      <c r="I51">
        <v>521.42888770811192</v>
      </c>
    </row>
    <row r="52" spans="1:9" x14ac:dyDescent="0.35">
      <c r="A52" t="s">
        <v>288</v>
      </c>
      <c r="B52">
        <v>2022</v>
      </c>
      <c r="C52">
        <v>179</v>
      </c>
      <c r="D52">
        <v>4009.4140678302078</v>
      </c>
      <c r="E52">
        <v>4367.290921079194</v>
      </c>
      <c r="F52">
        <v>2211.907099258844</v>
      </c>
      <c r="G52">
        <v>1082.0774027345424</v>
      </c>
      <c r="H52">
        <v>657.4997618177232</v>
      </c>
      <c r="I52">
        <v>415.80665726808496</v>
      </c>
    </row>
  </sheetData>
  <phoneticPr fontId="3"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8F777-3A9B-4802-BCE6-5A144048DF3A}">
  <sheetPr>
    <tabColor rgb="FF00B0F0"/>
  </sheetPr>
  <dimension ref="A1:S41"/>
  <sheetViews>
    <sheetView workbookViewId="0">
      <selection sqref="A1:B26"/>
    </sheetView>
  </sheetViews>
  <sheetFormatPr defaultColWidth="14.26953125" defaultRowHeight="14.5" x14ac:dyDescent="0.35"/>
  <cols>
    <col min="1" max="1" width="29.6328125" bestFit="1" customWidth="1"/>
    <col min="2" max="2" width="4.81640625" bestFit="1" customWidth="1"/>
    <col min="3" max="3" width="13.36328125" bestFit="1" customWidth="1"/>
    <col min="4" max="4" width="23.90625" bestFit="1" customWidth="1"/>
    <col min="5" max="5" width="32.1796875" bestFit="1" customWidth="1"/>
    <col min="6" max="6" width="31.453125" bestFit="1" customWidth="1"/>
    <col min="7" max="7" width="37.1796875" bestFit="1" customWidth="1"/>
    <col min="8" max="8" width="23.1796875" bestFit="1" customWidth="1"/>
    <col min="9" max="9" width="25.7265625" bestFit="1" customWidth="1"/>
    <col min="10" max="10" width="31.453125" bestFit="1" customWidth="1"/>
    <col min="11" max="11" width="19.81640625" bestFit="1" customWidth="1"/>
    <col min="12" max="12" width="22" bestFit="1" customWidth="1"/>
    <col min="13" max="13" width="27.7265625" bestFit="1" customWidth="1"/>
    <col min="14" max="14" width="19.81640625" bestFit="1" customWidth="1"/>
    <col min="15" max="15" width="27.7265625" bestFit="1" customWidth="1"/>
    <col min="16" max="16" width="19.81640625" bestFit="1" customWidth="1"/>
  </cols>
  <sheetData>
    <row r="1" spans="1:19" s="4" customFormat="1" x14ac:dyDescent="0.35">
      <c r="A1" s="4" t="s">
        <v>19</v>
      </c>
      <c r="B1" s="4" t="s">
        <v>21</v>
      </c>
      <c r="C1" s="4" t="s">
        <v>22</v>
      </c>
      <c r="D1" t="s">
        <v>315</v>
      </c>
      <c r="E1" t="s">
        <v>318</v>
      </c>
      <c r="F1" s="4" t="s">
        <v>351</v>
      </c>
      <c r="G1" s="4" t="s">
        <v>352</v>
      </c>
      <c r="H1" t="s">
        <v>401</v>
      </c>
      <c r="I1" t="s">
        <v>402</v>
      </c>
      <c r="J1" t="s">
        <v>403</v>
      </c>
      <c r="K1" s="4" t="s">
        <v>298</v>
      </c>
    </row>
    <row r="2" spans="1:19" x14ac:dyDescent="0.35">
      <c r="A2" t="s">
        <v>67</v>
      </c>
      <c r="B2">
        <v>2024</v>
      </c>
      <c r="C2">
        <v>193</v>
      </c>
      <c r="D2" s="15">
        <v>7.6505322742245183E-2</v>
      </c>
      <c r="E2" s="15">
        <v>7.6539329211322477E-2</v>
      </c>
      <c r="F2" s="2">
        <v>1.7130357080108446E-2</v>
      </c>
      <c r="G2" s="2">
        <v>5.9408972131214023E-2</v>
      </c>
      <c r="H2" s="15">
        <v>5.1724388386227051</v>
      </c>
      <c r="I2" s="15">
        <v>1.1576496056816881</v>
      </c>
      <c r="J2" s="15">
        <v>4.0147892329410171</v>
      </c>
      <c r="K2" s="48">
        <v>64.761369449252655</v>
      </c>
    </row>
    <row r="3" spans="1:19" x14ac:dyDescent="0.35">
      <c r="A3" t="s">
        <v>36</v>
      </c>
      <c r="B3">
        <v>2024</v>
      </c>
      <c r="C3">
        <v>16</v>
      </c>
      <c r="D3" s="15">
        <v>6.9297778242877181E-2</v>
      </c>
      <c r="E3" s="15">
        <v>6.4381651331641934E-2</v>
      </c>
      <c r="F3" s="2">
        <v>1.4550712862270412E-2</v>
      </c>
      <c r="G3" s="2">
        <v>4.9830938469371526E-2</v>
      </c>
      <c r="H3" s="15">
        <v>5.529291781923023</v>
      </c>
      <c r="I3" s="15">
        <v>1.249659419824974</v>
      </c>
      <c r="J3" s="15">
        <v>4.2796323620980496</v>
      </c>
      <c r="K3" s="48">
        <v>80.560289524942277</v>
      </c>
    </row>
    <row r="4" spans="1:19" x14ac:dyDescent="0.35">
      <c r="A4" t="s">
        <v>36</v>
      </c>
      <c r="B4">
        <v>2023</v>
      </c>
      <c r="C4">
        <v>16</v>
      </c>
      <c r="D4" s="15">
        <v>6.4471443264916606E-2</v>
      </c>
      <c r="E4" s="15">
        <v>6.2768140271233147E-2</v>
      </c>
      <c r="F4" s="2">
        <v>1.3498334869240342E-2</v>
      </c>
      <c r="G4" s="2">
        <v>4.9269805401992807E-2</v>
      </c>
      <c r="H4" s="15">
        <v>5.1857112957207043</v>
      </c>
      <c r="I4" s="15">
        <v>1.1151910396319458</v>
      </c>
      <c r="J4" s="15">
        <v>4.0705202560887583</v>
      </c>
      <c r="K4" s="48">
        <v>77.347410897743458</v>
      </c>
    </row>
    <row r="5" spans="1:19" x14ac:dyDescent="0.35">
      <c r="A5" t="s">
        <v>36</v>
      </c>
      <c r="B5">
        <v>2022</v>
      </c>
      <c r="C5">
        <v>15</v>
      </c>
      <c r="D5" s="15">
        <v>5.9773781902552205E-2</v>
      </c>
      <c r="E5" s="15">
        <v>5.5965835035222067E-2</v>
      </c>
      <c r="F5" s="2">
        <v>1.0764145103024456E-2</v>
      </c>
      <c r="G5" s="2">
        <v>4.5201689932197614E-2</v>
      </c>
      <c r="H5" s="15">
        <v>4.4152488972904855</v>
      </c>
      <c r="I5" s="15">
        <v>0.84920344289498773</v>
      </c>
      <c r="J5" s="15">
        <v>3.5660454543954976</v>
      </c>
      <c r="K5" s="48">
        <v>74.758467074254739</v>
      </c>
    </row>
    <row r="6" spans="1:19" x14ac:dyDescent="0.35">
      <c r="A6" t="s">
        <v>291</v>
      </c>
      <c r="B6">
        <v>2024</v>
      </c>
      <c r="C6">
        <v>20</v>
      </c>
      <c r="D6" s="15">
        <v>9.1987617847266862E-2</v>
      </c>
      <c r="E6" s="15">
        <v>9.2287733813947712E-2</v>
      </c>
      <c r="F6" s="2">
        <v>1.8516048209013185E-2</v>
      </c>
      <c r="G6" s="2">
        <v>7.3771685604934537E-2</v>
      </c>
      <c r="H6" s="15">
        <v>5.5392080011224509</v>
      </c>
      <c r="I6" s="15">
        <v>1.1113529192872438</v>
      </c>
      <c r="J6" s="15">
        <v>4.4278550818352072</v>
      </c>
      <c r="K6" s="48">
        <v>58.197843992606288</v>
      </c>
    </row>
    <row r="7" spans="1:19" x14ac:dyDescent="0.35">
      <c r="A7" t="s">
        <v>291</v>
      </c>
      <c r="B7">
        <v>2023</v>
      </c>
      <c r="C7">
        <v>20</v>
      </c>
      <c r="D7" s="15">
        <v>8.3632749214203467E-2</v>
      </c>
      <c r="E7" s="15">
        <v>7.6461767399874397E-2</v>
      </c>
      <c r="F7" s="2">
        <v>1.6169259999777284E-2</v>
      </c>
      <c r="G7" s="2">
        <v>6.0292507400097117E-2</v>
      </c>
      <c r="H7" s="15">
        <v>4.3032485871269124</v>
      </c>
      <c r="I7" s="15">
        <v>0.91000179063404152</v>
      </c>
      <c r="J7" s="15">
        <v>3.3932467964928703</v>
      </c>
      <c r="K7" s="48">
        <v>54.64372501742394</v>
      </c>
    </row>
    <row r="8" spans="1:19" x14ac:dyDescent="0.35">
      <c r="A8" t="s">
        <v>291</v>
      </c>
      <c r="B8">
        <v>2022</v>
      </c>
      <c r="C8">
        <v>22</v>
      </c>
      <c r="D8" s="15">
        <v>6.8590322707912432E-2</v>
      </c>
      <c r="E8" s="15">
        <v>6.4367789372840351E-2</v>
      </c>
      <c r="F8" s="2">
        <v>1.2748471661723673E-2</v>
      </c>
      <c r="G8" s="2">
        <v>5.1619317711116677E-2</v>
      </c>
      <c r="H8" s="15">
        <v>3.7308643284795093</v>
      </c>
      <c r="I8" s="15">
        <v>0.7389226603675414</v>
      </c>
      <c r="J8" s="15">
        <v>2.9919416681119682</v>
      </c>
      <c r="K8" s="48">
        <v>55.816955843582207</v>
      </c>
    </row>
    <row r="9" spans="1:19" x14ac:dyDescent="0.35">
      <c r="A9" t="s">
        <v>37</v>
      </c>
      <c r="B9">
        <v>2024</v>
      </c>
      <c r="C9">
        <v>40</v>
      </c>
      <c r="D9" s="15">
        <v>0.10564869681657127</v>
      </c>
      <c r="E9" s="15">
        <v>9.3239316841949083E-2</v>
      </c>
      <c r="F9" s="2">
        <v>2.0742807389362683E-2</v>
      </c>
      <c r="G9" s="2">
        <v>7.24965094525864E-2</v>
      </c>
      <c r="H9" s="15">
        <v>4.5895203372674649</v>
      </c>
      <c r="I9" s="15">
        <v>1.0210235294503025</v>
      </c>
      <c r="J9" s="15">
        <v>3.5684968078171626</v>
      </c>
      <c r="K9" s="48">
        <v>47.747699068506037</v>
      </c>
    </row>
    <row r="10" spans="1:19" x14ac:dyDescent="0.35">
      <c r="A10" t="s">
        <v>37</v>
      </c>
      <c r="B10">
        <v>2023</v>
      </c>
      <c r="C10">
        <v>41</v>
      </c>
      <c r="D10" s="15">
        <v>7.8895638906309962E-2</v>
      </c>
      <c r="E10" s="15">
        <v>7.8459427881217916E-2</v>
      </c>
      <c r="F10" s="2">
        <v>1.7847628062584289E-2</v>
      </c>
      <c r="G10" s="2">
        <v>6.0611799818633634E-2</v>
      </c>
      <c r="H10" s="15">
        <v>3.8105438460880552</v>
      </c>
      <c r="I10" s="15">
        <v>0.86680684677066677</v>
      </c>
      <c r="J10" s="15">
        <v>2.9437369993173883</v>
      </c>
      <c r="K10" s="48">
        <v>46.995021923523751</v>
      </c>
    </row>
    <row r="11" spans="1:19" x14ac:dyDescent="0.35">
      <c r="A11" t="s">
        <v>37</v>
      </c>
      <c r="B11">
        <v>2022</v>
      </c>
      <c r="C11">
        <v>39</v>
      </c>
      <c r="D11" s="15">
        <v>7.2611379395278369E-2</v>
      </c>
      <c r="E11" s="15">
        <v>6.9275125217286238E-2</v>
      </c>
      <c r="F11" s="2">
        <v>1.5237504434936487E-2</v>
      </c>
      <c r="G11" s="2">
        <v>5.4037620782349749E-2</v>
      </c>
      <c r="H11" s="15">
        <v>3.2720083451748296</v>
      </c>
      <c r="I11" s="15">
        <v>0.71969904802582407</v>
      </c>
      <c r="J11" s="15">
        <v>2.5523092971490056</v>
      </c>
      <c r="K11" s="48">
        <v>45.620069972788357</v>
      </c>
    </row>
    <row r="12" spans="1:19" x14ac:dyDescent="0.35">
      <c r="A12" t="s">
        <v>38</v>
      </c>
      <c r="B12">
        <v>2024</v>
      </c>
      <c r="C12">
        <v>49</v>
      </c>
      <c r="D12" s="15">
        <v>9.0330018361339498E-2</v>
      </c>
      <c r="E12" s="15">
        <v>8.3282979535751589E-2</v>
      </c>
      <c r="F12" s="2">
        <v>1.8570470653025056E-2</v>
      </c>
      <c r="G12" s="2">
        <v>6.4712508882726533E-2</v>
      </c>
      <c r="H12" s="15">
        <v>5.0353696402610844</v>
      </c>
      <c r="I12" s="15">
        <v>1.1227886496479189</v>
      </c>
      <c r="J12" s="15">
        <v>3.9125809906131654</v>
      </c>
      <c r="K12" s="48">
        <v>58.740732022040874</v>
      </c>
    </row>
    <row r="13" spans="1:19" x14ac:dyDescent="0.35">
      <c r="A13" t="s">
        <v>38</v>
      </c>
      <c r="B13">
        <v>2023</v>
      </c>
      <c r="C13">
        <v>51</v>
      </c>
      <c r="D13" s="15">
        <v>6.7561674557687509E-2</v>
      </c>
      <c r="E13" s="15">
        <v>7.1678951607194397E-2</v>
      </c>
      <c r="F13" s="2">
        <v>1.5749807170921882E-2</v>
      </c>
      <c r="G13" s="2">
        <v>5.5929144436272518E-2</v>
      </c>
      <c r="H13" s="15">
        <v>4.2170454545454543</v>
      </c>
      <c r="I13" s="15">
        <v>0.92659910965323333</v>
      </c>
      <c r="J13" s="15">
        <v>3.2904463448922212</v>
      </c>
      <c r="K13" s="48">
        <v>56.811463123539959</v>
      </c>
    </row>
    <row r="14" spans="1:19" x14ac:dyDescent="0.35">
      <c r="A14" t="s">
        <v>38</v>
      </c>
      <c r="B14">
        <v>2022</v>
      </c>
      <c r="C14">
        <v>53</v>
      </c>
      <c r="D14" s="15">
        <v>7.2425415196077036E-2</v>
      </c>
      <c r="E14" s="15">
        <v>7.6101702745911548E-2</v>
      </c>
      <c r="F14" s="2">
        <v>1.2719756149895329E-2</v>
      </c>
      <c r="G14" s="2">
        <v>6.3381946596016231E-2</v>
      </c>
      <c r="H14" s="15">
        <v>4.2854494877009435</v>
      </c>
      <c r="I14" s="15">
        <v>0.71627664703176863</v>
      </c>
      <c r="J14" s="15">
        <v>3.5691728406691752</v>
      </c>
      <c r="K14" s="48">
        <v>54.182066108431904</v>
      </c>
      <c r="P14" s="10"/>
      <c r="Q14" s="10"/>
    </row>
    <row r="15" spans="1:19" x14ac:dyDescent="0.35">
      <c r="A15" t="s">
        <v>39</v>
      </c>
      <c r="B15">
        <v>2024</v>
      </c>
      <c r="C15">
        <v>29</v>
      </c>
      <c r="D15" s="15">
        <v>8.9097531238108554E-2</v>
      </c>
      <c r="E15" s="15">
        <v>7.9309314546557388E-2</v>
      </c>
      <c r="F15" s="2">
        <v>2.3903686983697402E-2</v>
      </c>
      <c r="G15" s="2">
        <v>5.5405627562859994E-2</v>
      </c>
      <c r="H15" s="15">
        <v>4.3866704784388952</v>
      </c>
      <c r="I15" s="15">
        <v>1.3221347154081671</v>
      </c>
      <c r="J15" s="15">
        <v>3.0645357630307277</v>
      </c>
      <c r="K15" s="48">
        <v>53.863923340128785</v>
      </c>
      <c r="P15" s="10"/>
      <c r="Q15" s="10"/>
      <c r="R15" s="10"/>
      <c r="S15" s="10"/>
    </row>
    <row r="16" spans="1:19" x14ac:dyDescent="0.35">
      <c r="A16" t="s">
        <v>39</v>
      </c>
      <c r="B16">
        <v>2023</v>
      </c>
      <c r="C16">
        <v>31</v>
      </c>
      <c r="D16" s="15">
        <v>5.8761061946902657E-2</v>
      </c>
      <c r="E16" s="15">
        <v>6.6419374508504103E-2</v>
      </c>
      <c r="F16" s="2">
        <v>2.0713362482983749E-2</v>
      </c>
      <c r="G16" s="2">
        <v>4.5706012025520354E-2</v>
      </c>
      <c r="H16" s="15">
        <v>3.6566584914590594</v>
      </c>
      <c r="I16" s="15">
        <v>1.140355406393873</v>
      </c>
      <c r="J16" s="15">
        <v>2.5163030850651866</v>
      </c>
      <c r="K16" s="48">
        <v>53.589440530737726</v>
      </c>
    </row>
    <row r="17" spans="1:11" x14ac:dyDescent="0.35">
      <c r="A17" t="s">
        <v>39</v>
      </c>
      <c r="B17">
        <v>2022</v>
      </c>
      <c r="C17">
        <v>31</v>
      </c>
      <c r="D17" s="15">
        <v>6.4921002579891904E-2</v>
      </c>
      <c r="E17" s="15">
        <v>6.623670184199032E-2</v>
      </c>
      <c r="F17" s="2">
        <v>1.7397026050107928E-2</v>
      </c>
      <c r="G17" s="2">
        <v>4.8839675791882385E-2</v>
      </c>
      <c r="H17" s="15">
        <v>3.5359673117110382</v>
      </c>
      <c r="I17" s="15">
        <v>0.92871948215226219</v>
      </c>
      <c r="J17" s="15">
        <v>2.607247829558776</v>
      </c>
      <c r="K17" s="48">
        <v>52.022674216460537</v>
      </c>
    </row>
    <row r="18" spans="1:11" x14ac:dyDescent="0.35">
      <c r="A18" t="s">
        <v>40</v>
      </c>
      <c r="B18">
        <v>2024</v>
      </c>
      <c r="C18">
        <v>39</v>
      </c>
      <c r="D18" s="15">
        <v>4.3510081973390798E-2</v>
      </c>
      <c r="E18" s="15">
        <v>4.0396284845719728E-2</v>
      </c>
      <c r="F18" s="2">
        <v>1.7560363075223111E-2</v>
      </c>
      <c r="G18" s="2">
        <v>2.2835921770496617E-2</v>
      </c>
      <c r="H18" s="15">
        <v>3.0380529827061338</v>
      </c>
      <c r="I18" s="15">
        <v>1.3206490057646221</v>
      </c>
      <c r="J18" s="15">
        <v>1.7174039769415117</v>
      </c>
      <c r="K18" s="48">
        <v>73.998422662672866</v>
      </c>
    </row>
    <row r="19" spans="1:11" x14ac:dyDescent="0.35">
      <c r="A19" t="s">
        <v>40</v>
      </c>
      <c r="B19">
        <v>2023</v>
      </c>
      <c r="C19">
        <v>39</v>
      </c>
      <c r="D19" s="15">
        <v>3.7178423225681961E-2</v>
      </c>
      <c r="E19" s="15">
        <v>4.6625621737114577E-2</v>
      </c>
      <c r="F19" s="2">
        <v>1.496295783011954E-2</v>
      </c>
      <c r="G19" s="2">
        <v>3.1662663906995035E-2</v>
      </c>
      <c r="H19" s="15">
        <v>3.3956156986274952</v>
      </c>
      <c r="I19" s="15">
        <v>1.0897110346822667</v>
      </c>
      <c r="J19" s="15">
        <v>2.3059046639452285</v>
      </c>
      <c r="K19" s="48">
        <v>71.454925335477867</v>
      </c>
    </row>
    <row r="20" spans="1:11" x14ac:dyDescent="0.35">
      <c r="A20" t="s">
        <v>40</v>
      </c>
      <c r="B20">
        <v>2022</v>
      </c>
      <c r="C20">
        <v>40</v>
      </c>
      <c r="D20" s="15">
        <v>4.7097694675978075E-2</v>
      </c>
      <c r="E20" s="15">
        <v>4.981244327832729E-2</v>
      </c>
      <c r="F20" s="2">
        <v>1.1855050303516126E-2</v>
      </c>
      <c r="G20" s="2">
        <v>3.7957392974811162E-2</v>
      </c>
      <c r="H20" s="15">
        <v>3.6648317744868799</v>
      </c>
      <c r="I20" s="15">
        <v>0.87220706677058979</v>
      </c>
      <c r="J20" s="15">
        <v>2.79262470771629</v>
      </c>
      <c r="K20" s="48">
        <v>71.30440803865099</v>
      </c>
    </row>
    <row r="21" spans="1:11" x14ac:dyDescent="0.35">
      <c r="A21" t="s">
        <v>41</v>
      </c>
      <c r="B21">
        <v>2024</v>
      </c>
      <c r="C21">
        <v>3</v>
      </c>
      <c r="D21" s="15">
        <v>0.14337843688366309</v>
      </c>
      <c r="E21" s="15">
        <v>0.15104211208739671</v>
      </c>
      <c r="F21" s="2">
        <v>6.5013724705849901E-2</v>
      </c>
      <c r="G21" s="2">
        <v>8.602838738154682E-2</v>
      </c>
      <c r="H21" s="15">
        <v>3.5402845134173941</v>
      </c>
      <c r="I21" s="15">
        <v>1.5238603297769155</v>
      </c>
      <c r="J21" s="15">
        <v>2.0164241836404786</v>
      </c>
      <c r="K21" s="48">
        <v>23.040521214047356</v>
      </c>
    </row>
    <row r="22" spans="1:11" x14ac:dyDescent="0.35">
      <c r="A22" t="s">
        <v>41</v>
      </c>
      <c r="B22">
        <v>2023</v>
      </c>
      <c r="C22">
        <v>5</v>
      </c>
      <c r="D22" s="15">
        <v>0.12381945800404905</v>
      </c>
      <c r="E22" s="15">
        <v>0.13216175323118962</v>
      </c>
      <c r="F22" s="2">
        <v>5.5937248243844086E-2</v>
      </c>
      <c r="G22" s="2">
        <v>7.6224504987345537E-2</v>
      </c>
      <c r="H22" s="15">
        <v>2.7001315874625194</v>
      </c>
      <c r="I22" s="15">
        <v>1.14282632612119</v>
      </c>
      <c r="J22" s="15">
        <v>1.5573052613413292</v>
      </c>
      <c r="K22" s="48">
        <v>19.933848290958075</v>
      </c>
    </row>
    <row r="23" spans="1:11" x14ac:dyDescent="0.35">
      <c r="A23" t="s">
        <v>41</v>
      </c>
      <c r="B23">
        <v>2022</v>
      </c>
      <c r="C23">
        <v>8</v>
      </c>
      <c r="D23" s="15">
        <v>0.12032112894335689</v>
      </c>
      <c r="E23" s="15">
        <v>0.12167473481342095</v>
      </c>
      <c r="F23" s="2">
        <v>4.927980491293725E-2</v>
      </c>
      <c r="G23" s="2">
        <v>7.2394929900483698E-2</v>
      </c>
      <c r="H23" s="15">
        <v>2.240835024362978</v>
      </c>
      <c r="I23" s="15">
        <v>0.90756649695614666</v>
      </c>
      <c r="J23" s="15">
        <v>1.3332685274068314</v>
      </c>
      <c r="K23" s="48">
        <v>17.897700837240059</v>
      </c>
    </row>
    <row r="24" spans="1:11" x14ac:dyDescent="0.35">
      <c r="A24" t="s">
        <v>42</v>
      </c>
      <c r="B24">
        <v>2024</v>
      </c>
      <c r="C24">
        <v>23</v>
      </c>
      <c r="D24" s="15">
        <v>5.0008337631414643E-2</v>
      </c>
      <c r="E24" s="15">
        <v>5.030601478918427E-2</v>
      </c>
      <c r="F24" s="2">
        <v>1.3355481438354971E-2</v>
      </c>
      <c r="G24" s="2">
        <v>3.6950533350829297E-2</v>
      </c>
      <c r="H24" s="15">
        <v>6.3343615485388876</v>
      </c>
      <c r="I24" s="15">
        <v>1.6816766034810042</v>
      </c>
      <c r="J24" s="15">
        <v>4.6526849450578833</v>
      </c>
      <c r="K24" s="48">
        <v>117.83019086249331</v>
      </c>
    </row>
    <row r="25" spans="1:11" x14ac:dyDescent="0.35">
      <c r="A25" t="s">
        <v>42</v>
      </c>
      <c r="B25">
        <v>2023</v>
      </c>
      <c r="C25">
        <v>26</v>
      </c>
      <c r="D25" s="15">
        <v>4.8028727298745244E-2</v>
      </c>
      <c r="E25" s="15">
        <v>5.3633925709052878E-2</v>
      </c>
      <c r="F25" s="2">
        <v>1.2188922725751864E-2</v>
      </c>
      <c r="G25" s="2">
        <v>4.1445002983301019E-2</v>
      </c>
      <c r="H25" s="15">
        <v>6.5733563398756907</v>
      </c>
      <c r="I25" s="15">
        <v>1.4938703705973937</v>
      </c>
      <c r="J25" s="15">
        <v>5.0794859692782977</v>
      </c>
      <c r="K25" s="48">
        <v>113.54649842127978</v>
      </c>
    </row>
    <row r="26" spans="1:11" x14ac:dyDescent="0.35">
      <c r="A26" t="s">
        <v>42</v>
      </c>
      <c r="B26">
        <v>2022</v>
      </c>
      <c r="C26">
        <v>26</v>
      </c>
      <c r="D26" s="15">
        <v>5.3489119309095876E-2</v>
      </c>
      <c r="E26" s="15">
        <v>5.2103622146383914E-2</v>
      </c>
      <c r="F26" s="2">
        <v>8.9506518521843739E-3</v>
      </c>
      <c r="G26" s="2">
        <v>4.3152970294199539E-2</v>
      </c>
      <c r="H26" s="15">
        <v>6.3201825554344744</v>
      </c>
      <c r="I26" s="15">
        <v>1.0857163353636248</v>
      </c>
      <c r="J26" s="15">
        <v>5.2344662200708498</v>
      </c>
      <c r="K26" s="48">
        <v>111.65414765598715</v>
      </c>
    </row>
    <row r="27" spans="1:11" x14ac:dyDescent="0.35">
      <c r="A27" t="s">
        <v>328</v>
      </c>
      <c r="B27">
        <v>2024</v>
      </c>
      <c r="C27">
        <v>14</v>
      </c>
      <c r="D27" s="15">
        <v>6.1966402443458656E-2</v>
      </c>
      <c r="E27" s="15">
        <v>6.8421650326355582E-2</v>
      </c>
      <c r="F27" s="2">
        <v>1.8609568410294125E-2</v>
      </c>
      <c r="G27" s="2">
        <v>4.981208191606145E-2</v>
      </c>
      <c r="H27" s="15">
        <v>3.0969526373760861</v>
      </c>
      <c r="I27" s="15">
        <v>0.84232040141965492</v>
      </c>
      <c r="J27" s="15">
        <v>2.2546322359564313</v>
      </c>
      <c r="K27" s="48">
        <v>44.846728427996311</v>
      </c>
    </row>
    <row r="28" spans="1:11" x14ac:dyDescent="0.35">
      <c r="A28" t="s">
        <v>328</v>
      </c>
      <c r="B28">
        <v>2023</v>
      </c>
      <c r="C28">
        <v>15</v>
      </c>
      <c r="D28" s="15">
        <v>6.2677813167244953E-2</v>
      </c>
      <c r="E28" s="15">
        <v>6.2187107581679862E-2</v>
      </c>
      <c r="F28" s="2">
        <v>1.8908341186963565E-2</v>
      </c>
      <c r="G28" s="2">
        <v>4.3278766394716298E-2</v>
      </c>
      <c r="H28" s="15">
        <v>2.791557027492968</v>
      </c>
      <c r="I28" s="15">
        <v>0.84878867616368747</v>
      </c>
      <c r="J28" s="15">
        <v>1.9427683513292804</v>
      </c>
      <c r="K28" s="48">
        <v>44.511010144177781</v>
      </c>
    </row>
    <row r="29" spans="1:11" x14ac:dyDescent="0.35">
      <c r="A29" t="s">
        <v>328</v>
      </c>
      <c r="B29">
        <v>2022</v>
      </c>
      <c r="C29">
        <v>15</v>
      </c>
      <c r="D29" s="15">
        <v>6.1024255600554911E-2</v>
      </c>
      <c r="E29" s="15">
        <v>5.6367261855581129E-2</v>
      </c>
      <c r="F29" s="2">
        <v>1.9321843550693329E-2</v>
      </c>
      <c r="G29" s="2">
        <v>3.7045418304887799E-2</v>
      </c>
      <c r="H29" s="15">
        <v>2.6353369583938195</v>
      </c>
      <c r="I29" s="15">
        <v>0.90335359102428459</v>
      </c>
      <c r="J29" s="15">
        <v>1.7319833673695346</v>
      </c>
      <c r="K29" s="48">
        <v>46.307476726616954</v>
      </c>
    </row>
    <row r="30" spans="1:11" x14ac:dyDescent="0.35">
      <c r="A30" t="s">
        <v>329</v>
      </c>
      <c r="B30">
        <v>2024</v>
      </c>
      <c r="C30">
        <v>5</v>
      </c>
      <c r="D30" s="15">
        <v>0.10819405192734775</v>
      </c>
      <c r="E30" s="15">
        <v>9.1137289821610637E-2</v>
      </c>
      <c r="F30" s="2">
        <v>2.8196090046595061E-2</v>
      </c>
      <c r="G30" s="2">
        <v>6.2941199775015569E-2</v>
      </c>
      <c r="H30" s="15">
        <v>4.1496975126087543</v>
      </c>
      <c r="I30" s="15">
        <v>1.283835024726657</v>
      </c>
      <c r="J30" s="15">
        <v>2.8658624878820973</v>
      </c>
      <c r="K30" s="48">
        <v>40.296253258036486</v>
      </c>
    </row>
    <row r="31" spans="1:11" x14ac:dyDescent="0.35">
      <c r="A31" t="s">
        <v>329</v>
      </c>
      <c r="B31">
        <v>2023</v>
      </c>
      <c r="C31">
        <v>6</v>
      </c>
      <c r="D31" s="15">
        <v>7.7043535793044071E-2</v>
      </c>
      <c r="E31" s="15">
        <v>0.10719132290499825</v>
      </c>
      <c r="F31" s="2">
        <v>2.8014159276362686E-2</v>
      </c>
      <c r="G31" s="2">
        <v>7.9177163628635569E-2</v>
      </c>
      <c r="H31" s="15">
        <v>4.6987142163998064</v>
      </c>
      <c r="I31" s="15">
        <v>1.2279961183891315</v>
      </c>
      <c r="J31" s="15">
        <v>3.4707180980106744</v>
      </c>
      <c r="K31" s="48">
        <v>38.343331883242968</v>
      </c>
    </row>
    <row r="32" spans="1:11" x14ac:dyDescent="0.35">
      <c r="A32" t="s">
        <v>329</v>
      </c>
      <c r="B32">
        <v>2022</v>
      </c>
      <c r="C32">
        <v>6</v>
      </c>
      <c r="D32" s="15">
        <v>4.5389234304825311E-2</v>
      </c>
      <c r="E32" s="15">
        <v>5.36464121990387E-2</v>
      </c>
      <c r="F32" s="2">
        <v>2.7096354837803663E-2</v>
      </c>
      <c r="G32" s="2">
        <v>2.655005736123504E-2</v>
      </c>
      <c r="H32" s="15">
        <v>2.0620706837028866</v>
      </c>
      <c r="I32" s="15">
        <v>1.0415346834181585</v>
      </c>
      <c r="J32" s="15">
        <v>1.0205360002847279</v>
      </c>
      <c r="K32" s="48">
        <v>37.728297448676592</v>
      </c>
    </row>
    <row r="33" spans="1:11" x14ac:dyDescent="0.35">
      <c r="A33" t="s">
        <v>49</v>
      </c>
      <c r="B33">
        <v>2024</v>
      </c>
      <c r="C33">
        <v>48</v>
      </c>
      <c r="D33" s="15">
        <v>5.9322642082468374E-2</v>
      </c>
      <c r="E33" s="15">
        <v>8.1066027729244525E-2</v>
      </c>
      <c r="F33" s="2">
        <v>1.2818818565020797E-2</v>
      </c>
      <c r="G33" s="2">
        <v>6.8247209164223721E-2</v>
      </c>
      <c r="H33" s="15">
        <v>6.365046856674736</v>
      </c>
      <c r="I33" s="15">
        <v>1.0064928934976665</v>
      </c>
      <c r="J33" s="15">
        <v>5.3585539631770693</v>
      </c>
      <c r="K33" s="48">
        <v>76.132086917128987</v>
      </c>
    </row>
    <row r="34" spans="1:11" x14ac:dyDescent="0.35">
      <c r="A34" t="s">
        <v>49</v>
      </c>
      <c r="B34">
        <v>2023</v>
      </c>
      <c r="C34">
        <v>53</v>
      </c>
      <c r="D34" s="15">
        <v>5.4514056998885965E-2</v>
      </c>
      <c r="E34" s="15">
        <v>7.3655200357695225E-2</v>
      </c>
      <c r="F34" s="2">
        <v>1.1470347482549154E-2</v>
      </c>
      <c r="G34" s="2">
        <v>6.2184852875146079E-2</v>
      </c>
      <c r="H34" s="15">
        <v>5.3303707338288344</v>
      </c>
      <c r="I34" s="15">
        <v>0.83010030834081416</v>
      </c>
      <c r="J34" s="15">
        <v>4.5002704254880204</v>
      </c>
      <c r="K34" s="48">
        <v>69.288393217009258</v>
      </c>
    </row>
    <row r="35" spans="1:11" x14ac:dyDescent="0.35">
      <c r="A35" t="s">
        <v>49</v>
      </c>
      <c r="B35">
        <v>2022</v>
      </c>
      <c r="C35">
        <v>57</v>
      </c>
      <c r="D35" s="15">
        <v>5.6635815347065389E-2</v>
      </c>
      <c r="E35" s="15">
        <v>6.2174563552345394E-2</v>
      </c>
      <c r="F35" s="2">
        <v>1.0483391542034957E-2</v>
      </c>
      <c r="G35" s="2">
        <v>5.1691172010310434E-2</v>
      </c>
      <c r="H35" s="15">
        <v>4.2204692193315969</v>
      </c>
      <c r="I35" s="15">
        <v>0.71162270853915321</v>
      </c>
      <c r="J35" s="15">
        <v>3.5088465107924436</v>
      </c>
      <c r="K35" s="48">
        <v>65.764163552779777</v>
      </c>
    </row>
    <row r="36" spans="1:11" x14ac:dyDescent="0.35">
      <c r="A36" t="s">
        <v>47</v>
      </c>
      <c r="B36">
        <v>2024</v>
      </c>
      <c r="C36">
        <v>116</v>
      </c>
      <c r="D36" s="15">
        <v>7.6505322742245183E-2</v>
      </c>
      <c r="E36" s="15">
        <v>7.3266356970847629E-2</v>
      </c>
      <c r="F36" s="2">
        <v>1.7444853922544062E-2</v>
      </c>
      <c r="G36" s="2">
        <v>5.5821503048303571E-2</v>
      </c>
      <c r="H36" s="15">
        <v>5.0896947801364769</v>
      </c>
      <c r="I36" s="15">
        <v>1.2118656586834882</v>
      </c>
      <c r="J36" s="15">
        <v>3.8778291214529887</v>
      </c>
      <c r="K36" s="48">
        <v>66.151417915678266</v>
      </c>
    </row>
    <row r="37" spans="1:11" x14ac:dyDescent="0.35">
      <c r="A37" t="s">
        <v>47</v>
      </c>
      <c r="B37">
        <v>2023</v>
      </c>
      <c r="C37">
        <v>116</v>
      </c>
      <c r="D37" s="15">
        <v>6.9352094749788859E-2</v>
      </c>
      <c r="E37" s="15">
        <v>6.5933581033206234E-2</v>
      </c>
      <c r="F37" s="2">
        <v>1.5755184651919149E-2</v>
      </c>
      <c r="G37" s="2">
        <v>5.0178396381287085E-2</v>
      </c>
      <c r="H37" s="15">
        <v>4.388129816477754</v>
      </c>
      <c r="I37" s="15">
        <v>1.0485672771266608</v>
      </c>
      <c r="J37" s="15">
        <v>3.3395625393510935</v>
      </c>
      <c r="K37" s="48">
        <v>63.541722983684792</v>
      </c>
    </row>
    <row r="38" spans="1:11" x14ac:dyDescent="0.35">
      <c r="A38" t="s">
        <v>47</v>
      </c>
      <c r="B38">
        <v>2022</v>
      </c>
      <c r="C38">
        <v>113</v>
      </c>
      <c r="D38" s="15">
        <v>6.9012400708809901E-2</v>
      </c>
      <c r="E38" s="15">
        <v>6.2498122420604846E-2</v>
      </c>
      <c r="F38" s="2">
        <v>1.3091868652747148E-2</v>
      </c>
      <c r="G38" s="2">
        <v>4.9406253767857691E-2</v>
      </c>
      <c r="H38" s="15">
        <v>3.8953189843797298</v>
      </c>
      <c r="I38" s="15">
        <v>0.81597658503799742</v>
      </c>
      <c r="J38" s="15">
        <v>3.0793423993417322</v>
      </c>
      <c r="K38" s="48">
        <v>59.530734922833012</v>
      </c>
    </row>
    <row r="39" spans="1:11" x14ac:dyDescent="0.35">
      <c r="A39" t="s">
        <v>48</v>
      </c>
      <c r="B39">
        <v>2024</v>
      </c>
      <c r="C39">
        <v>29</v>
      </c>
      <c r="D39" s="15">
        <v>0.10201315506388664</v>
      </c>
      <c r="E39" s="15">
        <v>0.10294153870466843</v>
      </c>
      <c r="F39" s="2">
        <v>3.7790360920999584E-2</v>
      </c>
      <c r="G39" s="2">
        <v>6.5151177783668843E-2</v>
      </c>
      <c r="H39" s="15">
        <v>3.0536838221463403</v>
      </c>
      <c r="I39" s="15">
        <v>1.1210228177043393</v>
      </c>
      <c r="J39" s="15">
        <v>1.9326610044420007</v>
      </c>
      <c r="K39" s="48">
        <v>28.948324855536221</v>
      </c>
    </row>
    <row r="40" spans="1:11" x14ac:dyDescent="0.35">
      <c r="A40" t="s">
        <v>48</v>
      </c>
      <c r="B40">
        <v>2023</v>
      </c>
      <c r="C40">
        <v>29</v>
      </c>
      <c r="D40" s="15">
        <v>9.0516091556052919E-2</v>
      </c>
      <c r="E40" s="15">
        <v>8.0102069494866479E-2</v>
      </c>
      <c r="F40" s="2">
        <v>3.2429984707020236E-2</v>
      </c>
      <c r="G40" s="2">
        <v>4.767208478784625E-2</v>
      </c>
      <c r="H40" s="15">
        <v>2.5478631787023014</v>
      </c>
      <c r="I40" s="15">
        <v>1.0315234605292056</v>
      </c>
      <c r="J40" s="15">
        <v>1.5163397181730958</v>
      </c>
      <c r="K40" s="48">
        <v>30.889893425937014</v>
      </c>
    </row>
    <row r="41" spans="1:11" x14ac:dyDescent="0.35">
      <c r="A41" t="s">
        <v>48</v>
      </c>
      <c r="B41">
        <v>2022</v>
      </c>
      <c r="C41">
        <v>27</v>
      </c>
      <c r="D41" s="15">
        <v>7.3131167125980001E-2</v>
      </c>
      <c r="E41" s="15">
        <v>7.6868265857628765E-2</v>
      </c>
      <c r="F41" s="2">
        <v>2.2756628684854965E-2</v>
      </c>
      <c r="G41" s="2">
        <v>5.4111637172773792E-2</v>
      </c>
      <c r="H41" s="15">
        <v>2.5412925363385348</v>
      </c>
      <c r="I41" s="15">
        <v>0.75234233508222026</v>
      </c>
      <c r="J41" s="15">
        <v>1.7889502012563145</v>
      </c>
      <c r="K41" s="48">
        <v>32.051383480474193</v>
      </c>
    </row>
  </sheetData>
  <phoneticPr fontId="3"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E1A29-C35F-4221-8610-EB0FD62D62D0}">
  <sheetPr>
    <tabColor rgb="FF00B0F0"/>
  </sheetPr>
  <dimension ref="A1:L12"/>
  <sheetViews>
    <sheetView workbookViewId="0">
      <selection sqref="A1:B26"/>
    </sheetView>
  </sheetViews>
  <sheetFormatPr defaultColWidth="14.6328125" defaultRowHeight="14.5" x14ac:dyDescent="0.35"/>
  <cols>
    <col min="1" max="1" width="19.90625" bestFit="1" customWidth="1"/>
    <col min="2" max="2" width="15.6328125" bestFit="1" customWidth="1"/>
    <col min="3" max="3" width="29.7265625" bestFit="1" customWidth="1"/>
    <col min="4" max="4" width="18" bestFit="1" customWidth="1"/>
    <col min="5" max="5" width="22.90625" bestFit="1" customWidth="1"/>
    <col min="6" max="6" width="27" bestFit="1" customWidth="1"/>
    <col min="7" max="7" width="12.7265625" bestFit="1" customWidth="1"/>
    <col min="8" max="8" width="28.08984375" bestFit="1" customWidth="1"/>
    <col min="9" max="9" width="30.36328125" bestFit="1" customWidth="1"/>
    <col min="10" max="10" width="27.6328125" bestFit="1" customWidth="1"/>
    <col min="11" max="11" width="28.36328125" bestFit="1" customWidth="1"/>
    <col min="12" max="12" width="36.36328125" bestFit="1" customWidth="1"/>
  </cols>
  <sheetData>
    <row r="1" spans="1:12" s="4" customFormat="1" x14ac:dyDescent="0.35">
      <c r="A1" t="s">
        <v>51</v>
      </c>
      <c r="B1" s="4" t="s">
        <v>22</v>
      </c>
      <c r="C1" s="4" t="s">
        <v>23</v>
      </c>
      <c r="D1" s="4" t="s">
        <v>24</v>
      </c>
      <c r="E1" s="4" t="s">
        <v>25</v>
      </c>
      <c r="F1" s="4" t="s">
        <v>26</v>
      </c>
      <c r="G1" s="4" t="s">
        <v>27</v>
      </c>
      <c r="H1" s="4" t="s">
        <v>28</v>
      </c>
      <c r="I1" s="4" t="s">
        <v>29</v>
      </c>
      <c r="J1" s="4" t="s">
        <v>30</v>
      </c>
      <c r="K1" s="4" t="s">
        <v>31</v>
      </c>
      <c r="L1" s="4" t="s">
        <v>32</v>
      </c>
    </row>
    <row r="2" spans="1:12" x14ac:dyDescent="0.35">
      <c r="A2" t="s">
        <v>42</v>
      </c>
      <c r="B2">
        <v>23</v>
      </c>
      <c r="C2" s="2">
        <v>0.10692224370155524</v>
      </c>
      <c r="D2" s="2">
        <v>5.0008337631414643E-2</v>
      </c>
      <c r="E2" s="2">
        <v>6.0470324748040311E-3</v>
      </c>
      <c r="F2" s="2">
        <v>0</v>
      </c>
      <c r="G2" s="2">
        <v>0.42289462118394805</v>
      </c>
      <c r="H2" s="15">
        <v>0.70091185410334345</v>
      </c>
      <c r="I2" s="19">
        <v>8206.5885797950214</v>
      </c>
      <c r="J2" s="2">
        <v>0.16160372022874381</v>
      </c>
      <c r="K2" s="2">
        <v>0.14189379039055913</v>
      </c>
      <c r="L2" s="2">
        <v>2.0386136891727358E-2</v>
      </c>
    </row>
    <row r="3" spans="1:12" x14ac:dyDescent="0.35">
      <c r="A3" t="s">
        <v>52</v>
      </c>
      <c r="B3">
        <v>23</v>
      </c>
      <c r="C3" s="2">
        <v>0.28451928346471339</v>
      </c>
      <c r="D3" s="2">
        <v>7.5263852869370262E-2</v>
      </c>
      <c r="E3" s="2">
        <v>1.5457586922457968E-2</v>
      </c>
      <c r="F3" s="2">
        <v>1.006248098659116E-3</v>
      </c>
      <c r="G3" s="2">
        <v>0.44609242525059561</v>
      </c>
      <c r="H3" s="15">
        <v>0.99437072918277258</v>
      </c>
      <c r="I3" s="19">
        <v>6054.1016538704971</v>
      </c>
      <c r="J3" s="2">
        <v>0.23214285714285715</v>
      </c>
      <c r="K3" s="2">
        <v>0.16055882277408254</v>
      </c>
      <c r="L3" s="2">
        <v>2.4354537525999063E-2</v>
      </c>
    </row>
    <row r="4" spans="1:12" x14ac:dyDescent="0.35">
      <c r="A4" t="s">
        <v>54</v>
      </c>
      <c r="B4">
        <v>18</v>
      </c>
      <c r="C4" s="2">
        <v>9.6657714029788386E-2</v>
      </c>
      <c r="D4" s="2">
        <v>7.0056025214222384E-2</v>
      </c>
      <c r="E4" s="2">
        <v>2.0661597972522341E-2</v>
      </c>
      <c r="F4" s="2">
        <v>0</v>
      </c>
      <c r="G4" s="2">
        <v>0.51311324137537528</v>
      </c>
      <c r="H4" s="15">
        <v>1.2996327415834823</v>
      </c>
      <c r="I4" s="19">
        <v>5164.9255371513782</v>
      </c>
      <c r="J4" s="2">
        <v>0.25884092843917994</v>
      </c>
      <c r="K4" s="2">
        <v>0.2297506594649274</v>
      </c>
      <c r="L4" s="2">
        <v>2.8752784225548351E-2</v>
      </c>
    </row>
    <row r="5" spans="1:12" x14ac:dyDescent="0.35">
      <c r="A5" t="s">
        <v>56</v>
      </c>
      <c r="B5">
        <v>19</v>
      </c>
      <c r="C5" s="2">
        <v>5.8975435815030987E-2</v>
      </c>
      <c r="D5" s="2">
        <v>7.6331049809265389E-2</v>
      </c>
      <c r="E5" s="2">
        <v>2.043250531556293E-2</v>
      </c>
      <c r="F5" s="2">
        <v>0</v>
      </c>
      <c r="G5" s="2">
        <v>0.40225921385773367</v>
      </c>
      <c r="H5" s="15">
        <v>1.3464596743657706</v>
      </c>
      <c r="I5" s="19">
        <v>4957.0347957639942</v>
      </c>
      <c r="J5" s="2">
        <v>0.18747022391615054</v>
      </c>
      <c r="K5" s="2">
        <v>0.18290669652175562</v>
      </c>
      <c r="L5" s="2">
        <v>2.7899784869128721E-2</v>
      </c>
    </row>
    <row r="6" spans="1:12" x14ac:dyDescent="0.35">
      <c r="A6" t="s">
        <v>58</v>
      </c>
      <c r="B6">
        <v>8</v>
      </c>
      <c r="C6" s="2">
        <v>2.7371959883410627E-2</v>
      </c>
      <c r="D6" s="2">
        <v>9.6041910837394356E-2</v>
      </c>
      <c r="E6" s="2">
        <v>1.9155542054460916E-2</v>
      </c>
      <c r="F6" s="2">
        <v>1.8011235085772727E-4</v>
      </c>
      <c r="G6" s="2">
        <v>0.52303493774793242</v>
      </c>
      <c r="H6" s="15">
        <v>1.2969641310554298</v>
      </c>
      <c r="I6" s="19">
        <v>4932.6850462272196</v>
      </c>
      <c r="J6" s="2">
        <v>0.25217136896777675</v>
      </c>
      <c r="K6" s="2">
        <v>0.1911599375733703</v>
      </c>
      <c r="L6" s="2">
        <v>2.7590510013187557E-2</v>
      </c>
    </row>
    <row r="7" spans="1:12" x14ac:dyDescent="0.35">
      <c r="A7" t="s">
        <v>60</v>
      </c>
      <c r="B7">
        <v>21</v>
      </c>
      <c r="C7" s="2">
        <v>8.1583944206518308E-2</v>
      </c>
      <c r="D7" s="2">
        <v>8.6209225113085486E-2</v>
      </c>
      <c r="E7" s="2">
        <v>1.3818046925716405E-2</v>
      </c>
      <c r="F7" s="2">
        <v>0</v>
      </c>
      <c r="G7" s="2">
        <v>0.50344722691196309</v>
      </c>
      <c r="H7" s="15">
        <v>1.2439654062317549</v>
      </c>
      <c r="I7" s="19">
        <v>4738.4689688481039</v>
      </c>
      <c r="J7" s="2">
        <v>0.22990437554332077</v>
      </c>
      <c r="K7" s="2">
        <v>0.19936009750895101</v>
      </c>
      <c r="L7" s="2">
        <v>3.0866948301575135E-2</v>
      </c>
    </row>
    <row r="8" spans="1:12" x14ac:dyDescent="0.35">
      <c r="A8" t="s">
        <v>62</v>
      </c>
      <c r="B8">
        <v>20</v>
      </c>
      <c r="C8" s="2">
        <v>6.1306007042868205E-2</v>
      </c>
      <c r="D8" s="2">
        <v>9.8350992210576874E-2</v>
      </c>
      <c r="E8" s="2">
        <v>1.9341176466428273E-2</v>
      </c>
      <c r="F8" s="2">
        <v>0</v>
      </c>
      <c r="G8" s="2">
        <v>0.55305067635314109</v>
      </c>
      <c r="H8" s="15">
        <v>1.356359461319101</v>
      </c>
      <c r="I8" s="19">
        <v>4918.6409932607785</v>
      </c>
      <c r="J8" s="2">
        <v>0.25599664670536681</v>
      </c>
      <c r="K8" s="2">
        <v>0.25709064935175241</v>
      </c>
      <c r="L8" s="2">
        <v>3.2602147766719908E-2</v>
      </c>
    </row>
    <row r="9" spans="1:12" x14ac:dyDescent="0.35">
      <c r="A9" t="s">
        <v>64</v>
      </c>
      <c r="B9">
        <v>10</v>
      </c>
      <c r="C9" s="2">
        <v>5.6703889031183501E-2</v>
      </c>
      <c r="D9" s="2">
        <v>0.10278996475049262</v>
      </c>
      <c r="E9" s="2">
        <v>1.3254708050403347E-2</v>
      </c>
      <c r="F9" s="2">
        <v>0</v>
      </c>
      <c r="G9" s="2">
        <v>0.403882935949753</v>
      </c>
      <c r="H9" s="15">
        <v>1.69600198867166</v>
      </c>
      <c r="I9" s="19">
        <v>4319.5929974606806</v>
      </c>
      <c r="J9" s="2">
        <v>0.21480833153687862</v>
      </c>
      <c r="K9" s="2">
        <v>0.21474895094213908</v>
      </c>
      <c r="L9" s="2">
        <v>3.1335877787939392E-2</v>
      </c>
    </row>
    <row r="10" spans="1:12" x14ac:dyDescent="0.35">
      <c r="A10" t="s">
        <v>65</v>
      </c>
      <c r="B10">
        <v>36</v>
      </c>
      <c r="C10" s="2">
        <v>0.16867969830996921</v>
      </c>
      <c r="D10" s="2">
        <v>9.6275344460565265E-2</v>
      </c>
      <c r="E10" s="2">
        <v>1.1970709497481915E-2</v>
      </c>
      <c r="F10" s="2">
        <v>0</v>
      </c>
      <c r="G10" s="2">
        <v>0.41284524986995985</v>
      </c>
      <c r="H10" s="15">
        <v>1.2673189607520039</v>
      </c>
      <c r="I10" s="19">
        <v>4819.1718507646201</v>
      </c>
      <c r="J10" s="2">
        <v>0.16945626946754178</v>
      </c>
      <c r="K10" s="2">
        <v>0.16553444231472181</v>
      </c>
      <c r="L10" s="2">
        <v>2.9011755426780091E-2</v>
      </c>
    </row>
    <row r="11" spans="1:12" x14ac:dyDescent="0.35">
      <c r="A11" t="s">
        <v>66</v>
      </c>
      <c r="B11">
        <v>15</v>
      </c>
      <c r="C11" s="2">
        <v>5.7279824514962163E-2</v>
      </c>
      <c r="D11" s="2">
        <v>6.7161498151804402E-2</v>
      </c>
      <c r="E11" s="2">
        <v>1.0574018126888218E-2</v>
      </c>
      <c r="F11" s="2">
        <v>0</v>
      </c>
      <c r="G11" s="2">
        <v>0.38021442287276208</v>
      </c>
      <c r="H11" s="15">
        <v>0.91674599106685217</v>
      </c>
      <c r="I11" s="19">
        <v>4867.0218549527017</v>
      </c>
      <c r="J11" s="2">
        <v>0.14723299979579335</v>
      </c>
      <c r="K11" s="2">
        <v>0.16023790611620203</v>
      </c>
      <c r="L11" s="2">
        <v>2.2616129073662863E-2</v>
      </c>
    </row>
    <row r="12" spans="1:12" x14ac:dyDescent="0.35">
      <c r="A12" t="s">
        <v>67</v>
      </c>
      <c r="B12">
        <v>193</v>
      </c>
      <c r="C12" s="2">
        <v>1</v>
      </c>
      <c r="D12" s="2">
        <v>7.6505322742245183E-2</v>
      </c>
      <c r="E12" s="2">
        <v>1.4278187565858799E-2</v>
      </c>
      <c r="F12" s="2">
        <v>0</v>
      </c>
      <c r="G12" s="2">
        <v>0.45643582629841761</v>
      </c>
      <c r="H12" s="15">
        <v>1.2168538579118762</v>
      </c>
      <c r="I12" s="19">
        <v>5135.5992211010798</v>
      </c>
      <c r="J12" s="2">
        <v>0.20429080170242334</v>
      </c>
      <c r="K12" s="2">
        <v>0.18511948477487147</v>
      </c>
      <c r="L12" s="2">
        <v>2.8439521798164145E-2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84873-622E-43F2-8A4C-F5DAFCD8E04D}">
  <sheetPr>
    <tabColor rgb="FF00B0F0"/>
  </sheetPr>
  <dimension ref="A1:N19"/>
  <sheetViews>
    <sheetView workbookViewId="0">
      <selection sqref="A1:B26"/>
    </sheetView>
  </sheetViews>
  <sheetFormatPr defaultRowHeight="14.5" x14ac:dyDescent="0.35"/>
  <cols>
    <col min="1" max="1" width="32.90625" bestFit="1" customWidth="1"/>
    <col min="2" max="2" width="6.81640625" bestFit="1" customWidth="1"/>
    <col min="3" max="3" width="9.81640625" bestFit="1" customWidth="1"/>
    <col min="4" max="4" width="9.26953125" bestFit="1" customWidth="1"/>
    <col min="5" max="5" width="8.08984375" bestFit="1" customWidth="1"/>
    <col min="6" max="6" width="11.90625" bestFit="1" customWidth="1"/>
    <col min="7" max="7" width="12.54296875" bestFit="1" customWidth="1"/>
    <col min="8" max="8" width="14.7265625" bestFit="1" customWidth="1"/>
    <col min="9" max="9" width="15.453125" bestFit="1" customWidth="1"/>
    <col min="10" max="10" width="15.81640625" bestFit="1" customWidth="1"/>
    <col min="11" max="11" width="12.26953125" bestFit="1" customWidth="1"/>
    <col min="12" max="12" width="11.6328125" bestFit="1" customWidth="1"/>
    <col min="13" max="14" width="22.90625" bestFit="1" customWidth="1"/>
  </cols>
  <sheetData>
    <row r="1" spans="1:13" x14ac:dyDescent="0.35">
      <c r="A1" t="s">
        <v>20</v>
      </c>
      <c r="B1" t="s">
        <v>21</v>
      </c>
      <c r="C1" t="s">
        <v>67</v>
      </c>
      <c r="D1" t="s">
        <v>42</v>
      </c>
      <c r="E1" t="s">
        <v>52</v>
      </c>
      <c r="F1" t="s">
        <v>54</v>
      </c>
      <c r="G1" t="s">
        <v>56</v>
      </c>
      <c r="H1" t="s">
        <v>58</v>
      </c>
      <c r="I1" t="s">
        <v>60</v>
      </c>
      <c r="J1" t="s">
        <v>62</v>
      </c>
      <c r="K1" t="s">
        <v>65</v>
      </c>
      <c r="L1" t="s">
        <v>64</v>
      </c>
      <c r="M1" t="s">
        <v>66</v>
      </c>
    </row>
    <row r="2" spans="1:13" x14ac:dyDescent="0.35">
      <c r="A2" t="s">
        <v>24</v>
      </c>
      <c r="B2">
        <v>2024</v>
      </c>
      <c r="C2" s="2">
        <v>7.6505322742245183E-2</v>
      </c>
      <c r="D2" s="2">
        <v>5.0008337631414643E-2</v>
      </c>
      <c r="E2" s="2">
        <v>7.5263852869370262E-2</v>
      </c>
      <c r="F2" s="2">
        <v>7.0056025214222384E-2</v>
      </c>
      <c r="G2" s="2">
        <v>7.6331049809265389E-2</v>
      </c>
      <c r="H2" s="2">
        <v>9.6041910837394356E-2</v>
      </c>
      <c r="I2" s="2">
        <v>8.6209225113085486E-2</v>
      </c>
      <c r="J2" s="2">
        <v>9.8350992210576874E-2</v>
      </c>
      <c r="K2" s="2">
        <v>9.6275344460565265E-2</v>
      </c>
      <c r="L2" s="2">
        <v>0.10278996475049262</v>
      </c>
      <c r="M2" s="2">
        <v>6.7161498151804402E-2</v>
      </c>
    </row>
    <row r="3" spans="1:13" x14ac:dyDescent="0.35">
      <c r="A3" t="s">
        <v>24</v>
      </c>
      <c r="B3">
        <v>2023</v>
      </c>
      <c r="C3" s="2">
        <v>6.7325251006994574E-2</v>
      </c>
      <c r="D3" s="2">
        <v>4.8028727298745244E-2</v>
      </c>
      <c r="E3" s="2">
        <v>5.9697279518802819E-2</v>
      </c>
      <c r="F3" s="2">
        <v>7.3430467473334315E-2</v>
      </c>
      <c r="G3" s="2">
        <v>5.89976110959246E-2</v>
      </c>
      <c r="H3" s="2">
        <v>7.3901762573565927E-2</v>
      </c>
      <c r="I3" s="2">
        <v>7.0520334875625396E-2</v>
      </c>
      <c r="J3" s="2">
        <v>7.0709150950859681E-2</v>
      </c>
      <c r="K3" s="2">
        <v>7.6792831174148951E-2</v>
      </c>
      <c r="L3" s="2">
        <v>7.9958799757523402E-2</v>
      </c>
      <c r="M3" s="2">
        <v>5.450266353968302E-2</v>
      </c>
    </row>
    <row r="4" spans="1:13" x14ac:dyDescent="0.35">
      <c r="A4" t="s">
        <v>24</v>
      </c>
      <c r="B4">
        <v>2022</v>
      </c>
      <c r="C4" s="2">
        <v>6.4921002579891904E-2</v>
      </c>
      <c r="D4" s="2">
        <v>5.3489119309095876E-2</v>
      </c>
      <c r="E4" s="2">
        <v>5.8553630846245097E-2</v>
      </c>
      <c r="F4" s="2">
        <v>5.4366491652369633E-2</v>
      </c>
      <c r="G4" s="2">
        <v>6.776169747525973E-2</v>
      </c>
      <c r="H4" s="2">
        <v>7.9144738512259991E-2</v>
      </c>
      <c r="I4" s="2">
        <v>7.0353839782818756E-2</v>
      </c>
      <c r="J4" s="2">
        <v>6.981424608539219E-2</v>
      </c>
      <c r="K4" s="2">
        <v>7.9298658603155006E-2</v>
      </c>
      <c r="L4" s="2">
        <v>6.8584539762752708E-2</v>
      </c>
      <c r="M4" s="2">
        <v>6.6877310439094284E-2</v>
      </c>
    </row>
    <row r="5" spans="1:13" x14ac:dyDescent="0.35">
      <c r="A5" t="s">
        <v>25</v>
      </c>
      <c r="B5">
        <v>2024</v>
      </c>
      <c r="C5" s="2">
        <v>1.4278187565858799E-2</v>
      </c>
      <c r="D5" s="2">
        <v>6.0470324748040311E-3</v>
      </c>
      <c r="E5" s="2">
        <v>1.5457586922457968E-2</v>
      </c>
      <c r="F5" s="2">
        <v>2.0661597972522341E-2</v>
      </c>
      <c r="G5" s="2">
        <v>2.043250531556293E-2</v>
      </c>
      <c r="H5" s="2">
        <v>1.9155542054460916E-2</v>
      </c>
      <c r="I5" s="2">
        <v>1.3818046925716405E-2</v>
      </c>
      <c r="J5" s="2">
        <v>1.9341176466428273E-2</v>
      </c>
      <c r="K5" s="2">
        <v>1.1970709497481915E-2</v>
      </c>
      <c r="L5" s="2">
        <v>1.3254708050403347E-2</v>
      </c>
      <c r="M5" s="2">
        <v>1.0574018126888218E-2</v>
      </c>
    </row>
    <row r="6" spans="1:13" x14ac:dyDescent="0.35">
      <c r="A6" t="s">
        <v>25</v>
      </c>
      <c r="B6">
        <v>2023</v>
      </c>
      <c r="C6" s="2">
        <v>1.2784126424634118E-2</v>
      </c>
      <c r="D6" s="2">
        <v>7.0390430313816647E-3</v>
      </c>
      <c r="E6" s="2">
        <v>1.2509069801189958E-2</v>
      </c>
      <c r="F6" s="2">
        <v>2.255977629895084E-2</v>
      </c>
      <c r="G6" s="2">
        <v>1.2204424103737604E-2</v>
      </c>
      <c r="H6" s="2">
        <v>1.8841740373149823E-2</v>
      </c>
      <c r="I6" s="2">
        <v>1.3444598980064905E-2</v>
      </c>
      <c r="J6" s="2">
        <v>1.6848454229837165E-2</v>
      </c>
      <c r="K6" s="2">
        <v>1.1502889138410638E-2</v>
      </c>
      <c r="L6" s="2">
        <v>1.1334595004987388E-2</v>
      </c>
      <c r="M6" s="2">
        <v>9.35285781766651E-3</v>
      </c>
    </row>
    <row r="7" spans="1:13" x14ac:dyDescent="0.35">
      <c r="A7" t="s">
        <v>25</v>
      </c>
      <c r="B7">
        <v>2022</v>
      </c>
      <c r="C7" s="2">
        <v>1.4225816112608564E-2</v>
      </c>
      <c r="D7" s="2">
        <v>9.5392514730098452E-3</v>
      </c>
      <c r="E7" s="2">
        <v>1.3372335553834063E-2</v>
      </c>
      <c r="F7" s="2">
        <v>1.8740841816983992E-2</v>
      </c>
      <c r="G7" s="2">
        <v>1.8853884903241226E-2</v>
      </c>
      <c r="H7" s="2">
        <v>2.1370727128976509E-2</v>
      </c>
      <c r="I7" s="2">
        <v>1.5735266069044442E-2</v>
      </c>
      <c r="J7" s="2">
        <v>2.1424763558150928E-2</v>
      </c>
      <c r="K7" s="2">
        <v>8.6135723912188385E-3</v>
      </c>
      <c r="L7" s="2">
        <v>1.1009616672225241E-2</v>
      </c>
      <c r="M7" s="2">
        <v>1.0702088299660899E-2</v>
      </c>
    </row>
    <row r="8" spans="1:13" x14ac:dyDescent="0.35">
      <c r="A8" t="s">
        <v>29</v>
      </c>
      <c r="B8">
        <v>2024</v>
      </c>
      <c r="C8" s="21">
        <v>5135.5991999999997</v>
      </c>
      <c r="D8" s="21">
        <v>8206.5885999999991</v>
      </c>
      <c r="E8" s="21">
        <v>6054.1017000000002</v>
      </c>
      <c r="F8" s="21">
        <v>5164.9255000000003</v>
      </c>
      <c r="G8" s="21">
        <v>4957.0348000000004</v>
      </c>
      <c r="H8" s="21">
        <v>4932.6850000000004</v>
      </c>
      <c r="I8" s="21">
        <v>4738.4690000000001</v>
      </c>
      <c r="J8" s="21">
        <v>4918.6409999999996</v>
      </c>
      <c r="K8" s="21">
        <v>4819.1719000000003</v>
      </c>
      <c r="L8" s="21">
        <v>4319.5929999999998</v>
      </c>
      <c r="M8" s="21">
        <v>4867.0218999999997</v>
      </c>
    </row>
    <row r="9" spans="1:13" x14ac:dyDescent="0.35">
      <c r="A9" t="s">
        <v>29</v>
      </c>
      <c r="B9">
        <v>2023</v>
      </c>
      <c r="C9" s="21">
        <v>4585.8213755163106</v>
      </c>
      <c r="D9" s="21">
        <v>7218.2180959979896</v>
      </c>
      <c r="E9" s="21">
        <v>5539.8555661534265</v>
      </c>
      <c r="F9" s="21">
        <v>4665.4278712470414</v>
      </c>
      <c r="G9" s="21">
        <v>4574.0567508574995</v>
      </c>
      <c r="H9" s="21">
        <v>4353.407215465224</v>
      </c>
      <c r="I9" s="21">
        <v>4469.7783493456382</v>
      </c>
      <c r="J9" s="21">
        <v>4348.8617491372843</v>
      </c>
      <c r="K9" s="21">
        <v>4474.8665735367867</v>
      </c>
      <c r="L9" s="21">
        <v>4062.183943451048</v>
      </c>
      <c r="M9" s="21">
        <v>4507.456850807127</v>
      </c>
    </row>
    <row r="10" spans="1:13" x14ac:dyDescent="0.35">
      <c r="A10" t="s">
        <v>29</v>
      </c>
      <c r="B10">
        <v>2022</v>
      </c>
      <c r="C10" s="21">
        <v>4150.0272026662415</v>
      </c>
      <c r="D10" s="21">
        <v>6764.2250720558586</v>
      </c>
      <c r="E10" s="21">
        <v>5033.8866015123804</v>
      </c>
      <c r="F10" s="21">
        <v>4127.5877257267975</v>
      </c>
      <c r="G10" s="21">
        <v>4232.7671546978263</v>
      </c>
      <c r="H10" s="21">
        <v>3757.0534622914211</v>
      </c>
      <c r="I10" s="21">
        <v>4068.6214257344109</v>
      </c>
      <c r="J10" s="21">
        <v>3927.57576567968</v>
      </c>
      <c r="K10" s="21">
        <v>3887.5840273564363</v>
      </c>
      <c r="L10" s="21">
        <v>3722.5500757893151</v>
      </c>
      <c r="M10" s="21">
        <v>3878.7169848386352</v>
      </c>
    </row>
    <row r="11" spans="1:13" x14ac:dyDescent="0.35">
      <c r="A11" t="s">
        <v>31</v>
      </c>
      <c r="B11">
        <v>2024</v>
      </c>
      <c r="C11" s="2">
        <v>0.18511948477487147</v>
      </c>
      <c r="D11" s="2">
        <v>0.14189379039055913</v>
      </c>
      <c r="E11" s="2">
        <v>0.16055882277408254</v>
      </c>
      <c r="F11" s="2">
        <v>0.2297506594649274</v>
      </c>
      <c r="G11" s="2">
        <v>0.18290669652175562</v>
      </c>
      <c r="H11" s="2">
        <v>0.1911599375733703</v>
      </c>
      <c r="I11" s="2">
        <v>0.19936009750895101</v>
      </c>
      <c r="J11" s="2">
        <v>0.25709064935175241</v>
      </c>
      <c r="K11" s="2">
        <v>0.16553444231472181</v>
      </c>
      <c r="L11" s="2">
        <v>0.21474895094213908</v>
      </c>
      <c r="M11" s="2">
        <v>0.16023790611620203</v>
      </c>
    </row>
    <row r="12" spans="1:13" x14ac:dyDescent="0.35">
      <c r="A12" t="s">
        <v>31</v>
      </c>
      <c r="B12">
        <v>2023</v>
      </c>
      <c r="C12" s="2">
        <v>0.18200361890025568</v>
      </c>
      <c r="D12" s="2">
        <v>0.1406349922910462</v>
      </c>
      <c r="E12" s="2">
        <v>0.15239353285173718</v>
      </c>
      <c r="F12" s="2">
        <v>0.23297251725304452</v>
      </c>
      <c r="G12" s="2">
        <v>0.18197837579132856</v>
      </c>
      <c r="H12" s="2">
        <v>0.20425085215885386</v>
      </c>
      <c r="I12" s="2">
        <v>0.19281579337984267</v>
      </c>
      <c r="J12" s="2">
        <v>0.24388731430243113</v>
      </c>
      <c r="K12" s="2">
        <v>0.15874731466646477</v>
      </c>
      <c r="L12" s="2">
        <v>0.19383017824541704</v>
      </c>
      <c r="M12" s="2">
        <v>0.15224801947940603</v>
      </c>
    </row>
    <row r="13" spans="1:13" x14ac:dyDescent="0.35">
      <c r="A13" t="s">
        <v>31</v>
      </c>
      <c r="B13">
        <v>2022</v>
      </c>
      <c r="C13" s="2">
        <v>0.20467033618590819</v>
      </c>
      <c r="D13" s="2">
        <v>0.15035507057084455</v>
      </c>
      <c r="E13" s="2">
        <v>0.20151161877158891</v>
      </c>
      <c r="F13" s="2">
        <v>0.26956100595447485</v>
      </c>
      <c r="G13" s="2">
        <v>0.20153398833613514</v>
      </c>
      <c r="H13" s="2">
        <v>0.24269454790123152</v>
      </c>
      <c r="I13" s="2">
        <v>0.19388148611104367</v>
      </c>
      <c r="J13" s="2">
        <v>0.26682169445830972</v>
      </c>
      <c r="K13" s="2">
        <v>0.19648105897346102</v>
      </c>
      <c r="L13" s="2">
        <v>0.22298409488799581</v>
      </c>
      <c r="M13" s="2">
        <v>0.15355066402817275</v>
      </c>
    </row>
    <row r="14" spans="1:13" x14ac:dyDescent="0.35">
      <c r="A14" t="s">
        <v>32</v>
      </c>
      <c r="B14">
        <v>2024</v>
      </c>
      <c r="C14" s="2">
        <v>2.8439521798164145E-2</v>
      </c>
      <c r="D14" s="2">
        <v>2.0386136891727358E-2</v>
      </c>
      <c r="E14" s="2">
        <v>2.4354537525999063E-2</v>
      </c>
      <c r="F14" s="2">
        <v>2.8752784225548351E-2</v>
      </c>
      <c r="G14" s="2">
        <v>2.7899784869128721E-2</v>
      </c>
      <c r="H14" s="2">
        <v>2.7590510013187557E-2</v>
      </c>
      <c r="I14" s="2">
        <v>3.0866948301575135E-2</v>
      </c>
      <c r="J14" s="2">
        <v>3.2602147766719908E-2</v>
      </c>
      <c r="K14" s="2">
        <v>2.9011755426780091E-2</v>
      </c>
      <c r="L14" s="2">
        <v>3.1335877787939392E-2</v>
      </c>
      <c r="M14" s="2">
        <v>2.2616129073662863E-2</v>
      </c>
    </row>
    <row r="15" spans="1:13" x14ac:dyDescent="0.35">
      <c r="A15" t="s">
        <v>32</v>
      </c>
      <c r="B15">
        <v>2023</v>
      </c>
      <c r="C15" s="2">
        <v>2.8402087807861236E-2</v>
      </c>
      <c r="D15" s="2">
        <v>1.8539324553437132E-2</v>
      </c>
      <c r="E15" s="2">
        <v>2.5282781882201857E-2</v>
      </c>
      <c r="F15" s="2">
        <v>3.041489875435878E-2</v>
      </c>
      <c r="G15" s="2">
        <v>2.962820124859385E-2</v>
      </c>
      <c r="H15" s="2">
        <v>2.9215016890952905E-2</v>
      </c>
      <c r="I15" s="2">
        <v>3.2006612639485364E-2</v>
      </c>
      <c r="J15" s="2">
        <v>3.4905524730502249E-2</v>
      </c>
      <c r="K15" s="2">
        <v>3.2014944486318156E-2</v>
      </c>
      <c r="L15" s="2">
        <v>3.2197426792595109E-2</v>
      </c>
      <c r="M15" s="2">
        <v>2.4291880651564322E-2</v>
      </c>
    </row>
    <row r="16" spans="1:13" x14ac:dyDescent="0.35">
      <c r="A16" t="s">
        <v>32</v>
      </c>
      <c r="B16">
        <v>2022</v>
      </c>
      <c r="C16" s="2">
        <v>3.1729527730601309E-2</v>
      </c>
      <c r="D16" s="2">
        <v>2.168359179519453E-2</v>
      </c>
      <c r="E16" s="2">
        <v>2.8301510003875166E-2</v>
      </c>
      <c r="F16" s="2">
        <v>3.5014624333308784E-2</v>
      </c>
      <c r="G16" s="2">
        <v>2.9247832824194218E-2</v>
      </c>
      <c r="H16" s="2">
        <v>3.1809817213349717E-2</v>
      </c>
      <c r="I16" s="2">
        <v>3.3842502999608323E-2</v>
      </c>
      <c r="J16" s="2">
        <v>3.5103492471739675E-2</v>
      </c>
      <c r="K16" s="2">
        <v>3.4062988279793205E-2</v>
      </c>
      <c r="L16" s="2">
        <v>3.724206353915345E-2</v>
      </c>
      <c r="M16" s="2">
        <v>2.2873188723150931E-2</v>
      </c>
    </row>
    <row r="19" spans="3:14" x14ac:dyDescent="0.35">
      <c r="C19" s="2"/>
      <c r="D19" s="2"/>
      <c r="E19" s="2"/>
      <c r="F19" s="2"/>
      <c r="G19" s="2"/>
      <c r="H19" s="2"/>
      <c r="I19" s="2"/>
      <c r="J19" s="2"/>
      <c r="K19" s="2"/>
      <c r="L19" s="2"/>
      <c r="M19" s="2"/>
      <c r="N19" s="2"/>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ECB5F-B4BA-44A7-A5EC-A8FD9785D331}">
  <sheetPr>
    <tabColor rgb="FF00B0F0"/>
  </sheetPr>
  <dimension ref="A1:I12"/>
  <sheetViews>
    <sheetView showGridLines="0" topLeftCell="E1" workbookViewId="0">
      <selection sqref="A1:B26"/>
    </sheetView>
  </sheetViews>
  <sheetFormatPr defaultColWidth="19.54296875" defaultRowHeight="14.5" x14ac:dyDescent="0.35"/>
  <cols>
    <col min="1" max="1" width="19.90625" bestFit="1" customWidth="1"/>
    <col min="2" max="2" width="23.90625" bestFit="1" customWidth="1"/>
    <col min="3" max="3" width="32.1796875" bestFit="1" customWidth="1"/>
    <col min="4" max="4" width="34.7265625" bestFit="1" customWidth="1"/>
    <col min="5" max="5" width="38.453125" bestFit="1" customWidth="1"/>
    <col min="6" max="6" width="23.1796875" bestFit="1" customWidth="1"/>
    <col min="7" max="7" width="25.7265625" bestFit="1" customWidth="1"/>
    <col min="8" max="8" width="29.453125" bestFit="1" customWidth="1"/>
    <col min="9" max="9" width="14.81640625" bestFit="1" customWidth="1"/>
    <col min="10" max="10" width="22" bestFit="1" customWidth="1"/>
    <col min="11" max="11" width="25.7265625" bestFit="1" customWidth="1"/>
    <col min="12" max="12" width="23.7265625" bestFit="1" customWidth="1"/>
    <col min="13" max="13" width="23.7265625" customWidth="1"/>
    <col min="14" max="14" width="20.54296875" bestFit="1" customWidth="1"/>
    <col min="15" max="15" width="23.26953125" bestFit="1" customWidth="1"/>
    <col min="16" max="16" width="27.26953125" bestFit="1" customWidth="1"/>
    <col min="17" max="17" width="24.90625" bestFit="1" customWidth="1"/>
  </cols>
  <sheetData>
    <row r="1" spans="1:9" s="4" customFormat="1" ht="29" x14ac:dyDescent="0.35">
      <c r="A1" s="4" t="s">
        <v>51</v>
      </c>
      <c r="B1" t="s">
        <v>315</v>
      </c>
      <c r="C1" t="s">
        <v>318</v>
      </c>
      <c r="D1" t="s">
        <v>316</v>
      </c>
      <c r="E1" t="s">
        <v>317</v>
      </c>
      <c r="F1" t="s">
        <v>401</v>
      </c>
      <c r="G1" t="s">
        <v>402</v>
      </c>
      <c r="H1" t="s">
        <v>404</v>
      </c>
      <c r="I1" s="4" t="s">
        <v>283</v>
      </c>
    </row>
    <row r="2" spans="1:9" x14ac:dyDescent="0.35">
      <c r="A2" t="s">
        <v>42</v>
      </c>
      <c r="B2">
        <v>5.0008337631414643E-2</v>
      </c>
      <c r="C2">
        <v>5.030601478918427E-2</v>
      </c>
      <c r="D2">
        <v>1.3355481438354971E-2</v>
      </c>
      <c r="E2">
        <v>3.6950533350829297E-2</v>
      </c>
      <c r="F2">
        <v>6.3343615485388876</v>
      </c>
      <c r="G2">
        <v>1.6816766034810042</v>
      </c>
      <c r="H2">
        <v>4.6526849450578833</v>
      </c>
      <c r="I2" s="19">
        <v>123.15970737639006</v>
      </c>
    </row>
    <row r="3" spans="1:9" x14ac:dyDescent="0.35">
      <c r="A3" t="s">
        <v>52</v>
      </c>
      <c r="B3">
        <v>7.5263852869370262E-2</v>
      </c>
      <c r="C3">
        <v>7.1908309184717911E-2</v>
      </c>
      <c r="D3">
        <v>1.5183005122165629E-2</v>
      </c>
      <c r="E3">
        <v>5.672530406255228E-2</v>
      </c>
      <c r="F3">
        <v>5.3792818754407721</v>
      </c>
      <c r="G3">
        <v>1.135802874443715</v>
      </c>
      <c r="H3">
        <v>4.2434790009970573</v>
      </c>
      <c r="I3" s="19">
        <v>73.512056808772243</v>
      </c>
    </row>
    <row r="4" spans="1:9" x14ac:dyDescent="0.35">
      <c r="A4" t="s">
        <v>54</v>
      </c>
      <c r="B4">
        <v>7.0056025214222384E-2</v>
      </c>
      <c r="C4">
        <v>7.3316879152649325E-2</v>
      </c>
      <c r="D4">
        <v>1.2127753180495171E-2</v>
      </c>
      <c r="E4">
        <v>6.118912597215416E-2</v>
      </c>
      <c r="F4">
        <v>6.2952853236098454</v>
      </c>
      <c r="G4">
        <v>1.041338195077484</v>
      </c>
      <c r="H4">
        <v>5.2539471285323609</v>
      </c>
      <c r="I4" s="19">
        <v>84.701866459482105</v>
      </c>
    </row>
    <row r="5" spans="1:9" x14ac:dyDescent="0.35">
      <c r="A5" t="s">
        <v>56</v>
      </c>
      <c r="B5">
        <v>7.6331049809265389E-2</v>
      </c>
      <c r="C5">
        <v>8.8275433962426986E-2</v>
      </c>
      <c r="D5">
        <v>1.7065170063888878E-2</v>
      </c>
      <c r="E5">
        <v>7.1210263898538115E-2</v>
      </c>
      <c r="F5">
        <v>5.0804097109490467</v>
      </c>
      <c r="G5">
        <v>0.98213117534465633</v>
      </c>
      <c r="H5">
        <v>4.0982785356043907</v>
      </c>
      <c r="I5" s="19">
        <v>57.099061904676056</v>
      </c>
    </row>
    <row r="6" spans="1:9" x14ac:dyDescent="0.35">
      <c r="A6" t="s">
        <v>58</v>
      </c>
      <c r="B6">
        <v>9.6041910837394356E-2</v>
      </c>
      <c r="C6">
        <v>0.10416851333661147</v>
      </c>
      <c r="D6">
        <v>2.0595540560336422E-2</v>
      </c>
      <c r="E6">
        <v>8.357297277627504E-2</v>
      </c>
      <c r="F6">
        <v>5.7824882167089653</v>
      </c>
      <c r="G6">
        <v>1.1432770497746931</v>
      </c>
      <c r="H6">
        <v>4.6392111669342722</v>
      </c>
      <c r="I6" s="19">
        <v>54.351082712105075</v>
      </c>
    </row>
    <row r="7" spans="1:9" x14ac:dyDescent="0.35">
      <c r="A7" t="s">
        <v>60</v>
      </c>
      <c r="B7">
        <v>8.6209225113085486E-2</v>
      </c>
      <c r="C7">
        <v>9.8777144802798533E-2</v>
      </c>
      <c r="D7">
        <v>2.263661417550443E-2</v>
      </c>
      <c r="E7">
        <v>7.6140530627294103E-2</v>
      </c>
      <c r="F7">
        <v>5.0136295751269015</v>
      </c>
      <c r="G7">
        <v>1.1489661757041436</v>
      </c>
      <c r="H7">
        <v>3.8646633994227577</v>
      </c>
      <c r="I7" s="19">
        <v>50.302264411370238</v>
      </c>
    </row>
    <row r="8" spans="1:9" x14ac:dyDescent="0.35">
      <c r="A8" t="s">
        <v>62</v>
      </c>
      <c r="B8">
        <v>9.8350992210576874E-2</v>
      </c>
      <c r="C8">
        <v>9.0687805560828005E-2</v>
      </c>
      <c r="D8">
        <v>1.5523801486922966E-2</v>
      </c>
      <c r="E8">
        <v>7.5164004073905041E-2</v>
      </c>
      <c r="F8">
        <v>6.2613333488857652</v>
      </c>
      <c r="G8">
        <v>1.0718055790462082</v>
      </c>
      <c r="H8">
        <v>5.1895277698395574</v>
      </c>
      <c r="I8" s="19">
        <v>68.085746493130046</v>
      </c>
    </row>
    <row r="9" spans="1:9" x14ac:dyDescent="0.35">
      <c r="A9" t="s">
        <v>64</v>
      </c>
      <c r="B9">
        <v>0.10278996475049262</v>
      </c>
      <c r="C9">
        <v>0.10573231488281003</v>
      </c>
      <c r="D9">
        <v>3.0939526039577711E-2</v>
      </c>
      <c r="E9">
        <v>7.4792788843232316E-2</v>
      </c>
      <c r="F9">
        <v>3.8090684139428599</v>
      </c>
      <c r="G9">
        <v>1.1146145008774255</v>
      </c>
      <c r="H9">
        <v>2.6944539130654346</v>
      </c>
      <c r="I9" s="19">
        <v>35.936433874227859</v>
      </c>
    </row>
    <row r="10" spans="1:9" x14ac:dyDescent="0.35">
      <c r="A10" t="s">
        <v>65</v>
      </c>
      <c r="B10">
        <v>9.6275344460565265E-2</v>
      </c>
      <c r="C10">
        <v>9.8016211966957492E-2</v>
      </c>
      <c r="D10">
        <v>2.4720182481281494E-2</v>
      </c>
      <c r="E10">
        <v>7.3296029485675998E-2</v>
      </c>
      <c r="F10">
        <v>4.0092966275740212</v>
      </c>
      <c r="G10">
        <v>1.0111648090279974</v>
      </c>
      <c r="H10">
        <v>2.9981318185460233</v>
      </c>
      <c r="I10" s="19">
        <v>39.920341435006556</v>
      </c>
    </row>
    <row r="11" spans="1:9" x14ac:dyDescent="0.35">
      <c r="A11" t="s">
        <v>66</v>
      </c>
      <c r="B11">
        <v>6.7161498151804402E-2</v>
      </c>
      <c r="C11">
        <v>9.4336273462183248E-2</v>
      </c>
      <c r="D11">
        <v>3.2352447919109725E-2</v>
      </c>
      <c r="E11">
        <v>6.1983825543073516E-2</v>
      </c>
      <c r="F11">
        <v>3.6697015522283603</v>
      </c>
      <c r="G11">
        <v>1.258517259479591</v>
      </c>
      <c r="H11">
        <v>2.4111842927487688</v>
      </c>
      <c r="I11" s="19">
        <v>38.454464026488267</v>
      </c>
    </row>
    <row r="12" spans="1:9" x14ac:dyDescent="0.35">
      <c r="A12" t="s">
        <v>67</v>
      </c>
      <c r="B12">
        <v>7.6505322742245183E-2</v>
      </c>
      <c r="C12">
        <v>7.6539329211322477E-2</v>
      </c>
      <c r="D12">
        <v>1.7130357080108446E-2</v>
      </c>
      <c r="E12">
        <v>5.9408972131214023E-2</v>
      </c>
      <c r="F12">
        <v>5.1724388386227051</v>
      </c>
      <c r="G12">
        <v>1.1576496056816881</v>
      </c>
      <c r="H12">
        <v>4.0147892329410171</v>
      </c>
      <c r="I12" s="19">
        <v>66.490728639792678</v>
      </c>
    </row>
  </sheetData>
  <phoneticPr fontId="3" type="noConversion"/>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5AF39-D9C5-4F12-B5FE-F6CC1F43E5DC}">
  <sheetPr>
    <tabColor rgb="FF00B0F0"/>
  </sheetPr>
  <dimension ref="A1:E12"/>
  <sheetViews>
    <sheetView showGridLines="0" workbookViewId="0">
      <selection sqref="A1:B26"/>
    </sheetView>
  </sheetViews>
  <sheetFormatPr defaultRowHeight="14.5" x14ac:dyDescent="0.35"/>
  <cols>
    <col min="1" max="1" width="19.90625" bestFit="1" customWidth="1"/>
    <col min="2" max="2" width="21.453125" bestFit="1" customWidth="1"/>
    <col min="3" max="3" width="24.26953125" bestFit="1" customWidth="1"/>
    <col min="4" max="4" width="25.36328125" bestFit="1" customWidth="1"/>
    <col min="5" max="5" width="28.1796875" bestFit="1" customWidth="1"/>
    <col min="6" max="6" width="7.7265625" bestFit="1" customWidth="1"/>
    <col min="7" max="7" width="20.81640625" bestFit="1" customWidth="1"/>
    <col min="8" max="8" width="23.81640625" bestFit="1" customWidth="1"/>
    <col min="9" max="9" width="24.90625" bestFit="1" customWidth="1"/>
    <col min="10" max="10" width="27.90625" bestFit="1" customWidth="1"/>
  </cols>
  <sheetData>
    <row r="1" spans="1:5" x14ac:dyDescent="0.35">
      <c r="A1" t="s">
        <v>51</v>
      </c>
      <c r="B1" t="s">
        <v>303</v>
      </c>
      <c r="C1" t="s">
        <v>304</v>
      </c>
      <c r="D1" t="s">
        <v>305</v>
      </c>
      <c r="E1" t="s">
        <v>306</v>
      </c>
    </row>
    <row r="2" spans="1:5" x14ac:dyDescent="0.35">
      <c r="A2" t="s">
        <v>42</v>
      </c>
      <c r="B2" s="2">
        <v>1.3550830469197113E-2</v>
      </c>
      <c r="C2">
        <v>4333</v>
      </c>
      <c r="D2" s="2">
        <v>3.4448461413811794E-3</v>
      </c>
      <c r="E2">
        <v>1233</v>
      </c>
    </row>
    <row r="3" spans="1:5" x14ac:dyDescent="0.35">
      <c r="A3" t="s">
        <v>52</v>
      </c>
      <c r="B3" s="2">
        <v>1.5698999569038034E-2</v>
      </c>
      <c r="C3">
        <v>13624</v>
      </c>
      <c r="D3" s="2">
        <v>2.5162662513381223E-3</v>
      </c>
      <c r="E3">
        <v>2320</v>
      </c>
    </row>
    <row r="4" spans="1:5" x14ac:dyDescent="0.35">
      <c r="A4" t="s">
        <v>54</v>
      </c>
      <c r="B4" s="2">
        <v>1.8501641164095851E-2</v>
      </c>
      <c r="C4">
        <v>5400</v>
      </c>
      <c r="D4" s="2">
        <v>1.3520465367822612E-3</v>
      </c>
      <c r="E4">
        <v>410</v>
      </c>
    </row>
    <row r="5" spans="1:5" x14ac:dyDescent="0.35">
      <c r="A5" t="s">
        <v>56</v>
      </c>
      <c r="B5" s="2">
        <v>2.0143782896097067E-2</v>
      </c>
      <c r="C5">
        <v>3410</v>
      </c>
      <c r="D5" s="2">
        <v>1.6913148385458157E-3</v>
      </c>
      <c r="E5">
        <v>293</v>
      </c>
    </row>
    <row r="6" spans="1:5" x14ac:dyDescent="0.35">
      <c r="A6" t="s">
        <v>58</v>
      </c>
      <c r="B6" s="2">
        <v>2.2545216383696911E-2</v>
      </c>
      <c r="C6">
        <v>1790</v>
      </c>
      <c r="D6" s="2">
        <v>4.3334336442973215E-4</v>
      </c>
      <c r="E6">
        <v>36</v>
      </c>
    </row>
    <row r="7" spans="1:5" x14ac:dyDescent="0.35">
      <c r="A7" t="s">
        <v>60</v>
      </c>
      <c r="B7" s="2">
        <v>1.842356076713085E-2</v>
      </c>
      <c r="C7">
        <v>4272</v>
      </c>
      <c r="D7" s="2">
        <v>3.2736933556616008E-4</v>
      </c>
      <c r="E7">
        <v>78</v>
      </c>
    </row>
    <row r="8" spans="1:5" x14ac:dyDescent="0.35">
      <c r="A8" t="s">
        <v>62</v>
      </c>
      <c r="B8" s="2">
        <v>2.3554809577900977E-2</v>
      </c>
      <c r="C8">
        <v>4168</v>
      </c>
      <c r="D8" s="2">
        <v>5.1999518320251347E-4</v>
      </c>
      <c r="E8">
        <v>95</v>
      </c>
    </row>
    <row r="9" spans="1:5" x14ac:dyDescent="0.35">
      <c r="A9" t="s">
        <v>64</v>
      </c>
      <c r="B9" s="2">
        <v>1.3226581660705129E-2</v>
      </c>
      <c r="C9">
        <v>2141</v>
      </c>
      <c r="D9" s="2">
        <v>1.0465308420595238E-3</v>
      </c>
      <c r="E9">
        <v>171</v>
      </c>
    </row>
    <row r="10" spans="1:5" x14ac:dyDescent="0.35">
      <c r="A10" t="s">
        <v>65</v>
      </c>
      <c r="B10" s="2">
        <v>1.4858834958178978E-2</v>
      </c>
      <c r="C10">
        <v>7296</v>
      </c>
      <c r="D10" s="2">
        <v>7.6209074833739183E-4</v>
      </c>
      <c r="E10">
        <v>384</v>
      </c>
    </row>
    <row r="11" spans="1:5" x14ac:dyDescent="0.35">
      <c r="A11" t="s">
        <v>66</v>
      </c>
      <c r="B11" s="2">
        <v>1.739517471389114E-2</v>
      </c>
      <c r="C11">
        <v>2853</v>
      </c>
      <c r="D11" s="2">
        <v>2.42283978519898E-3</v>
      </c>
      <c r="E11">
        <v>402</v>
      </c>
    </row>
    <row r="12" spans="1:5" x14ac:dyDescent="0.35">
      <c r="A12" t="s">
        <v>67</v>
      </c>
      <c r="B12" s="2">
        <v>1.6685630559887931E-2</v>
      </c>
      <c r="C12">
        <v>49287</v>
      </c>
      <c r="D12" s="2">
        <v>1.7526302383344388E-3</v>
      </c>
      <c r="E12">
        <v>5422</v>
      </c>
    </row>
  </sheetData>
  <phoneticPr fontId="3" type="noConversion"/>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851C-2BFD-4347-B67E-F7F83DFD2A8E}">
  <sheetPr>
    <tabColor rgb="FF00B0F0"/>
  </sheetPr>
  <dimension ref="A1:D12"/>
  <sheetViews>
    <sheetView showGridLines="0" workbookViewId="0">
      <selection sqref="A1:B26"/>
    </sheetView>
  </sheetViews>
  <sheetFormatPr defaultRowHeight="14.5" x14ac:dyDescent="0.35"/>
  <cols>
    <col min="1" max="1" width="21" bestFit="1" customWidth="1"/>
    <col min="2" max="4" width="11.81640625" bestFit="1" customWidth="1"/>
    <col min="5" max="5" width="7.1796875" bestFit="1" customWidth="1"/>
    <col min="6" max="6" width="18.1796875" bestFit="1" customWidth="1"/>
  </cols>
  <sheetData>
    <row r="1" spans="1:4" x14ac:dyDescent="0.35">
      <c r="A1" t="s">
        <v>51</v>
      </c>
      <c r="B1" t="s">
        <v>275</v>
      </c>
      <c r="C1" t="s">
        <v>276</v>
      </c>
      <c r="D1" t="s">
        <v>277</v>
      </c>
    </row>
    <row r="2" spans="1:4" x14ac:dyDescent="0.35">
      <c r="A2" t="s">
        <v>42</v>
      </c>
      <c r="B2" s="2">
        <v>1.7677966687943955E-2</v>
      </c>
      <c r="C2" s="2">
        <v>1.8953160847738681E-2</v>
      </c>
      <c r="D2" s="2">
        <v>1.3550830469197113E-2</v>
      </c>
    </row>
    <row r="3" spans="1:4" x14ac:dyDescent="0.35">
      <c r="A3" t="s">
        <v>52</v>
      </c>
      <c r="B3" s="2">
        <v>1.3847452574729401E-2</v>
      </c>
      <c r="C3" s="2">
        <v>1.4989842332806352E-2</v>
      </c>
      <c r="D3" s="2">
        <v>1.5698999569038034E-2</v>
      </c>
    </row>
    <row r="4" spans="1:4" x14ac:dyDescent="0.35">
      <c r="A4" t="s">
        <v>54</v>
      </c>
      <c r="B4" s="2">
        <v>2.0392135622596546E-2</v>
      </c>
      <c r="C4" s="2">
        <v>2.3392337641660998E-2</v>
      </c>
      <c r="D4" s="2">
        <v>1.8501641164095851E-2</v>
      </c>
    </row>
    <row r="5" spans="1:4" x14ac:dyDescent="0.35">
      <c r="A5" t="s">
        <v>56</v>
      </c>
      <c r="B5" s="2">
        <v>1.9134371136683745E-2</v>
      </c>
      <c r="C5" s="2">
        <v>2.0373453426117787E-2</v>
      </c>
      <c r="D5" s="2">
        <v>2.0143782896097067E-2</v>
      </c>
    </row>
    <row r="6" spans="1:4" x14ac:dyDescent="0.35">
      <c r="A6" t="s">
        <v>58</v>
      </c>
      <c r="B6" s="2">
        <v>2.4718665114474195E-2</v>
      </c>
      <c r="C6" s="2">
        <v>2.0153365958922583E-2</v>
      </c>
      <c r="D6" s="2">
        <v>2.2545216383696911E-2</v>
      </c>
    </row>
    <row r="7" spans="1:4" x14ac:dyDescent="0.35">
      <c r="A7" t="s">
        <v>60</v>
      </c>
      <c r="B7" s="2">
        <v>2.0220993147530349E-2</v>
      </c>
      <c r="C7" s="2">
        <v>1.7612336912722442E-2</v>
      </c>
      <c r="D7" s="2">
        <v>1.842356076713085E-2</v>
      </c>
    </row>
    <row r="8" spans="1:4" x14ac:dyDescent="0.35">
      <c r="A8" t="s">
        <v>62</v>
      </c>
      <c r="B8" s="2">
        <v>2.2847858197932055E-2</v>
      </c>
      <c r="C8" s="2">
        <v>2.2131843627057349E-2</v>
      </c>
      <c r="D8" s="2">
        <v>2.3554809577900977E-2</v>
      </c>
    </row>
    <row r="9" spans="1:4" x14ac:dyDescent="0.35">
      <c r="A9" t="s">
        <v>64</v>
      </c>
      <c r="B9" s="2">
        <v>1.0681780677591743E-2</v>
      </c>
      <c r="C9" s="2">
        <v>1.0057606064586343E-2</v>
      </c>
      <c r="D9" s="2">
        <v>1.3226581660705129E-2</v>
      </c>
    </row>
    <row r="10" spans="1:4" x14ac:dyDescent="0.35">
      <c r="A10" t="s">
        <v>65</v>
      </c>
      <c r="B10" s="2">
        <v>1.1156750588639009E-2</v>
      </c>
      <c r="C10" s="2">
        <v>1.2900240607070146E-2</v>
      </c>
      <c r="D10" s="2">
        <v>1.4858834958178978E-2</v>
      </c>
    </row>
    <row r="11" spans="1:4" x14ac:dyDescent="0.35">
      <c r="A11" t="s">
        <v>66</v>
      </c>
      <c r="B11" s="2">
        <v>1.1259980718364522E-2</v>
      </c>
      <c r="C11" s="2">
        <v>1.0756761792379593E-2</v>
      </c>
      <c r="D11" s="2">
        <v>1.739517471389114E-2</v>
      </c>
    </row>
    <row r="12" spans="1:4" x14ac:dyDescent="0.35">
      <c r="A12" t="s">
        <v>67</v>
      </c>
      <c r="B12" s="2">
        <v>1.5847332239309959E-2</v>
      </c>
      <c r="C12" s="2">
        <v>1.6682879626891061E-2</v>
      </c>
      <c r="D12" s="2">
        <v>1.6685630559887931E-2</v>
      </c>
    </row>
  </sheetData>
  <phoneticPr fontId="3" type="noConversion"/>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CFADD-1EEF-4A62-8F73-DF57B6E2831E}">
  <sheetPr>
    <tabColor rgb="FF00B0F0"/>
  </sheetPr>
  <dimension ref="A1:E7"/>
  <sheetViews>
    <sheetView showGridLines="0" workbookViewId="0">
      <selection sqref="A1:B26"/>
    </sheetView>
  </sheetViews>
  <sheetFormatPr defaultRowHeight="14.5" x14ac:dyDescent="0.35"/>
  <cols>
    <col min="1" max="1" width="12.54296875" bestFit="1" customWidth="1"/>
    <col min="2" max="3" width="7.08984375" bestFit="1" customWidth="1"/>
    <col min="4" max="4" width="7.08984375" customWidth="1"/>
    <col min="5" max="5" width="21.6328125" bestFit="1" customWidth="1"/>
    <col min="6" max="6" width="7.08984375" bestFit="1" customWidth="1"/>
  </cols>
  <sheetData>
    <row r="1" spans="1:5" x14ac:dyDescent="0.35">
      <c r="A1" t="s">
        <v>331</v>
      </c>
      <c r="B1" t="s">
        <v>275</v>
      </c>
      <c r="C1" t="s">
        <v>276</v>
      </c>
      <c r="D1" t="s">
        <v>277</v>
      </c>
      <c r="E1" t="s">
        <v>332</v>
      </c>
    </row>
    <row r="2" spans="1:5" x14ac:dyDescent="0.35">
      <c r="A2" t="s">
        <v>40</v>
      </c>
      <c r="B2" s="2">
        <v>2.2345647072739828E-2</v>
      </c>
      <c r="C2" s="2">
        <v>2.2232862272881567E-2</v>
      </c>
      <c r="D2" s="2">
        <v>2.2138459182987222E-2</v>
      </c>
      <c r="E2" t="s">
        <v>63</v>
      </c>
    </row>
    <row r="3" spans="1:5" x14ac:dyDescent="0.35">
      <c r="A3" t="s">
        <v>39</v>
      </c>
      <c r="B3" s="2">
        <v>4.2713771143621508E-2</v>
      </c>
      <c r="C3" s="2">
        <v>4.1521805156057384E-2</v>
      </c>
      <c r="D3" s="2">
        <v>3.8644555513741609E-2</v>
      </c>
      <c r="E3" t="s">
        <v>61</v>
      </c>
    </row>
    <row r="4" spans="1:5" x14ac:dyDescent="0.35">
      <c r="A4" t="s">
        <v>38</v>
      </c>
      <c r="B4" s="2">
        <v>0.13095991869296253</v>
      </c>
      <c r="C4" s="2">
        <v>0.12200167938113018</v>
      </c>
      <c r="D4" s="2">
        <v>0.11922365327682249</v>
      </c>
      <c r="E4" t="s">
        <v>59</v>
      </c>
    </row>
    <row r="5" spans="1:5" x14ac:dyDescent="0.35">
      <c r="A5" t="s">
        <v>37</v>
      </c>
      <c r="B5" s="2">
        <v>0.22087843385983824</v>
      </c>
      <c r="C5" s="2">
        <v>0.22142068497311204</v>
      </c>
      <c r="D5" s="2">
        <v>0.21811034494600515</v>
      </c>
      <c r="E5" t="s">
        <v>57</v>
      </c>
    </row>
    <row r="6" spans="1:5" x14ac:dyDescent="0.35">
      <c r="A6" t="s">
        <v>291</v>
      </c>
      <c r="B6" s="2">
        <v>0.25314580367804762</v>
      </c>
      <c r="C6" s="2">
        <v>0.22748325085308987</v>
      </c>
      <c r="D6" s="2">
        <v>0.2335536435610413</v>
      </c>
      <c r="E6" t="s">
        <v>55</v>
      </c>
    </row>
    <row r="7" spans="1:5" x14ac:dyDescent="0.35">
      <c r="A7" t="s">
        <v>36</v>
      </c>
      <c r="B7" s="2">
        <v>0.32995642555279026</v>
      </c>
      <c r="C7" s="2">
        <v>0.36533971736372894</v>
      </c>
      <c r="D7" s="2">
        <v>0.36832934351940222</v>
      </c>
      <c r="E7" t="s">
        <v>53</v>
      </c>
    </row>
  </sheetData>
  <phoneticPr fontId="3" type="noConversion"/>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A742A-B96B-48A7-A171-4D3A087FD129}">
  <sheetPr>
    <tabColor rgb="FF00B0F0"/>
  </sheetPr>
  <dimension ref="A1:G175"/>
  <sheetViews>
    <sheetView showGridLines="0" workbookViewId="0">
      <selection sqref="A1:B26"/>
    </sheetView>
  </sheetViews>
  <sheetFormatPr defaultRowHeight="14.5" x14ac:dyDescent="0.35"/>
  <cols>
    <col min="1" max="1" width="63.453125" bestFit="1" customWidth="1"/>
    <col min="2" max="2" width="21.6328125" bestFit="1" customWidth="1"/>
    <col min="3" max="4" width="34.81640625" bestFit="1" customWidth="1"/>
    <col min="5" max="5" width="17.81640625" bestFit="1" customWidth="1"/>
    <col min="6" max="6" width="12.36328125" bestFit="1" customWidth="1"/>
    <col min="7" max="7" width="16.54296875" style="22" bestFit="1" customWidth="1"/>
    <col min="8" max="8" width="17" bestFit="1" customWidth="1"/>
    <col min="9" max="9" width="16.54296875" bestFit="1" customWidth="1"/>
  </cols>
  <sheetData>
    <row r="1" spans="1:7" x14ac:dyDescent="0.35">
      <c r="A1" t="s">
        <v>284</v>
      </c>
      <c r="B1" t="s">
        <v>285</v>
      </c>
      <c r="C1" t="s">
        <v>353</v>
      </c>
      <c r="D1" t="s">
        <v>354</v>
      </c>
      <c r="E1" s="22" t="s">
        <v>286</v>
      </c>
      <c r="G1"/>
    </row>
    <row r="2" spans="1:7" x14ac:dyDescent="0.35">
      <c r="A2" t="s">
        <v>174</v>
      </c>
      <c r="B2">
        <v>25299</v>
      </c>
      <c r="C2">
        <v>7555.7320344486798</v>
      </c>
      <c r="D2">
        <v>9376.8209083119109</v>
      </c>
      <c r="E2" s="23">
        <v>1821.0888738632311</v>
      </c>
      <c r="G2"/>
    </row>
    <row r="3" spans="1:7" x14ac:dyDescent="0.35">
      <c r="A3" t="s">
        <v>166</v>
      </c>
      <c r="B3">
        <v>39801</v>
      </c>
      <c r="C3">
        <v>4414.9236856981342</v>
      </c>
      <c r="D3">
        <v>4281.1374914858425</v>
      </c>
      <c r="E3" s="23">
        <v>-133.78619421229178</v>
      </c>
      <c r="G3"/>
    </row>
    <row r="4" spans="1:7" x14ac:dyDescent="0.35">
      <c r="A4" t="s">
        <v>217</v>
      </c>
      <c r="B4">
        <v>19437</v>
      </c>
      <c r="C4">
        <v>3904.308985811876</v>
      </c>
      <c r="D4">
        <v>4820.0555098684208</v>
      </c>
      <c r="E4" s="23">
        <v>915.74652405654479</v>
      </c>
      <c r="G4"/>
    </row>
    <row r="5" spans="1:7" x14ac:dyDescent="0.35">
      <c r="A5" t="s">
        <v>170</v>
      </c>
      <c r="B5">
        <v>6719</v>
      </c>
      <c r="C5">
        <v>3646.7473524962174</v>
      </c>
      <c r="D5">
        <v>3573.001934811728</v>
      </c>
      <c r="E5" s="23">
        <v>-73.745417684489439</v>
      </c>
      <c r="G5"/>
    </row>
    <row r="6" spans="1:7" x14ac:dyDescent="0.35">
      <c r="A6" t="s">
        <v>153</v>
      </c>
      <c r="B6">
        <v>1112</v>
      </c>
      <c r="C6">
        <v>4178.6355475763012</v>
      </c>
      <c r="D6">
        <v>4598.5727029438003</v>
      </c>
      <c r="E6" s="23">
        <v>419.93715536749914</v>
      </c>
      <c r="G6"/>
    </row>
    <row r="7" spans="1:7" x14ac:dyDescent="0.35">
      <c r="A7" t="s">
        <v>238</v>
      </c>
      <c r="B7">
        <v>1324</v>
      </c>
      <c r="C7">
        <v>3730.2431610942249</v>
      </c>
      <c r="D7">
        <v>3982.6283987915408</v>
      </c>
      <c r="E7" s="23">
        <v>252.38523769731592</v>
      </c>
      <c r="G7"/>
    </row>
    <row r="8" spans="1:7" x14ac:dyDescent="0.35">
      <c r="A8" t="s">
        <v>173</v>
      </c>
      <c r="B8">
        <v>9364</v>
      </c>
      <c r="C8">
        <v>4067.9362362255265</v>
      </c>
      <c r="D8">
        <v>4198.9534387014101</v>
      </c>
      <c r="E8" s="23">
        <v>131.01720247588355</v>
      </c>
      <c r="G8"/>
    </row>
    <row r="9" spans="1:7" x14ac:dyDescent="0.35">
      <c r="A9" t="s">
        <v>191</v>
      </c>
      <c r="B9">
        <v>35012</v>
      </c>
      <c r="C9">
        <v>5062.1827411167515</v>
      </c>
      <c r="D9">
        <v>5758.5283338032141</v>
      </c>
      <c r="E9" s="23">
        <v>696.34559268646262</v>
      </c>
      <c r="G9"/>
    </row>
    <row r="10" spans="1:7" x14ac:dyDescent="0.35">
      <c r="A10" t="s">
        <v>198</v>
      </c>
      <c r="B10">
        <v>4541</v>
      </c>
      <c r="C10">
        <v>4487.6651982378853</v>
      </c>
      <c r="D10">
        <v>4938.5085041430439</v>
      </c>
      <c r="E10" s="23">
        <v>450.84330590515856</v>
      </c>
      <c r="G10"/>
    </row>
    <row r="11" spans="1:7" x14ac:dyDescent="0.35">
      <c r="A11" t="s">
        <v>114</v>
      </c>
      <c r="B11">
        <v>18171</v>
      </c>
      <c r="C11">
        <v>4370.9820438927072</v>
      </c>
      <c r="D11">
        <v>4426.393704254031</v>
      </c>
      <c r="E11" s="23">
        <v>55.411660361323811</v>
      </c>
      <c r="G11"/>
    </row>
    <row r="12" spans="1:7" x14ac:dyDescent="0.35">
      <c r="A12" t="s">
        <v>107</v>
      </c>
      <c r="B12">
        <v>13761</v>
      </c>
      <c r="C12">
        <v>4086.3777761701504</v>
      </c>
      <c r="D12">
        <v>4712.3890612598316</v>
      </c>
      <c r="E12" s="23">
        <v>626.01128508968122</v>
      </c>
      <c r="G12"/>
    </row>
    <row r="13" spans="1:7" x14ac:dyDescent="0.35">
      <c r="A13" t="s">
        <v>264</v>
      </c>
      <c r="B13">
        <v>15328</v>
      </c>
      <c r="C13">
        <v>4363.7441538765561</v>
      </c>
      <c r="D13">
        <v>4251.2539899680805</v>
      </c>
      <c r="E13" s="23">
        <v>-112.49016390847555</v>
      </c>
      <c r="G13"/>
    </row>
    <row r="14" spans="1:7" x14ac:dyDescent="0.35">
      <c r="A14" t="s">
        <v>146</v>
      </c>
      <c r="B14">
        <v>2180</v>
      </c>
      <c r="C14">
        <v>6270.3842549203373</v>
      </c>
      <c r="D14">
        <v>6331.1926605504586</v>
      </c>
      <c r="E14" s="23">
        <v>60.808405630121342</v>
      </c>
      <c r="G14"/>
    </row>
    <row r="15" spans="1:7" x14ac:dyDescent="0.35">
      <c r="A15" t="s">
        <v>81</v>
      </c>
      <c r="B15">
        <v>18980</v>
      </c>
      <c r="C15">
        <v>4818.2635363790187</v>
      </c>
      <c r="D15">
        <v>5210.6342694856421</v>
      </c>
      <c r="E15" s="23">
        <v>392.37073310662345</v>
      </c>
      <c r="G15"/>
    </row>
    <row r="16" spans="1:7" x14ac:dyDescent="0.35">
      <c r="A16" t="s">
        <v>138</v>
      </c>
      <c r="B16">
        <v>3771</v>
      </c>
      <c r="C16">
        <v>4527.4185204345576</v>
      </c>
      <c r="D16">
        <v>5134.3669250645999</v>
      </c>
      <c r="E16" s="23">
        <v>606.94840463004221</v>
      </c>
      <c r="G16"/>
    </row>
    <row r="17" spans="1:7" x14ac:dyDescent="0.35">
      <c r="A17" t="s">
        <v>155</v>
      </c>
      <c r="B17">
        <v>3293</v>
      </c>
      <c r="C17">
        <v>4574.0567508574995</v>
      </c>
      <c r="D17">
        <v>4957.0347957639942</v>
      </c>
      <c r="E17" s="23">
        <v>382.97804490649469</v>
      </c>
      <c r="G17"/>
    </row>
    <row r="18" spans="1:7" x14ac:dyDescent="0.35">
      <c r="A18" t="s">
        <v>247</v>
      </c>
      <c r="B18">
        <v>6783</v>
      </c>
      <c r="C18">
        <v>4633.7139423076924</v>
      </c>
      <c r="D18">
        <v>5596.7860828541943</v>
      </c>
      <c r="E18" s="23">
        <v>963.07214054650194</v>
      </c>
      <c r="G18"/>
    </row>
    <row r="19" spans="1:7" x14ac:dyDescent="0.35">
      <c r="A19" t="s">
        <v>124</v>
      </c>
      <c r="B19">
        <v>5505</v>
      </c>
      <c r="C19">
        <v>3805.2816901408446</v>
      </c>
      <c r="D19">
        <v>3882.3323410961302</v>
      </c>
      <c r="E19" s="23">
        <v>77.050650955285619</v>
      </c>
      <c r="G19"/>
    </row>
    <row r="20" spans="1:7" x14ac:dyDescent="0.35">
      <c r="A20" t="s">
        <v>197</v>
      </c>
      <c r="B20">
        <v>43870</v>
      </c>
      <c r="C20">
        <v>3950.063812507251</v>
      </c>
      <c r="D20">
        <v>4268.2305294532543</v>
      </c>
      <c r="E20" s="23">
        <v>318.16671694600336</v>
      </c>
      <c r="G20"/>
    </row>
    <row r="21" spans="1:7" x14ac:dyDescent="0.35">
      <c r="A21" t="s">
        <v>268</v>
      </c>
      <c r="B21">
        <v>4063</v>
      </c>
      <c r="C21">
        <v>4641.9449901768176</v>
      </c>
      <c r="D21">
        <v>4738.4689688481039</v>
      </c>
      <c r="E21" s="23">
        <v>96.523978671286386</v>
      </c>
      <c r="G21"/>
    </row>
    <row r="22" spans="1:7" x14ac:dyDescent="0.35">
      <c r="A22" t="s">
        <v>175</v>
      </c>
      <c r="B22">
        <v>5374</v>
      </c>
      <c r="C22">
        <v>3593.5278713056487</v>
      </c>
      <c r="D22">
        <v>3822.8155339805826</v>
      </c>
      <c r="E22" s="23">
        <v>229.28766267493393</v>
      </c>
      <c r="G22"/>
    </row>
    <row r="23" spans="1:7" x14ac:dyDescent="0.35">
      <c r="A23" t="s">
        <v>106</v>
      </c>
      <c r="B23">
        <v>6634</v>
      </c>
      <c r="C23">
        <v>4514.7902869757172</v>
      </c>
      <c r="D23">
        <v>4753.4522439585735</v>
      </c>
      <c r="E23" s="23">
        <v>238.66195698285628</v>
      </c>
      <c r="G23"/>
    </row>
    <row r="24" spans="1:7" x14ac:dyDescent="0.35">
      <c r="A24" t="s">
        <v>183</v>
      </c>
      <c r="B24">
        <v>10057</v>
      </c>
      <c r="C24">
        <v>4623.0529595015578</v>
      </c>
      <c r="D24">
        <v>4541.0471881060121</v>
      </c>
      <c r="E24" s="23">
        <v>-82.005771395545707</v>
      </c>
      <c r="G24"/>
    </row>
    <row r="25" spans="1:7" x14ac:dyDescent="0.35">
      <c r="A25" t="s">
        <v>206</v>
      </c>
      <c r="B25">
        <v>5266</v>
      </c>
      <c r="C25">
        <v>4540</v>
      </c>
      <c r="D25">
        <v>5093.2396505886818</v>
      </c>
      <c r="E25" s="23">
        <v>553.2396505886818</v>
      </c>
      <c r="G25"/>
    </row>
    <row r="26" spans="1:7" x14ac:dyDescent="0.35">
      <c r="A26" t="s">
        <v>237</v>
      </c>
      <c r="B26">
        <v>1403</v>
      </c>
      <c r="C26">
        <v>7137.5166889185584</v>
      </c>
      <c r="D26">
        <v>6596.2410887880751</v>
      </c>
      <c r="E26" s="23">
        <v>-541.27560013048333</v>
      </c>
      <c r="G26"/>
    </row>
    <row r="27" spans="1:7" x14ac:dyDescent="0.35">
      <c r="A27" t="s">
        <v>115</v>
      </c>
      <c r="B27">
        <v>29761</v>
      </c>
      <c r="C27">
        <v>4188.4602253328776</v>
      </c>
      <c r="D27">
        <v>5528.145528044467</v>
      </c>
      <c r="E27" s="23">
        <v>1339.6853027115894</v>
      </c>
      <c r="G27"/>
    </row>
    <row r="28" spans="1:7" x14ac:dyDescent="0.35">
      <c r="A28" t="s">
        <v>249</v>
      </c>
      <c r="B28">
        <v>108844</v>
      </c>
      <c r="C28">
        <v>5564.7227210983583</v>
      </c>
      <c r="D28">
        <v>6054.1016538704971</v>
      </c>
      <c r="E28" s="23">
        <v>489.3789327721388</v>
      </c>
      <c r="G28"/>
    </row>
    <row r="29" spans="1:7" x14ac:dyDescent="0.35">
      <c r="A29" t="s">
        <v>252</v>
      </c>
      <c r="B29">
        <v>5222</v>
      </c>
      <c r="C29">
        <v>4678.6607658264384</v>
      </c>
      <c r="D29">
        <v>4462.3191129486941</v>
      </c>
      <c r="E29" s="23">
        <v>-216.34165287774431</v>
      </c>
      <c r="G29"/>
    </row>
    <row r="30" spans="1:7" x14ac:dyDescent="0.35">
      <c r="A30" t="s">
        <v>186</v>
      </c>
      <c r="B30">
        <v>5755</v>
      </c>
      <c r="C30">
        <v>3357.4262549594619</v>
      </c>
      <c r="D30">
        <v>5032.6672458731537</v>
      </c>
      <c r="E30" s="23">
        <v>1675.2409909136918</v>
      </c>
      <c r="G30"/>
    </row>
    <row r="31" spans="1:7" x14ac:dyDescent="0.35">
      <c r="A31" t="s">
        <v>200</v>
      </c>
      <c r="B31">
        <v>6926</v>
      </c>
      <c r="C31">
        <v>3056.3630970038562</v>
      </c>
      <c r="D31">
        <v>3684.8108576378863</v>
      </c>
      <c r="E31" s="23">
        <v>628.44776063403015</v>
      </c>
      <c r="G31"/>
    </row>
    <row r="32" spans="1:7" x14ac:dyDescent="0.35">
      <c r="A32" t="s">
        <v>149</v>
      </c>
      <c r="B32">
        <v>3364</v>
      </c>
      <c r="C32">
        <v>4788.1355932203387</v>
      </c>
      <c r="D32">
        <v>5106.9127123608669</v>
      </c>
      <c r="E32" s="23">
        <v>318.77711914052816</v>
      </c>
      <c r="G32"/>
    </row>
    <row r="33" spans="1:7" x14ac:dyDescent="0.35">
      <c r="A33" t="s">
        <v>263</v>
      </c>
      <c r="B33">
        <v>10781</v>
      </c>
      <c r="C33">
        <v>4861.5197226646678</v>
      </c>
      <c r="D33">
        <v>5706.7062424635933</v>
      </c>
      <c r="E33" s="23">
        <v>845.18651979892547</v>
      </c>
      <c r="G33"/>
    </row>
    <row r="34" spans="1:7" x14ac:dyDescent="0.35">
      <c r="A34" t="s">
        <v>129</v>
      </c>
      <c r="B34">
        <v>1388</v>
      </c>
      <c r="C34">
        <v>4014.2247510668558</v>
      </c>
      <c r="D34">
        <v>4503.1892274982283</v>
      </c>
      <c r="E34" s="23">
        <v>488.96447643137253</v>
      </c>
      <c r="G34"/>
    </row>
    <row r="35" spans="1:7" x14ac:dyDescent="0.35">
      <c r="A35" t="s">
        <v>181</v>
      </c>
      <c r="B35">
        <v>5710</v>
      </c>
      <c r="C35">
        <v>3825.102116598589</v>
      </c>
      <c r="D35">
        <v>5414.3607705779332</v>
      </c>
      <c r="E35" s="23">
        <v>1589.2586539793442</v>
      </c>
      <c r="G35"/>
    </row>
    <row r="36" spans="1:7" x14ac:dyDescent="0.35">
      <c r="A36" t="s">
        <v>269</v>
      </c>
      <c r="B36">
        <v>12486</v>
      </c>
      <c r="C36">
        <v>3749.8585172608946</v>
      </c>
      <c r="D36">
        <v>4441.3376757486694</v>
      </c>
      <c r="E36" s="23">
        <v>691.47915848777484</v>
      </c>
      <c r="G36"/>
    </row>
    <row r="37" spans="1:7" x14ac:dyDescent="0.35">
      <c r="A37" t="s">
        <v>236</v>
      </c>
      <c r="B37">
        <v>1444</v>
      </c>
      <c r="C37">
        <v>7254.9420586230399</v>
      </c>
      <c r="D37">
        <v>7591.6552667578653</v>
      </c>
      <c r="E37" s="23">
        <v>336.71320813482544</v>
      </c>
      <c r="G37"/>
    </row>
    <row r="38" spans="1:7" x14ac:dyDescent="0.35">
      <c r="A38" t="s">
        <v>259</v>
      </c>
      <c r="B38">
        <v>12986</v>
      </c>
      <c r="C38">
        <v>5132.936663274093</v>
      </c>
      <c r="D38">
        <v>5107.038348991221</v>
      </c>
      <c r="E38" s="23">
        <v>-25.898314282871979</v>
      </c>
      <c r="G38"/>
    </row>
    <row r="39" spans="1:7" x14ac:dyDescent="0.35">
      <c r="A39" t="s">
        <v>118</v>
      </c>
      <c r="B39">
        <v>1760</v>
      </c>
      <c r="C39">
        <v>3316.192560175055</v>
      </c>
      <c r="D39">
        <v>3546.3013698630139</v>
      </c>
      <c r="E39" s="23">
        <v>230.10880968795891</v>
      </c>
      <c r="G39"/>
    </row>
    <row r="40" spans="1:7" x14ac:dyDescent="0.35">
      <c r="A40" t="s">
        <v>194</v>
      </c>
      <c r="B40">
        <v>2370</v>
      </c>
      <c r="C40">
        <v>5840.6408094435074</v>
      </c>
      <c r="D40">
        <v>7990.7172995780593</v>
      </c>
      <c r="E40" s="23">
        <v>2150.0764901345519</v>
      </c>
      <c r="G40"/>
    </row>
    <row r="41" spans="1:7" x14ac:dyDescent="0.35">
      <c r="A41" t="s">
        <v>223</v>
      </c>
      <c r="B41">
        <v>18478</v>
      </c>
      <c r="C41">
        <v>3595.7895794603828</v>
      </c>
      <c r="D41">
        <v>4173.1168959714932</v>
      </c>
      <c r="E41" s="23">
        <v>577.32731651111044</v>
      </c>
      <c r="G41"/>
    </row>
    <row r="42" spans="1:7" x14ac:dyDescent="0.35">
      <c r="A42" t="s">
        <v>212</v>
      </c>
      <c r="B42">
        <v>12854</v>
      </c>
      <c r="C42">
        <v>4190.1204819277109</v>
      </c>
      <c r="D42">
        <v>4416.6018360043563</v>
      </c>
      <c r="E42" s="23">
        <v>226.4813540766454</v>
      </c>
      <c r="G42"/>
    </row>
    <row r="43" spans="1:7" x14ac:dyDescent="0.35">
      <c r="A43" t="s">
        <v>163</v>
      </c>
      <c r="B43">
        <v>1815</v>
      </c>
      <c r="C43">
        <v>3822.3452440865631</v>
      </c>
      <c r="D43">
        <v>4513.0784708249494</v>
      </c>
      <c r="E43" s="23">
        <v>690.73322673838629</v>
      </c>
      <c r="G43"/>
    </row>
    <row r="44" spans="1:7" x14ac:dyDescent="0.35">
      <c r="A44" t="s">
        <v>164</v>
      </c>
      <c r="B44">
        <v>1382</v>
      </c>
      <c r="C44">
        <v>3271.8096611391493</v>
      </c>
      <c r="D44">
        <v>3698.972099853157</v>
      </c>
      <c r="E44" s="23">
        <v>427.16243871400775</v>
      </c>
      <c r="G44"/>
    </row>
    <row r="45" spans="1:7" x14ac:dyDescent="0.35">
      <c r="A45" t="s">
        <v>158</v>
      </c>
      <c r="B45">
        <v>1530</v>
      </c>
      <c r="C45">
        <v>3644.3949517446176</v>
      </c>
      <c r="D45">
        <v>3833.1160365058672</v>
      </c>
      <c r="E45" s="23">
        <v>188.72108476124959</v>
      </c>
      <c r="G45"/>
    </row>
    <row r="46" spans="1:7" x14ac:dyDescent="0.35">
      <c r="A46" t="s">
        <v>152</v>
      </c>
      <c r="B46">
        <v>4338</v>
      </c>
      <c r="C46">
        <v>5793.7788018433175</v>
      </c>
      <c r="D46">
        <v>5600.5071461502994</v>
      </c>
      <c r="E46" s="23">
        <v>-193.27165569301815</v>
      </c>
      <c r="G46"/>
    </row>
    <row r="47" spans="1:7" x14ac:dyDescent="0.35">
      <c r="A47" t="s">
        <v>207</v>
      </c>
      <c r="B47">
        <v>8814</v>
      </c>
      <c r="C47">
        <v>5461.0631848915828</v>
      </c>
      <c r="D47">
        <v>5522.9180848649876</v>
      </c>
      <c r="E47" s="23">
        <v>61.854899973404827</v>
      </c>
      <c r="G47"/>
    </row>
    <row r="48" spans="1:7" x14ac:dyDescent="0.35">
      <c r="A48" t="s">
        <v>82</v>
      </c>
      <c r="B48">
        <v>11505</v>
      </c>
      <c r="C48">
        <v>4241.8169088044806</v>
      </c>
      <c r="D48">
        <v>4345.4150369404606</v>
      </c>
      <c r="E48" s="23">
        <v>103.59812813598001</v>
      </c>
      <c r="G48"/>
    </row>
    <row r="49" spans="1:7" x14ac:dyDescent="0.35">
      <c r="A49" t="s">
        <v>117</v>
      </c>
      <c r="B49">
        <v>2298</v>
      </c>
      <c r="C49">
        <v>4317.3496076721885</v>
      </c>
      <c r="D49">
        <v>5432.2328410078189</v>
      </c>
      <c r="E49" s="23">
        <v>1114.8832333356304</v>
      </c>
      <c r="G49"/>
    </row>
    <row r="50" spans="1:7" x14ac:dyDescent="0.35">
      <c r="A50" t="s">
        <v>87</v>
      </c>
      <c r="B50">
        <v>32045</v>
      </c>
      <c r="C50">
        <v>4380.3738906023791</v>
      </c>
      <c r="D50">
        <v>4580.7943752312813</v>
      </c>
      <c r="E50" s="23">
        <v>200.42048462890216</v>
      </c>
      <c r="G50"/>
    </row>
    <row r="51" spans="1:7" x14ac:dyDescent="0.35">
      <c r="A51" t="s">
        <v>222</v>
      </c>
      <c r="B51">
        <v>17799</v>
      </c>
      <c r="C51">
        <v>4025.4138894861321</v>
      </c>
      <c r="D51">
        <v>4435.0677181553228</v>
      </c>
      <c r="E51" s="23">
        <v>409.65382866919072</v>
      </c>
      <c r="G51"/>
    </row>
    <row r="52" spans="1:7" x14ac:dyDescent="0.35">
      <c r="A52" t="s">
        <v>202</v>
      </c>
      <c r="B52">
        <v>6823</v>
      </c>
      <c r="C52">
        <v>3968.2377049180327</v>
      </c>
      <c r="D52">
        <v>4481.0200791440711</v>
      </c>
      <c r="E52" s="23">
        <v>512.78237422603843</v>
      </c>
      <c r="G52"/>
    </row>
    <row r="53" spans="1:7" x14ac:dyDescent="0.35">
      <c r="A53" t="s">
        <v>136</v>
      </c>
      <c r="B53">
        <v>2870</v>
      </c>
      <c r="C53">
        <v>6936.8533713877987</v>
      </c>
      <c r="D53">
        <v>8238.6759581881524</v>
      </c>
      <c r="E53" s="23">
        <v>1301.8225868003537</v>
      </c>
      <c r="G53"/>
    </row>
    <row r="54" spans="1:7" x14ac:dyDescent="0.35">
      <c r="A54" t="s">
        <v>182</v>
      </c>
      <c r="B54">
        <v>28674</v>
      </c>
      <c r="C54">
        <v>4037.9901107319456</v>
      </c>
      <c r="D54">
        <v>3978.5958307188175</v>
      </c>
      <c r="E54" s="23">
        <v>-59.394280013128082</v>
      </c>
      <c r="G54"/>
    </row>
    <row r="55" spans="1:7" x14ac:dyDescent="0.35">
      <c r="A55" t="s">
        <v>83</v>
      </c>
      <c r="B55">
        <v>4795</v>
      </c>
      <c r="C55">
        <v>4645.4526360008404</v>
      </c>
      <c r="D55">
        <v>5373.8278808085015</v>
      </c>
      <c r="E55" s="23">
        <v>728.37524480766115</v>
      </c>
      <c r="G55"/>
    </row>
    <row r="56" spans="1:7" x14ac:dyDescent="0.35">
      <c r="A56" t="s">
        <v>265</v>
      </c>
      <c r="B56">
        <v>7909</v>
      </c>
      <c r="C56">
        <v>5144.2888346395985</v>
      </c>
      <c r="D56">
        <v>5230.3995953464846</v>
      </c>
      <c r="E56" s="23">
        <v>86.11076070688614</v>
      </c>
      <c r="G56"/>
    </row>
    <row r="57" spans="1:7" x14ac:dyDescent="0.35">
      <c r="A57" t="s">
        <v>112</v>
      </c>
      <c r="B57">
        <v>12638</v>
      </c>
      <c r="C57">
        <v>4086.048920404749</v>
      </c>
      <c r="D57">
        <v>4898.7734823785122</v>
      </c>
      <c r="E57" s="23">
        <v>812.72456197376323</v>
      </c>
      <c r="G57"/>
    </row>
    <row r="58" spans="1:7" x14ac:dyDescent="0.35">
      <c r="A58" t="s">
        <v>204</v>
      </c>
      <c r="B58">
        <v>21702</v>
      </c>
      <c r="C58">
        <v>3941.7922570165142</v>
      </c>
      <c r="D58">
        <v>4372.5654727730425</v>
      </c>
      <c r="E58" s="23">
        <v>430.77321575652832</v>
      </c>
      <c r="G58"/>
    </row>
    <row r="59" spans="1:7" x14ac:dyDescent="0.35">
      <c r="A59" t="s">
        <v>216</v>
      </c>
      <c r="B59">
        <v>5090</v>
      </c>
      <c r="C59">
        <v>4454.7748447204967</v>
      </c>
      <c r="D59">
        <v>4923.7189440993789</v>
      </c>
      <c r="E59" s="23">
        <v>468.94409937888213</v>
      </c>
      <c r="G59"/>
    </row>
    <row r="60" spans="1:7" x14ac:dyDescent="0.35">
      <c r="A60" t="s">
        <v>246</v>
      </c>
      <c r="B60">
        <v>25574</v>
      </c>
      <c r="C60">
        <v>4452.3431140741895</v>
      </c>
      <c r="D60">
        <v>5140.4513956099263</v>
      </c>
      <c r="E60" s="23">
        <v>688.10828153573675</v>
      </c>
      <c r="G60"/>
    </row>
    <row r="61" spans="1:7" x14ac:dyDescent="0.35">
      <c r="A61" t="s">
        <v>235</v>
      </c>
      <c r="B61">
        <v>3252</v>
      </c>
      <c r="C61">
        <v>7226.7546490701852</v>
      </c>
      <c r="D61">
        <v>8097.18437783833</v>
      </c>
      <c r="E61" s="23">
        <v>870.42972876814474</v>
      </c>
      <c r="G61"/>
    </row>
    <row r="62" spans="1:7" x14ac:dyDescent="0.35">
      <c r="A62" t="s">
        <v>199</v>
      </c>
      <c r="B62">
        <v>7403</v>
      </c>
      <c r="C62">
        <v>4008.8640392745119</v>
      </c>
      <c r="D62">
        <v>4159.5299203025797</v>
      </c>
      <c r="E62" s="23">
        <v>150.66588102806782</v>
      </c>
      <c r="G62"/>
    </row>
    <row r="63" spans="1:7" x14ac:dyDescent="0.35">
      <c r="A63" t="s">
        <v>123</v>
      </c>
      <c r="B63">
        <v>5091</v>
      </c>
      <c r="C63">
        <v>3142.5762045231072</v>
      </c>
      <c r="D63">
        <v>4388.1296368606017</v>
      </c>
      <c r="E63" s="23">
        <v>1245.5534323374945</v>
      </c>
      <c r="G63"/>
    </row>
    <row r="64" spans="1:7" x14ac:dyDescent="0.35">
      <c r="A64" t="s">
        <v>272</v>
      </c>
      <c r="B64">
        <v>1128</v>
      </c>
      <c r="D64">
        <v>3694.0035273368608</v>
      </c>
      <c r="E64" s="22"/>
      <c r="G64"/>
    </row>
    <row r="65" spans="1:7" x14ac:dyDescent="0.35">
      <c r="A65" t="s">
        <v>144</v>
      </c>
      <c r="B65">
        <v>4333</v>
      </c>
      <c r="C65">
        <v>6893.5580697298547</v>
      </c>
      <c r="D65">
        <v>7335.4764638346724</v>
      </c>
      <c r="E65" s="22">
        <v>441.91839410481771</v>
      </c>
      <c r="G65"/>
    </row>
    <row r="66" spans="1:7" x14ac:dyDescent="0.35">
      <c r="A66" t="s">
        <v>147</v>
      </c>
      <c r="B66">
        <v>7938</v>
      </c>
      <c r="C66">
        <v>6765.6821378340364</v>
      </c>
      <c r="D66">
        <v>6784.1771364597589</v>
      </c>
      <c r="E66" s="22">
        <v>18.494998625722474</v>
      </c>
      <c r="G66"/>
    </row>
    <row r="67" spans="1:7" x14ac:dyDescent="0.35">
      <c r="A67" t="s">
        <v>151</v>
      </c>
      <c r="B67">
        <v>48147</v>
      </c>
      <c r="C67">
        <v>6153.0456852791876</v>
      </c>
      <c r="D67">
        <v>6368.9681057879234</v>
      </c>
      <c r="E67" s="22">
        <v>215.92242050873574</v>
      </c>
      <c r="G67"/>
    </row>
    <row r="68" spans="1:7" x14ac:dyDescent="0.35">
      <c r="A68" t="s">
        <v>240</v>
      </c>
      <c r="B68">
        <v>3118</v>
      </c>
      <c r="C68">
        <v>6214.090494989372</v>
      </c>
      <c r="D68">
        <v>6744.2908653846152</v>
      </c>
      <c r="E68" s="22">
        <v>530.20037039524323</v>
      </c>
      <c r="G68"/>
    </row>
    <row r="69" spans="1:7" x14ac:dyDescent="0.35">
      <c r="A69" t="s">
        <v>159</v>
      </c>
      <c r="B69">
        <v>6410</v>
      </c>
      <c r="C69">
        <v>4277.0386601972141</v>
      </c>
      <c r="D69">
        <v>4964.7425897035882</v>
      </c>
      <c r="E69" s="22">
        <v>687.70392950637415</v>
      </c>
      <c r="G69"/>
    </row>
    <row r="70" spans="1:7" x14ac:dyDescent="0.35">
      <c r="A70" t="s">
        <v>139</v>
      </c>
      <c r="B70">
        <v>1353</v>
      </c>
      <c r="C70">
        <v>4313.3640552995394</v>
      </c>
      <c r="D70">
        <v>5399.6010638297876</v>
      </c>
      <c r="E70" s="22">
        <v>1086.2370085302482</v>
      </c>
      <c r="G70"/>
    </row>
    <row r="71" spans="1:7" x14ac:dyDescent="0.35">
      <c r="A71" t="s">
        <v>229</v>
      </c>
      <c r="B71">
        <v>34502</v>
      </c>
      <c r="C71">
        <v>5782.1143960616855</v>
      </c>
      <c r="D71">
        <v>7190.6316613151293</v>
      </c>
      <c r="E71" s="22">
        <v>1408.5172652534438</v>
      </c>
      <c r="G71"/>
    </row>
    <row r="72" spans="1:7" x14ac:dyDescent="0.35">
      <c r="A72" t="s">
        <v>208</v>
      </c>
      <c r="B72">
        <v>21303</v>
      </c>
      <c r="C72">
        <v>4534.7519048504</v>
      </c>
      <c r="D72">
        <v>4639.6030463881834</v>
      </c>
      <c r="E72" s="22">
        <v>104.85114153778341</v>
      </c>
      <c r="G72"/>
    </row>
    <row r="73" spans="1:7" x14ac:dyDescent="0.35">
      <c r="A73" t="s">
        <v>127</v>
      </c>
      <c r="B73">
        <v>7383</v>
      </c>
      <c r="C73">
        <v>3868.1126229287343</v>
      </c>
      <c r="D73">
        <v>4333.2886445904278</v>
      </c>
      <c r="E73" s="22">
        <v>465.17602166169354</v>
      </c>
      <c r="G73"/>
    </row>
    <row r="74" spans="1:7" x14ac:dyDescent="0.35">
      <c r="A74" t="s">
        <v>134</v>
      </c>
      <c r="B74">
        <v>2361</v>
      </c>
      <c r="C74">
        <v>8261.3399916770704</v>
      </c>
      <c r="D74">
        <v>10820.990266610241</v>
      </c>
      <c r="E74" s="22">
        <v>2559.6502749331703</v>
      </c>
      <c r="G74"/>
    </row>
    <row r="75" spans="1:7" x14ac:dyDescent="0.35">
      <c r="A75" t="s">
        <v>262</v>
      </c>
      <c r="B75">
        <v>34321</v>
      </c>
      <c r="C75">
        <v>3982.2180225066577</v>
      </c>
      <c r="D75">
        <v>4115.1107263537097</v>
      </c>
      <c r="E75" s="22">
        <v>132.89270384705196</v>
      </c>
      <c r="G75"/>
    </row>
    <row r="76" spans="1:7" x14ac:dyDescent="0.35">
      <c r="A76" t="s">
        <v>116</v>
      </c>
      <c r="B76">
        <v>2348</v>
      </c>
      <c r="C76">
        <v>8779.0157845868143</v>
      </c>
      <c r="D76">
        <v>9560.6962895098495</v>
      </c>
      <c r="E76" s="22">
        <v>781.68050492303519</v>
      </c>
      <c r="G76"/>
    </row>
    <row r="77" spans="1:7" x14ac:dyDescent="0.35">
      <c r="A77" t="s">
        <v>102</v>
      </c>
      <c r="B77">
        <v>31413</v>
      </c>
      <c r="C77">
        <v>3809.2062246632672</v>
      </c>
      <c r="D77">
        <v>4242.4569650003177</v>
      </c>
      <c r="E77" s="22">
        <v>433.2507403370505</v>
      </c>
      <c r="G77"/>
    </row>
    <row r="78" spans="1:7" x14ac:dyDescent="0.35">
      <c r="A78" t="s">
        <v>273</v>
      </c>
      <c r="B78">
        <v>1318</v>
      </c>
      <c r="D78">
        <v>6736.2471740768651</v>
      </c>
      <c r="E78" s="22"/>
      <c r="G78"/>
    </row>
    <row r="79" spans="1:7" x14ac:dyDescent="0.35">
      <c r="A79" t="s">
        <v>239</v>
      </c>
      <c r="B79">
        <v>4593</v>
      </c>
      <c r="C79">
        <v>4232.9290206648693</v>
      </c>
      <c r="D79">
        <v>5251.8599562363243</v>
      </c>
      <c r="E79" s="22">
        <v>1018.9309355714549</v>
      </c>
      <c r="G79"/>
    </row>
    <row r="80" spans="1:7" x14ac:dyDescent="0.35">
      <c r="A80" t="s">
        <v>109</v>
      </c>
      <c r="B80">
        <v>12186</v>
      </c>
      <c r="C80">
        <v>3861.269789456504</v>
      </c>
      <c r="D80">
        <v>4532.5545298586712</v>
      </c>
      <c r="E80" s="22">
        <v>671.28474040216724</v>
      </c>
      <c r="G80"/>
    </row>
    <row r="81" spans="1:7" x14ac:dyDescent="0.35">
      <c r="A81" t="s">
        <v>108</v>
      </c>
      <c r="B81">
        <v>37577</v>
      </c>
      <c r="C81">
        <v>4189.9251007219527</v>
      </c>
      <c r="D81">
        <v>4732.4161055965087</v>
      </c>
      <c r="E81" s="22">
        <v>542.49100487455598</v>
      </c>
      <c r="G81"/>
    </row>
    <row r="82" spans="1:7" x14ac:dyDescent="0.35">
      <c r="A82" t="s">
        <v>224</v>
      </c>
      <c r="B82">
        <v>8883</v>
      </c>
      <c r="C82">
        <v>4158.246828143022</v>
      </c>
      <c r="D82">
        <v>4387.9320049532816</v>
      </c>
      <c r="E82" s="22">
        <v>229.68517681025969</v>
      </c>
      <c r="G82"/>
    </row>
    <row r="83" spans="1:7" x14ac:dyDescent="0.35">
      <c r="A83" t="s">
        <v>261</v>
      </c>
      <c r="B83">
        <v>12911</v>
      </c>
      <c r="C83">
        <v>4033.1713337961887</v>
      </c>
      <c r="D83">
        <v>4310.1554644597418</v>
      </c>
      <c r="E83" s="22">
        <v>276.98413066355306</v>
      </c>
      <c r="G83"/>
    </row>
    <row r="84" spans="1:7" x14ac:dyDescent="0.35">
      <c r="A84" t="s">
        <v>270</v>
      </c>
      <c r="B84">
        <v>1588</v>
      </c>
      <c r="C84">
        <v>7632.5925925925922</v>
      </c>
      <c r="D84">
        <v>8827.4559193954665</v>
      </c>
      <c r="E84" s="22">
        <v>1194.8633268028743</v>
      </c>
      <c r="G84"/>
    </row>
    <row r="85" spans="1:7" x14ac:dyDescent="0.35">
      <c r="A85" t="s">
        <v>218</v>
      </c>
      <c r="B85">
        <v>89234</v>
      </c>
      <c r="C85">
        <v>7625.6759035467376</v>
      </c>
      <c r="D85">
        <v>6494.5946248725677</v>
      </c>
      <c r="E85" s="22">
        <v>-1131.0812786741699</v>
      </c>
      <c r="G85"/>
    </row>
    <row r="86" spans="1:7" x14ac:dyDescent="0.35">
      <c r="A86" t="s">
        <v>177</v>
      </c>
      <c r="B86">
        <v>22987</v>
      </c>
      <c r="C86">
        <v>4418.4751381215474</v>
      </c>
      <c r="D86">
        <v>5596.6669544944307</v>
      </c>
      <c r="E86" s="22">
        <v>1178.1918163728833</v>
      </c>
      <c r="G86"/>
    </row>
    <row r="87" spans="1:7" x14ac:dyDescent="0.35">
      <c r="A87" t="s">
        <v>195</v>
      </c>
      <c r="B87">
        <v>12733</v>
      </c>
      <c r="C87">
        <v>4956.1749842072022</v>
      </c>
      <c r="D87">
        <v>5787.6728380595268</v>
      </c>
      <c r="E87" s="22">
        <v>831.49785385232462</v>
      </c>
      <c r="G87"/>
    </row>
    <row r="88" spans="1:7" x14ac:dyDescent="0.35">
      <c r="A88" t="s">
        <v>101</v>
      </c>
      <c r="B88">
        <v>8467</v>
      </c>
      <c r="C88">
        <v>4582.1513002364072</v>
      </c>
      <c r="D88">
        <v>5771.0076605774893</v>
      </c>
      <c r="E88" s="22">
        <v>1188.8563603410821</v>
      </c>
      <c r="G88"/>
    </row>
    <row r="89" spans="1:7" x14ac:dyDescent="0.35">
      <c r="A89" t="s">
        <v>154</v>
      </c>
      <c r="B89">
        <v>1394</v>
      </c>
      <c r="C89">
        <v>3779.612347451543</v>
      </c>
      <c r="D89">
        <v>4441.1764705882351</v>
      </c>
      <c r="E89" s="22">
        <v>661.56412313669216</v>
      </c>
      <c r="G89"/>
    </row>
    <row r="90" spans="1:7" x14ac:dyDescent="0.35">
      <c r="A90" t="s">
        <v>205</v>
      </c>
      <c r="B90">
        <v>31463</v>
      </c>
      <c r="C90">
        <v>4069.6675098284222</v>
      </c>
      <c r="D90">
        <v>4612.2693505871075</v>
      </c>
      <c r="E90" s="22">
        <v>542.60184075868528</v>
      </c>
      <c r="G90"/>
    </row>
    <row r="91" spans="1:7" x14ac:dyDescent="0.35">
      <c r="A91" t="s">
        <v>133</v>
      </c>
      <c r="B91">
        <v>19199</v>
      </c>
      <c r="C91">
        <v>3835.0327358591826</v>
      </c>
      <c r="D91">
        <v>5099.4514789562718</v>
      </c>
      <c r="E91" s="22">
        <v>1264.4187430970892</v>
      </c>
      <c r="G91"/>
    </row>
    <row r="92" spans="1:7" x14ac:dyDescent="0.35">
      <c r="A92" t="s">
        <v>105</v>
      </c>
      <c r="B92">
        <v>8654</v>
      </c>
      <c r="C92">
        <v>4570.7117852975498</v>
      </c>
      <c r="D92">
        <v>5256.6974595842958</v>
      </c>
      <c r="E92" s="22">
        <v>685.98567428674596</v>
      </c>
      <c r="G92"/>
    </row>
    <row r="93" spans="1:7" x14ac:dyDescent="0.35">
      <c r="A93" t="s">
        <v>148</v>
      </c>
      <c r="B93">
        <v>5703</v>
      </c>
      <c r="C93">
        <v>4621.7857142857138</v>
      </c>
      <c r="D93">
        <v>4812.3794494125896</v>
      </c>
      <c r="E93" s="22">
        <v>190.5937351268758</v>
      </c>
      <c r="G93"/>
    </row>
    <row r="94" spans="1:7" x14ac:dyDescent="0.35">
      <c r="A94" t="s">
        <v>201</v>
      </c>
      <c r="B94">
        <v>7026</v>
      </c>
      <c r="C94">
        <v>4932.7386009629008</v>
      </c>
      <c r="D94">
        <v>5646.5373961218838</v>
      </c>
      <c r="E94" s="22">
        <v>713.79879515898301</v>
      </c>
      <c r="G94"/>
    </row>
    <row r="95" spans="1:7" x14ac:dyDescent="0.35">
      <c r="A95" t="s">
        <v>157</v>
      </c>
      <c r="B95">
        <v>1235</v>
      </c>
      <c r="C95">
        <v>4655.4487179487178</v>
      </c>
      <c r="D95">
        <v>4827.7243589743593</v>
      </c>
      <c r="E95" s="22">
        <v>172.27564102564156</v>
      </c>
      <c r="G95"/>
    </row>
    <row r="96" spans="1:7" x14ac:dyDescent="0.35">
      <c r="A96" t="s">
        <v>122</v>
      </c>
      <c r="B96">
        <v>7377</v>
      </c>
      <c r="C96">
        <v>11816.971490048412</v>
      </c>
      <c r="D96">
        <v>12861.809382981584</v>
      </c>
      <c r="E96" s="22">
        <v>1044.837892933172</v>
      </c>
      <c r="G96"/>
    </row>
    <row r="97" spans="1:7" x14ac:dyDescent="0.35">
      <c r="A97" t="s">
        <v>257</v>
      </c>
      <c r="B97">
        <v>3342</v>
      </c>
      <c r="C97">
        <v>4299.5818399044201</v>
      </c>
      <c r="D97">
        <v>5451.1614055985701</v>
      </c>
      <c r="E97" s="22">
        <v>1151.57956569415</v>
      </c>
      <c r="G97"/>
    </row>
    <row r="98" spans="1:7" x14ac:dyDescent="0.35">
      <c r="A98" t="s">
        <v>244</v>
      </c>
      <c r="B98">
        <v>1067</v>
      </c>
      <c r="C98">
        <v>5455.4826616682285</v>
      </c>
      <c r="D98">
        <v>4091.846298031865</v>
      </c>
      <c r="E98" s="22">
        <v>-1363.6363636363635</v>
      </c>
      <c r="G98"/>
    </row>
    <row r="99" spans="1:7" x14ac:dyDescent="0.35">
      <c r="A99" t="s">
        <v>230</v>
      </c>
      <c r="B99">
        <v>3907</v>
      </c>
      <c r="C99">
        <v>4330.8251167618055</v>
      </c>
      <c r="D99">
        <v>5332.0678309288787</v>
      </c>
      <c r="E99" s="22">
        <v>1001.2427141670732</v>
      </c>
      <c r="G99"/>
    </row>
    <row r="100" spans="1:7" x14ac:dyDescent="0.35">
      <c r="A100" t="s">
        <v>111</v>
      </c>
      <c r="B100">
        <v>49826</v>
      </c>
      <c r="C100">
        <v>8167.0168067226878</v>
      </c>
      <c r="D100">
        <v>9214.1850455186068</v>
      </c>
      <c r="E100" s="22">
        <v>1047.168238795919</v>
      </c>
      <c r="G100"/>
    </row>
    <row r="101" spans="1:7" x14ac:dyDescent="0.35">
      <c r="A101" t="s">
        <v>98</v>
      </c>
      <c r="B101">
        <v>10255</v>
      </c>
      <c r="C101">
        <v>6402.0351157222658</v>
      </c>
      <c r="D101">
        <v>6462.4736741336401</v>
      </c>
      <c r="E101" s="22">
        <v>60.438558411374288</v>
      </c>
      <c r="G101"/>
    </row>
    <row r="102" spans="1:7" x14ac:dyDescent="0.35">
      <c r="A102" t="s">
        <v>193</v>
      </c>
      <c r="B102">
        <v>4314</v>
      </c>
      <c r="C102">
        <v>3014.1409877585479</v>
      </c>
      <c r="D102">
        <v>3660.9495921355369</v>
      </c>
      <c r="E102" s="22">
        <v>646.80860437698902</v>
      </c>
      <c r="G102"/>
    </row>
    <row r="103" spans="1:7" x14ac:dyDescent="0.35">
      <c r="A103" t="s">
        <v>97</v>
      </c>
      <c r="B103">
        <v>11918</v>
      </c>
      <c r="C103">
        <v>5000</v>
      </c>
      <c r="D103">
        <v>5817.9224702131232</v>
      </c>
      <c r="E103" s="22">
        <v>817.92247021312323</v>
      </c>
      <c r="G103"/>
    </row>
    <row r="104" spans="1:7" x14ac:dyDescent="0.35">
      <c r="A104" t="s">
        <v>96</v>
      </c>
      <c r="B104">
        <v>13136</v>
      </c>
      <c r="C104">
        <v>3995.2333358960559</v>
      </c>
      <c r="D104">
        <v>4090.1339829476246</v>
      </c>
      <c r="E104" s="22">
        <v>94.90064705156874</v>
      </c>
      <c r="G104"/>
    </row>
    <row r="105" spans="1:7" x14ac:dyDescent="0.35">
      <c r="A105" t="s">
        <v>209</v>
      </c>
      <c r="B105">
        <v>11227</v>
      </c>
      <c r="C105">
        <v>3812.8518734226359</v>
      </c>
      <c r="D105">
        <v>3968.8612099644129</v>
      </c>
      <c r="E105" s="22">
        <v>156.00933654177697</v>
      </c>
      <c r="G105"/>
    </row>
    <row r="106" spans="1:7" x14ac:dyDescent="0.35">
      <c r="A106" t="s">
        <v>86</v>
      </c>
      <c r="B106">
        <v>29893</v>
      </c>
      <c r="C106">
        <v>4627.0953828056072</v>
      </c>
      <c r="D106">
        <v>5145.887643378519</v>
      </c>
      <c r="E106" s="22">
        <v>518.7922605729118</v>
      </c>
      <c r="G106"/>
    </row>
    <row r="107" spans="1:7" x14ac:dyDescent="0.35">
      <c r="A107" t="s">
        <v>161</v>
      </c>
      <c r="B107">
        <v>40180</v>
      </c>
      <c r="C107">
        <v>4436.227967971442</v>
      </c>
      <c r="D107">
        <v>5487.1577899452468</v>
      </c>
      <c r="E107" s="22">
        <v>1050.9298219738048</v>
      </c>
      <c r="G107"/>
    </row>
    <row r="108" spans="1:7" x14ac:dyDescent="0.35">
      <c r="A108" t="s">
        <v>140</v>
      </c>
      <c r="B108">
        <v>6272</v>
      </c>
      <c r="C108">
        <v>7181.4941333729394</v>
      </c>
      <c r="D108">
        <v>8206.5885797950214</v>
      </c>
      <c r="E108" s="22">
        <v>1025.094446422082</v>
      </c>
      <c r="G108"/>
    </row>
    <row r="109" spans="1:7" x14ac:dyDescent="0.35">
      <c r="A109" t="s">
        <v>125</v>
      </c>
      <c r="B109">
        <v>3944</v>
      </c>
      <c r="C109">
        <v>10012.8567755207</v>
      </c>
      <c r="D109">
        <v>8463.5063957863058</v>
      </c>
      <c r="E109" s="22">
        <v>-1549.3503797343947</v>
      </c>
      <c r="G109"/>
    </row>
    <row r="110" spans="1:7" x14ac:dyDescent="0.35">
      <c r="A110" t="s">
        <v>168</v>
      </c>
      <c r="B110">
        <v>15445</v>
      </c>
      <c r="C110">
        <v>4289.4475686404239</v>
      </c>
      <c r="D110">
        <v>4768.0103192518545</v>
      </c>
      <c r="E110" s="22">
        <v>478.5627506114306</v>
      </c>
      <c r="G110"/>
    </row>
    <row r="111" spans="1:7" x14ac:dyDescent="0.35">
      <c r="A111" t="s">
        <v>103</v>
      </c>
      <c r="B111">
        <v>22015</v>
      </c>
      <c r="C111">
        <v>5539.8555661534265</v>
      </c>
      <c r="D111">
        <v>6489.9923879460885</v>
      </c>
      <c r="E111" s="22">
        <v>950.13682179266198</v>
      </c>
      <c r="G111"/>
    </row>
    <row r="112" spans="1:7" x14ac:dyDescent="0.35">
      <c r="A112" t="s">
        <v>110</v>
      </c>
      <c r="B112">
        <v>93497</v>
      </c>
      <c r="C112">
        <v>6707.2418776427767</v>
      </c>
      <c r="D112">
        <v>7416.7560848640669</v>
      </c>
      <c r="E112" s="22">
        <v>709.51420722129023</v>
      </c>
      <c r="G112"/>
    </row>
    <row r="113" spans="1:7" x14ac:dyDescent="0.35">
      <c r="A113" t="s">
        <v>214</v>
      </c>
      <c r="B113">
        <v>6467</v>
      </c>
      <c r="C113">
        <v>5439.2120652508456</v>
      </c>
      <c r="D113">
        <v>5674.346683160662</v>
      </c>
      <c r="E113" s="22">
        <v>235.13461790981637</v>
      </c>
      <c r="G113"/>
    </row>
    <row r="114" spans="1:7" x14ac:dyDescent="0.35">
      <c r="A114" t="s">
        <v>120</v>
      </c>
      <c r="B114">
        <v>1429</v>
      </c>
      <c r="C114">
        <v>5125.2624212736182</v>
      </c>
      <c r="D114">
        <v>5768.3694891532541</v>
      </c>
      <c r="E114" s="22">
        <v>643.10706787963591</v>
      </c>
      <c r="G114"/>
    </row>
    <row r="115" spans="1:7" x14ac:dyDescent="0.35">
      <c r="A115" t="s">
        <v>172</v>
      </c>
      <c r="B115">
        <v>62341</v>
      </c>
      <c r="C115">
        <v>3361.500317863954</v>
      </c>
      <c r="D115">
        <v>4673.1518569988284</v>
      </c>
      <c r="E115" s="22">
        <v>1311.6515391348744</v>
      </c>
      <c r="G115"/>
    </row>
    <row r="116" spans="1:7" x14ac:dyDescent="0.35">
      <c r="A116" t="s">
        <v>94</v>
      </c>
      <c r="B116">
        <v>47497</v>
      </c>
      <c r="C116">
        <v>3435.5422465422894</v>
      </c>
      <c r="D116">
        <v>3997.6217535884161</v>
      </c>
      <c r="E116" s="22">
        <v>562.07950704612676</v>
      </c>
      <c r="G116"/>
    </row>
    <row r="117" spans="1:7" x14ac:dyDescent="0.35">
      <c r="A117" t="s">
        <v>227</v>
      </c>
      <c r="B117">
        <v>13245</v>
      </c>
      <c r="C117">
        <v>5049.2699363534257</v>
      </c>
      <c r="D117">
        <v>5304.3412608531526</v>
      </c>
      <c r="E117" s="22">
        <v>255.07132449972687</v>
      </c>
      <c r="G117"/>
    </row>
    <row r="118" spans="1:7" x14ac:dyDescent="0.35">
      <c r="A118" t="s">
        <v>225</v>
      </c>
      <c r="B118">
        <v>14663</v>
      </c>
      <c r="C118">
        <v>4309.6373056994817</v>
      </c>
      <c r="D118">
        <v>3967.4691400122751</v>
      </c>
      <c r="E118" s="22">
        <v>-342.16816568720651</v>
      </c>
      <c r="G118"/>
    </row>
    <row r="119" spans="1:7" x14ac:dyDescent="0.35">
      <c r="A119" t="s">
        <v>165</v>
      </c>
      <c r="B119">
        <v>5440</v>
      </c>
      <c r="C119">
        <v>6499.7285067873308</v>
      </c>
      <c r="D119">
        <v>9472.4795640326975</v>
      </c>
      <c r="E119" s="22">
        <v>2972.7510572453666</v>
      </c>
      <c r="G119"/>
    </row>
    <row r="120" spans="1:7" x14ac:dyDescent="0.35">
      <c r="A120" t="s">
        <v>143</v>
      </c>
      <c r="B120">
        <v>2566</v>
      </c>
      <c r="C120">
        <v>5280.9452363090768</v>
      </c>
      <c r="D120">
        <v>5679.1184161374676</v>
      </c>
      <c r="E120" s="22">
        <v>398.17317982839086</v>
      </c>
      <c r="G120"/>
    </row>
    <row r="121" spans="1:7" x14ac:dyDescent="0.35">
      <c r="A121" t="s">
        <v>184</v>
      </c>
      <c r="B121">
        <v>6290</v>
      </c>
      <c r="C121">
        <v>5253.2467532467526</v>
      </c>
      <c r="D121">
        <v>6276.0679834634821</v>
      </c>
      <c r="E121" s="22">
        <v>1022.8212302167294</v>
      </c>
      <c r="G121"/>
    </row>
    <row r="122" spans="1:7" x14ac:dyDescent="0.35">
      <c r="A122" t="s">
        <v>88</v>
      </c>
      <c r="B122">
        <v>12101</v>
      </c>
      <c r="C122">
        <v>4450.757575757576</v>
      </c>
      <c r="D122">
        <v>4487.3339384437659</v>
      </c>
      <c r="E122" s="22">
        <v>36.576362686189896</v>
      </c>
      <c r="G122"/>
    </row>
    <row r="123" spans="1:7" x14ac:dyDescent="0.35">
      <c r="A123" t="s">
        <v>178</v>
      </c>
      <c r="B123">
        <v>7672</v>
      </c>
      <c r="C123">
        <v>5197.9064442263652</v>
      </c>
      <c r="D123">
        <v>6057.964451488735</v>
      </c>
      <c r="E123" s="22">
        <v>860.05800726236976</v>
      </c>
      <c r="G123"/>
    </row>
    <row r="124" spans="1:7" x14ac:dyDescent="0.35">
      <c r="A124" t="s">
        <v>84</v>
      </c>
      <c r="B124">
        <v>12346</v>
      </c>
      <c r="C124">
        <v>5093.6087798579729</v>
      </c>
      <c r="D124">
        <v>5857.8828099708644</v>
      </c>
      <c r="E124" s="22">
        <v>764.27403011289152</v>
      </c>
      <c r="G124"/>
    </row>
    <row r="125" spans="1:7" x14ac:dyDescent="0.35">
      <c r="A125" t="s">
        <v>192</v>
      </c>
      <c r="B125">
        <v>6590</v>
      </c>
      <c r="C125">
        <v>4664.8061547744755</v>
      </c>
      <c r="D125">
        <v>5077.6934749620641</v>
      </c>
      <c r="E125" s="22">
        <v>412.88732018758856</v>
      </c>
      <c r="G125"/>
    </row>
    <row r="126" spans="1:7" x14ac:dyDescent="0.35">
      <c r="A126" t="s">
        <v>267</v>
      </c>
      <c r="B126">
        <v>6713</v>
      </c>
      <c r="C126">
        <v>4068.970721400543</v>
      </c>
      <c r="D126">
        <v>4612.0047661602621</v>
      </c>
      <c r="E126" s="22">
        <v>543.03404475971911</v>
      </c>
      <c r="G126"/>
    </row>
    <row r="127" spans="1:7" x14ac:dyDescent="0.35">
      <c r="A127" t="s">
        <v>85</v>
      </c>
      <c r="B127">
        <v>7964</v>
      </c>
      <c r="C127">
        <v>4100.6856272219393</v>
      </c>
      <c r="D127">
        <v>5120.416875941738</v>
      </c>
      <c r="E127" s="22">
        <v>1019.7312487197987</v>
      </c>
      <c r="G127"/>
    </row>
    <row r="128" spans="1:7" x14ac:dyDescent="0.35">
      <c r="A128" t="s">
        <v>130</v>
      </c>
      <c r="B128">
        <v>85434</v>
      </c>
      <c r="C128">
        <v>4750.2119647202608</v>
      </c>
      <c r="D128">
        <v>5581.936636914349</v>
      </c>
      <c r="E128" s="22">
        <v>831.72467219408827</v>
      </c>
      <c r="G128"/>
    </row>
    <row r="129" spans="1:7" x14ac:dyDescent="0.35">
      <c r="A129" t="s">
        <v>179</v>
      </c>
      <c r="B129">
        <v>6195</v>
      </c>
      <c r="C129">
        <v>5392.6390228222435</v>
      </c>
      <c r="D129">
        <v>5969.558359621451</v>
      </c>
      <c r="E129" s="22">
        <v>576.91933679920749</v>
      </c>
      <c r="G129"/>
    </row>
    <row r="130" spans="1:7" x14ac:dyDescent="0.35">
      <c r="A130" t="s">
        <v>251</v>
      </c>
      <c r="B130">
        <v>7104</v>
      </c>
      <c r="C130">
        <v>4325.9589139491454</v>
      </c>
      <c r="D130">
        <v>5172.719594594595</v>
      </c>
      <c r="E130" s="22">
        <v>846.76068064544961</v>
      </c>
      <c r="G130"/>
    </row>
    <row r="131" spans="1:7" x14ac:dyDescent="0.35">
      <c r="A131" t="s">
        <v>187</v>
      </c>
      <c r="B131">
        <v>9398</v>
      </c>
      <c r="C131">
        <v>5570.041010144615</v>
      </c>
      <c r="D131">
        <v>6761.9299545021695</v>
      </c>
      <c r="E131" s="22">
        <v>1191.8889443575545</v>
      </c>
      <c r="G131"/>
    </row>
    <row r="132" spans="1:7" x14ac:dyDescent="0.35">
      <c r="A132" t="s">
        <v>162</v>
      </c>
      <c r="B132">
        <v>7589</v>
      </c>
      <c r="C132">
        <v>4158.7668070080135</v>
      </c>
      <c r="D132">
        <v>4602.1873764659376</v>
      </c>
      <c r="E132" s="22">
        <v>443.4205694579241</v>
      </c>
      <c r="G132"/>
    </row>
    <row r="133" spans="1:7" x14ac:dyDescent="0.35">
      <c r="A133" t="s">
        <v>91</v>
      </c>
      <c r="B133">
        <v>3383</v>
      </c>
      <c r="C133">
        <v>4803.5190615835782</v>
      </c>
      <c r="D133">
        <v>6296.5931863727455</v>
      </c>
      <c r="E133" s="22">
        <v>1493.0741247891674</v>
      </c>
      <c r="G133"/>
    </row>
    <row r="134" spans="1:7" x14ac:dyDescent="0.35">
      <c r="A134" t="s">
        <v>171</v>
      </c>
      <c r="B134">
        <v>3822</v>
      </c>
      <c r="C134">
        <v>4210.1827676240209</v>
      </c>
      <c r="D134">
        <v>4714.0240711669285</v>
      </c>
      <c r="E134" s="22">
        <v>503.84130354290755</v>
      </c>
      <c r="G134"/>
    </row>
    <row r="135" spans="1:7" x14ac:dyDescent="0.35">
      <c r="A135" t="s">
        <v>128</v>
      </c>
      <c r="B135">
        <v>5318</v>
      </c>
      <c r="C135">
        <v>5477.691740412979</v>
      </c>
      <c r="D135">
        <v>5576.0971055088703</v>
      </c>
      <c r="E135" s="22">
        <v>98.405365095891284</v>
      </c>
      <c r="G135"/>
    </row>
    <row r="136" spans="1:7" x14ac:dyDescent="0.35">
      <c r="A136" t="s">
        <v>271</v>
      </c>
      <c r="B136">
        <v>68805</v>
      </c>
      <c r="C136">
        <v>5867.8772964487252</v>
      </c>
      <c r="D136">
        <v>6799.6765378394957</v>
      </c>
      <c r="E136" s="22">
        <v>931.79924139077048</v>
      </c>
      <c r="G136"/>
    </row>
    <row r="137" spans="1:7" x14ac:dyDescent="0.35">
      <c r="A137" t="s">
        <v>215</v>
      </c>
      <c r="B137">
        <v>6247</v>
      </c>
      <c r="C137">
        <v>4122.9720960415307</v>
      </c>
      <c r="D137">
        <v>5278.1954887218044</v>
      </c>
      <c r="E137" s="22">
        <v>1155.2233926802737</v>
      </c>
      <c r="G137"/>
    </row>
    <row r="138" spans="1:7" x14ac:dyDescent="0.35">
      <c r="A138" t="s">
        <v>100</v>
      </c>
      <c r="B138">
        <v>76941</v>
      </c>
      <c r="C138">
        <v>4694.5182406973308</v>
      </c>
      <c r="D138">
        <v>5457.0148453555612</v>
      </c>
      <c r="E138" s="22">
        <v>762.49660465823035</v>
      </c>
      <c r="G138"/>
    </row>
    <row r="139" spans="1:7" x14ac:dyDescent="0.35">
      <c r="A139" t="s">
        <v>145</v>
      </c>
      <c r="B139">
        <v>35482</v>
      </c>
      <c r="C139">
        <v>3996.9173359292618</v>
      </c>
      <c r="D139">
        <v>4632.0654376012963</v>
      </c>
      <c r="E139" s="22">
        <v>635.1481016720345</v>
      </c>
      <c r="G139"/>
    </row>
    <row r="140" spans="1:7" x14ac:dyDescent="0.35">
      <c r="A140" t="s">
        <v>266</v>
      </c>
      <c r="B140">
        <v>3905</v>
      </c>
      <c r="C140">
        <v>4341.3802151666232</v>
      </c>
      <c r="D140">
        <v>4710.4997476022209</v>
      </c>
      <c r="E140" s="22">
        <v>369.11953243559765</v>
      </c>
      <c r="G140"/>
    </row>
    <row r="141" spans="1:7" x14ac:dyDescent="0.35">
      <c r="A141" t="s">
        <v>135</v>
      </c>
      <c r="B141">
        <v>45211</v>
      </c>
      <c r="C141">
        <v>5397.0746628753604</v>
      </c>
      <c r="D141">
        <v>6031.6082047746277</v>
      </c>
      <c r="E141" s="22">
        <v>634.53354189926722</v>
      </c>
      <c r="G141"/>
    </row>
    <row r="142" spans="1:7" x14ac:dyDescent="0.35">
      <c r="A142" t="s">
        <v>142</v>
      </c>
      <c r="B142">
        <v>2988</v>
      </c>
      <c r="C142">
        <v>6288.736979166667</v>
      </c>
      <c r="D142">
        <v>5939.113170086036</v>
      </c>
      <c r="E142" s="22">
        <v>-349.62380908063096</v>
      </c>
      <c r="G142"/>
    </row>
    <row r="143" spans="1:7" x14ac:dyDescent="0.35">
      <c r="A143" t="s">
        <v>93</v>
      </c>
      <c r="B143">
        <v>64506</v>
      </c>
      <c r="C143">
        <v>5140.9099888062165</v>
      </c>
      <c r="D143">
        <v>5223.5914128497252</v>
      </c>
      <c r="E143" s="22">
        <v>82.681424043508741</v>
      </c>
      <c r="G143"/>
    </row>
    <row r="144" spans="1:7" x14ac:dyDescent="0.35">
      <c r="A144" t="s">
        <v>260</v>
      </c>
      <c r="B144">
        <v>7460</v>
      </c>
      <c r="C144">
        <v>4382.0162736174316</v>
      </c>
      <c r="D144">
        <v>4775.1511081262588</v>
      </c>
      <c r="E144" s="22">
        <v>393.13483450882723</v>
      </c>
      <c r="G144"/>
    </row>
    <row r="145" spans="1:7" x14ac:dyDescent="0.35">
      <c r="A145" t="s">
        <v>210</v>
      </c>
      <c r="B145">
        <v>19038</v>
      </c>
      <c r="C145">
        <v>4059.6541329525626</v>
      </c>
      <c r="D145">
        <v>4269.0547577718162</v>
      </c>
      <c r="E145" s="22">
        <v>209.40062481925361</v>
      </c>
      <c r="G145"/>
    </row>
    <row r="146" spans="1:7" x14ac:dyDescent="0.35">
      <c r="A146" t="s">
        <v>131</v>
      </c>
      <c r="B146">
        <v>1494</v>
      </c>
      <c r="C146">
        <v>8680.6429070580016</v>
      </c>
      <c r="D146">
        <v>8963.927855711423</v>
      </c>
      <c r="E146" s="22">
        <v>283.28494865342145</v>
      </c>
      <c r="G146"/>
    </row>
    <row r="147" spans="1:7" x14ac:dyDescent="0.35">
      <c r="A147" t="s">
        <v>160</v>
      </c>
      <c r="B147">
        <v>2437</v>
      </c>
      <c r="C147">
        <v>3521.721141911461</v>
      </c>
      <c r="D147">
        <v>4396.7993434550681</v>
      </c>
      <c r="E147" s="22">
        <v>875.07820154360707</v>
      </c>
      <c r="G147"/>
    </row>
    <row r="148" spans="1:7" x14ac:dyDescent="0.35">
      <c r="A148" t="s">
        <v>226</v>
      </c>
      <c r="B148">
        <v>64959</v>
      </c>
      <c r="C148">
        <v>7330.474732006126</v>
      </c>
      <c r="D148">
        <v>7563.9968164387519</v>
      </c>
      <c r="E148" s="22">
        <v>233.52208443262589</v>
      </c>
      <c r="G148"/>
    </row>
    <row r="149" spans="1:7" x14ac:dyDescent="0.35">
      <c r="A149" t="s">
        <v>256</v>
      </c>
      <c r="B149">
        <v>13290</v>
      </c>
      <c r="C149">
        <v>4469.7783493456382</v>
      </c>
      <c r="D149">
        <v>4631.1284630978298</v>
      </c>
      <c r="E149" s="22">
        <v>161.35011375219165</v>
      </c>
      <c r="G149"/>
    </row>
    <row r="150" spans="1:7" x14ac:dyDescent="0.35">
      <c r="A150" t="s">
        <v>221</v>
      </c>
      <c r="B150">
        <v>34983</v>
      </c>
      <c r="C150">
        <v>4009.8044869946366</v>
      </c>
      <c r="D150">
        <v>4618.2145099606141</v>
      </c>
      <c r="E150" s="22">
        <v>608.41002296597753</v>
      </c>
      <c r="G150"/>
    </row>
    <row r="151" spans="1:7" x14ac:dyDescent="0.35">
      <c r="A151" t="s">
        <v>219</v>
      </c>
      <c r="B151">
        <v>4904</v>
      </c>
      <c r="C151">
        <v>4882.4457593688358</v>
      </c>
      <c r="D151">
        <v>5793.043140303148</v>
      </c>
      <c r="E151" s="22">
        <v>910.59738093431224</v>
      </c>
      <c r="G151"/>
    </row>
    <row r="152" spans="1:7" x14ac:dyDescent="0.35">
      <c r="A152" t="s">
        <v>203</v>
      </c>
      <c r="B152">
        <v>36927</v>
      </c>
      <c r="C152">
        <v>5063.9894561299698</v>
      </c>
      <c r="D152">
        <v>6263.6780889792935</v>
      </c>
      <c r="E152" s="22">
        <v>1199.6886328493238</v>
      </c>
      <c r="G152"/>
    </row>
    <row r="153" spans="1:7" x14ac:dyDescent="0.35">
      <c r="A153" t="s">
        <v>113</v>
      </c>
      <c r="B153">
        <v>39376</v>
      </c>
      <c r="C153">
        <v>4042.1655656482249</v>
      </c>
      <c r="D153">
        <v>4664.2672479343037</v>
      </c>
      <c r="E153" s="22">
        <v>622.10168228607881</v>
      </c>
      <c r="G153"/>
    </row>
    <row r="154" spans="1:7" x14ac:dyDescent="0.35">
      <c r="A154" t="s">
        <v>176</v>
      </c>
      <c r="B154">
        <v>2053</v>
      </c>
      <c r="C154">
        <v>16944.498539435248</v>
      </c>
      <c r="D154">
        <v>14890.891378470533</v>
      </c>
      <c r="E154" s="22">
        <v>-2053.6071609647151</v>
      </c>
      <c r="G154"/>
    </row>
    <row r="155" spans="1:7" x14ac:dyDescent="0.35">
      <c r="A155" t="s">
        <v>180</v>
      </c>
      <c r="B155">
        <v>6644</v>
      </c>
      <c r="C155">
        <v>4019.2985143207234</v>
      </c>
      <c r="D155">
        <v>4587.8988561107763</v>
      </c>
      <c r="E155" s="22">
        <v>568.60034179005288</v>
      </c>
      <c r="G155"/>
    </row>
    <row r="156" spans="1:7" x14ac:dyDescent="0.35">
      <c r="A156" t="s">
        <v>141</v>
      </c>
      <c r="B156">
        <v>3202</v>
      </c>
      <c r="C156">
        <v>11219.47496947497</v>
      </c>
      <c r="D156">
        <v>11858.62279098111</v>
      </c>
      <c r="E156" s="22">
        <v>639.14782150613973</v>
      </c>
      <c r="G156"/>
    </row>
    <row r="157" spans="1:7" x14ac:dyDescent="0.35">
      <c r="A157" t="s">
        <v>156</v>
      </c>
      <c r="B157">
        <v>1577</v>
      </c>
      <c r="C157">
        <v>4173.5330836454432</v>
      </c>
      <c r="D157">
        <v>4941.6511483550594</v>
      </c>
      <c r="E157" s="22">
        <v>768.11806470961619</v>
      </c>
      <c r="G157"/>
    </row>
    <row r="158" spans="1:7" x14ac:dyDescent="0.35">
      <c r="A158" t="s">
        <v>189</v>
      </c>
      <c r="B158">
        <v>4561</v>
      </c>
      <c r="C158">
        <v>3954.0282203004094</v>
      </c>
      <c r="D158">
        <v>4446.8318351238768</v>
      </c>
      <c r="E158" s="22">
        <v>492.80361482346734</v>
      </c>
      <c r="G158"/>
    </row>
    <row r="159" spans="1:7" x14ac:dyDescent="0.35">
      <c r="A159" t="s">
        <v>242</v>
      </c>
      <c r="B159">
        <v>1388</v>
      </c>
      <c r="C159">
        <v>3968.2310469314079</v>
      </c>
      <c r="D159">
        <v>4577.1715721464461</v>
      </c>
      <c r="E159" s="22">
        <v>608.94052521503818</v>
      </c>
      <c r="G159"/>
    </row>
    <row r="160" spans="1:7" x14ac:dyDescent="0.35">
      <c r="A160" t="s">
        <v>104</v>
      </c>
      <c r="B160">
        <v>32529</v>
      </c>
      <c r="C160">
        <v>3919.1157597535935</v>
      </c>
      <c r="D160">
        <v>4053.85654630312</v>
      </c>
      <c r="E160" s="22">
        <v>134.74078654952655</v>
      </c>
      <c r="G160"/>
    </row>
    <row r="161" spans="1:7" x14ac:dyDescent="0.35">
      <c r="A161" t="s">
        <v>196</v>
      </c>
      <c r="B161">
        <v>32145</v>
      </c>
      <c r="C161">
        <v>4103.3326018120824</v>
      </c>
      <c r="D161">
        <v>4147.8290619557101</v>
      </c>
      <c r="E161" s="22">
        <v>44.496460143627701</v>
      </c>
      <c r="G161"/>
    </row>
    <row r="162" spans="1:7" x14ac:dyDescent="0.35">
      <c r="A162" t="s">
        <v>190</v>
      </c>
      <c r="B162">
        <v>21734</v>
      </c>
      <c r="C162">
        <v>4055.1229123662974</v>
      </c>
      <c r="D162">
        <v>4454.6793043158186</v>
      </c>
      <c r="E162" s="22">
        <v>399.55639194952118</v>
      </c>
      <c r="G162"/>
    </row>
    <row r="163" spans="1:7" x14ac:dyDescent="0.35">
      <c r="A163" t="s">
        <v>132</v>
      </c>
      <c r="B163">
        <v>6828</v>
      </c>
      <c r="C163">
        <v>6134.0101522842642</v>
      </c>
      <c r="D163">
        <v>7635.564669693862</v>
      </c>
      <c r="E163" s="22">
        <v>1501.5545174095978</v>
      </c>
      <c r="G163"/>
    </row>
    <row r="164" spans="1:7" x14ac:dyDescent="0.35">
      <c r="A164" t="s">
        <v>137</v>
      </c>
      <c r="B164">
        <v>1299</v>
      </c>
      <c r="C164">
        <v>4901.4626635873747</v>
      </c>
      <c r="D164">
        <v>5376.1538461538457</v>
      </c>
      <c r="E164" s="22">
        <v>474.69118256647107</v>
      </c>
      <c r="G164"/>
    </row>
    <row r="165" spans="1:7" x14ac:dyDescent="0.35">
      <c r="A165" t="s">
        <v>211</v>
      </c>
      <c r="B165">
        <v>5434</v>
      </c>
      <c r="C165">
        <v>4310.3703703703704</v>
      </c>
      <c r="D165">
        <v>5135.5992211010798</v>
      </c>
      <c r="E165" s="22">
        <v>825.22885073070938</v>
      </c>
      <c r="G165"/>
    </row>
    <row r="166" spans="1:7" x14ac:dyDescent="0.35">
      <c r="A166" t="s">
        <v>188</v>
      </c>
      <c r="B166">
        <v>2615</v>
      </c>
      <c r="C166">
        <v>10350.286806883369</v>
      </c>
      <c r="D166">
        <v>10679.541108986616</v>
      </c>
      <c r="E166" s="22">
        <v>329.25430210324703</v>
      </c>
      <c r="G166"/>
    </row>
    <row r="167" spans="1:7" x14ac:dyDescent="0.35">
      <c r="A167" t="s">
        <v>185</v>
      </c>
      <c r="B167">
        <v>6378</v>
      </c>
      <c r="C167">
        <v>4498.9755713159966</v>
      </c>
      <c r="D167">
        <v>4825.9642521166506</v>
      </c>
      <c r="E167" s="22">
        <v>326.98868080065404</v>
      </c>
      <c r="G167"/>
    </row>
    <row r="168" spans="1:7" x14ac:dyDescent="0.35">
      <c r="A168" t="s">
        <v>243</v>
      </c>
      <c r="B168">
        <v>8268</v>
      </c>
      <c r="C168">
        <v>5698.3907467940653</v>
      </c>
      <c r="D168">
        <v>7277.4552491533614</v>
      </c>
      <c r="E168" s="22">
        <v>1579.0645023592961</v>
      </c>
      <c r="G168"/>
    </row>
    <row r="169" spans="1:7" x14ac:dyDescent="0.35">
      <c r="A169" t="s">
        <v>99</v>
      </c>
      <c r="B169">
        <v>7298</v>
      </c>
      <c r="C169">
        <v>4214.7849462365593</v>
      </c>
      <c r="D169">
        <v>4468.1050656660409</v>
      </c>
      <c r="E169" s="22">
        <v>253.32011942948157</v>
      </c>
      <c r="G169"/>
    </row>
    <row r="170" spans="1:7" x14ac:dyDescent="0.35">
      <c r="A170" t="s">
        <v>150</v>
      </c>
      <c r="B170">
        <v>1496</v>
      </c>
      <c r="C170">
        <v>4728.2463186077648</v>
      </c>
      <c r="D170">
        <v>4869.6524064171126</v>
      </c>
      <c r="E170" s="22">
        <v>141.40608780934781</v>
      </c>
      <c r="G170"/>
    </row>
    <row r="171" spans="1:7" x14ac:dyDescent="0.35">
      <c r="A171" t="s">
        <v>255</v>
      </c>
      <c r="B171">
        <v>3842</v>
      </c>
      <c r="C171">
        <v>4146.9181721572795</v>
      </c>
      <c r="D171">
        <v>4421.8590398365677</v>
      </c>
      <c r="E171" s="22">
        <v>274.9408676792882</v>
      </c>
      <c r="G171"/>
    </row>
    <row r="172" spans="1:7" x14ac:dyDescent="0.35">
      <c r="A172" t="s">
        <v>169</v>
      </c>
      <c r="B172">
        <v>13734</v>
      </c>
      <c r="C172">
        <v>4589.491450796213</v>
      </c>
      <c r="D172">
        <v>4569.4100509832488</v>
      </c>
      <c r="E172" s="22">
        <v>-20.081399812964264</v>
      </c>
      <c r="G172"/>
    </row>
    <row r="173" spans="1:7" x14ac:dyDescent="0.35">
      <c r="A173" t="s">
        <v>220</v>
      </c>
      <c r="B173">
        <v>18394</v>
      </c>
      <c r="C173">
        <v>4507.456850807127</v>
      </c>
      <c r="D173">
        <v>4867.0218549527017</v>
      </c>
      <c r="E173" s="22">
        <v>359.56500414557468</v>
      </c>
      <c r="G173"/>
    </row>
    <row r="174" spans="1:7" x14ac:dyDescent="0.35">
      <c r="A174" t="s">
        <v>167</v>
      </c>
      <c r="B174">
        <v>26111</v>
      </c>
      <c r="C174">
        <v>6701.3420274471155</v>
      </c>
      <c r="D174">
        <v>6246.3980739570407</v>
      </c>
      <c r="E174" s="22">
        <v>-454.94395349007482</v>
      </c>
      <c r="G174"/>
    </row>
    <row r="175" spans="1:7" x14ac:dyDescent="0.35">
      <c r="A175" t="s">
        <v>245</v>
      </c>
      <c r="B175">
        <v>17661</v>
      </c>
      <c r="C175">
        <v>4054.3108909750617</v>
      </c>
      <c r="D175">
        <v>4190.5087060430178</v>
      </c>
      <c r="E175" s="22">
        <v>136.19781506795607</v>
      </c>
      <c r="G175"/>
    </row>
  </sheetData>
  <phoneticPr fontId="3" type="noConversion"/>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D76F-9FC2-485A-A3D4-A6211C61C5F3}">
  <sheetPr>
    <tabColor rgb="FF00B0F0"/>
  </sheetPr>
  <dimension ref="A1:E6"/>
  <sheetViews>
    <sheetView showGridLines="0" workbookViewId="0">
      <selection sqref="A1:B26"/>
    </sheetView>
  </sheetViews>
  <sheetFormatPr defaultRowHeight="14.5" x14ac:dyDescent="0.35"/>
  <cols>
    <col min="1" max="1" width="30.7265625" bestFit="1" customWidth="1"/>
    <col min="2" max="2" width="21.6328125" bestFit="1" customWidth="1"/>
    <col min="3" max="4" width="34.81640625" bestFit="1" customWidth="1"/>
    <col min="5" max="5" width="16.54296875" bestFit="1" customWidth="1"/>
    <col min="6" max="6" width="12.36328125" bestFit="1" customWidth="1"/>
    <col min="7" max="7" width="16.54296875" bestFit="1" customWidth="1"/>
    <col min="8" max="8" width="17" bestFit="1" customWidth="1"/>
    <col min="9" max="9" width="16.54296875" bestFit="1" customWidth="1"/>
  </cols>
  <sheetData>
    <row r="1" spans="1:5" x14ac:dyDescent="0.35">
      <c r="A1" t="s">
        <v>284</v>
      </c>
      <c r="B1" t="s">
        <v>285</v>
      </c>
      <c r="C1" t="s">
        <v>353</v>
      </c>
      <c r="D1" t="s">
        <v>354</v>
      </c>
      <c r="E1" t="s">
        <v>286</v>
      </c>
    </row>
    <row r="2" spans="1:5" x14ac:dyDescent="0.35">
      <c r="A2" t="s">
        <v>250</v>
      </c>
      <c r="B2">
        <v>40355</v>
      </c>
      <c r="C2">
        <v>11167.356287867591</v>
      </c>
      <c r="D2">
        <v>11876.73942701228</v>
      </c>
      <c r="E2" s="3">
        <v>709.38313914468927</v>
      </c>
    </row>
    <row r="3" spans="1:5" x14ac:dyDescent="0.35">
      <c r="A3" t="s">
        <v>213</v>
      </c>
      <c r="B3">
        <v>10188</v>
      </c>
      <c r="C3">
        <v>4288.3392928088997</v>
      </c>
      <c r="D3">
        <v>4829.9094538019663</v>
      </c>
      <c r="E3" s="3">
        <v>541.57016099306657</v>
      </c>
    </row>
    <row r="4" spans="1:5" x14ac:dyDescent="0.35">
      <c r="A4" t="s">
        <v>126</v>
      </c>
      <c r="B4">
        <v>19963</v>
      </c>
      <c r="C4">
        <v>7635.6219937753476</v>
      </c>
      <c r="D4">
        <v>8332.85989187208</v>
      </c>
      <c r="E4" s="3">
        <v>697.23789809673235</v>
      </c>
    </row>
    <row r="5" spans="1:5" x14ac:dyDescent="0.35">
      <c r="A5" t="s">
        <v>90</v>
      </c>
      <c r="B5">
        <v>5439</v>
      </c>
      <c r="C5">
        <v>5455.2036199095028</v>
      </c>
      <c r="D5">
        <v>5916.712630998345</v>
      </c>
      <c r="E5" s="3">
        <v>461.50901108884227</v>
      </c>
    </row>
    <row r="6" spans="1:5" x14ac:dyDescent="0.35">
      <c r="A6" t="s">
        <v>121</v>
      </c>
      <c r="B6">
        <v>1554</v>
      </c>
      <c r="C6">
        <v>27800.320341697818</v>
      </c>
      <c r="D6">
        <v>33533.957845433259</v>
      </c>
      <c r="E6" s="3">
        <v>5733.637503735441</v>
      </c>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3901-43EE-466C-9F1D-124F32C183F3}">
  <sheetPr>
    <tabColor rgb="FF00B0F0"/>
  </sheetPr>
  <dimension ref="A1:N21"/>
  <sheetViews>
    <sheetView zoomScale="115" zoomScaleNormal="115" workbookViewId="0">
      <selection sqref="A1:B26"/>
    </sheetView>
  </sheetViews>
  <sheetFormatPr defaultColWidth="16.54296875" defaultRowHeight="14.5" x14ac:dyDescent="0.35"/>
  <cols>
    <col min="1" max="1" width="15.26953125" bestFit="1" customWidth="1"/>
    <col min="2" max="2" width="5" bestFit="1" customWidth="1"/>
    <col min="3" max="3" width="15.7265625" bestFit="1" customWidth="1"/>
    <col min="4" max="4" width="20.6328125" bestFit="1" customWidth="1"/>
    <col min="5" max="5" width="24.7265625" bestFit="1" customWidth="1"/>
    <col min="6" max="6" width="10.453125" bestFit="1" customWidth="1"/>
    <col min="7" max="7" width="25.81640625" bestFit="1" customWidth="1"/>
    <col min="8" max="8" width="28.08984375" bestFit="1" customWidth="1"/>
    <col min="9" max="9" width="25.36328125" bestFit="1" customWidth="1"/>
    <col min="10" max="10" width="26.08984375" bestFit="1" customWidth="1"/>
    <col min="11" max="11" width="34.08984375" bestFit="1" customWidth="1"/>
  </cols>
  <sheetData>
    <row r="1" spans="1:14" s="4" customFormat="1" x14ac:dyDescent="0.35">
      <c r="A1" s="4" t="s">
        <v>20</v>
      </c>
      <c r="B1" s="4" t="s">
        <v>21</v>
      </c>
      <c r="C1" s="4" t="s">
        <v>24</v>
      </c>
      <c r="D1" s="4" t="s">
        <v>25</v>
      </c>
      <c r="E1" s="4" t="s">
        <v>26</v>
      </c>
      <c r="F1" s="4" t="s">
        <v>27</v>
      </c>
      <c r="G1" s="4" t="s">
        <v>28</v>
      </c>
      <c r="H1" s="4" t="s">
        <v>29</v>
      </c>
      <c r="I1" s="4" t="s">
        <v>30</v>
      </c>
      <c r="J1" s="4" t="s">
        <v>31</v>
      </c>
      <c r="K1" s="4" t="s">
        <v>32</v>
      </c>
    </row>
    <row r="2" spans="1:14" x14ac:dyDescent="0.35">
      <c r="A2" t="s">
        <v>33</v>
      </c>
      <c r="B2">
        <v>2024</v>
      </c>
      <c r="C2" s="2">
        <v>0.11044303018574651</v>
      </c>
      <c r="D2" s="2">
        <v>2.2255272962697015E-2</v>
      </c>
      <c r="E2" s="2">
        <v>5.5592845043359019E-4</v>
      </c>
      <c r="F2" s="2">
        <v>0.54267899541189279</v>
      </c>
      <c r="G2" s="15">
        <v>1.5251960784313725</v>
      </c>
      <c r="H2" s="3">
        <v>6350.080383169191</v>
      </c>
      <c r="I2" s="2">
        <v>0.25828023434027847</v>
      </c>
      <c r="J2" s="2">
        <v>0.23366785742686919</v>
      </c>
      <c r="K2" s="2">
        <v>3.4019181999675872E-2</v>
      </c>
      <c r="M2" s="14"/>
      <c r="N2" s="7"/>
    </row>
    <row r="3" spans="1:14" x14ac:dyDescent="0.35">
      <c r="A3" t="s">
        <v>33</v>
      </c>
      <c r="B3">
        <v>2023</v>
      </c>
      <c r="C3" s="2">
        <v>9.3726424724453833E-2</v>
      </c>
      <c r="D3" s="2">
        <v>2.2335343873529385E-2</v>
      </c>
      <c r="E3" s="2">
        <v>7.6979812587672368E-4</v>
      </c>
      <c r="F3" s="2">
        <v>0.53745237267202894</v>
      </c>
      <c r="G3" s="15">
        <v>1.6934675672312474</v>
      </c>
      <c r="H3" s="3">
        <v>5847.4499311948121</v>
      </c>
      <c r="I3" s="2">
        <v>0.25468515235305322</v>
      </c>
      <c r="J3" s="2">
        <v>0.23020812852119121</v>
      </c>
      <c r="K3" s="2">
        <v>3.6311338265847232E-2</v>
      </c>
      <c r="M3" s="17"/>
      <c r="N3" s="7"/>
    </row>
    <row r="4" spans="1:14" x14ac:dyDescent="0.35">
      <c r="A4" t="s">
        <v>33</v>
      </c>
      <c r="B4">
        <v>2022</v>
      </c>
      <c r="C4" s="2">
        <v>8.6314262106769318E-2</v>
      </c>
      <c r="D4" s="2">
        <v>2.1399999999999999E-2</v>
      </c>
      <c r="E4" s="2">
        <v>8.6136549097832972E-4</v>
      </c>
      <c r="F4" s="2">
        <v>0.53099790866294794</v>
      </c>
      <c r="G4" s="15">
        <v>1.9753086419753085</v>
      </c>
      <c r="H4" s="3">
        <v>5183.0068738387799</v>
      </c>
      <c r="I4" s="2">
        <v>0.28463933534202512</v>
      </c>
      <c r="J4" s="2">
        <v>0.2538627807470995</v>
      </c>
      <c r="K4" s="2">
        <v>3.9114072083156239E-2</v>
      </c>
      <c r="M4" s="18"/>
      <c r="N4" s="7"/>
    </row>
    <row r="5" spans="1:14" x14ac:dyDescent="0.35">
      <c r="A5" t="s">
        <v>34</v>
      </c>
      <c r="B5">
        <v>2024</v>
      </c>
      <c r="C5" s="2">
        <v>7.6505322742245183E-2</v>
      </c>
      <c r="D5" s="2">
        <v>1.4278187565858799E-2</v>
      </c>
      <c r="E5" s="2">
        <v>0</v>
      </c>
      <c r="F5" s="2">
        <v>0.45643582629841761</v>
      </c>
      <c r="G5" s="15">
        <v>1.2168538579118762</v>
      </c>
      <c r="H5" s="3">
        <v>5135.5992211010798</v>
      </c>
      <c r="I5" s="2">
        <v>0.20429080170242334</v>
      </c>
      <c r="J5" s="2">
        <v>0.18511948477487147</v>
      </c>
      <c r="K5" s="2">
        <v>2.8439521798164145E-2</v>
      </c>
      <c r="M5" s="7"/>
    </row>
    <row r="6" spans="1:14" x14ac:dyDescent="0.35">
      <c r="A6" t="s">
        <v>34</v>
      </c>
      <c r="B6">
        <v>2023</v>
      </c>
      <c r="C6" s="2">
        <v>6.7325251006994574E-2</v>
      </c>
      <c r="D6" s="2">
        <v>1.2784126424634118E-2</v>
      </c>
      <c r="E6" s="2">
        <v>0</v>
      </c>
      <c r="F6" s="2">
        <v>0.45280022097921419</v>
      </c>
      <c r="G6" s="15">
        <v>1.2839864739320244</v>
      </c>
      <c r="H6" s="3">
        <v>4585.8213755163106</v>
      </c>
      <c r="I6" s="2">
        <v>0.19779745009397015</v>
      </c>
      <c r="J6" s="2">
        <v>0.18200361890025568</v>
      </c>
      <c r="K6" s="2">
        <v>2.8402087807861236E-2</v>
      </c>
      <c r="M6" s="18"/>
    </row>
    <row r="7" spans="1:14" x14ac:dyDescent="0.35">
      <c r="A7" t="s">
        <v>34</v>
      </c>
      <c r="B7">
        <v>2022</v>
      </c>
      <c r="C7" s="2">
        <v>6.4921002579891904E-2</v>
      </c>
      <c r="D7" s="2">
        <v>1.4225816112608564E-2</v>
      </c>
      <c r="E7" s="2">
        <v>0</v>
      </c>
      <c r="F7" s="2">
        <v>0.44067725058327861</v>
      </c>
      <c r="G7" s="15">
        <v>1.4565894490948024</v>
      </c>
      <c r="H7" s="3">
        <v>4150.0272026662415</v>
      </c>
      <c r="I7" s="2">
        <v>0.23250346341677935</v>
      </c>
      <c r="J7" s="2">
        <v>0.20467033618590819</v>
      </c>
      <c r="K7" s="2">
        <v>3.1729527730601309E-2</v>
      </c>
      <c r="M7" s="7"/>
    </row>
    <row r="8" spans="1:14" x14ac:dyDescent="0.35">
      <c r="A8" t="s">
        <v>35</v>
      </c>
      <c r="B8">
        <v>2024</v>
      </c>
      <c r="C8" s="2">
        <v>5.2086230628721718E-2</v>
      </c>
      <c r="D8" s="2">
        <v>5.8485179807817797E-3</v>
      </c>
      <c r="E8" s="2">
        <v>0</v>
      </c>
      <c r="F8" s="2">
        <v>0.34079094715058278</v>
      </c>
      <c r="G8" s="15">
        <v>0.76209677419354838</v>
      </c>
      <c r="H8" s="3">
        <v>4495.2615829709976</v>
      </c>
      <c r="I8" s="2">
        <v>0.14353143008904146</v>
      </c>
      <c r="J8" s="2">
        <v>0.12457936560263982</v>
      </c>
      <c r="K8" s="2">
        <v>2.1590741319771012E-2</v>
      </c>
      <c r="M8" s="7"/>
    </row>
    <row r="9" spans="1:14" x14ac:dyDescent="0.35">
      <c r="A9" t="s">
        <v>35</v>
      </c>
      <c r="B9">
        <v>2023</v>
      </c>
      <c r="C9" s="2">
        <v>4.3348249552847322E-2</v>
      </c>
      <c r="D9" s="2">
        <v>6.3419916693361637E-3</v>
      </c>
      <c r="E9" s="2">
        <v>0</v>
      </c>
      <c r="F9" s="2">
        <v>0.33376859919726637</v>
      </c>
      <c r="G9" s="15">
        <v>0.88699522285829968</v>
      </c>
      <c r="H9" s="3">
        <v>4081.9535677606673</v>
      </c>
      <c r="I9" s="2">
        <v>0.14418824249898199</v>
      </c>
      <c r="J9" s="2">
        <v>0.12020343356217646</v>
      </c>
      <c r="K9" s="2">
        <v>2.1916347917711472E-2</v>
      </c>
      <c r="M9" s="7"/>
    </row>
    <row r="10" spans="1:14" x14ac:dyDescent="0.35">
      <c r="A10" t="s">
        <v>35</v>
      </c>
      <c r="B10">
        <v>2022</v>
      </c>
      <c r="C10" s="2">
        <v>4.6835778346809291E-2</v>
      </c>
      <c r="D10" s="2">
        <v>7.030465349849347E-3</v>
      </c>
      <c r="E10" s="2">
        <v>0</v>
      </c>
      <c r="F10" s="2">
        <v>0.32095817376285951</v>
      </c>
      <c r="G10" s="15">
        <v>1.0673841262076555</v>
      </c>
      <c r="H10" s="3">
        <v>3697.3013137855914</v>
      </c>
      <c r="I10" s="2">
        <v>0.17627876445413404</v>
      </c>
      <c r="J10" s="2">
        <v>0.14273441723642702</v>
      </c>
      <c r="K10" s="2">
        <v>2.4418886563254E-2</v>
      </c>
      <c r="N10" s="7"/>
    </row>
    <row r="11" spans="1:14" x14ac:dyDescent="0.35">
      <c r="A11" t="s">
        <v>68</v>
      </c>
      <c r="B11">
        <v>2024</v>
      </c>
      <c r="C11" s="2">
        <v>7.6539329211322477E-2</v>
      </c>
      <c r="D11" s="2">
        <v>1.6685630559887931E-2</v>
      </c>
      <c r="E11" s="2">
        <v>1.7526302383344388E-3</v>
      </c>
      <c r="F11" s="2">
        <v>0.48111444636199674</v>
      </c>
      <c r="G11" s="15">
        <v>0.88789199727957058</v>
      </c>
      <c r="H11" s="3">
        <v>5759.4587060554068</v>
      </c>
      <c r="I11" s="2">
        <v>0.216351978807444</v>
      </c>
      <c r="J11" s="2">
        <v>0.16922057275612051</v>
      </c>
      <c r="K11" s="2">
        <v>2.5223174840099082E-2</v>
      </c>
    </row>
    <row r="12" spans="1:14" x14ac:dyDescent="0.35">
      <c r="A12" t="s">
        <v>68</v>
      </c>
      <c r="B12">
        <v>2023</v>
      </c>
      <c r="C12" s="2">
        <v>6.8788022482903069E-2</v>
      </c>
      <c r="D12" s="2">
        <v>1.6682879626891061E-2</v>
      </c>
      <c r="E12" s="2">
        <v>2.7025527373138324E-3</v>
      </c>
      <c r="F12" s="2">
        <v>0.47421450450265618</v>
      </c>
      <c r="G12" s="15">
        <v>1.0364446640029994</v>
      </c>
      <c r="H12" s="3">
        <v>5251.1288934283921</v>
      </c>
      <c r="I12" s="2">
        <v>0.21312664913651416</v>
      </c>
      <c r="J12" s="2">
        <v>0.16576132261395293</v>
      </c>
      <c r="K12" s="2">
        <v>2.6448318625897475E-2</v>
      </c>
    </row>
    <row r="13" spans="1:14" x14ac:dyDescent="0.35">
      <c r="A13" t="s">
        <v>68</v>
      </c>
      <c r="B13">
        <v>2022</v>
      </c>
      <c r="C13" s="2">
        <v>6.2755734106826139E-2</v>
      </c>
      <c r="D13" s="2">
        <v>1.5847332239309959E-2</v>
      </c>
      <c r="E13" s="2">
        <v>1.8462449101069604E-3</v>
      </c>
      <c r="F13" s="2">
        <v>0.46953182433240404</v>
      </c>
      <c r="G13" s="15">
        <v>1.2822721292162358</v>
      </c>
      <c r="H13" s="3">
        <v>4598.5946089432491</v>
      </c>
      <c r="I13" s="2">
        <v>0.25310185747238073</v>
      </c>
      <c r="J13" s="2">
        <v>0.19566639224679991</v>
      </c>
      <c r="K13" s="2">
        <v>2.9420636625388567E-2</v>
      </c>
    </row>
    <row r="15" spans="1:14" x14ac:dyDescent="0.35">
      <c r="C15" s="7"/>
      <c r="D15" s="7"/>
    </row>
    <row r="16" spans="1:14" x14ac:dyDescent="0.35">
      <c r="C16" s="7"/>
      <c r="D16" s="7"/>
      <c r="E16" s="11"/>
    </row>
    <row r="17" spans="3:10" x14ac:dyDescent="0.35">
      <c r="C17" s="11"/>
      <c r="D17" s="11"/>
      <c r="E17" s="11"/>
      <c r="J17" s="11"/>
    </row>
    <row r="19" spans="3:10" x14ac:dyDescent="0.35">
      <c r="C19" s="12"/>
      <c r="D19" s="11"/>
      <c r="J19" s="16"/>
    </row>
    <row r="20" spans="3:10" x14ac:dyDescent="0.35">
      <c r="C20" s="11"/>
    </row>
    <row r="21" spans="3:10" x14ac:dyDescent="0.35">
      <c r="C21" s="13"/>
    </row>
  </sheetData>
  <pageMargins left="0.7" right="0.7" top="0.75" bottom="0.75" header="0.3" footer="0.3"/>
  <headerFooter>
    <oddFooter xml:space="preserve">&amp;C_x000D_&amp;1#&amp;"Calibri"&amp;12&amp;K0078D7 OFFICIAL </oddFooter>
  </headerFooter>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950B-9646-406E-8E55-024541AB6FB5}">
  <sheetPr>
    <tabColor rgb="FF00B0F0"/>
  </sheetPr>
  <dimension ref="A1:E15"/>
  <sheetViews>
    <sheetView showGridLines="0" workbookViewId="0">
      <selection sqref="A1:B26"/>
    </sheetView>
  </sheetViews>
  <sheetFormatPr defaultRowHeight="14.5" x14ac:dyDescent="0.35"/>
  <cols>
    <col min="1" max="1" width="43.7265625" bestFit="1" customWidth="1"/>
    <col min="2" max="2" width="21.6328125" bestFit="1" customWidth="1"/>
    <col min="3" max="4" width="34.81640625" bestFit="1" customWidth="1"/>
    <col min="5" max="5" width="16.54296875" bestFit="1" customWidth="1"/>
    <col min="6" max="6" width="12.36328125" bestFit="1" customWidth="1"/>
    <col min="7" max="7" width="16.54296875" bestFit="1" customWidth="1"/>
    <col min="8" max="8" width="17" bestFit="1" customWidth="1"/>
    <col min="9" max="9" width="16.54296875" bestFit="1" customWidth="1"/>
  </cols>
  <sheetData>
    <row r="1" spans="1:5" x14ac:dyDescent="0.35">
      <c r="A1" t="s">
        <v>284</v>
      </c>
      <c r="B1" t="s">
        <v>285</v>
      </c>
      <c r="C1" t="s">
        <v>354</v>
      </c>
      <c r="D1" t="s">
        <v>353</v>
      </c>
      <c r="E1" t="s">
        <v>286</v>
      </c>
    </row>
    <row r="2" spans="1:5" x14ac:dyDescent="0.35">
      <c r="A2" t="s">
        <v>234</v>
      </c>
      <c r="B2">
        <v>2258</v>
      </c>
      <c r="C2">
        <v>17335.924006908463</v>
      </c>
      <c r="D2">
        <v>16111.593573599652</v>
      </c>
      <c r="E2" s="23">
        <v>1224.3304333088108</v>
      </c>
    </row>
    <row r="3" spans="1:5" x14ac:dyDescent="0.35">
      <c r="A3" t="s">
        <v>231</v>
      </c>
      <c r="B3">
        <v>1276</v>
      </c>
      <c r="C3">
        <v>13066.310975609756</v>
      </c>
      <c r="D3">
        <v>13069.518716577541</v>
      </c>
      <c r="E3" s="23">
        <v>-3.2077409677840478</v>
      </c>
    </row>
    <row r="4" spans="1:5" x14ac:dyDescent="0.35">
      <c r="A4" t="s">
        <v>232</v>
      </c>
      <c r="B4">
        <v>1138</v>
      </c>
      <c r="C4">
        <v>8976.9503546099295</v>
      </c>
      <c r="D4">
        <v>8060.2836879432607</v>
      </c>
      <c r="E4" s="23">
        <v>916.66666666666879</v>
      </c>
    </row>
    <row r="5" spans="1:5" x14ac:dyDescent="0.35">
      <c r="A5" t="s">
        <v>253</v>
      </c>
      <c r="B5">
        <v>1223</v>
      </c>
      <c r="C5">
        <v>29513.368983957214</v>
      </c>
      <c r="D5">
        <v>28646.294881589001</v>
      </c>
      <c r="E5" s="23">
        <v>867.07410236821306</v>
      </c>
    </row>
    <row r="6" spans="1:5" x14ac:dyDescent="0.35">
      <c r="A6" t="s">
        <v>95</v>
      </c>
      <c r="B6">
        <v>2869</v>
      </c>
      <c r="C6">
        <v>10990.987868284228</v>
      </c>
      <c r="D6">
        <v>9220.5166604268088</v>
      </c>
      <c r="E6" s="23">
        <v>1770.4712078574194</v>
      </c>
    </row>
    <row r="7" spans="1:5" x14ac:dyDescent="0.35">
      <c r="A7" t="s">
        <v>89</v>
      </c>
      <c r="B7">
        <v>4072</v>
      </c>
      <c r="C7">
        <v>18450.638506876228</v>
      </c>
      <c r="D7">
        <v>16439.595529536986</v>
      </c>
      <c r="E7" s="23">
        <v>2011.0429773392425</v>
      </c>
    </row>
    <row r="8" spans="1:5" x14ac:dyDescent="0.35">
      <c r="A8" t="s">
        <v>228</v>
      </c>
      <c r="B8">
        <v>1159</v>
      </c>
      <c r="C8">
        <v>37695.609756097561</v>
      </c>
      <c r="D8">
        <v>30446.12244897959</v>
      </c>
      <c r="E8" s="23">
        <v>7249.4873071179718</v>
      </c>
    </row>
    <row r="9" spans="1:5" x14ac:dyDescent="0.35">
      <c r="A9" t="s">
        <v>254</v>
      </c>
      <c r="B9">
        <v>11082</v>
      </c>
      <c r="C9">
        <v>7510.8930500540164</v>
      </c>
      <c r="D9">
        <v>6834.0750158931969</v>
      </c>
      <c r="E9" s="23">
        <v>676.81803416081948</v>
      </c>
    </row>
    <row r="10" spans="1:5" x14ac:dyDescent="0.35">
      <c r="A10" t="s">
        <v>119</v>
      </c>
      <c r="B10">
        <v>1633</v>
      </c>
      <c r="C10">
        <v>4071.7488789237664</v>
      </c>
      <c r="D10">
        <v>3837.750484809309</v>
      </c>
      <c r="E10" s="23">
        <v>233.99839411445737</v>
      </c>
    </row>
    <row r="11" spans="1:5" x14ac:dyDescent="0.35">
      <c r="A11" t="s">
        <v>241</v>
      </c>
      <c r="B11">
        <v>3462</v>
      </c>
      <c r="C11">
        <v>8864.4356211003978</v>
      </c>
      <c r="D11">
        <v>7795.416896742131</v>
      </c>
      <c r="E11" s="23">
        <v>1069.0187243582668</v>
      </c>
    </row>
    <row r="12" spans="1:5" x14ac:dyDescent="0.35">
      <c r="A12" t="s">
        <v>233</v>
      </c>
      <c r="B12">
        <v>1626</v>
      </c>
      <c r="C12">
        <v>29554.942723801443</v>
      </c>
      <c r="D12">
        <v>25629.585798816566</v>
      </c>
      <c r="E12" s="23">
        <v>3925.356924984877</v>
      </c>
    </row>
    <row r="13" spans="1:5" x14ac:dyDescent="0.35">
      <c r="A13" t="s">
        <v>92</v>
      </c>
      <c r="B13">
        <v>1852</v>
      </c>
      <c r="C13">
        <v>10197.624190064796</v>
      </c>
      <c r="D13">
        <v>8375.85868498528</v>
      </c>
      <c r="E13" s="23">
        <v>1821.7655050795165</v>
      </c>
    </row>
    <row r="14" spans="1:5" x14ac:dyDescent="0.35">
      <c r="A14" t="s">
        <v>258</v>
      </c>
      <c r="B14">
        <v>6047</v>
      </c>
      <c r="C14">
        <v>4663.3057851239673</v>
      </c>
      <c r="D14">
        <v>4251.1589403973512</v>
      </c>
      <c r="E14" s="23">
        <v>412.14684472661611</v>
      </c>
    </row>
    <row r="15" spans="1:5" x14ac:dyDescent="0.35">
      <c r="A15" t="s">
        <v>248</v>
      </c>
      <c r="B15">
        <v>1197</v>
      </c>
      <c r="C15">
        <v>15150.44971381848</v>
      </c>
      <c r="D15">
        <v>13816.762530813476</v>
      </c>
      <c r="E15" s="23">
        <v>1333.687183005004</v>
      </c>
    </row>
  </sheetData>
  <phoneticPr fontId="3" type="noConversion"/>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C2CE5-5CA8-4C5B-B31F-ED3E4849B71B}">
  <sheetPr>
    <tabColor rgb="FF00B0F0"/>
  </sheetPr>
  <dimension ref="A1:H12"/>
  <sheetViews>
    <sheetView showGridLines="0" workbookViewId="0">
      <selection sqref="A1:B26"/>
    </sheetView>
  </sheetViews>
  <sheetFormatPr defaultRowHeight="14.5" x14ac:dyDescent="0.35"/>
  <cols>
    <col min="1" max="1" width="21" bestFit="1" customWidth="1"/>
    <col min="2" max="2" width="9.26953125" customWidth="1"/>
    <col min="3" max="3" width="9.54296875" customWidth="1"/>
    <col min="4" max="4" width="10.90625" customWidth="1"/>
  </cols>
  <sheetData>
    <row r="1" spans="1:8" x14ac:dyDescent="0.35">
      <c r="A1" t="s">
        <v>51</v>
      </c>
      <c r="B1" t="s">
        <v>275</v>
      </c>
      <c r="C1" t="s">
        <v>276</v>
      </c>
      <c r="D1" t="s">
        <v>277</v>
      </c>
    </row>
    <row r="2" spans="1:8" x14ac:dyDescent="0.35">
      <c r="A2" t="s">
        <v>42</v>
      </c>
      <c r="B2" s="2">
        <v>1.7677966687943955E-2</v>
      </c>
      <c r="C2" s="2">
        <v>1.8953160847738681E-2</v>
      </c>
      <c r="D2" s="2">
        <v>1.3550830469197113E-2</v>
      </c>
      <c r="F2" s="7"/>
      <c r="H2" s="7"/>
    </row>
    <row r="3" spans="1:8" x14ac:dyDescent="0.35">
      <c r="A3" t="s">
        <v>52</v>
      </c>
      <c r="B3" s="2">
        <v>1.3847452574729401E-2</v>
      </c>
      <c r="C3" s="2">
        <v>1.4989842332806352E-2</v>
      </c>
      <c r="D3" s="2">
        <v>1.5698999569038034E-2</v>
      </c>
    </row>
    <row r="4" spans="1:8" x14ac:dyDescent="0.35">
      <c r="A4" t="s">
        <v>54</v>
      </c>
      <c r="B4" s="2">
        <v>2.0392135622596546E-2</v>
      </c>
      <c r="C4" s="2">
        <v>2.3392337641660998E-2</v>
      </c>
      <c r="D4" s="2">
        <v>1.8501641164095851E-2</v>
      </c>
    </row>
    <row r="5" spans="1:8" x14ac:dyDescent="0.35">
      <c r="A5" t="s">
        <v>56</v>
      </c>
      <c r="B5" s="2">
        <v>1.9134371136683745E-2</v>
      </c>
      <c r="C5" s="2">
        <v>2.0373453426117787E-2</v>
      </c>
      <c r="D5" s="2">
        <v>2.0143782896097067E-2</v>
      </c>
    </row>
    <row r="6" spans="1:8" x14ac:dyDescent="0.35">
      <c r="A6" t="s">
        <v>58</v>
      </c>
      <c r="B6" s="2">
        <v>2.4718665114474195E-2</v>
      </c>
      <c r="C6" s="2">
        <v>2.0153365958922583E-2</v>
      </c>
      <c r="D6" s="2">
        <v>2.2545216383696911E-2</v>
      </c>
    </row>
    <row r="7" spans="1:8" x14ac:dyDescent="0.35">
      <c r="A7" t="s">
        <v>60</v>
      </c>
      <c r="B7" s="2">
        <v>2.0220993147530349E-2</v>
      </c>
      <c r="C7" s="2">
        <v>1.7612336912722442E-2</v>
      </c>
      <c r="D7" s="2">
        <v>1.842356076713085E-2</v>
      </c>
    </row>
    <row r="8" spans="1:8" x14ac:dyDescent="0.35">
      <c r="A8" t="s">
        <v>62</v>
      </c>
      <c r="B8" s="2">
        <v>2.2847858197932055E-2</v>
      </c>
      <c r="C8" s="2">
        <v>2.2131843627057349E-2</v>
      </c>
      <c r="D8" s="2">
        <v>2.3554809577900977E-2</v>
      </c>
    </row>
    <row r="9" spans="1:8" x14ac:dyDescent="0.35">
      <c r="A9" t="s">
        <v>64</v>
      </c>
      <c r="B9" s="2">
        <v>1.0681780677591743E-2</v>
      </c>
      <c r="C9" s="2">
        <v>1.0057606064586343E-2</v>
      </c>
      <c r="D9" s="2">
        <v>1.3226581660705129E-2</v>
      </c>
      <c r="F9" s="7"/>
    </row>
    <row r="10" spans="1:8" x14ac:dyDescent="0.35">
      <c r="A10" t="s">
        <v>65</v>
      </c>
      <c r="B10" s="2">
        <v>1.1156750588639009E-2</v>
      </c>
      <c r="C10" s="2">
        <v>1.2900240607070146E-2</v>
      </c>
      <c r="D10" s="2">
        <v>1.4858834958178978E-2</v>
      </c>
      <c r="F10" s="7"/>
    </row>
    <row r="11" spans="1:8" x14ac:dyDescent="0.35">
      <c r="A11" t="s">
        <v>66</v>
      </c>
      <c r="B11" s="2">
        <v>1.1259980718364522E-2</v>
      </c>
      <c r="C11" s="2">
        <v>1.0756761792379593E-2</v>
      </c>
      <c r="D11" s="2">
        <v>1.739517471389114E-2</v>
      </c>
      <c r="F11" s="7"/>
    </row>
    <row r="12" spans="1:8" x14ac:dyDescent="0.35">
      <c r="A12" t="s">
        <v>67</v>
      </c>
      <c r="B12" s="2">
        <v>1.5847332239309959E-2</v>
      </c>
      <c r="C12" s="2">
        <v>1.6682879626891061E-2</v>
      </c>
      <c r="D12" s="2">
        <v>1.6685630559887931E-2</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FB2A5-D5AD-49BB-9CA2-42306C87D1B2}">
  <sheetPr>
    <tabColor rgb="FF00B0F0"/>
  </sheetPr>
  <dimension ref="A1:D11"/>
  <sheetViews>
    <sheetView showGridLines="0" workbookViewId="0">
      <selection sqref="A1:B26"/>
    </sheetView>
  </sheetViews>
  <sheetFormatPr defaultRowHeight="14.5" x14ac:dyDescent="0.35"/>
  <cols>
    <col min="1" max="1" width="19.90625" bestFit="1" customWidth="1"/>
    <col min="2" max="3" width="21" bestFit="1" customWidth="1"/>
    <col min="4" max="4" width="42.08984375" bestFit="1" customWidth="1"/>
    <col min="5" max="5" width="11.81640625" bestFit="1" customWidth="1"/>
    <col min="6" max="6" width="42" bestFit="1" customWidth="1"/>
  </cols>
  <sheetData>
    <row r="1" spans="1:4" x14ac:dyDescent="0.35">
      <c r="A1" t="s">
        <v>51</v>
      </c>
      <c r="B1" t="s">
        <v>308</v>
      </c>
      <c r="C1" t="s">
        <v>309</v>
      </c>
      <c r="D1" t="s">
        <v>287</v>
      </c>
    </row>
    <row r="2" spans="1:4" x14ac:dyDescent="0.35">
      <c r="A2" t="s">
        <v>42</v>
      </c>
      <c r="B2" s="2">
        <v>1.8539324553437132E-2</v>
      </c>
      <c r="C2" s="2">
        <v>2.0386136891727358E-2</v>
      </c>
      <c r="D2" s="2">
        <v>0.16430589795521369</v>
      </c>
    </row>
    <row r="3" spans="1:4" x14ac:dyDescent="0.35">
      <c r="A3" t="s">
        <v>52</v>
      </c>
      <c r="B3" s="2">
        <v>2.5282781882201857E-2</v>
      </c>
      <c r="C3" s="2">
        <v>2.4354537525999063E-2</v>
      </c>
      <c r="D3" s="2">
        <v>0.15049409122928872</v>
      </c>
    </row>
    <row r="4" spans="1:4" x14ac:dyDescent="0.35">
      <c r="A4" t="s">
        <v>54</v>
      </c>
      <c r="B4" s="2">
        <v>3.041489875435878E-2</v>
      </c>
      <c r="C4" s="2">
        <v>2.8752784225548351E-2</v>
      </c>
      <c r="D4" s="2">
        <v>0.19740969506153777</v>
      </c>
    </row>
    <row r="5" spans="1:4" x14ac:dyDescent="0.35">
      <c r="A5" t="s">
        <v>56</v>
      </c>
      <c r="B5" s="2">
        <v>2.962820124859385E-2</v>
      </c>
      <c r="C5" s="2">
        <v>2.7899784869128721E-2</v>
      </c>
      <c r="D5" s="2">
        <v>0.1829776063086094</v>
      </c>
    </row>
    <row r="6" spans="1:4" x14ac:dyDescent="0.35">
      <c r="A6" t="s">
        <v>58</v>
      </c>
      <c r="B6" s="2">
        <v>2.9215016890952905E-2</v>
      </c>
      <c r="C6" s="2">
        <v>2.7590510013187557E-2</v>
      </c>
      <c r="D6" s="2">
        <v>0.18526373663256515</v>
      </c>
    </row>
    <row r="7" spans="1:4" x14ac:dyDescent="0.35">
      <c r="A7" t="s">
        <v>60</v>
      </c>
      <c r="B7" s="2">
        <v>3.2006612639485364E-2</v>
      </c>
      <c r="C7" s="2">
        <v>3.0866948301575135E-2</v>
      </c>
      <c r="D7" s="2">
        <v>0.21154342947670493</v>
      </c>
    </row>
    <row r="8" spans="1:4" x14ac:dyDescent="0.35">
      <c r="A8" t="s">
        <v>62</v>
      </c>
      <c r="B8" s="2">
        <v>3.4905524730502249E-2</v>
      </c>
      <c r="C8" s="2">
        <v>3.2602147766719908E-2</v>
      </c>
      <c r="D8" s="2">
        <v>0.26190659485244305</v>
      </c>
    </row>
    <row r="9" spans="1:4" x14ac:dyDescent="0.35">
      <c r="A9" t="s">
        <v>64</v>
      </c>
      <c r="B9" s="2">
        <v>3.2197426792595109E-2</v>
      </c>
      <c r="C9" s="2">
        <v>3.1335877787939392E-2</v>
      </c>
      <c r="D9" s="2">
        <v>0.20689360708579879</v>
      </c>
    </row>
    <row r="10" spans="1:4" x14ac:dyDescent="0.35">
      <c r="A10" t="s">
        <v>65</v>
      </c>
      <c r="B10" s="2">
        <v>3.2014944486318156E-2</v>
      </c>
      <c r="C10" s="2">
        <v>2.9011755426780091E-2</v>
      </c>
      <c r="D10" s="2">
        <v>0.13534123150192029</v>
      </c>
    </row>
    <row r="11" spans="1:4" x14ac:dyDescent="0.35">
      <c r="A11" t="s">
        <v>66</v>
      </c>
      <c r="B11" s="2">
        <v>2.4291880651564322E-2</v>
      </c>
      <c r="C11" s="2">
        <v>2.2616129073662863E-2</v>
      </c>
      <c r="D11" s="2">
        <v>0.11690734108045152</v>
      </c>
    </row>
  </sheetData>
  <phoneticPr fontId="3" type="noConversion"/>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8270-9B16-41C4-9235-DCC501E31303}">
  <sheetPr>
    <tabColor rgb="FF00B0F0"/>
  </sheetPr>
  <dimension ref="A1:G34"/>
  <sheetViews>
    <sheetView showGridLines="0" workbookViewId="0">
      <selection sqref="A1:B26"/>
    </sheetView>
  </sheetViews>
  <sheetFormatPr defaultRowHeight="14.5" x14ac:dyDescent="0.35"/>
  <cols>
    <col min="1" max="1" width="19.90625" bestFit="1" customWidth="1"/>
    <col min="2" max="2" width="6.81640625" bestFit="1" customWidth="1"/>
    <col min="3" max="3" width="8" bestFit="1" customWidth="1"/>
    <col min="4" max="4" width="29.6328125" bestFit="1" customWidth="1"/>
    <col min="5" max="5" width="19.08984375" bestFit="1" customWidth="1"/>
    <col min="6" max="6" width="16.54296875" bestFit="1" customWidth="1"/>
    <col min="7" max="7" width="12.81640625" bestFit="1" customWidth="1"/>
  </cols>
  <sheetData>
    <row r="1" spans="1:7" x14ac:dyDescent="0.35">
      <c r="A1" t="s">
        <v>51</v>
      </c>
      <c r="B1" t="s">
        <v>21</v>
      </c>
      <c r="C1" t="s">
        <v>74</v>
      </c>
      <c r="D1" t="s">
        <v>77</v>
      </c>
      <c r="E1" t="s">
        <v>75</v>
      </c>
      <c r="F1" t="s">
        <v>76</v>
      </c>
      <c r="G1" t="s">
        <v>78</v>
      </c>
    </row>
    <row r="2" spans="1:7" x14ac:dyDescent="0.35">
      <c r="A2" t="s">
        <v>42</v>
      </c>
      <c r="B2">
        <v>2024</v>
      </c>
      <c r="C2" s="5">
        <v>8060.9076823504029</v>
      </c>
      <c r="D2" s="5">
        <v>3997.7118350429196</v>
      </c>
      <c r="E2" s="5">
        <v>1694.6280424421911</v>
      </c>
      <c r="F2" s="5">
        <v>1375.4519125790234</v>
      </c>
      <c r="G2" s="5">
        <v>993.11589228626906</v>
      </c>
    </row>
    <row r="3" spans="1:7" x14ac:dyDescent="0.35">
      <c r="A3" t="s">
        <v>42</v>
      </c>
      <c r="B3">
        <v>2023</v>
      </c>
      <c r="C3" s="5">
        <v>7727.8555302036739</v>
      </c>
      <c r="D3" s="5">
        <v>3829.7221872885266</v>
      </c>
      <c r="E3" s="5">
        <v>1460.2324787553223</v>
      </c>
      <c r="F3" s="5">
        <v>1196.8014708084056</v>
      </c>
      <c r="G3" s="5">
        <v>1241.0993933514189</v>
      </c>
    </row>
    <row r="4" spans="1:7" x14ac:dyDescent="0.35">
      <c r="A4" t="s">
        <v>42</v>
      </c>
      <c r="B4">
        <v>2022</v>
      </c>
      <c r="C4" s="5">
        <v>6659.7648984698108</v>
      </c>
      <c r="D4" s="5">
        <v>3083.2936839338413</v>
      </c>
      <c r="E4" s="5">
        <v>1283.6723218355621</v>
      </c>
      <c r="F4" s="5">
        <v>1031.7749732990408</v>
      </c>
      <c r="G4" s="5">
        <v>1261.0239194013661</v>
      </c>
    </row>
    <row r="5" spans="1:7" x14ac:dyDescent="0.35">
      <c r="A5" t="s">
        <v>52</v>
      </c>
      <c r="B5">
        <v>2024</v>
      </c>
      <c r="C5" s="5">
        <v>6133.8060228482527</v>
      </c>
      <c r="D5" s="5">
        <v>2943.4839702573627</v>
      </c>
      <c r="E5" s="5">
        <v>1307.9424026153256</v>
      </c>
      <c r="F5" s="5">
        <v>1203.9411503943659</v>
      </c>
      <c r="G5" s="5">
        <v>678.43849958119904</v>
      </c>
    </row>
    <row r="6" spans="1:7" x14ac:dyDescent="0.35">
      <c r="A6" t="s">
        <v>52</v>
      </c>
      <c r="B6">
        <v>2023</v>
      </c>
      <c r="C6" s="5">
        <v>5444.9577140696092</v>
      </c>
      <c r="D6" s="5">
        <v>2618.8686732564629</v>
      </c>
      <c r="E6" s="5">
        <v>1153.0682766968637</v>
      </c>
      <c r="F6" s="5">
        <v>1120.7043260684006</v>
      </c>
      <c r="G6" s="5">
        <v>552.3164380478828</v>
      </c>
    </row>
    <row r="7" spans="1:7" x14ac:dyDescent="0.35">
      <c r="A7" t="s">
        <v>52</v>
      </c>
      <c r="B7">
        <v>2022</v>
      </c>
      <c r="C7" s="5">
        <v>4981.1871201675094</v>
      </c>
      <c r="D7" s="5">
        <v>2370.698636433277</v>
      </c>
      <c r="E7" s="5">
        <v>1112.4419079720137</v>
      </c>
      <c r="F7" s="5">
        <v>1012.1176140135846</v>
      </c>
      <c r="G7" s="5">
        <v>485.92896174863387</v>
      </c>
    </row>
    <row r="8" spans="1:7" x14ac:dyDescent="0.35">
      <c r="A8" t="s">
        <v>54</v>
      </c>
      <c r="B8">
        <v>2024</v>
      </c>
      <c r="C8" s="5">
        <v>5819.9544625611034</v>
      </c>
      <c r="D8" s="5">
        <v>3309.3740220781042</v>
      </c>
      <c r="E8" s="5">
        <v>1284.8715707538856</v>
      </c>
      <c r="F8" s="5">
        <v>785.90569505742542</v>
      </c>
      <c r="G8" s="5">
        <v>439.803174671688</v>
      </c>
    </row>
    <row r="9" spans="1:7" x14ac:dyDescent="0.35">
      <c r="A9" t="s">
        <v>54</v>
      </c>
      <c r="B9">
        <v>2023</v>
      </c>
      <c r="C9" s="5">
        <v>5072.738166204198</v>
      </c>
      <c r="D9" s="5">
        <v>2669.8187143881651</v>
      </c>
      <c r="E9" s="5">
        <v>1372.6113782366488</v>
      </c>
      <c r="F9" s="5">
        <v>634.68725130343478</v>
      </c>
      <c r="G9" s="5">
        <v>395.62082227594993</v>
      </c>
    </row>
    <row r="10" spans="1:7" x14ac:dyDescent="0.35">
      <c r="A10" t="s">
        <v>54</v>
      </c>
      <c r="B10">
        <v>2022</v>
      </c>
      <c r="C10" s="5">
        <v>4300.8401810930873</v>
      </c>
      <c r="D10" s="5">
        <v>2246.2213139183377</v>
      </c>
      <c r="E10" s="5">
        <v>1211.2267779338924</v>
      </c>
      <c r="F10" s="5">
        <v>532.79118945232119</v>
      </c>
      <c r="G10" s="5">
        <v>310.60089978853551</v>
      </c>
    </row>
    <row r="11" spans="1:7" x14ac:dyDescent="0.35">
      <c r="A11" t="s">
        <v>56</v>
      </c>
      <c r="B11">
        <v>2024</v>
      </c>
      <c r="C11" s="5">
        <v>5096.0030288279513</v>
      </c>
      <c r="D11" s="5">
        <v>2943.161399270437</v>
      </c>
      <c r="E11" s="5">
        <v>1186.5193117829822</v>
      </c>
      <c r="F11" s="5">
        <v>587.45440231729378</v>
      </c>
      <c r="G11" s="5">
        <v>378.86791545723884</v>
      </c>
    </row>
    <row r="12" spans="1:7" x14ac:dyDescent="0.35">
      <c r="A12" t="s">
        <v>56</v>
      </c>
      <c r="B12">
        <v>2023</v>
      </c>
      <c r="C12" s="5">
        <v>4621.0525672446356</v>
      </c>
      <c r="D12" s="5">
        <v>2596.0982526479197</v>
      </c>
      <c r="E12" s="5">
        <v>1117.3396732653298</v>
      </c>
      <c r="F12" s="5">
        <v>523.60667159681941</v>
      </c>
      <c r="G12" s="5">
        <v>384.0079697345663</v>
      </c>
    </row>
    <row r="13" spans="1:7" x14ac:dyDescent="0.35">
      <c r="A13" t="s">
        <v>56</v>
      </c>
      <c r="B13">
        <v>2022</v>
      </c>
      <c r="C13" s="5">
        <v>4076.7557782121958</v>
      </c>
      <c r="D13" s="5">
        <v>2283.4576872065322</v>
      </c>
      <c r="E13" s="5">
        <v>1073.3677375557079</v>
      </c>
      <c r="F13" s="5">
        <v>431.3686049946885</v>
      </c>
      <c r="G13" s="5">
        <v>288.56174845526715</v>
      </c>
    </row>
    <row r="14" spans="1:7" x14ac:dyDescent="0.35">
      <c r="A14" t="s">
        <v>58</v>
      </c>
      <c r="B14">
        <v>2024</v>
      </c>
      <c r="C14" s="5">
        <v>5414.0042598509053</v>
      </c>
      <c r="D14" s="5">
        <v>2740.8210355494703</v>
      </c>
      <c r="E14" s="5">
        <v>1207.553628480146</v>
      </c>
      <c r="F14" s="5">
        <v>652.55591054313095</v>
      </c>
      <c r="G14" s="5">
        <v>813.07368527815811</v>
      </c>
    </row>
    <row r="15" spans="1:7" x14ac:dyDescent="0.35">
      <c r="A15" t="s">
        <v>58</v>
      </c>
      <c r="B15">
        <v>2023</v>
      </c>
      <c r="C15" s="5">
        <v>4788.5837009819779</v>
      </c>
      <c r="D15" s="5">
        <v>2230.9135368015213</v>
      </c>
      <c r="E15" s="5">
        <v>1184.9455966258265</v>
      </c>
      <c r="F15" s="5">
        <v>576.22294386296301</v>
      </c>
      <c r="G15" s="5">
        <v>796.50162369166674</v>
      </c>
    </row>
    <row r="16" spans="1:7" x14ac:dyDescent="0.35">
      <c r="A16" t="s">
        <v>58</v>
      </c>
      <c r="B16">
        <v>2022</v>
      </c>
      <c r="C16" s="5">
        <v>4240.8224357964391</v>
      </c>
      <c r="D16" s="5">
        <v>1850.7037445512315</v>
      </c>
      <c r="E16" s="5">
        <v>1088.8477495929835</v>
      </c>
      <c r="F16" s="5">
        <v>527.32261961031463</v>
      </c>
      <c r="G16" s="5">
        <v>773.94832204190959</v>
      </c>
    </row>
    <row r="17" spans="1:7" x14ac:dyDescent="0.35">
      <c r="A17" t="s">
        <v>60</v>
      </c>
      <c r="B17">
        <v>2024</v>
      </c>
      <c r="C17" s="5">
        <v>4878.3633041221228</v>
      </c>
      <c r="D17" s="5">
        <v>2863.4755697922228</v>
      </c>
      <c r="E17" s="5">
        <v>960.97069764009882</v>
      </c>
      <c r="F17" s="5">
        <v>760.84135230976904</v>
      </c>
      <c r="G17" s="5">
        <v>293.07568438003221</v>
      </c>
    </row>
    <row r="18" spans="1:7" x14ac:dyDescent="0.35">
      <c r="A18" t="s">
        <v>60</v>
      </c>
      <c r="B18">
        <v>2023</v>
      </c>
      <c r="C18" s="5">
        <v>4310.3516474822991</v>
      </c>
      <c r="D18" s="5">
        <v>2393.5674133846674</v>
      </c>
      <c r="E18" s="5">
        <v>933.48979690500994</v>
      </c>
      <c r="F18" s="5">
        <v>701.6072676450035</v>
      </c>
      <c r="G18" s="5">
        <v>281.68716954761811</v>
      </c>
    </row>
    <row r="19" spans="1:7" x14ac:dyDescent="0.35">
      <c r="A19" t="s">
        <v>60</v>
      </c>
      <c r="B19">
        <v>2022</v>
      </c>
      <c r="C19" s="5">
        <v>3831.1595447627342</v>
      </c>
      <c r="D19" s="5">
        <v>2014.4408802745165</v>
      </c>
      <c r="E19" s="5">
        <v>875.98819163427618</v>
      </c>
      <c r="F19" s="5">
        <v>635.38275323471726</v>
      </c>
      <c r="G19" s="5">
        <v>305.34771961922416</v>
      </c>
    </row>
    <row r="20" spans="1:7" x14ac:dyDescent="0.35">
      <c r="A20" t="s">
        <v>62</v>
      </c>
      <c r="B20">
        <v>2024</v>
      </c>
      <c r="C20" s="5">
        <v>4963.0707470395055</v>
      </c>
      <c r="D20" s="5">
        <v>2658.6876628343675</v>
      </c>
      <c r="E20" s="5">
        <v>1295.0141770142575</v>
      </c>
      <c r="F20" s="5">
        <v>510.6370741863314</v>
      </c>
      <c r="G20" s="5">
        <v>498.73183300454929</v>
      </c>
    </row>
    <row r="21" spans="1:7" x14ac:dyDescent="0.35">
      <c r="A21" t="s">
        <v>62</v>
      </c>
      <c r="B21">
        <v>2023</v>
      </c>
      <c r="C21" s="5">
        <v>4611.0160069180947</v>
      </c>
      <c r="D21" s="5">
        <v>2458.5590832347975</v>
      </c>
      <c r="E21" s="5">
        <v>1156.3512933189795</v>
      </c>
      <c r="F21" s="5">
        <v>466.13604409697098</v>
      </c>
      <c r="G21" s="5">
        <v>529.9695862673467</v>
      </c>
    </row>
    <row r="22" spans="1:7" x14ac:dyDescent="0.35">
      <c r="A22" t="s">
        <v>62</v>
      </c>
      <c r="B22">
        <v>2022</v>
      </c>
      <c r="C22" s="5">
        <v>4157.0948282602285</v>
      </c>
      <c r="D22" s="5">
        <v>2145.6254623531745</v>
      </c>
      <c r="E22" s="5">
        <v>1101.4741172437436</v>
      </c>
      <c r="F22" s="5">
        <v>379.81824633575712</v>
      </c>
      <c r="G22" s="5">
        <v>530.17700232755351</v>
      </c>
    </row>
    <row r="23" spans="1:7" x14ac:dyDescent="0.35">
      <c r="A23" t="s">
        <v>64</v>
      </c>
      <c r="B23">
        <v>2024</v>
      </c>
      <c r="C23" s="5">
        <v>4366.1711090541585</v>
      </c>
      <c r="D23" s="5">
        <v>2893.9620051507768</v>
      </c>
      <c r="E23" s="5">
        <v>895.35989320638998</v>
      </c>
      <c r="F23" s="5">
        <v>358.57717664393522</v>
      </c>
      <c r="G23" s="5">
        <v>218.27203405305679</v>
      </c>
    </row>
    <row r="24" spans="1:7" x14ac:dyDescent="0.35">
      <c r="A24" t="s">
        <v>64</v>
      </c>
      <c r="B24">
        <v>2023</v>
      </c>
      <c r="C24" s="5">
        <v>4064.6844791660028</v>
      </c>
      <c r="D24" s="5">
        <v>2637.9682790525771</v>
      </c>
      <c r="E24" s="5">
        <v>902.07161109022434</v>
      </c>
      <c r="F24" s="5">
        <v>311.75484767190676</v>
      </c>
      <c r="G24" s="5">
        <v>212.88974135129453</v>
      </c>
    </row>
    <row r="25" spans="1:7" x14ac:dyDescent="0.35">
      <c r="A25" t="s">
        <v>64</v>
      </c>
      <c r="B25">
        <v>2022</v>
      </c>
      <c r="C25" s="5">
        <v>3641.4745351657234</v>
      </c>
      <c r="D25" s="5">
        <v>2266.9037995149556</v>
      </c>
      <c r="E25" s="5">
        <v>876.57235246564267</v>
      </c>
      <c r="F25" s="5">
        <v>292.52061438965239</v>
      </c>
      <c r="G25" s="5">
        <v>205.47776879547291</v>
      </c>
    </row>
    <row r="26" spans="1:7" x14ac:dyDescent="0.35">
      <c r="A26" t="s">
        <v>65</v>
      </c>
      <c r="B26">
        <v>2024</v>
      </c>
      <c r="C26" s="5">
        <v>5303.9969214876455</v>
      </c>
      <c r="D26" s="5">
        <v>2888.6488088256174</v>
      </c>
      <c r="E26" s="5">
        <v>1236.2573027210674</v>
      </c>
      <c r="F26" s="5">
        <v>787.99627121364585</v>
      </c>
      <c r="G26" s="5">
        <v>391.09453872731501</v>
      </c>
    </row>
    <row r="27" spans="1:7" x14ac:dyDescent="0.35">
      <c r="A27" t="s">
        <v>65</v>
      </c>
      <c r="B27">
        <v>2023</v>
      </c>
      <c r="C27" s="5">
        <v>4930.7437693895436</v>
      </c>
      <c r="D27" s="5">
        <v>2596.4420836673075</v>
      </c>
      <c r="E27" s="5">
        <v>1206.1448500126669</v>
      </c>
      <c r="F27" s="5">
        <v>706.72420022675647</v>
      </c>
      <c r="G27" s="5">
        <v>421.4326354828126</v>
      </c>
    </row>
    <row r="28" spans="1:7" x14ac:dyDescent="0.35">
      <c r="A28" t="s">
        <v>65</v>
      </c>
      <c r="B28">
        <v>2022</v>
      </c>
      <c r="C28" s="5">
        <v>4132.4274999164745</v>
      </c>
      <c r="D28" s="5">
        <v>2172.6429120310045</v>
      </c>
      <c r="E28" s="5">
        <v>1048.4029935518358</v>
      </c>
      <c r="F28" s="5">
        <v>589.64159232902341</v>
      </c>
      <c r="G28" s="5">
        <v>321.74000200461063</v>
      </c>
    </row>
    <row r="29" spans="1:7" x14ac:dyDescent="0.35">
      <c r="A29" t="s">
        <v>66</v>
      </c>
      <c r="B29">
        <v>2024</v>
      </c>
      <c r="C29" s="5">
        <v>5064.7381133287618</v>
      </c>
      <c r="D29" s="5">
        <v>2880.030639412415</v>
      </c>
      <c r="E29" s="5">
        <v>1323.0295954485648</v>
      </c>
      <c r="F29" s="5">
        <v>414.91694618953193</v>
      </c>
      <c r="G29" s="5">
        <v>446.76093227825032</v>
      </c>
    </row>
    <row r="30" spans="1:7" x14ac:dyDescent="0.35">
      <c r="A30" t="s">
        <v>66</v>
      </c>
      <c r="B30">
        <v>2023</v>
      </c>
      <c r="C30" s="5">
        <v>4548.1350314136453</v>
      </c>
      <c r="D30" s="5">
        <v>2379.0936989961497</v>
      </c>
      <c r="E30" s="5">
        <v>1331.5352670947577</v>
      </c>
      <c r="F30" s="5">
        <v>365.60190057281852</v>
      </c>
      <c r="G30" s="5">
        <v>471.90416474991963</v>
      </c>
    </row>
    <row r="31" spans="1:7" x14ac:dyDescent="0.35">
      <c r="A31" t="s">
        <v>66</v>
      </c>
      <c r="B31">
        <v>2022</v>
      </c>
      <c r="C31" s="5">
        <v>4044.9683639650498</v>
      </c>
      <c r="D31" s="5">
        <v>1868.1706337250175</v>
      </c>
      <c r="E31" s="5">
        <v>1321.0429848347896</v>
      </c>
      <c r="F31" s="5">
        <v>371.92427437983326</v>
      </c>
      <c r="G31" s="5">
        <v>483.83047102540928</v>
      </c>
    </row>
    <row r="32" spans="1:7" x14ac:dyDescent="0.35">
      <c r="A32" t="s">
        <v>67</v>
      </c>
      <c r="B32">
        <v>2024</v>
      </c>
      <c r="C32" s="5">
        <v>5759.4587060554068</v>
      </c>
      <c r="D32" s="5">
        <v>3046.1798826012364</v>
      </c>
      <c r="E32" s="5">
        <v>1274.4550634125724</v>
      </c>
      <c r="F32" s="5">
        <v>892.31124297539964</v>
      </c>
      <c r="G32" s="5">
        <v>546.51251706619882</v>
      </c>
    </row>
    <row r="33" spans="1:7" x14ac:dyDescent="0.35">
      <c r="A33" t="s">
        <v>67</v>
      </c>
      <c r="B33">
        <v>2023</v>
      </c>
      <c r="C33" s="5">
        <v>5251.1288934283921</v>
      </c>
      <c r="D33" s="5">
        <v>2711.1667324910154</v>
      </c>
      <c r="E33" s="5">
        <v>1201.0661440002918</v>
      </c>
      <c r="F33" s="5">
        <v>795.29586232586064</v>
      </c>
      <c r="G33" s="5">
        <v>543.60015461122362</v>
      </c>
    </row>
    <row r="34" spans="1:7" x14ac:dyDescent="0.35">
      <c r="A34" t="s">
        <v>67</v>
      </c>
      <c r="B34">
        <v>2022</v>
      </c>
      <c r="C34" s="5">
        <v>4598.5946089432491</v>
      </c>
      <c r="D34" s="5">
        <v>2302.3942816496765</v>
      </c>
      <c r="E34" s="5">
        <v>1104.0336673283941</v>
      </c>
      <c r="F34" s="5">
        <v>701.29106248005121</v>
      </c>
      <c r="G34" s="5">
        <v>490.87559748512712</v>
      </c>
    </row>
  </sheetData>
  <phoneticPr fontId="3" type="noConversion"/>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C452-ED87-4982-9CB9-999C746D92D5}">
  <dimension ref="A1:D12"/>
  <sheetViews>
    <sheetView tabSelected="1" workbookViewId="0"/>
  </sheetViews>
  <sheetFormatPr defaultRowHeight="14.5" x14ac:dyDescent="0.35"/>
  <cols>
    <col min="1" max="1" width="67.26953125" bestFit="1" customWidth="1"/>
    <col min="2" max="2" width="16.1796875" customWidth="1"/>
  </cols>
  <sheetData>
    <row r="1" spans="1:4" ht="23" x14ac:dyDescent="0.5">
      <c r="A1" s="49" t="s">
        <v>356</v>
      </c>
    </row>
    <row r="2" spans="1:4" x14ac:dyDescent="0.35">
      <c r="A2" t="s">
        <v>380</v>
      </c>
    </row>
    <row r="3" spans="1:4" x14ac:dyDescent="0.35">
      <c r="A3" s="60" t="s">
        <v>362</v>
      </c>
    </row>
    <row r="4" spans="1:4" x14ac:dyDescent="0.35">
      <c r="A4" s="52" t="s">
        <v>355</v>
      </c>
    </row>
    <row r="5" spans="1:4" x14ac:dyDescent="0.35">
      <c r="A5" s="55" t="s">
        <v>357</v>
      </c>
      <c r="B5" s="55" t="s">
        <v>358</v>
      </c>
      <c r="C5" s="55" t="s">
        <v>359</v>
      </c>
    </row>
    <row r="6" spans="1:4" x14ac:dyDescent="0.35">
      <c r="A6" s="53">
        <v>1</v>
      </c>
      <c r="B6" s="56" t="s">
        <v>360</v>
      </c>
      <c r="C6" s="54" t="s">
        <v>361</v>
      </c>
    </row>
    <row r="7" spans="1:4" x14ac:dyDescent="0.35">
      <c r="A7" s="57"/>
      <c r="B7" s="58"/>
      <c r="C7" s="59"/>
    </row>
    <row r="12" spans="1:4" x14ac:dyDescent="0.35">
      <c r="D12" s="1"/>
    </row>
  </sheetData>
  <hyperlinks>
    <hyperlink ref="A3" r:id="rId1" display="https://www.gov.uk/government/publications/value-for-money-metrics-technical-note" xr:uid="{20D97ABF-6B67-4A82-8C2D-E3D42395E41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0CF4-F1D3-4B83-9006-005B5181E910}">
  <dimension ref="A1:B27"/>
  <sheetViews>
    <sheetView workbookViewId="0"/>
  </sheetViews>
  <sheetFormatPr defaultRowHeight="14" x14ac:dyDescent="0.3"/>
  <cols>
    <col min="1" max="1" width="121" style="34" customWidth="1"/>
    <col min="2" max="16384" width="8.7265625" style="34"/>
  </cols>
  <sheetData>
    <row r="1" spans="1:2" ht="23" x14ac:dyDescent="0.3">
      <c r="A1" s="24" t="s">
        <v>310</v>
      </c>
      <c r="B1" s="25"/>
    </row>
    <row r="2" spans="1:2" x14ac:dyDescent="0.3">
      <c r="A2" s="85" t="s">
        <v>311</v>
      </c>
      <c r="B2" s="85" t="s">
        <v>312</v>
      </c>
    </row>
    <row r="3" spans="1:2" x14ac:dyDescent="0.3">
      <c r="A3" s="84" t="str">
        <f>_xlfn.CONCAT("Table 1: Reinvestment with component breakdown and average property values (", MIN(Table_1_Sector_Summary[Year]), " - ", MAX(Table_1_Sector_Summary[Year]), ")")</f>
        <v>Table 1: Reinvestment with component breakdown and average property values (2022 - 2024)</v>
      </c>
      <c r="B3" s="83" t="s">
        <v>313</v>
      </c>
    </row>
    <row r="4" spans="1:2" x14ac:dyDescent="0.3">
      <c r="A4" s="84" t="str">
        <f>_xlfn.CONCAT("Table 2: New supply social and non-social (", MIN(Table_1_Sector_Summary[Year]), " - ", MAX(Table_1_Sector_Summary[Year]), ")")</f>
        <v>Table 2: New supply social and non-social (2022 - 2024)</v>
      </c>
      <c r="B4" s="83" t="s">
        <v>313</v>
      </c>
    </row>
    <row r="5" spans="1:2" x14ac:dyDescent="0.3">
      <c r="A5" s="84" t="str">
        <f>_xlfn.CONCAT("Table 3: Summary of sector metrics (", MIN(Table_1_Sector_Summary[Year]), " - ", MAX(Table_1_Sector_Summary[Year]), ")")</f>
        <v>Table 3: Summary of sector metrics (2022 - 2024)</v>
      </c>
      <c r="B5" s="83" t="s">
        <v>313</v>
      </c>
    </row>
    <row r="6" spans="1:2" x14ac:dyDescent="0.3">
      <c r="A6" s="84" t="str">
        <f>_xlfn.CONCAT("Table 4: Social Housing Lettings (SHL) turnover, operating cost, and operating margin (", Table_4_OM_SHL[[#Headers],[2020]], " - ", Table_4_OM_SHL[[#Headers],[2024]], ")")</f>
        <v>Table 4: Social Housing Lettings (SHL) turnover, operating cost, and operating margin (2020 - 2024)</v>
      </c>
      <c r="B6" s="83" t="s">
        <v>313</v>
      </c>
    </row>
    <row r="7" spans="1:2" x14ac:dyDescent="0.3">
      <c r="A7" s="84" t="str">
        <f>_xlfn.CONCAT("Table 5: Headline social housing cost (HSHC) per unit by expenditure component (weighted average) (", Table_5_HSHC[[#Headers],[2022]], " - ", Table_5_HSHC[[#Headers],[2024]], ")")</f>
        <v>Table 5: Headline social housing cost (HSHC) per unit by expenditure component (weighted average) (2022 - 2024)</v>
      </c>
      <c r="B7" s="83" t="s">
        <v>313</v>
      </c>
    </row>
    <row r="8" spans="1:2" x14ac:dyDescent="0.3">
      <c r="A8" s="84" t="str">
        <f>_xlfn.CONCAT("Table 6: Percentage of total sector homes owned by size (", MIN(Table_1_Sector_Summary[Year]), " - ", MAX(Table_1_Sector_Summary[Year]), ")")</f>
        <v>Table 6: Percentage of total sector homes owned by size (2022 - 2024)</v>
      </c>
      <c r="B8" s="83" t="s">
        <v>313</v>
      </c>
    </row>
    <row r="9" spans="1:2" x14ac:dyDescent="0.3">
      <c r="A9" s="84" t="str">
        <f>_xlfn.CONCAT("Table 7: Summary of sub-sector reinvestment (", MIN(Table_1_Sector_Summary[Year]), " - ", MAX(Table_1_Sector_Summary[Year]), ")")</f>
        <v>Table 7: Summary of sub-sector reinvestment (2022 - 2024)</v>
      </c>
      <c r="B9" s="83" t="s">
        <v>313</v>
      </c>
    </row>
    <row r="10" spans="1:2" x14ac:dyDescent="0.3">
      <c r="A10" s="84" t="str">
        <f>_xlfn.CONCAT("Table 8: Summary of sub-sector metrics (", MIN(Table_1_Sector_Summary[Year]), " - ", MAX(Table_1_Sector_Summary[Year]), ")")</f>
        <v>Table 8: Summary of sub-sector metrics (2022 - 2024)</v>
      </c>
      <c r="B10" s="83" t="s">
        <v>313</v>
      </c>
    </row>
    <row r="11" spans="1:2" x14ac:dyDescent="0.3">
      <c r="A11" s="84" t="str">
        <f>_xlfn.CONCAT("Table 9: Summary of sub-sector headline social housing cost (HSHC) (", MIN(Table_1_Sector_Summary[Year]), " - ", MAX(Table_1_Sector_Summary[Year]), ")")</f>
        <v>Table 9: Summary of sub-sector headline social housing cost (HSHC) (2022 - 2024)</v>
      </c>
      <c r="B11" s="83" t="s">
        <v>313</v>
      </c>
    </row>
    <row r="12" spans="1:2" x14ac:dyDescent="0.3">
      <c r="A12" s="84" t="str">
        <f>_xlfn.CONCAT("Table 10: General needs providers: Headline social housing costs per unit by total social homes owned (", year-1, " - ", year, ")")</f>
        <v>Table 10: General needs providers: Headline social housing costs per unit by total social homes owned (2023 - 2024)</v>
      </c>
      <c r="B12" s="83" t="s">
        <v>313</v>
      </c>
    </row>
    <row r="13" spans="1:2" x14ac:dyDescent="0.3">
      <c r="A13" s="84" t="str">
        <f>_xlfn.CONCAT("Table 11: Summary of metrics by region (medians) (", MIN(Table_1_Sector_Summary[Year]), " - ", MAX(Table_1_Sector_Summary[Year]), ")")</f>
        <v>Table 11: Summary of metrics by region (medians) (2022 - 2024)</v>
      </c>
      <c r="B13" s="83" t="s">
        <v>313</v>
      </c>
    </row>
    <row r="14" spans="1:2" x14ac:dyDescent="0.3">
      <c r="A14" s="84" t="str">
        <f>_xlfn.CONCAT("Table 12: Reinvestment with component breakdown and average property values by region ",(MAX(Table_1_Sector_Summary[Year])))</f>
        <v>Table 12: Reinvestment with component breakdown and average property values by region 2024</v>
      </c>
      <c r="B14" s="83" t="s">
        <v>313</v>
      </c>
    </row>
    <row r="15" spans="1:2" x14ac:dyDescent="0.3">
      <c r="A15" s="84" t="str">
        <f>_xlfn.CONCAT("Table 13: New supply % (weighted average) and number of new units ",(MAX(Table_1_Sector_Summary[Year])))</f>
        <v>Table 13: New supply % (weighted average) and number of new units 2024</v>
      </c>
      <c r="B15" s="83" t="s">
        <v>313</v>
      </c>
    </row>
    <row r="16" spans="1:2" x14ac:dyDescent="0.3">
      <c r="A16" s="84" t="str">
        <f>_xlfn.CONCAT("Table 14: New supply % (weighted average) (", MIN(Table_1_Sector_Summary[Year]), " - ", MAX(Table_1_Sector_Summary[Year]), ")")</f>
        <v>Table 14: New supply % (weighted average) (2022 - 2024)</v>
      </c>
      <c r="B16" s="83" t="s">
        <v>313</v>
      </c>
    </row>
    <row r="17" spans="1:2" x14ac:dyDescent="0.3">
      <c r="A17" s="84" t="str">
        <f>_xlfn.CONCAT("Table 15: Headline social housing cost (HSHC) by region ",(MAX(Table_1_Sector_Summary[Year])))</f>
        <v>Table 15: Headline social housing cost (HSHC) by region 2024</v>
      </c>
      <c r="B17" s="83" t="s">
        <v>313</v>
      </c>
    </row>
    <row r="18" spans="1:2" x14ac:dyDescent="0.3">
      <c r="A18" s="84" t="str">
        <f>_xlfn.CONCAT("Table 16: Summary of sector trends (", MIN(Table_1_Sector_Summary[Year]), " - ", MAX(Table_1_Sector_Summary[Year]), ") by region (medians)")</f>
        <v>Table 16: Summary of sector trends (2022 - 2024) by region (medians)</v>
      </c>
      <c r="B18" s="83" t="s">
        <v>313</v>
      </c>
    </row>
    <row r="19" spans="1:2" x14ac:dyDescent="0.3">
      <c r="A19" s="84" t="str">
        <f>_xlfn.CONCAT("Table 17: Return on capital employed by region")</f>
        <v>Table 17: Return on capital employed by region</v>
      </c>
      <c r="B19" s="83" t="s">
        <v>313</v>
      </c>
    </row>
    <row r="20" spans="1:2" x14ac:dyDescent="0.3">
      <c r="A20" s="84" t="str">
        <f>_xlfn.CONCAT("Table 18: SH providers: Headline social housing costs per unit by total social homes owned (", year-1, " - ", year, ")")</f>
        <v>Table 18: SH providers: Headline social housing costs per unit by total social homes owned (2023 - 2024)</v>
      </c>
      <c r="B20" s="83" t="s">
        <v>313</v>
      </c>
    </row>
    <row r="21" spans="1:2" x14ac:dyDescent="0.3">
      <c r="A21" s="84" t="str">
        <f>_xlfn.CONCAT("Table 19: HOP providers: Headline social housing costs per unit by total social homes owned (", year-1, " - ", year, ")")</f>
        <v>Table 19: HOP providers: Headline social housing costs per unit by total social homes owned (2023 - 2024)</v>
      </c>
      <c r="B21" s="83" t="s">
        <v>313</v>
      </c>
    </row>
    <row r="22" spans="1:2" x14ac:dyDescent="0.3">
      <c r="A22" s="84" t="str">
        <f>_xlfn.CONCAT("Table 20: Summary of stock characteristics by size groupings (", MIN(Table_1_Sector_Summary[Year]), " - ", MAX(Table_1_Sector_Summary[Year]), ")")</f>
        <v>Table 20: Summary of stock characteristics by size groupings (2022 - 2024)</v>
      </c>
      <c r="B22" s="83" t="s">
        <v>313</v>
      </c>
    </row>
    <row r="24" spans="1:2" x14ac:dyDescent="0.3">
      <c r="A24" s="26"/>
    </row>
    <row r="25" spans="1:2" x14ac:dyDescent="0.3">
      <c r="A25" s="26"/>
    </row>
    <row r="26" spans="1:2" x14ac:dyDescent="0.3">
      <c r="A26" s="26"/>
    </row>
    <row r="27" spans="1:2" x14ac:dyDescent="0.3">
      <c r="A27" s="26"/>
    </row>
  </sheetData>
  <hyperlinks>
    <hyperlink ref="B3" location="Table_1_Reinvestment!A1" display="Go to" xr:uid="{5B96EDD9-E551-4701-B9AD-5B589DB8CE35}"/>
    <hyperlink ref="B4" location="Table_2_New_Supply!A1" display="Go to" xr:uid="{2B12E74D-4E93-4D28-B8EC-4454CBF73988}"/>
    <hyperlink ref="B5" location="Table_3_Summary_of_sector!A1" display="Go to" xr:uid="{E7461CE0-7819-4D61-867A-D6FCE0321856}"/>
    <hyperlink ref="B6" location="Table_4_Social_Housing_Lettings!A1" display="Go to" xr:uid="{4D5E2369-FD70-42CC-9F38-B449F385CAE3}"/>
    <hyperlink ref="B7" location="Table_5_HSHC!A1" display="Go to" xr:uid="{C803CC7B-CB7C-4E5A-B8B4-80A3B92F66F1}"/>
    <hyperlink ref="B8" location="Table_6_Homes_by_size_group!A1" display="Go to" xr:uid="{9D020241-3E24-444F-853B-1D2CA46816EF}"/>
    <hyperlink ref="B9" location="'Table_7_Sub-sector_Reinvest'!A1" display="Go to" xr:uid="{209A4BAB-1B59-4AB6-B3B2-7C0010FE33A4}"/>
    <hyperlink ref="B22" location="Table_20_Size_groups!A1" display="Go to" xr:uid="{0A333FC3-CEA1-428F-85EE-B4BE7FBE18A8}"/>
    <hyperlink ref="B14" location="Table_12_Region_Reinvestment!A1" display="Go to" xr:uid="{6A41B3BD-9206-49E1-BB6F-1E9AC838DFAE}"/>
    <hyperlink ref="B15" location="Table_13_Regional_New_supply!A1" display="Go to" xr:uid="{34C817E6-6AAC-42B2-8B9F-4A25CBFA1C93}"/>
    <hyperlink ref="B16" location="Table_14_Regional_New_supply_3y!A1" display="Go to" xr:uid="{9ABD936E-40FA-493A-A087-D25EDE699E3C}"/>
    <hyperlink ref="B17" location="Table_15_HSHC_Region!A1" display="Go to" xr:uid="{43BE3B0C-AACA-4262-BCFC-86F3C2A8C522}"/>
    <hyperlink ref="B21" location="Table_19_HSHC_HOP!A1" display="Go to" xr:uid="{37947515-87A0-4ED6-A395-B90D4DFFFF1F}"/>
    <hyperlink ref="B20" location="Table_18_HSHC_SH!A1" display="Go to" xr:uid="{29397713-CA9A-4B60-AC92-54008262B510}"/>
    <hyperlink ref="B19" location="Table_17_ROCE_Region!A1" display="Go to" xr:uid="{DD17E4A5-855D-49BE-BC16-000A7B21E95F}"/>
    <hyperlink ref="B18" location="'Table_16_Region_(3_years)'!A1" display="Go to" xr:uid="{2D07FCD7-8F62-4638-82C9-28FAC03DC908}"/>
    <hyperlink ref="B10" location="'Table_8_Sub-sector_3_years'!A1" display="Go to" xr:uid="{4F8C65FF-A46A-415E-B2DA-8E93A128F4C4}"/>
    <hyperlink ref="B11" location="'Table_9_Sub-sector_HSHC'!A1" display="Go to" xr:uid="{BFCE4205-A04F-455A-81A6-76779000E2F4}"/>
    <hyperlink ref="B12" location="Table_10_HSHC_General_needs!A1" display="Go to" xr:uid="{079FBEB2-EC41-4F86-BA9E-F25FBA67B1D2}"/>
    <hyperlink ref="B13" location="Table_11_Region!A1" display="Go to" xr:uid="{153A5F33-51B6-4A2B-BC37-BFDF2716257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AB818-B138-485D-80E2-9C49C09FD012}">
  <dimension ref="A1:B153"/>
  <sheetViews>
    <sheetView workbookViewId="0"/>
  </sheetViews>
  <sheetFormatPr defaultRowHeight="14.5" x14ac:dyDescent="0.35"/>
  <cols>
    <col min="1" max="1" width="35.7265625" style="4" customWidth="1"/>
    <col min="2" max="2" width="150.54296875" style="4" customWidth="1"/>
    <col min="3" max="16384" width="8.7265625" style="4"/>
  </cols>
  <sheetData>
    <row r="1" spans="1:2" ht="23" x14ac:dyDescent="0.5">
      <c r="A1" s="93" t="s">
        <v>554</v>
      </c>
    </row>
    <row r="2" spans="1:2" ht="18" x14ac:dyDescent="0.4">
      <c r="A2" s="94" t="str">
        <f>Introduction!A1</f>
        <v>Value for Money Metrics &amp; Reporting 2024</v>
      </c>
    </row>
    <row r="3" spans="1:2" ht="15.5" x14ac:dyDescent="0.35">
      <c r="A3" s="95" t="s">
        <v>555</v>
      </c>
    </row>
    <row r="4" spans="1:2" ht="15" thickBot="1" x14ac:dyDescent="0.4">
      <c r="A4" s="31" t="s">
        <v>314</v>
      </c>
    </row>
    <row r="5" spans="1:2" ht="16" thickBot="1" x14ac:dyDescent="0.4">
      <c r="A5" s="100" t="s">
        <v>409</v>
      </c>
      <c r="B5" s="101" t="s">
        <v>410</v>
      </c>
    </row>
    <row r="6" spans="1:2" ht="62.5" thickBot="1" x14ac:dyDescent="0.4">
      <c r="A6" s="89" t="s">
        <v>411</v>
      </c>
      <c r="B6" s="92" t="s">
        <v>412</v>
      </c>
    </row>
    <row r="7" spans="1:2" ht="15.5" x14ac:dyDescent="0.35">
      <c r="A7" s="88" t="s">
        <v>413</v>
      </c>
      <c r="B7" s="86" t="s">
        <v>415</v>
      </c>
    </row>
    <row r="8" spans="1:2" ht="15.5" x14ac:dyDescent="0.35">
      <c r="A8" s="88" t="s">
        <v>414</v>
      </c>
      <c r="B8" s="86"/>
    </row>
    <row r="9" spans="1:2" ht="31" x14ac:dyDescent="0.35">
      <c r="A9" s="90"/>
      <c r="B9" s="86" t="s">
        <v>416</v>
      </c>
    </row>
    <row r="10" spans="1:2" ht="15.5" x14ac:dyDescent="0.35">
      <c r="A10" s="90"/>
      <c r="B10" s="86"/>
    </row>
    <row r="11" spans="1:2" ht="31" x14ac:dyDescent="0.35">
      <c r="A11" s="90"/>
      <c r="B11" s="86" t="s">
        <v>417</v>
      </c>
    </row>
    <row r="12" spans="1:2" ht="15.5" x14ac:dyDescent="0.35">
      <c r="A12" s="90"/>
      <c r="B12" s="86"/>
    </row>
    <row r="13" spans="1:2" ht="46.5" x14ac:dyDescent="0.35">
      <c r="A13" s="90"/>
      <c r="B13" s="86" t="s">
        <v>418</v>
      </c>
    </row>
    <row r="14" spans="1:2" ht="15.5" x14ac:dyDescent="0.35">
      <c r="A14" s="90"/>
      <c r="B14" s="86"/>
    </row>
    <row r="15" spans="1:2" ht="15.5" x14ac:dyDescent="0.35">
      <c r="A15" s="90"/>
      <c r="B15" s="86"/>
    </row>
    <row r="16" spans="1:2" ht="15.5" x14ac:dyDescent="0.35">
      <c r="A16" s="90"/>
      <c r="B16" s="86"/>
    </row>
    <row r="17" spans="1:2" ht="16" thickBot="1" x14ac:dyDescent="0.4">
      <c r="A17" s="87"/>
      <c r="B17" s="91"/>
    </row>
    <row r="18" spans="1:2" x14ac:dyDescent="0.35">
      <c r="A18" s="102" t="s">
        <v>419</v>
      </c>
      <c r="B18" s="114" t="s">
        <v>420</v>
      </c>
    </row>
    <row r="19" spans="1:2" ht="15" thickBot="1" x14ac:dyDescent="0.4">
      <c r="A19" s="104"/>
      <c r="B19" s="115"/>
    </row>
    <row r="20" spans="1:2" ht="31" x14ac:dyDescent="0.35">
      <c r="A20" s="107" t="s">
        <v>421</v>
      </c>
      <c r="B20" s="86" t="s">
        <v>422</v>
      </c>
    </row>
    <row r="21" spans="1:2" ht="31" x14ac:dyDescent="0.35">
      <c r="A21" s="113"/>
      <c r="B21" s="86" t="s">
        <v>423</v>
      </c>
    </row>
    <row r="22" spans="1:2" ht="16" thickBot="1" x14ac:dyDescent="0.4">
      <c r="A22" s="108"/>
      <c r="B22" s="97"/>
    </row>
    <row r="23" spans="1:2" x14ac:dyDescent="0.35">
      <c r="A23" s="102" t="s">
        <v>424</v>
      </c>
      <c r="B23" s="105" t="s">
        <v>425</v>
      </c>
    </row>
    <row r="24" spans="1:2" ht="15" thickBot="1" x14ac:dyDescent="0.4">
      <c r="A24" s="104"/>
      <c r="B24" s="106"/>
    </row>
    <row r="25" spans="1:2" x14ac:dyDescent="0.35">
      <c r="A25" s="107" t="s">
        <v>426</v>
      </c>
      <c r="B25" s="109" t="s">
        <v>427</v>
      </c>
    </row>
    <row r="26" spans="1:2" ht="15" thickBot="1" x14ac:dyDescent="0.4">
      <c r="A26" s="108"/>
      <c r="B26" s="110"/>
    </row>
    <row r="27" spans="1:2" x14ac:dyDescent="0.35">
      <c r="A27" s="102" t="s">
        <v>428</v>
      </c>
      <c r="B27" s="105" t="s">
        <v>429</v>
      </c>
    </row>
    <row r="28" spans="1:2" ht="15" thickBot="1" x14ac:dyDescent="0.4">
      <c r="A28" s="104"/>
      <c r="B28" s="106"/>
    </row>
    <row r="29" spans="1:2" x14ac:dyDescent="0.35">
      <c r="A29" s="107" t="s">
        <v>430</v>
      </c>
      <c r="B29" s="111" t="s">
        <v>431</v>
      </c>
    </row>
    <row r="30" spans="1:2" ht="15" thickBot="1" x14ac:dyDescent="0.4">
      <c r="A30" s="108"/>
      <c r="B30" s="112"/>
    </row>
    <row r="31" spans="1:2" x14ac:dyDescent="0.35">
      <c r="A31" s="102" t="s">
        <v>432</v>
      </c>
      <c r="B31" s="105" t="s">
        <v>433</v>
      </c>
    </row>
    <row r="32" spans="1:2" ht="15" thickBot="1" x14ac:dyDescent="0.4">
      <c r="A32" s="104"/>
      <c r="B32" s="106"/>
    </row>
    <row r="33" spans="1:2" x14ac:dyDescent="0.35">
      <c r="A33" s="107" t="s">
        <v>434</v>
      </c>
      <c r="B33" s="109" t="s">
        <v>435</v>
      </c>
    </row>
    <row r="34" spans="1:2" ht="15" thickBot="1" x14ac:dyDescent="0.4">
      <c r="A34" s="108"/>
      <c r="B34" s="110"/>
    </row>
    <row r="35" spans="1:2" x14ac:dyDescent="0.35">
      <c r="A35" s="102" t="s">
        <v>436</v>
      </c>
      <c r="B35" s="105" t="s">
        <v>437</v>
      </c>
    </row>
    <row r="36" spans="1:2" ht="15" thickBot="1" x14ac:dyDescent="0.4">
      <c r="A36" s="104"/>
      <c r="B36" s="106"/>
    </row>
    <row r="37" spans="1:2" x14ac:dyDescent="0.35">
      <c r="A37" s="107" t="s">
        <v>438</v>
      </c>
      <c r="B37" s="109" t="s">
        <v>439</v>
      </c>
    </row>
    <row r="38" spans="1:2" ht="15" thickBot="1" x14ac:dyDescent="0.4">
      <c r="A38" s="108"/>
      <c r="B38" s="110"/>
    </row>
    <row r="39" spans="1:2" ht="29" x14ac:dyDescent="0.35">
      <c r="A39" s="102" t="s">
        <v>440</v>
      </c>
      <c r="B39" s="98" t="s">
        <v>441</v>
      </c>
    </row>
    <row r="40" spans="1:2" ht="15.5" x14ac:dyDescent="0.35">
      <c r="A40" s="103"/>
      <c r="B40" s="86"/>
    </row>
    <row r="41" spans="1:2" ht="31" x14ac:dyDescent="0.35">
      <c r="A41" s="103"/>
      <c r="B41" s="99" t="s">
        <v>442</v>
      </c>
    </row>
    <row r="42" spans="1:2" ht="16" thickBot="1" x14ac:dyDescent="0.4">
      <c r="A42" s="104"/>
      <c r="B42" s="97"/>
    </row>
    <row r="43" spans="1:2" x14ac:dyDescent="0.35">
      <c r="A43" s="107" t="s">
        <v>443</v>
      </c>
      <c r="B43" s="109" t="s">
        <v>444</v>
      </c>
    </row>
    <row r="44" spans="1:2" ht="15" thickBot="1" x14ac:dyDescent="0.4">
      <c r="A44" s="108"/>
      <c r="B44" s="110"/>
    </row>
    <row r="45" spans="1:2" x14ac:dyDescent="0.35">
      <c r="A45" s="102" t="s">
        <v>445</v>
      </c>
      <c r="B45" s="105" t="s">
        <v>446</v>
      </c>
    </row>
    <row r="46" spans="1:2" ht="15" thickBot="1" x14ac:dyDescent="0.4">
      <c r="A46" s="104"/>
      <c r="B46" s="106"/>
    </row>
    <row r="47" spans="1:2" x14ac:dyDescent="0.35">
      <c r="A47" s="107" t="s">
        <v>447</v>
      </c>
      <c r="B47" s="109" t="s">
        <v>448</v>
      </c>
    </row>
    <row r="48" spans="1:2" ht="15" thickBot="1" x14ac:dyDescent="0.4">
      <c r="A48" s="108"/>
      <c r="B48" s="110"/>
    </row>
    <row r="49" spans="1:2" x14ac:dyDescent="0.35">
      <c r="A49" s="102" t="s">
        <v>449</v>
      </c>
      <c r="B49" s="105" t="s">
        <v>450</v>
      </c>
    </row>
    <row r="50" spans="1:2" ht="15" thickBot="1" x14ac:dyDescent="0.4">
      <c r="A50" s="104"/>
      <c r="B50" s="106"/>
    </row>
    <row r="51" spans="1:2" x14ac:dyDescent="0.35">
      <c r="A51" s="107" t="s">
        <v>451</v>
      </c>
      <c r="B51" s="109" t="s">
        <v>452</v>
      </c>
    </row>
    <row r="52" spans="1:2" ht="15" thickBot="1" x14ac:dyDescent="0.4">
      <c r="A52" s="108"/>
      <c r="B52" s="110"/>
    </row>
    <row r="53" spans="1:2" ht="15.5" x14ac:dyDescent="0.35">
      <c r="A53" s="102" t="s">
        <v>453</v>
      </c>
      <c r="B53" s="99" t="s">
        <v>454</v>
      </c>
    </row>
    <row r="54" spans="1:2" ht="15.5" x14ac:dyDescent="0.35">
      <c r="A54" s="103"/>
      <c r="B54" s="86"/>
    </row>
    <row r="55" spans="1:2" ht="15.5" x14ac:dyDescent="0.35">
      <c r="A55" s="103"/>
      <c r="B55" s="99" t="s">
        <v>455</v>
      </c>
    </row>
    <row r="56" spans="1:2" ht="16" thickBot="1" x14ac:dyDescent="0.4">
      <c r="A56" s="104"/>
      <c r="B56" s="97"/>
    </row>
    <row r="57" spans="1:2" ht="62.5" thickBot="1" x14ac:dyDescent="0.4">
      <c r="A57" s="96" t="s">
        <v>456</v>
      </c>
      <c r="B57" s="97" t="s">
        <v>457</v>
      </c>
    </row>
    <row r="58" spans="1:2" ht="62" x14ac:dyDescent="0.35">
      <c r="A58" s="102" t="s">
        <v>458</v>
      </c>
      <c r="B58" s="99" t="s">
        <v>459</v>
      </c>
    </row>
    <row r="59" spans="1:2" ht="15.5" x14ac:dyDescent="0.35">
      <c r="A59" s="103"/>
      <c r="B59" s="86"/>
    </row>
    <row r="60" spans="1:2" ht="31" x14ac:dyDescent="0.35">
      <c r="A60" s="103"/>
      <c r="B60" s="99" t="s">
        <v>460</v>
      </c>
    </row>
    <row r="61" spans="1:2" ht="16" thickBot="1" x14ac:dyDescent="0.4">
      <c r="A61" s="104"/>
      <c r="B61" s="97"/>
    </row>
    <row r="62" spans="1:2" x14ac:dyDescent="0.35">
      <c r="A62" s="107" t="s">
        <v>461</v>
      </c>
      <c r="B62" s="109" t="s">
        <v>462</v>
      </c>
    </row>
    <row r="63" spans="1:2" ht="15" thickBot="1" x14ac:dyDescent="0.4">
      <c r="A63" s="108"/>
      <c r="B63" s="110"/>
    </row>
    <row r="64" spans="1:2" x14ac:dyDescent="0.35">
      <c r="A64" s="102" t="s">
        <v>463</v>
      </c>
      <c r="B64" s="105" t="s">
        <v>464</v>
      </c>
    </row>
    <row r="65" spans="1:2" ht="15" thickBot="1" x14ac:dyDescent="0.4">
      <c r="A65" s="104"/>
      <c r="B65" s="106"/>
    </row>
    <row r="66" spans="1:2" ht="15.5" x14ac:dyDescent="0.35">
      <c r="A66" s="107" t="s">
        <v>465</v>
      </c>
      <c r="B66" s="86" t="s">
        <v>466</v>
      </c>
    </row>
    <row r="67" spans="1:2" ht="15.5" x14ac:dyDescent="0.35">
      <c r="A67" s="113"/>
      <c r="B67" s="86" t="s">
        <v>467</v>
      </c>
    </row>
    <row r="68" spans="1:2" ht="16" thickBot="1" x14ac:dyDescent="0.4">
      <c r="A68" s="108"/>
      <c r="B68" s="97" t="s">
        <v>468</v>
      </c>
    </row>
    <row r="69" spans="1:2" ht="15.5" x14ac:dyDescent="0.35">
      <c r="A69" s="102" t="s">
        <v>469</v>
      </c>
      <c r="B69" s="99" t="s">
        <v>470</v>
      </c>
    </row>
    <row r="70" spans="1:2" ht="15.5" x14ac:dyDescent="0.35">
      <c r="A70" s="103"/>
      <c r="B70" s="86"/>
    </row>
    <row r="71" spans="1:2" ht="93" x14ac:dyDescent="0.35">
      <c r="A71" s="103"/>
      <c r="B71" s="99" t="s">
        <v>471</v>
      </c>
    </row>
    <row r="72" spans="1:2" ht="15.5" x14ac:dyDescent="0.35">
      <c r="A72" s="103"/>
      <c r="B72" s="86"/>
    </row>
    <row r="73" spans="1:2" ht="31" x14ac:dyDescent="0.35">
      <c r="A73" s="103"/>
      <c r="B73" s="99" t="s">
        <v>472</v>
      </c>
    </row>
    <row r="74" spans="1:2" ht="15.5" x14ac:dyDescent="0.35">
      <c r="A74" s="103"/>
      <c r="B74" s="86"/>
    </row>
    <row r="75" spans="1:2" ht="15.5" x14ac:dyDescent="0.35">
      <c r="A75" s="103"/>
      <c r="B75" s="99" t="s">
        <v>473</v>
      </c>
    </row>
    <row r="76" spans="1:2" ht="16" thickBot="1" x14ac:dyDescent="0.4">
      <c r="A76" s="104"/>
      <c r="B76" s="97"/>
    </row>
    <row r="77" spans="1:2" ht="15.5" x14ac:dyDescent="0.35">
      <c r="A77" s="107" t="s">
        <v>474</v>
      </c>
      <c r="B77" s="86" t="s">
        <v>475</v>
      </c>
    </row>
    <row r="78" spans="1:2" ht="15.5" x14ac:dyDescent="0.35">
      <c r="A78" s="113"/>
      <c r="B78" s="86"/>
    </row>
    <row r="79" spans="1:2" ht="31" x14ac:dyDescent="0.35">
      <c r="A79" s="113"/>
      <c r="B79" s="86" t="s">
        <v>476</v>
      </c>
    </row>
    <row r="80" spans="1:2" ht="16" thickBot="1" x14ac:dyDescent="0.4">
      <c r="A80" s="108"/>
      <c r="B80" s="97"/>
    </row>
    <row r="81" spans="1:2" x14ac:dyDescent="0.35">
      <c r="A81" s="102" t="s">
        <v>477</v>
      </c>
      <c r="B81" s="111" t="s">
        <v>478</v>
      </c>
    </row>
    <row r="82" spans="1:2" ht="15" thickBot="1" x14ac:dyDescent="0.4">
      <c r="A82" s="104"/>
      <c r="B82" s="112"/>
    </row>
    <row r="83" spans="1:2" ht="77.5" x14ac:dyDescent="0.35">
      <c r="A83" s="107" t="s">
        <v>479</v>
      </c>
      <c r="B83" s="86" t="s">
        <v>480</v>
      </c>
    </row>
    <row r="84" spans="1:2" ht="15.5" x14ac:dyDescent="0.35">
      <c r="A84" s="113"/>
      <c r="B84" s="86"/>
    </row>
    <row r="85" spans="1:2" ht="31" x14ac:dyDescent="0.35">
      <c r="A85" s="113"/>
      <c r="B85" s="86" t="s">
        <v>481</v>
      </c>
    </row>
    <row r="86" spans="1:2" ht="16" thickBot="1" x14ac:dyDescent="0.4">
      <c r="A86" s="108"/>
      <c r="B86" s="97"/>
    </row>
    <row r="87" spans="1:2" x14ac:dyDescent="0.35">
      <c r="A87" s="102" t="s">
        <v>482</v>
      </c>
      <c r="B87" s="105" t="s">
        <v>483</v>
      </c>
    </row>
    <row r="88" spans="1:2" ht="15" thickBot="1" x14ac:dyDescent="0.4">
      <c r="A88" s="104"/>
      <c r="B88" s="106"/>
    </row>
    <row r="89" spans="1:2" x14ac:dyDescent="0.35">
      <c r="A89" s="107" t="s">
        <v>484</v>
      </c>
      <c r="B89" s="109" t="s">
        <v>483</v>
      </c>
    </row>
    <row r="90" spans="1:2" ht="15" thickBot="1" x14ac:dyDescent="0.4">
      <c r="A90" s="108"/>
      <c r="B90" s="110"/>
    </row>
    <row r="91" spans="1:2" x14ac:dyDescent="0.35">
      <c r="A91" s="102" t="s">
        <v>485</v>
      </c>
      <c r="B91" s="105" t="s">
        <v>486</v>
      </c>
    </row>
    <row r="92" spans="1:2" ht="15" thickBot="1" x14ac:dyDescent="0.4">
      <c r="A92" s="104"/>
      <c r="B92" s="106"/>
    </row>
    <row r="93" spans="1:2" x14ac:dyDescent="0.35">
      <c r="A93" s="107" t="s">
        <v>487</v>
      </c>
      <c r="B93" s="109" t="s">
        <v>488</v>
      </c>
    </row>
    <row r="94" spans="1:2" ht="15" thickBot="1" x14ac:dyDescent="0.4">
      <c r="A94" s="108"/>
      <c r="B94" s="110"/>
    </row>
    <row r="95" spans="1:2" x14ac:dyDescent="0.35">
      <c r="A95" s="102" t="s">
        <v>489</v>
      </c>
      <c r="B95" s="105" t="s">
        <v>490</v>
      </c>
    </row>
    <row r="96" spans="1:2" ht="15" thickBot="1" x14ac:dyDescent="0.4">
      <c r="A96" s="104"/>
      <c r="B96" s="106"/>
    </row>
    <row r="97" spans="1:2" ht="16" thickBot="1" x14ac:dyDescent="0.4">
      <c r="A97" s="96" t="s">
        <v>491</v>
      </c>
      <c r="B97" s="97" t="s">
        <v>492</v>
      </c>
    </row>
    <row r="98" spans="1:2" ht="16" thickBot="1" x14ac:dyDescent="0.4">
      <c r="A98" s="89" t="s">
        <v>493</v>
      </c>
      <c r="B98" s="92" t="s">
        <v>494</v>
      </c>
    </row>
    <row r="99" spans="1:2" ht="62" x14ac:dyDescent="0.35">
      <c r="A99" s="107" t="s">
        <v>495</v>
      </c>
      <c r="B99" s="86" t="s">
        <v>496</v>
      </c>
    </row>
    <row r="100" spans="1:2" ht="15.5" x14ac:dyDescent="0.35">
      <c r="A100" s="113"/>
      <c r="B100" s="86"/>
    </row>
    <row r="101" spans="1:2" ht="15.5" x14ac:dyDescent="0.35">
      <c r="A101" s="113"/>
      <c r="B101" s="86" t="s">
        <v>497</v>
      </c>
    </row>
    <row r="102" spans="1:2" ht="16" thickBot="1" x14ac:dyDescent="0.4">
      <c r="A102" s="108"/>
      <c r="B102" s="97"/>
    </row>
    <row r="103" spans="1:2" ht="16" thickBot="1" x14ac:dyDescent="0.4">
      <c r="A103" s="89" t="s">
        <v>498</v>
      </c>
      <c r="B103" s="92" t="s">
        <v>499</v>
      </c>
    </row>
    <row r="104" spans="1:2" ht="31.5" thickBot="1" x14ac:dyDescent="0.4">
      <c r="A104" s="96" t="s">
        <v>500</v>
      </c>
      <c r="B104" s="97" t="s">
        <v>501</v>
      </c>
    </row>
    <row r="105" spans="1:2" ht="16" thickBot="1" x14ac:dyDescent="0.4">
      <c r="A105" s="89" t="s">
        <v>502</v>
      </c>
      <c r="B105" s="92" t="s">
        <v>503</v>
      </c>
    </row>
    <row r="106" spans="1:2" ht="16" thickBot="1" x14ac:dyDescent="0.4">
      <c r="A106" s="96" t="s">
        <v>504</v>
      </c>
      <c r="B106" s="97" t="s">
        <v>505</v>
      </c>
    </row>
    <row r="107" spans="1:2" x14ac:dyDescent="0.35">
      <c r="A107" s="102" t="s">
        <v>506</v>
      </c>
      <c r="B107" s="105" t="s">
        <v>507</v>
      </c>
    </row>
    <row r="108" spans="1:2" ht="15" thickBot="1" x14ac:dyDescent="0.4">
      <c r="A108" s="104"/>
      <c r="B108" s="106"/>
    </row>
    <row r="109" spans="1:2" ht="16" thickBot="1" x14ac:dyDescent="0.4">
      <c r="A109" s="96" t="s">
        <v>508</v>
      </c>
      <c r="B109" s="97" t="s">
        <v>509</v>
      </c>
    </row>
    <row r="110" spans="1:2" ht="31.5" thickBot="1" x14ac:dyDescent="0.4">
      <c r="A110" s="89" t="s">
        <v>510</v>
      </c>
      <c r="B110" s="92" t="s">
        <v>511</v>
      </c>
    </row>
    <row r="111" spans="1:2" ht="31.5" thickBot="1" x14ac:dyDescent="0.4">
      <c r="A111" s="96" t="s">
        <v>512</v>
      </c>
      <c r="B111" s="97" t="s">
        <v>513</v>
      </c>
    </row>
    <row r="112" spans="1:2" x14ac:dyDescent="0.35">
      <c r="A112" s="102" t="s">
        <v>514</v>
      </c>
      <c r="B112" s="105" t="s">
        <v>515</v>
      </c>
    </row>
    <row r="113" spans="1:2" ht="15" thickBot="1" x14ac:dyDescent="0.4">
      <c r="A113" s="104"/>
      <c r="B113" s="106"/>
    </row>
    <row r="114" spans="1:2" x14ac:dyDescent="0.35">
      <c r="A114" s="107" t="s">
        <v>516</v>
      </c>
      <c r="B114" s="109" t="s">
        <v>517</v>
      </c>
    </row>
    <row r="115" spans="1:2" ht="15" thickBot="1" x14ac:dyDescent="0.4">
      <c r="A115" s="108"/>
      <c r="B115" s="110"/>
    </row>
    <row r="116" spans="1:2" x14ac:dyDescent="0.35">
      <c r="A116" s="102" t="s">
        <v>518</v>
      </c>
      <c r="B116" s="111" t="s">
        <v>519</v>
      </c>
    </row>
    <row r="117" spans="1:2" ht="15" thickBot="1" x14ac:dyDescent="0.4">
      <c r="A117" s="104"/>
      <c r="B117" s="112"/>
    </row>
    <row r="118" spans="1:2" x14ac:dyDescent="0.35">
      <c r="A118" s="107" t="s">
        <v>520</v>
      </c>
      <c r="B118" s="111" t="s">
        <v>521</v>
      </c>
    </row>
    <row r="119" spans="1:2" ht="15" thickBot="1" x14ac:dyDescent="0.4">
      <c r="A119" s="108"/>
      <c r="B119" s="112"/>
    </row>
    <row r="120" spans="1:2" x14ac:dyDescent="0.35">
      <c r="A120" s="102" t="s">
        <v>522</v>
      </c>
      <c r="B120" s="105" t="s">
        <v>523</v>
      </c>
    </row>
    <row r="121" spans="1:2" ht="15" thickBot="1" x14ac:dyDescent="0.4">
      <c r="A121" s="104"/>
      <c r="B121" s="106"/>
    </row>
    <row r="122" spans="1:2" x14ac:dyDescent="0.35">
      <c r="A122" s="107" t="s">
        <v>524</v>
      </c>
      <c r="B122" s="109" t="s">
        <v>525</v>
      </c>
    </row>
    <row r="123" spans="1:2" ht="15" thickBot="1" x14ac:dyDescent="0.4">
      <c r="A123" s="108"/>
      <c r="B123" s="110"/>
    </row>
    <row r="124" spans="1:2" x14ac:dyDescent="0.35">
      <c r="A124" s="102" t="s">
        <v>526</v>
      </c>
      <c r="B124" s="105" t="s">
        <v>527</v>
      </c>
    </row>
    <row r="125" spans="1:2" ht="15" thickBot="1" x14ac:dyDescent="0.4">
      <c r="A125" s="104"/>
      <c r="B125" s="106"/>
    </row>
    <row r="126" spans="1:2" x14ac:dyDescent="0.35">
      <c r="A126" s="107" t="s">
        <v>528</v>
      </c>
      <c r="B126" s="109" t="s">
        <v>529</v>
      </c>
    </row>
    <row r="127" spans="1:2" ht="15" thickBot="1" x14ac:dyDescent="0.4">
      <c r="A127" s="108"/>
      <c r="B127" s="110"/>
    </row>
    <row r="128" spans="1:2" ht="16" thickBot="1" x14ac:dyDescent="0.4">
      <c r="A128" s="89" t="s">
        <v>530</v>
      </c>
      <c r="B128" s="92" t="s">
        <v>503</v>
      </c>
    </row>
    <row r="129" spans="1:2" x14ac:dyDescent="0.35">
      <c r="A129" s="107" t="s">
        <v>531</v>
      </c>
      <c r="B129" s="109" t="s">
        <v>532</v>
      </c>
    </row>
    <row r="130" spans="1:2" ht="15" thickBot="1" x14ac:dyDescent="0.4">
      <c r="A130" s="108"/>
      <c r="B130" s="110"/>
    </row>
    <row r="131" spans="1:2" x14ac:dyDescent="0.35">
      <c r="A131" s="102" t="s">
        <v>533</v>
      </c>
      <c r="B131" s="105" t="s">
        <v>534</v>
      </c>
    </row>
    <row r="132" spans="1:2" ht="15" thickBot="1" x14ac:dyDescent="0.4">
      <c r="A132" s="104"/>
      <c r="B132" s="106"/>
    </row>
    <row r="133" spans="1:2" x14ac:dyDescent="0.35">
      <c r="A133" s="107" t="s">
        <v>535</v>
      </c>
      <c r="B133" s="109" t="s">
        <v>536</v>
      </c>
    </row>
    <row r="134" spans="1:2" ht="15" thickBot="1" x14ac:dyDescent="0.4">
      <c r="A134" s="108"/>
      <c r="B134" s="110"/>
    </row>
    <row r="135" spans="1:2" x14ac:dyDescent="0.35">
      <c r="A135" s="102" t="s">
        <v>537</v>
      </c>
      <c r="B135" s="105" t="s">
        <v>538</v>
      </c>
    </row>
    <row r="136" spans="1:2" ht="15" thickBot="1" x14ac:dyDescent="0.4">
      <c r="A136" s="104"/>
      <c r="B136" s="106"/>
    </row>
    <row r="137" spans="1:2" x14ac:dyDescent="0.35">
      <c r="A137" s="107" t="s">
        <v>539</v>
      </c>
      <c r="B137" s="109" t="s">
        <v>540</v>
      </c>
    </row>
    <row r="138" spans="1:2" ht="15" thickBot="1" x14ac:dyDescent="0.4">
      <c r="A138" s="108"/>
      <c r="B138" s="110"/>
    </row>
    <row r="139" spans="1:2" ht="31" x14ac:dyDescent="0.35">
      <c r="A139" s="102" t="s">
        <v>541</v>
      </c>
      <c r="B139" s="99" t="s">
        <v>542</v>
      </c>
    </row>
    <row r="140" spans="1:2" ht="15.5" x14ac:dyDescent="0.35">
      <c r="A140" s="103"/>
      <c r="B140" s="86"/>
    </row>
    <row r="141" spans="1:2" ht="62" x14ac:dyDescent="0.35">
      <c r="A141" s="103"/>
      <c r="B141" s="99" t="s">
        <v>543</v>
      </c>
    </row>
    <row r="142" spans="1:2" ht="16" thickBot="1" x14ac:dyDescent="0.4">
      <c r="A142" s="104"/>
      <c r="B142" s="97"/>
    </row>
    <row r="143" spans="1:2" ht="47" thickBot="1" x14ac:dyDescent="0.4">
      <c r="A143" s="96" t="s">
        <v>544</v>
      </c>
      <c r="B143" s="97" t="s">
        <v>545</v>
      </c>
    </row>
    <row r="144" spans="1:2" x14ac:dyDescent="0.35">
      <c r="A144" s="102" t="s">
        <v>546</v>
      </c>
      <c r="B144" s="105" t="s">
        <v>547</v>
      </c>
    </row>
    <row r="145" spans="1:2" ht="15" thickBot="1" x14ac:dyDescent="0.4">
      <c r="A145" s="104"/>
      <c r="B145" s="106"/>
    </row>
    <row r="146" spans="1:2" ht="15.5" x14ac:dyDescent="0.35">
      <c r="A146" s="88" t="s">
        <v>548</v>
      </c>
      <c r="B146" s="86" t="s">
        <v>550</v>
      </c>
    </row>
    <row r="147" spans="1:2" ht="31" x14ac:dyDescent="0.35">
      <c r="A147" s="88" t="s">
        <v>549</v>
      </c>
      <c r="B147" s="86"/>
    </row>
    <row r="148" spans="1:2" ht="15.5" x14ac:dyDescent="0.35">
      <c r="A148" s="90"/>
      <c r="B148" s="86" t="s">
        <v>551</v>
      </c>
    </row>
    <row r="149" spans="1:2" ht="15.5" x14ac:dyDescent="0.35">
      <c r="A149" s="90"/>
      <c r="B149" s="86"/>
    </row>
    <row r="150" spans="1:2" ht="31" x14ac:dyDescent="0.35">
      <c r="A150" s="90"/>
      <c r="B150" s="86" t="s">
        <v>552</v>
      </c>
    </row>
    <row r="151" spans="1:2" ht="15.5" x14ac:dyDescent="0.35">
      <c r="A151" s="90"/>
      <c r="B151" s="86"/>
    </row>
    <row r="152" spans="1:2" ht="31.5" thickBot="1" x14ac:dyDescent="0.4">
      <c r="A152" s="87"/>
      <c r="B152" s="97" t="s">
        <v>553</v>
      </c>
    </row>
    <row r="153" spans="1:2" ht="16" x14ac:dyDescent="0.35">
      <c r="A153" s="82"/>
    </row>
  </sheetData>
  <mergeCells count="84">
    <mergeCell ref="A25:A26"/>
    <mergeCell ref="B25:B26"/>
    <mergeCell ref="A18:A19"/>
    <mergeCell ref="B18:B19"/>
    <mergeCell ref="A20:A22"/>
    <mergeCell ref="A23:A24"/>
    <mergeCell ref="B23:B24"/>
    <mergeCell ref="A27:A28"/>
    <mergeCell ref="B27:B28"/>
    <mergeCell ref="A29:A30"/>
    <mergeCell ref="B29:B30"/>
    <mergeCell ref="A31:A32"/>
    <mergeCell ref="B31:B32"/>
    <mergeCell ref="A47:A48"/>
    <mergeCell ref="B47:B48"/>
    <mergeCell ref="A33:A34"/>
    <mergeCell ref="B33:B34"/>
    <mergeCell ref="A35:A36"/>
    <mergeCell ref="B35:B36"/>
    <mergeCell ref="A37:A38"/>
    <mergeCell ref="B37:B38"/>
    <mergeCell ref="A39:A42"/>
    <mergeCell ref="A43:A44"/>
    <mergeCell ref="B43:B44"/>
    <mergeCell ref="A45:A46"/>
    <mergeCell ref="B45:B46"/>
    <mergeCell ref="A69:A76"/>
    <mergeCell ref="A49:A50"/>
    <mergeCell ref="B49:B50"/>
    <mergeCell ref="A51:A52"/>
    <mergeCell ref="B51:B52"/>
    <mergeCell ref="A53:A56"/>
    <mergeCell ref="A58:A61"/>
    <mergeCell ref="A62:A63"/>
    <mergeCell ref="B62:B63"/>
    <mergeCell ref="A64:A65"/>
    <mergeCell ref="B64:B65"/>
    <mergeCell ref="A66:A68"/>
    <mergeCell ref="A77:A80"/>
    <mergeCell ref="A81:A82"/>
    <mergeCell ref="B81:B82"/>
    <mergeCell ref="A83:A86"/>
    <mergeCell ref="A87:A88"/>
    <mergeCell ref="B87:B88"/>
    <mergeCell ref="A112:A113"/>
    <mergeCell ref="B112:B113"/>
    <mergeCell ref="A89:A90"/>
    <mergeCell ref="B89:B90"/>
    <mergeCell ref="A91:A92"/>
    <mergeCell ref="B91:B92"/>
    <mergeCell ref="A93:A94"/>
    <mergeCell ref="B93:B94"/>
    <mergeCell ref="A95:A96"/>
    <mergeCell ref="B95:B96"/>
    <mergeCell ref="A99:A102"/>
    <mergeCell ref="A107:A108"/>
    <mergeCell ref="B107:B108"/>
    <mergeCell ref="A114:A115"/>
    <mergeCell ref="B114:B115"/>
    <mergeCell ref="A116:A117"/>
    <mergeCell ref="B116:B117"/>
    <mergeCell ref="A118:A119"/>
    <mergeCell ref="B118:B119"/>
    <mergeCell ref="A120:A121"/>
    <mergeCell ref="B120:B121"/>
    <mergeCell ref="A122:A123"/>
    <mergeCell ref="B122:B123"/>
    <mergeCell ref="A124:A125"/>
    <mergeCell ref="B124:B125"/>
    <mergeCell ref="A126:A127"/>
    <mergeCell ref="B126:B127"/>
    <mergeCell ref="A129:A130"/>
    <mergeCell ref="B129:B130"/>
    <mergeCell ref="A131:A132"/>
    <mergeCell ref="B131:B132"/>
    <mergeCell ref="A139:A142"/>
    <mergeCell ref="A144:A145"/>
    <mergeCell ref="B144:B145"/>
    <mergeCell ref="A133:A134"/>
    <mergeCell ref="B133:B134"/>
    <mergeCell ref="A135:A136"/>
    <mergeCell ref="B135:B136"/>
    <mergeCell ref="A137:A138"/>
    <mergeCell ref="B137:B138"/>
  </mergeCells>
  <hyperlinks>
    <hyperlink ref="B29" r:id="rId1" display="https://www.gov.uk/government/publications/a-decent-home-definition-and-guidance" xr:uid="{4A15F64B-0A57-42BA-8185-133A2BDD45A8}"/>
    <hyperlink ref="B39" r:id="rId2" display="https://www.gov.uk/government/publications/energy-performance-certificates-for-the-construction-sale-and-let-of-dwellings/a-guide-to-energy-performance-certificates-for-the-marketing-sale-and-let-of-dwellings" xr:uid="{920313CE-A54C-4745-BBA2-CF167A33F253}"/>
    <hyperlink ref="B81" r:id="rId3" display="https://www.london.gov.uk/programmes-strategies/housing-and-land/homes-londoners-affordable-homes-programmes" xr:uid="{E9B48678-40FC-4408-AFC5-7099D2F36C87}"/>
    <hyperlink ref="B116" r:id="rId4" display="https://www.gov.uk/government/publications/direction-on-the-rent-standard-from-1-april-2020" xr:uid="{C0CA8430-3B7D-46C1-A8A5-C5B8BFA8285F}"/>
    <hyperlink ref="B118" r:id="rId5" display="https://www.gov.uk/government/collections/rent-standard-and-guidance" xr:uid="{5D380146-9972-4EA7-80F5-9B3BB9E9BF13}"/>
    <hyperlink ref="A4" location="Contents!A1" display="Go back to contents" xr:uid="{48E12884-CB89-4F77-B41C-20AF25F65644}"/>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070C5-DC56-4D3E-9EE5-012928027F17}">
  <dimension ref="A1:K18"/>
  <sheetViews>
    <sheetView workbookViewId="0"/>
  </sheetViews>
  <sheetFormatPr defaultColWidth="8.36328125" defaultRowHeight="14" x14ac:dyDescent="0.3"/>
  <cols>
    <col min="1" max="1" width="44.08984375" style="29" customWidth="1"/>
    <col min="2" max="16384" width="8.36328125" style="34"/>
  </cols>
  <sheetData>
    <row r="1" spans="1:11" ht="18" x14ac:dyDescent="0.4">
      <c r="A1" s="30" t="str">
        <f>Contents!A3</f>
        <v>Table 1: Reinvestment with component breakdown and average property values (2022 - 2024)</v>
      </c>
    </row>
    <row r="2" spans="1:11" x14ac:dyDescent="0.3">
      <c r="A2" s="50" t="s">
        <v>363</v>
      </c>
    </row>
    <row r="3" spans="1:11" x14ac:dyDescent="0.3">
      <c r="A3" s="31" t="s">
        <v>314</v>
      </c>
    </row>
    <row r="4" spans="1:11" s="33" customFormat="1" x14ac:dyDescent="0.3">
      <c r="A4" s="32" t="s">
        <v>20</v>
      </c>
      <c r="B4" s="32" t="s">
        <v>275</v>
      </c>
      <c r="C4" s="32" t="s">
        <v>276</v>
      </c>
      <c r="D4" s="32" t="s">
        <v>277</v>
      </c>
      <c r="E4" s="32"/>
      <c r="F4" s="32"/>
      <c r="G4" s="32"/>
      <c r="H4" s="32"/>
      <c r="I4" s="32"/>
      <c r="J4" s="32"/>
      <c r="K4" s="32"/>
    </row>
    <row r="5" spans="1:11" s="29" customFormat="1" x14ac:dyDescent="0.3">
      <c r="A5" s="32" t="str">
        <f>'Table 2 Reinvestment'!A2</f>
        <v>Reinvestment (median) (%)</v>
      </c>
      <c r="B5" s="40">
        <f>'Table 2 Reinvestment'!B2</f>
        <v>6.4921002579891904E-2</v>
      </c>
      <c r="C5" s="40">
        <f>'Table 2 Reinvestment'!C2</f>
        <v>6.7325251006994574E-2</v>
      </c>
      <c r="D5" s="40">
        <f>'Table 2 Reinvestment'!D2</f>
        <v>7.6505322742245183E-2</v>
      </c>
      <c r="E5" s="32"/>
      <c r="F5" s="35"/>
      <c r="G5" s="35"/>
      <c r="H5" s="36"/>
      <c r="I5" s="35"/>
      <c r="J5" s="35"/>
      <c r="K5" s="35"/>
    </row>
    <row r="6" spans="1:11" x14ac:dyDescent="0.3">
      <c r="A6" s="32" t="str">
        <f>'Table 2 Reinvestment'!A3</f>
        <v>Works to Existing (weighted average) (%)</v>
      </c>
      <c r="B6" s="40">
        <f>'Table 2 Reinvestment'!B3</f>
        <v>1.2479910424950537E-2</v>
      </c>
      <c r="C6" s="40">
        <f>'Table 2 Reinvestment'!C3</f>
        <v>1.5287702041462178E-2</v>
      </c>
      <c r="D6" s="40">
        <f>'Table 2 Reinvestment'!D3</f>
        <v>1.7130357080108446E-2</v>
      </c>
      <c r="E6" s="32"/>
      <c r="F6" s="35"/>
      <c r="G6" s="35"/>
      <c r="H6" s="36"/>
      <c r="I6" s="35"/>
      <c r="J6" s="35"/>
      <c r="K6" s="35"/>
    </row>
    <row r="7" spans="1:11" x14ac:dyDescent="0.3">
      <c r="A7" s="32" t="str">
        <f>'Table 2 Reinvestment'!A4</f>
        <v>Development &amp; Other (weighted average) (%)</v>
      </c>
      <c r="B7" s="40">
        <f>'Table 2 Reinvestment'!B4</f>
        <v>5.0275823681875602E-2</v>
      </c>
      <c r="C7" s="40">
        <f>'Table 2 Reinvestment'!C4</f>
        <v>5.3500320441440895E-2</v>
      </c>
      <c r="D7" s="40">
        <f>'Table 2 Reinvestment'!D4</f>
        <v>5.9408972131214023E-2</v>
      </c>
      <c r="E7" s="32"/>
      <c r="F7" s="35"/>
      <c r="G7" s="35"/>
      <c r="H7" s="36"/>
      <c r="I7" s="35"/>
      <c r="J7" s="35"/>
      <c r="K7" s="35"/>
    </row>
    <row r="8" spans="1:11" x14ac:dyDescent="0.3">
      <c r="A8" s="32" t="str">
        <f>'Table 2 Reinvestment'!A5</f>
        <v>Reinvestment (weighted average) (%)</v>
      </c>
      <c r="B8" s="40">
        <f>'Table 2 Reinvestment'!B5</f>
        <v>6.2755734106826139E-2</v>
      </c>
      <c r="C8" s="40">
        <f>'Table 2 Reinvestment'!C5</f>
        <v>6.8788022482903069E-2</v>
      </c>
      <c r="D8" s="40">
        <f>'Table 2 Reinvestment'!D5</f>
        <v>7.6539329211322477E-2</v>
      </c>
      <c r="E8" s="32"/>
      <c r="F8" s="35"/>
      <c r="G8" s="35"/>
      <c r="H8" s="36"/>
      <c r="I8" s="35"/>
      <c r="J8" s="35"/>
      <c r="K8" s="35"/>
    </row>
    <row r="9" spans="1:11" x14ac:dyDescent="0.3">
      <c r="A9" s="32" t="str">
        <f>'Table 2 Reinvestment'!A6</f>
        <v>Total reinvestment spend (£bn)</v>
      </c>
      <c r="B9" s="41">
        <f>'Table 2 Reinvestment'!B6</f>
        <v>10.798337999999999</v>
      </c>
      <c r="C9" s="41">
        <f>'Table 2 Reinvestment'!C6</f>
        <v>12.479203999999999</v>
      </c>
      <c r="D9" s="41">
        <f>'Table 2 Reinvestment'!D6</f>
        <v>14.641664</v>
      </c>
      <c r="E9" s="32"/>
      <c r="F9" s="35"/>
      <c r="G9" s="35"/>
      <c r="H9" s="36"/>
      <c r="I9" s="35"/>
      <c r="J9" s="35"/>
      <c r="K9" s="35"/>
    </row>
    <row r="10" spans="1:11" x14ac:dyDescent="0.3">
      <c r="A10" s="32" t="str">
        <f>'Table 2 Reinvestment'!A7</f>
        <v>Housing properties at cost or valuation (£bn)</v>
      </c>
      <c r="B10" s="41">
        <f>'Table 2 Reinvestment'!B7</f>
        <v>172.069344</v>
      </c>
      <c r="C10" s="41">
        <f>'Table 2 Reinvestment'!C7</f>
        <v>181.41536199999999</v>
      </c>
      <c r="D10" s="41">
        <f>'Table 2 Reinvestment'!D7</f>
        <v>191.29595399999999</v>
      </c>
      <c r="E10" s="32"/>
      <c r="F10" s="35"/>
      <c r="G10" s="35"/>
      <c r="H10" s="36"/>
      <c r="I10" s="35"/>
      <c r="J10" s="35"/>
      <c r="K10" s="35"/>
    </row>
    <row r="11" spans="1:11" x14ac:dyDescent="0.3">
      <c r="A11" s="32"/>
      <c r="C11" s="35"/>
      <c r="D11" s="35"/>
      <c r="E11" s="35"/>
      <c r="F11" s="35"/>
      <c r="G11" s="35"/>
      <c r="H11" s="36"/>
      <c r="I11" s="35"/>
      <c r="J11" s="35"/>
      <c r="K11" s="35"/>
    </row>
    <row r="12" spans="1:11" x14ac:dyDescent="0.3">
      <c r="A12" s="32"/>
      <c r="C12" s="35"/>
      <c r="D12" s="35"/>
      <c r="E12" s="35"/>
      <c r="F12" s="35"/>
      <c r="G12" s="35"/>
      <c r="H12" s="36"/>
      <c r="I12" s="35"/>
      <c r="J12" s="35"/>
      <c r="K12" s="35"/>
    </row>
    <row r="13" spans="1:11" x14ac:dyDescent="0.3">
      <c r="A13" s="32"/>
      <c r="C13" s="35"/>
      <c r="D13" s="35"/>
      <c r="E13" s="35"/>
      <c r="F13" s="35"/>
      <c r="G13" s="35"/>
      <c r="H13" s="36"/>
      <c r="I13" s="35"/>
      <c r="J13" s="35"/>
      <c r="K13" s="35"/>
    </row>
    <row r="14" spans="1:11" x14ac:dyDescent="0.3">
      <c r="A14" s="32"/>
      <c r="C14" s="35"/>
      <c r="D14" s="35"/>
      <c r="E14" s="35"/>
      <c r="F14" s="35"/>
      <c r="G14" s="35"/>
      <c r="H14" s="36"/>
      <c r="I14" s="35"/>
      <c r="J14" s="35"/>
      <c r="K14" s="35"/>
    </row>
    <row r="15" spans="1:11" x14ac:dyDescent="0.3">
      <c r="A15" s="32"/>
      <c r="C15" s="35"/>
      <c r="D15" s="35"/>
      <c r="E15" s="35"/>
      <c r="F15" s="35"/>
      <c r="G15" s="35"/>
      <c r="H15" s="36"/>
      <c r="I15" s="35"/>
      <c r="J15" s="35"/>
      <c r="K15" s="35"/>
    </row>
    <row r="16" spans="1:11" x14ac:dyDescent="0.3">
      <c r="A16" s="32"/>
      <c r="C16" s="35"/>
      <c r="D16" s="35"/>
      <c r="E16" s="35"/>
      <c r="F16" s="35"/>
      <c r="G16" s="35"/>
      <c r="H16" s="36"/>
      <c r="I16" s="35"/>
      <c r="J16" s="35"/>
      <c r="K16" s="35"/>
    </row>
    <row r="17" spans="1:1" x14ac:dyDescent="0.3">
      <c r="A17" s="32"/>
    </row>
    <row r="18" spans="1:1" x14ac:dyDescent="0.3">
      <c r="A18" s="32"/>
    </row>
  </sheetData>
  <hyperlinks>
    <hyperlink ref="A3" location="Contents!A1" display="Go back to contents" xr:uid="{E71B7B52-6C99-46FA-9888-C49D5951072F}"/>
  </hyperlinks>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5A233-B94D-4FAA-ABF7-26B89C4E9304}">
  <dimension ref="A1:K10"/>
  <sheetViews>
    <sheetView workbookViewId="0"/>
  </sheetViews>
  <sheetFormatPr defaultRowHeight="14" x14ac:dyDescent="0.3"/>
  <cols>
    <col min="1" max="1" width="32.90625" style="34" customWidth="1"/>
    <col min="2" max="4" width="11" style="34" bestFit="1" customWidth="1"/>
    <col min="5" max="16384" width="8.7265625" style="34"/>
  </cols>
  <sheetData>
    <row r="1" spans="1:11" ht="18" x14ac:dyDescent="0.4">
      <c r="A1" s="30" t="str">
        <f>Contents!A4</f>
        <v>Table 2: New supply social and non-social (2022 - 2024)</v>
      </c>
    </row>
    <row r="2" spans="1:11" x14ac:dyDescent="0.3">
      <c r="A2" s="50" t="s">
        <v>364</v>
      </c>
    </row>
    <row r="3" spans="1:11" x14ac:dyDescent="0.3">
      <c r="A3" s="31" t="s">
        <v>314</v>
      </c>
    </row>
    <row r="4" spans="1:11" x14ac:dyDescent="0.3">
      <c r="A4" s="29" t="s">
        <v>20</v>
      </c>
      <c r="B4" s="29" t="s">
        <v>275</v>
      </c>
      <c r="C4" s="29" t="s">
        <v>276</v>
      </c>
      <c r="D4" s="29" t="s">
        <v>277</v>
      </c>
      <c r="E4" s="29"/>
      <c r="F4" s="29"/>
      <c r="G4" s="29"/>
      <c r="H4" s="29"/>
      <c r="I4" s="29"/>
      <c r="J4" s="29"/>
      <c r="K4" s="29"/>
    </row>
    <row r="5" spans="1:11" x14ac:dyDescent="0.3">
      <c r="A5" s="29" t="str">
        <f>'Table 3 New_supply'!A2</f>
        <v>New supply (Social) (Weighted average) (%)</v>
      </c>
      <c r="B5" s="35">
        <f>'Table 3 New_supply'!B2</f>
        <v>1.5847332239309959E-2</v>
      </c>
      <c r="C5" s="35">
        <f>'Table 3 New_supply'!C2</f>
        <v>1.6682879626891061E-2</v>
      </c>
      <c r="D5" s="35">
        <f>'Table 3 New_supply'!D2</f>
        <v>1.6685630559887931E-2</v>
      </c>
    </row>
    <row r="6" spans="1:11" x14ac:dyDescent="0.3">
      <c r="A6" s="29" t="str">
        <f>'Table 3 New_supply'!A3</f>
        <v>New supply (Non-social) (Weighted average) (%)</v>
      </c>
      <c r="B6" s="35">
        <f>'Table 3 New_supply'!B3</f>
        <v>1.8462449101069604E-3</v>
      </c>
      <c r="C6" s="35">
        <f>'Table 3 New_supply'!C3</f>
        <v>2.7025527373138324E-3</v>
      </c>
      <c r="D6" s="35">
        <f>'Table 3 New_supply'!D3</f>
        <v>1.7526302383344388E-3</v>
      </c>
    </row>
    <row r="7" spans="1:11" x14ac:dyDescent="0.3">
      <c r="A7" s="29" t="str">
        <f>'Table 3 New_supply'!A4</f>
        <v>Number of new social units</v>
      </c>
      <c r="B7" s="42">
        <f>'Table 3 New_supply'!B4</f>
        <v>45542</v>
      </c>
      <c r="C7" s="42">
        <f>'Table 3 New_supply'!C4</f>
        <v>48791</v>
      </c>
      <c r="D7" s="42">
        <f>'Table 3 New_supply'!D4</f>
        <v>49287</v>
      </c>
    </row>
    <row r="8" spans="1:11" x14ac:dyDescent="0.3">
      <c r="A8" s="29" t="str">
        <f>'Table 3 New_supply'!A5</f>
        <v>Number of new non-social units</v>
      </c>
      <c r="B8" s="42">
        <f>'Table 3 New_supply'!B5</f>
        <v>5552</v>
      </c>
      <c r="C8" s="42">
        <f>'Table 3 New_supply'!C5</f>
        <v>8280</v>
      </c>
      <c r="D8" s="42">
        <f>'Table 3 New_supply'!D5</f>
        <v>5422</v>
      </c>
    </row>
    <row r="9" spans="1:11" x14ac:dyDescent="0.3">
      <c r="A9" s="29" t="str">
        <f>'Table 3 New_supply'!A6</f>
        <v>New supply (Social) (Median) (%)</v>
      </c>
      <c r="B9" s="35">
        <f>'Table 3 New_supply'!B6</f>
        <v>1.4225816112608564E-2</v>
      </c>
      <c r="C9" s="35">
        <f>'Table 3 New_supply'!C6</f>
        <v>1.2784126424634118E-2</v>
      </c>
      <c r="D9" s="35">
        <f>'Table 3 New_supply'!D6</f>
        <v>1.4278187565858799E-2</v>
      </c>
    </row>
    <row r="10" spans="1:11" x14ac:dyDescent="0.3">
      <c r="A10" s="29" t="str">
        <f>'Table 3 New_supply'!A7</f>
        <v>New supply (Non-social) (Median) (%)</v>
      </c>
      <c r="B10" s="35">
        <f>'Table 3 New_supply'!B7</f>
        <v>0</v>
      </c>
      <c r="C10" s="35">
        <f>'Table 3 New_supply'!C7</f>
        <v>0</v>
      </c>
      <c r="D10" s="35">
        <f>'Table 3 New_supply'!D7</f>
        <v>0</v>
      </c>
    </row>
  </sheetData>
  <hyperlinks>
    <hyperlink ref="A3" location="Contents!A1" display="Go back to contents" xr:uid="{B1B7F6B8-3FBC-4DA5-B730-42845CD80FAE}"/>
  </hyperlink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790DB-9361-45E0-BFD5-EBE0764B1077}">
  <dimension ref="A1:M29"/>
  <sheetViews>
    <sheetView workbookViewId="0"/>
  </sheetViews>
  <sheetFormatPr defaultColWidth="17.90625" defaultRowHeight="14.5" x14ac:dyDescent="0.35"/>
  <cols>
    <col min="1" max="1" width="17.90625" style="27"/>
  </cols>
  <sheetData>
    <row r="1" spans="1:13" ht="18" x14ac:dyDescent="0.4">
      <c r="A1" s="30" t="str">
        <f>Contents!A5</f>
        <v>Table 3: Summary of sector metrics (2022 - 2024)</v>
      </c>
    </row>
    <row r="2" spans="1:13" x14ac:dyDescent="0.35">
      <c r="A2" s="50" t="s">
        <v>400</v>
      </c>
    </row>
    <row r="3" spans="1:13" x14ac:dyDescent="0.35">
      <c r="A3" s="31" t="s">
        <v>314</v>
      </c>
    </row>
    <row r="4" spans="1:13" s="4" customFormat="1" ht="42.5" x14ac:dyDescent="0.35">
      <c r="A4" s="32" t="s">
        <v>20</v>
      </c>
      <c r="B4" s="32" t="s">
        <v>21</v>
      </c>
      <c r="C4" s="32" t="s">
        <v>24</v>
      </c>
      <c r="D4" s="32" t="s">
        <v>25</v>
      </c>
      <c r="E4" s="32" t="s">
        <v>26</v>
      </c>
      <c r="F4" s="32" t="s">
        <v>27</v>
      </c>
      <c r="G4" s="32" t="s">
        <v>28</v>
      </c>
      <c r="H4" s="32" t="s">
        <v>29</v>
      </c>
      <c r="I4" s="32" t="s">
        <v>30</v>
      </c>
      <c r="J4" s="32" t="s">
        <v>31</v>
      </c>
      <c r="K4" s="32" t="s">
        <v>32</v>
      </c>
      <c r="L4" s="32"/>
    </row>
    <row r="5" spans="1:13" s="27" customFormat="1" x14ac:dyDescent="0.35">
      <c r="A5" s="32" t="str">
        <f>'Table 1 Sector Summary'!A2</f>
        <v>Upper quartile</v>
      </c>
      <c r="B5" s="33">
        <f>'Table 1 Sector Summary'!B2</f>
        <v>2024</v>
      </c>
      <c r="C5" s="40">
        <f>'Table 1 Sector Summary'!C2</f>
        <v>0.11044303018574651</v>
      </c>
      <c r="D5" s="40">
        <f>'Table 1 Sector Summary'!D2</f>
        <v>2.2255272962697015E-2</v>
      </c>
      <c r="E5" s="40">
        <f>'Table 1 Sector Summary'!E2</f>
        <v>5.5592845043359019E-4</v>
      </c>
      <c r="F5" s="40">
        <f>'Table 1 Sector Summary'!F2</f>
        <v>0.54267899541189279</v>
      </c>
      <c r="G5" s="40">
        <f>'Table 1 Sector Summary'!G2</f>
        <v>1.5251960784313725</v>
      </c>
      <c r="H5" s="38">
        <f>'Table 1 Sector Summary'!H2</f>
        <v>6350.080383169191</v>
      </c>
      <c r="I5" s="40">
        <f>'Table 1 Sector Summary'!I2</f>
        <v>0.25828023434027847</v>
      </c>
      <c r="J5" s="40">
        <f>'Table 1 Sector Summary'!J2</f>
        <v>0.23366785742686919</v>
      </c>
      <c r="K5" s="40">
        <f>'Table 1 Sector Summary'!K2</f>
        <v>3.4019181999675872E-2</v>
      </c>
      <c r="L5" s="32"/>
    </row>
    <row r="6" spans="1:13" x14ac:dyDescent="0.35">
      <c r="A6" s="32" t="str">
        <f>'Table 1 Sector Summary'!A3</f>
        <v>Upper quartile</v>
      </c>
      <c r="B6" s="33">
        <f>'Table 1 Sector Summary'!B3</f>
        <v>2023</v>
      </c>
      <c r="C6" s="40">
        <f>'Table 1 Sector Summary'!C3</f>
        <v>9.3726424724453833E-2</v>
      </c>
      <c r="D6" s="40">
        <f>'Table 1 Sector Summary'!D3</f>
        <v>2.2335343873529385E-2</v>
      </c>
      <c r="E6" s="40">
        <f>'Table 1 Sector Summary'!E3</f>
        <v>7.6979812587672368E-4</v>
      </c>
      <c r="F6" s="40">
        <f>'Table 1 Sector Summary'!F3</f>
        <v>0.53745237267202894</v>
      </c>
      <c r="G6" s="40">
        <f>'Table 1 Sector Summary'!G3</f>
        <v>1.6934675672312474</v>
      </c>
      <c r="H6" s="38">
        <f>'Table 1 Sector Summary'!H3</f>
        <v>5847.4499311948121</v>
      </c>
      <c r="I6" s="40">
        <f>'Table 1 Sector Summary'!I3</f>
        <v>0.25468515235305322</v>
      </c>
      <c r="J6" s="40">
        <f>'Table 1 Sector Summary'!J3</f>
        <v>0.23020812852119121</v>
      </c>
      <c r="K6" s="40">
        <f>'Table 1 Sector Summary'!K3</f>
        <v>3.6311338265847232E-2</v>
      </c>
      <c r="L6" s="32"/>
    </row>
    <row r="7" spans="1:13" x14ac:dyDescent="0.35">
      <c r="A7" s="32" t="str">
        <f>'Table 1 Sector Summary'!A4</f>
        <v>Upper quartile</v>
      </c>
      <c r="B7" s="33">
        <f>'Table 1 Sector Summary'!B4</f>
        <v>2022</v>
      </c>
      <c r="C7" s="40">
        <f>'Table 1 Sector Summary'!C4</f>
        <v>8.6314262106769318E-2</v>
      </c>
      <c r="D7" s="40">
        <f>'Table 1 Sector Summary'!D4</f>
        <v>2.1399999999999999E-2</v>
      </c>
      <c r="E7" s="40">
        <f>'Table 1 Sector Summary'!E4</f>
        <v>8.6136549097832972E-4</v>
      </c>
      <c r="F7" s="40">
        <f>'Table 1 Sector Summary'!F4</f>
        <v>0.53099790866294794</v>
      </c>
      <c r="G7" s="40">
        <f>'Table 1 Sector Summary'!G4</f>
        <v>1.9753086419753085</v>
      </c>
      <c r="H7" s="38">
        <f>'Table 1 Sector Summary'!H4</f>
        <v>5183.0068738387799</v>
      </c>
      <c r="I7" s="40">
        <f>'Table 1 Sector Summary'!I4</f>
        <v>0.28463933534202512</v>
      </c>
      <c r="J7" s="40">
        <f>'Table 1 Sector Summary'!J4</f>
        <v>0.2538627807470995</v>
      </c>
      <c r="K7" s="40">
        <f>'Table 1 Sector Summary'!K4</f>
        <v>3.9114072083156239E-2</v>
      </c>
      <c r="L7" s="32"/>
    </row>
    <row r="8" spans="1:13" x14ac:dyDescent="0.35">
      <c r="A8" s="32" t="str">
        <f>'Table 1 Sector Summary'!A5</f>
        <v>Median</v>
      </c>
      <c r="B8" s="33">
        <f>'Table 1 Sector Summary'!B5</f>
        <v>2024</v>
      </c>
      <c r="C8" s="40">
        <f>'Table 1 Sector Summary'!C5</f>
        <v>7.6505322742245183E-2</v>
      </c>
      <c r="D8" s="40">
        <f>'Table 1 Sector Summary'!D5</f>
        <v>1.4278187565858799E-2</v>
      </c>
      <c r="E8" s="40">
        <f>'Table 1 Sector Summary'!E5</f>
        <v>0</v>
      </c>
      <c r="F8" s="40">
        <f>'Table 1 Sector Summary'!F5</f>
        <v>0.45643582629841761</v>
      </c>
      <c r="G8" s="40">
        <f>'Table 1 Sector Summary'!G5</f>
        <v>1.2168538579118762</v>
      </c>
      <c r="H8" s="38">
        <f>'Table 1 Sector Summary'!H5</f>
        <v>5135.5992211010798</v>
      </c>
      <c r="I8" s="40">
        <f>'Table 1 Sector Summary'!I5</f>
        <v>0.20429080170242334</v>
      </c>
      <c r="J8" s="40">
        <f>'Table 1 Sector Summary'!J5</f>
        <v>0.18511948477487147</v>
      </c>
      <c r="K8" s="40">
        <f>'Table 1 Sector Summary'!K5</f>
        <v>2.8439521798164145E-2</v>
      </c>
      <c r="L8" s="32"/>
    </row>
    <row r="9" spans="1:13" x14ac:dyDescent="0.35">
      <c r="A9" s="32" t="str">
        <f>'Table 1 Sector Summary'!A6</f>
        <v>Median</v>
      </c>
      <c r="B9" s="33">
        <f>'Table 1 Sector Summary'!B6</f>
        <v>2023</v>
      </c>
      <c r="C9" s="40">
        <f>'Table 1 Sector Summary'!C6</f>
        <v>6.7325251006994574E-2</v>
      </c>
      <c r="D9" s="40">
        <f>'Table 1 Sector Summary'!D6</f>
        <v>1.2784126424634118E-2</v>
      </c>
      <c r="E9" s="40">
        <f>'Table 1 Sector Summary'!E6</f>
        <v>0</v>
      </c>
      <c r="F9" s="40">
        <f>'Table 1 Sector Summary'!F6</f>
        <v>0.45280022097921419</v>
      </c>
      <c r="G9" s="40">
        <f>'Table 1 Sector Summary'!G6</f>
        <v>1.2839864739320244</v>
      </c>
      <c r="H9" s="38">
        <f>'Table 1 Sector Summary'!H6</f>
        <v>4585.8213755163106</v>
      </c>
      <c r="I9" s="40">
        <f>'Table 1 Sector Summary'!I6</f>
        <v>0.19779745009397015</v>
      </c>
      <c r="J9" s="40">
        <f>'Table 1 Sector Summary'!J6</f>
        <v>0.18200361890025568</v>
      </c>
      <c r="K9" s="40">
        <f>'Table 1 Sector Summary'!K6</f>
        <v>2.8402087807861236E-2</v>
      </c>
      <c r="L9" s="32"/>
    </row>
    <row r="10" spans="1:13" x14ac:dyDescent="0.35">
      <c r="A10" s="32" t="str">
        <f>'Table 1 Sector Summary'!A7</f>
        <v>Median</v>
      </c>
      <c r="B10" s="33">
        <f>'Table 1 Sector Summary'!B7</f>
        <v>2022</v>
      </c>
      <c r="C10" s="40">
        <f>'Table 1 Sector Summary'!C7</f>
        <v>6.4921002579891904E-2</v>
      </c>
      <c r="D10" s="40">
        <f>'Table 1 Sector Summary'!D7</f>
        <v>1.4225816112608564E-2</v>
      </c>
      <c r="E10" s="40">
        <f>'Table 1 Sector Summary'!E7</f>
        <v>0</v>
      </c>
      <c r="F10" s="40">
        <f>'Table 1 Sector Summary'!F7</f>
        <v>0.44067725058327861</v>
      </c>
      <c r="G10" s="40">
        <f>'Table 1 Sector Summary'!G7</f>
        <v>1.4565894490948024</v>
      </c>
      <c r="H10" s="38">
        <f>'Table 1 Sector Summary'!H7</f>
        <v>4150.0272026662415</v>
      </c>
      <c r="I10" s="40">
        <f>'Table 1 Sector Summary'!I7</f>
        <v>0.23250346341677935</v>
      </c>
      <c r="J10" s="40">
        <f>'Table 1 Sector Summary'!J7</f>
        <v>0.20467033618590819</v>
      </c>
      <c r="K10" s="40">
        <f>'Table 1 Sector Summary'!K7</f>
        <v>3.1729527730601309E-2</v>
      </c>
      <c r="L10" s="32"/>
    </row>
    <row r="11" spans="1:13" x14ac:dyDescent="0.35">
      <c r="A11" s="32" t="str">
        <f>'Table 1 Sector Summary'!A8</f>
        <v>Lower quartile</v>
      </c>
      <c r="B11" s="33">
        <f>'Table 1 Sector Summary'!B8</f>
        <v>2024</v>
      </c>
      <c r="C11" s="40">
        <f>'Table 1 Sector Summary'!C8</f>
        <v>5.2086230628721718E-2</v>
      </c>
      <c r="D11" s="40">
        <f>'Table 1 Sector Summary'!D8</f>
        <v>5.8485179807817797E-3</v>
      </c>
      <c r="E11" s="40">
        <f>'Table 1 Sector Summary'!E8</f>
        <v>0</v>
      </c>
      <c r="F11" s="40">
        <f>'Table 1 Sector Summary'!F8</f>
        <v>0.34079094715058278</v>
      </c>
      <c r="G11" s="40">
        <f>'Table 1 Sector Summary'!G8</f>
        <v>0.76209677419354838</v>
      </c>
      <c r="H11" s="38">
        <f>'Table 1 Sector Summary'!H8</f>
        <v>4495.2615829709976</v>
      </c>
      <c r="I11" s="40">
        <f>'Table 1 Sector Summary'!I8</f>
        <v>0.14353143008904146</v>
      </c>
      <c r="J11" s="40">
        <f>'Table 1 Sector Summary'!J8</f>
        <v>0.12457936560263982</v>
      </c>
      <c r="K11" s="40">
        <f>'Table 1 Sector Summary'!K8</f>
        <v>2.1590741319771012E-2</v>
      </c>
      <c r="L11" s="32"/>
    </row>
    <row r="12" spans="1:13" x14ac:dyDescent="0.35">
      <c r="A12" s="32" t="str">
        <f>'Table 1 Sector Summary'!A9</f>
        <v>Lower quartile</v>
      </c>
      <c r="B12" s="33">
        <f>'Table 1 Sector Summary'!B9</f>
        <v>2023</v>
      </c>
      <c r="C12" s="40">
        <f>'Table 1 Sector Summary'!C9</f>
        <v>4.3348249552847322E-2</v>
      </c>
      <c r="D12" s="40">
        <f>'Table 1 Sector Summary'!D9</f>
        <v>6.3419916693361637E-3</v>
      </c>
      <c r="E12" s="40">
        <f>'Table 1 Sector Summary'!E9</f>
        <v>0</v>
      </c>
      <c r="F12" s="40">
        <f>'Table 1 Sector Summary'!F9</f>
        <v>0.33376859919726637</v>
      </c>
      <c r="G12" s="40">
        <f>'Table 1 Sector Summary'!G9</f>
        <v>0.88699522285829968</v>
      </c>
      <c r="H12" s="38">
        <f>'Table 1 Sector Summary'!H9</f>
        <v>4081.9535677606673</v>
      </c>
      <c r="I12" s="40">
        <f>'Table 1 Sector Summary'!I9</f>
        <v>0.14418824249898199</v>
      </c>
      <c r="J12" s="40">
        <f>'Table 1 Sector Summary'!J9</f>
        <v>0.12020343356217646</v>
      </c>
      <c r="K12" s="40">
        <f>'Table 1 Sector Summary'!K9</f>
        <v>2.1916347917711472E-2</v>
      </c>
      <c r="L12" s="32"/>
    </row>
    <row r="13" spans="1:13" x14ac:dyDescent="0.35">
      <c r="A13" s="32" t="str">
        <f>'Table 1 Sector Summary'!A10</f>
        <v>Lower quartile</v>
      </c>
      <c r="B13" s="33">
        <f>'Table 1 Sector Summary'!B10</f>
        <v>2022</v>
      </c>
      <c r="C13" s="40">
        <f>'Table 1 Sector Summary'!C10</f>
        <v>4.6835778346809291E-2</v>
      </c>
      <c r="D13" s="40">
        <f>'Table 1 Sector Summary'!D10</f>
        <v>7.030465349849347E-3</v>
      </c>
      <c r="E13" s="40">
        <f>'Table 1 Sector Summary'!E10</f>
        <v>0</v>
      </c>
      <c r="F13" s="40">
        <f>'Table 1 Sector Summary'!F10</f>
        <v>0.32095817376285951</v>
      </c>
      <c r="G13" s="40">
        <f>'Table 1 Sector Summary'!G10</f>
        <v>1.0673841262076555</v>
      </c>
      <c r="H13" s="38">
        <f>'Table 1 Sector Summary'!H10</f>
        <v>3697.3013137855914</v>
      </c>
      <c r="I13" s="40">
        <f>'Table 1 Sector Summary'!I10</f>
        <v>0.17627876445413404</v>
      </c>
      <c r="J13" s="40">
        <f>'Table 1 Sector Summary'!J10</f>
        <v>0.14273441723642702</v>
      </c>
      <c r="K13" s="40">
        <f>'Table 1 Sector Summary'!K10</f>
        <v>2.4418886563254E-2</v>
      </c>
      <c r="L13" s="32"/>
    </row>
    <row r="14" spans="1:13" x14ac:dyDescent="0.35">
      <c r="A14" s="32" t="str">
        <f>'Table 1 Sector Summary'!A11</f>
        <v>Weighted average</v>
      </c>
      <c r="B14" s="33">
        <f>'Table 1 Sector Summary'!B11</f>
        <v>2024</v>
      </c>
      <c r="C14" s="40">
        <f>'Table 1 Sector Summary'!C11</f>
        <v>7.6539329211322477E-2</v>
      </c>
      <c r="D14" s="40">
        <f>'Table 1 Sector Summary'!D11</f>
        <v>1.6685630559887931E-2</v>
      </c>
      <c r="E14" s="40">
        <f>'Table 1 Sector Summary'!E11</f>
        <v>1.7526302383344388E-3</v>
      </c>
      <c r="F14" s="40">
        <f>'Table 1 Sector Summary'!F11</f>
        <v>0.48111444636199674</v>
      </c>
      <c r="G14" s="40">
        <f>'Table 1 Sector Summary'!G11</f>
        <v>0.88789199727957058</v>
      </c>
      <c r="H14" s="38">
        <f>'Table 1 Sector Summary'!H11</f>
        <v>5759.4587060554068</v>
      </c>
      <c r="I14" s="40">
        <f>'Table 1 Sector Summary'!I11</f>
        <v>0.216351978807444</v>
      </c>
      <c r="J14" s="40">
        <f>'Table 1 Sector Summary'!J11</f>
        <v>0.16922057275612051</v>
      </c>
      <c r="K14" s="40">
        <f>'Table 1 Sector Summary'!K11</f>
        <v>2.5223174840099082E-2</v>
      </c>
      <c r="L14" s="34"/>
      <c r="M14" s="7"/>
    </row>
    <row r="15" spans="1:13" x14ac:dyDescent="0.35">
      <c r="A15" s="32" t="str">
        <f>'Table 1 Sector Summary'!A12</f>
        <v>Weighted average</v>
      </c>
      <c r="B15" s="33">
        <f>'Table 1 Sector Summary'!B12</f>
        <v>2023</v>
      </c>
      <c r="C15" s="40">
        <f>'Table 1 Sector Summary'!C12</f>
        <v>6.8788022482903069E-2</v>
      </c>
      <c r="D15" s="40">
        <f>'Table 1 Sector Summary'!D12</f>
        <v>1.6682879626891061E-2</v>
      </c>
      <c r="E15" s="40">
        <f>'Table 1 Sector Summary'!E12</f>
        <v>2.7025527373138324E-3</v>
      </c>
      <c r="F15" s="40">
        <f>'Table 1 Sector Summary'!F12</f>
        <v>0.47421450450265618</v>
      </c>
      <c r="G15" s="40">
        <f>'Table 1 Sector Summary'!G12</f>
        <v>1.0364446640029994</v>
      </c>
      <c r="H15" s="38">
        <f>'Table 1 Sector Summary'!H12</f>
        <v>5251.1288934283921</v>
      </c>
      <c r="I15" s="40">
        <f>'Table 1 Sector Summary'!I12</f>
        <v>0.21312664913651416</v>
      </c>
      <c r="J15" s="40">
        <f>'Table 1 Sector Summary'!J12</f>
        <v>0.16576132261395293</v>
      </c>
      <c r="K15" s="40">
        <f>'Table 1 Sector Summary'!K12</f>
        <v>2.6448318625897475E-2</v>
      </c>
      <c r="L15" s="34"/>
    </row>
    <row r="16" spans="1:13" x14ac:dyDescent="0.35">
      <c r="A16" s="32" t="str">
        <f>'Table 1 Sector Summary'!A13</f>
        <v>Weighted average</v>
      </c>
      <c r="B16" s="33">
        <f>'Table 1 Sector Summary'!B13</f>
        <v>2022</v>
      </c>
      <c r="C16" s="40">
        <f>'Table 1 Sector Summary'!C13</f>
        <v>6.2755734106826139E-2</v>
      </c>
      <c r="D16" s="40">
        <f>'Table 1 Sector Summary'!D13</f>
        <v>1.5847332239309959E-2</v>
      </c>
      <c r="E16" s="40">
        <f>'Table 1 Sector Summary'!E13</f>
        <v>1.8462449101069604E-3</v>
      </c>
      <c r="F16" s="40">
        <f>'Table 1 Sector Summary'!F13</f>
        <v>0.46953182433240404</v>
      </c>
      <c r="G16" s="40">
        <f>'Table 1 Sector Summary'!G13</f>
        <v>1.2822721292162358</v>
      </c>
      <c r="H16" s="38">
        <f>'Table 1 Sector Summary'!H13</f>
        <v>4598.5946089432491</v>
      </c>
      <c r="I16" s="40">
        <f>'Table 1 Sector Summary'!I13</f>
        <v>0.25310185747238073</v>
      </c>
      <c r="J16" s="40">
        <f>'Table 1 Sector Summary'!J13</f>
        <v>0.19566639224679991</v>
      </c>
      <c r="K16" s="40">
        <f>'Table 1 Sector Summary'!K13</f>
        <v>2.9420636625388567E-2</v>
      </c>
      <c r="L16" s="34"/>
    </row>
    <row r="17" spans="1:12" x14ac:dyDescent="0.35">
      <c r="A17" s="32"/>
      <c r="B17" s="34"/>
      <c r="C17" s="34"/>
      <c r="D17" s="34"/>
      <c r="E17" s="34"/>
      <c r="F17" s="34"/>
      <c r="G17" s="34"/>
      <c r="H17" s="34"/>
      <c r="I17" s="34"/>
      <c r="J17" s="34"/>
      <c r="K17" s="34"/>
      <c r="L17" s="34"/>
    </row>
    <row r="18" spans="1:12" x14ac:dyDescent="0.35">
      <c r="A18" s="32"/>
      <c r="B18" s="34"/>
      <c r="C18" s="34"/>
      <c r="D18" s="34"/>
      <c r="E18" s="34"/>
      <c r="F18" s="34"/>
      <c r="G18" s="74"/>
      <c r="H18" s="34"/>
      <c r="I18" s="34"/>
      <c r="J18" s="34"/>
      <c r="K18" s="34"/>
      <c r="L18" s="34"/>
    </row>
    <row r="19" spans="1:12" x14ac:dyDescent="0.35">
      <c r="A19" s="32"/>
      <c r="B19" s="34"/>
      <c r="C19" s="34"/>
      <c r="D19" s="34"/>
      <c r="E19" s="34"/>
      <c r="F19" s="34"/>
      <c r="G19" s="34"/>
      <c r="H19" s="34"/>
      <c r="I19" s="34"/>
      <c r="J19" s="34"/>
      <c r="K19" s="34"/>
      <c r="L19" s="34"/>
    </row>
    <row r="20" spans="1:12" x14ac:dyDescent="0.35">
      <c r="A20" s="32"/>
      <c r="B20" s="34"/>
      <c r="C20" s="34"/>
      <c r="D20" s="34"/>
      <c r="E20" s="34"/>
      <c r="F20" s="34"/>
      <c r="G20" s="34"/>
      <c r="H20" s="34"/>
      <c r="I20" s="34"/>
      <c r="J20" s="34"/>
      <c r="K20" s="34"/>
      <c r="L20" s="34"/>
    </row>
    <row r="21" spans="1:12" x14ac:dyDescent="0.35">
      <c r="A21" s="32"/>
      <c r="B21" s="34"/>
      <c r="C21" s="34"/>
      <c r="D21" s="34"/>
      <c r="E21" s="34"/>
      <c r="F21" s="34"/>
      <c r="G21" s="34"/>
      <c r="H21" s="34"/>
      <c r="I21" s="34"/>
      <c r="J21" s="34"/>
      <c r="K21" s="34"/>
      <c r="L21" s="34"/>
    </row>
    <row r="22" spans="1:12" x14ac:dyDescent="0.35">
      <c r="A22" s="32"/>
      <c r="B22" s="34"/>
      <c r="C22" s="34"/>
      <c r="D22" s="34"/>
      <c r="E22" s="34"/>
      <c r="F22" s="34"/>
      <c r="G22" s="34"/>
      <c r="H22" s="34"/>
      <c r="I22" s="34"/>
      <c r="J22" s="34"/>
      <c r="K22" s="34"/>
      <c r="L22" s="34"/>
    </row>
    <row r="23" spans="1:12" x14ac:dyDescent="0.35">
      <c r="A23" s="29"/>
      <c r="B23" s="34"/>
      <c r="C23" s="34"/>
      <c r="D23" s="34"/>
      <c r="E23" s="34"/>
      <c r="F23" s="34"/>
      <c r="G23" s="34"/>
      <c r="H23" s="34"/>
      <c r="I23" s="34"/>
      <c r="J23" s="34"/>
      <c r="K23" s="34"/>
      <c r="L23" s="34"/>
    </row>
    <row r="24" spans="1:12" x14ac:dyDescent="0.35">
      <c r="A24" s="29"/>
      <c r="B24" s="34"/>
      <c r="C24" s="34"/>
      <c r="D24" s="34"/>
      <c r="E24" s="34"/>
      <c r="F24" s="34"/>
      <c r="G24" s="34"/>
      <c r="H24" s="34"/>
      <c r="I24" s="34"/>
      <c r="J24" s="34"/>
      <c r="K24" s="34"/>
      <c r="L24" s="34"/>
    </row>
    <row r="25" spans="1:12" x14ac:dyDescent="0.35">
      <c r="A25" s="29"/>
      <c r="B25" s="34"/>
      <c r="C25" s="34"/>
      <c r="D25" s="34"/>
      <c r="E25" s="34"/>
      <c r="F25" s="34"/>
      <c r="G25" s="34"/>
      <c r="H25" s="34"/>
      <c r="I25" s="34"/>
      <c r="J25" s="34"/>
      <c r="K25" s="34"/>
      <c r="L25" s="34"/>
    </row>
    <row r="26" spans="1:12" x14ac:dyDescent="0.35">
      <c r="A26" s="29"/>
      <c r="B26" s="34"/>
      <c r="C26" s="34"/>
      <c r="D26" s="34"/>
      <c r="E26" s="34"/>
      <c r="F26" s="34"/>
      <c r="G26" s="34"/>
      <c r="H26" s="34"/>
      <c r="I26" s="34"/>
      <c r="J26" s="34"/>
      <c r="K26" s="34"/>
      <c r="L26" s="34"/>
    </row>
    <row r="27" spans="1:12" x14ac:dyDescent="0.35">
      <c r="A27" s="29"/>
      <c r="B27" s="34"/>
      <c r="C27" s="34"/>
      <c r="D27" s="34"/>
      <c r="E27" s="34"/>
      <c r="F27" s="34"/>
      <c r="G27" s="34"/>
      <c r="H27" s="34"/>
      <c r="I27" s="34"/>
      <c r="J27" s="34"/>
      <c r="K27" s="34"/>
      <c r="L27" s="34"/>
    </row>
    <row r="28" spans="1:12" x14ac:dyDescent="0.35">
      <c r="A28" s="29"/>
      <c r="B28" s="34"/>
      <c r="C28" s="34"/>
      <c r="D28" s="34"/>
      <c r="E28" s="34"/>
      <c r="F28" s="34"/>
      <c r="G28" s="34"/>
      <c r="H28" s="34"/>
      <c r="I28" s="34"/>
      <c r="J28" s="34"/>
      <c r="K28" s="34"/>
      <c r="L28" s="34"/>
    </row>
    <row r="29" spans="1:12" x14ac:dyDescent="0.35">
      <c r="A29" s="29"/>
      <c r="B29" s="34"/>
      <c r="C29" s="34"/>
      <c r="D29" s="34"/>
      <c r="E29" s="34"/>
      <c r="F29" s="34"/>
      <c r="G29" s="34"/>
      <c r="H29" s="34"/>
      <c r="I29" s="34"/>
      <c r="J29" s="34"/>
      <c r="K29" s="34"/>
      <c r="L29" s="34"/>
    </row>
  </sheetData>
  <hyperlinks>
    <hyperlink ref="A3" location="Contents!A1" display="Go back to contents" xr:uid="{CD272BBB-5107-4B76-82CA-4267CBD82FC1}"/>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58639-A728-453A-99DB-19ADCBCC9E38}">
  <sheetPr>
    <tabColor rgb="FF00B0F0"/>
  </sheetPr>
  <dimension ref="A1:J12"/>
  <sheetViews>
    <sheetView workbookViewId="0">
      <selection sqref="A1:B26"/>
    </sheetView>
  </sheetViews>
  <sheetFormatPr defaultRowHeight="14.5" x14ac:dyDescent="0.35"/>
  <cols>
    <col min="1" max="1" width="37.54296875" bestFit="1" customWidth="1"/>
    <col min="2" max="4" width="6.36328125" bestFit="1" customWidth="1"/>
    <col min="5" max="5" width="8.90625" bestFit="1" customWidth="1"/>
    <col min="6" max="6" width="36.81640625" bestFit="1" customWidth="1"/>
    <col min="7" max="7" width="11.81640625" bestFit="1" customWidth="1"/>
    <col min="8" max="8" width="11" bestFit="1" customWidth="1"/>
    <col min="9" max="9" width="67.90625" bestFit="1" customWidth="1"/>
    <col min="10" max="10" width="33.90625" bestFit="1" customWidth="1"/>
    <col min="11" max="11" width="18.36328125" bestFit="1" customWidth="1"/>
    <col min="12" max="12" width="23.81640625" bestFit="1" customWidth="1"/>
    <col min="13" max="14" width="17" bestFit="1" customWidth="1"/>
    <col min="15" max="15" width="31.08984375" bestFit="1" customWidth="1"/>
    <col min="16" max="16" width="26.7265625" bestFit="1" customWidth="1"/>
    <col min="17" max="17" width="23.7265625" bestFit="1" customWidth="1"/>
    <col min="18" max="18" width="20.1796875" bestFit="1" customWidth="1"/>
    <col min="19" max="19" width="29" bestFit="1" customWidth="1"/>
    <col min="20" max="20" width="17" bestFit="1" customWidth="1"/>
    <col min="21" max="21" width="23.81640625" bestFit="1" customWidth="1"/>
    <col min="22" max="22" width="30.54296875" bestFit="1" customWidth="1"/>
    <col min="23" max="23" width="26" bestFit="1" customWidth="1"/>
    <col min="24" max="24" width="28.08984375" bestFit="1" customWidth="1"/>
    <col min="25" max="25" width="30.08984375" bestFit="1" customWidth="1"/>
    <col min="26" max="26" width="21.81640625" bestFit="1" customWidth="1"/>
    <col min="27" max="27" width="37.90625" bestFit="1" customWidth="1"/>
    <col min="28" max="28" width="14.81640625" bestFit="1" customWidth="1"/>
    <col min="29" max="29" width="32.26953125" bestFit="1" customWidth="1"/>
    <col min="30" max="30" width="16.1796875" bestFit="1" customWidth="1"/>
    <col min="31" max="31" width="31.7265625" bestFit="1" customWidth="1"/>
    <col min="32" max="32" width="14.81640625" bestFit="1" customWidth="1"/>
    <col min="33" max="33" width="12.08984375" bestFit="1" customWidth="1"/>
    <col min="34" max="34" width="16.453125" bestFit="1" customWidth="1"/>
    <col min="35" max="35" width="20.54296875" bestFit="1" customWidth="1"/>
    <col min="36" max="37" width="12.453125" bestFit="1" customWidth="1"/>
    <col min="38" max="39" width="12" bestFit="1" customWidth="1"/>
    <col min="40" max="40" width="14.26953125" bestFit="1" customWidth="1"/>
    <col min="41" max="41" width="21" bestFit="1" customWidth="1"/>
    <col min="42" max="42" width="14.1796875" bestFit="1" customWidth="1"/>
    <col min="43" max="43" width="17.1796875" bestFit="1" customWidth="1"/>
    <col min="44" max="44" width="28.36328125" bestFit="1" customWidth="1"/>
    <col min="45" max="45" width="12.453125" bestFit="1" customWidth="1"/>
    <col min="46" max="46" width="19.36328125" bestFit="1" customWidth="1"/>
    <col min="47" max="47" width="22.1796875" bestFit="1" customWidth="1"/>
    <col min="48" max="48" width="12.453125" bestFit="1" customWidth="1"/>
    <col min="49" max="49" width="24.90625" bestFit="1" customWidth="1"/>
    <col min="50" max="50" width="39.26953125" bestFit="1" customWidth="1"/>
    <col min="51" max="51" width="16.81640625" bestFit="1" customWidth="1"/>
    <col min="52" max="52" width="20.08984375" bestFit="1" customWidth="1"/>
    <col min="53" max="53" width="16.81640625" bestFit="1" customWidth="1"/>
    <col min="54" max="54" width="8.1796875" bestFit="1" customWidth="1"/>
  </cols>
  <sheetData>
    <row r="1" spans="1:10" x14ac:dyDescent="0.35">
      <c r="A1" t="s">
        <v>20</v>
      </c>
      <c r="B1" t="s">
        <v>275</v>
      </c>
      <c r="C1" t="s">
        <v>276</v>
      </c>
      <c r="D1" t="s">
        <v>277</v>
      </c>
    </row>
    <row r="2" spans="1:10" x14ac:dyDescent="0.35">
      <c r="A2" t="s">
        <v>315</v>
      </c>
      <c r="B2" s="2">
        <v>6.4921002579891904E-2</v>
      </c>
      <c r="C2" s="2">
        <v>6.7325251006994574E-2</v>
      </c>
      <c r="D2" s="2">
        <v>7.6505322742245183E-2</v>
      </c>
    </row>
    <row r="3" spans="1:10" x14ac:dyDescent="0.35">
      <c r="A3" t="s">
        <v>316</v>
      </c>
      <c r="B3" s="2">
        <v>1.2479910424950537E-2</v>
      </c>
      <c r="C3" s="2">
        <v>1.5287702041462178E-2</v>
      </c>
      <c r="D3" s="2">
        <v>1.7130357080108446E-2</v>
      </c>
    </row>
    <row r="4" spans="1:10" x14ac:dyDescent="0.35">
      <c r="A4" t="s">
        <v>317</v>
      </c>
      <c r="B4" s="2">
        <v>5.0275823681875602E-2</v>
      </c>
      <c r="C4" s="2">
        <v>5.3500320441440895E-2</v>
      </c>
      <c r="D4" s="2">
        <v>5.9408972131214023E-2</v>
      </c>
    </row>
    <row r="5" spans="1:10" x14ac:dyDescent="0.35">
      <c r="A5" t="s">
        <v>318</v>
      </c>
      <c r="B5" s="2">
        <v>6.2755734106826139E-2</v>
      </c>
      <c r="C5" s="2">
        <v>6.8788022482903069E-2</v>
      </c>
      <c r="D5" s="2">
        <v>7.6539329211322477E-2</v>
      </c>
    </row>
    <row r="6" spans="1:10" x14ac:dyDescent="0.35">
      <c r="A6" t="s">
        <v>290</v>
      </c>
      <c r="B6" s="39">
        <v>10.798337999999999</v>
      </c>
      <c r="C6" s="39">
        <v>12.479203999999999</v>
      </c>
      <c r="D6" s="39">
        <v>14.641664</v>
      </c>
    </row>
    <row r="7" spans="1:10" x14ac:dyDescent="0.35">
      <c r="A7" t="s">
        <v>69</v>
      </c>
      <c r="B7" s="39">
        <v>172.069344</v>
      </c>
      <c r="C7" s="39">
        <v>181.41536199999999</v>
      </c>
      <c r="D7" s="39">
        <v>191.29595399999999</v>
      </c>
    </row>
    <row r="11" spans="1:10" x14ac:dyDescent="0.35">
      <c r="J11" s="11"/>
    </row>
    <row r="12" spans="1:10" x14ac:dyDescent="0.35">
      <c r="J12" s="11"/>
    </row>
  </sheetData>
  <phoneticPr fontId="3" type="noConversion"/>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EC476-9390-4DD5-B809-4214A719A1C4}">
  <dimension ref="A1:F9"/>
  <sheetViews>
    <sheetView workbookViewId="0"/>
  </sheetViews>
  <sheetFormatPr defaultRowHeight="14" x14ac:dyDescent="0.3"/>
  <cols>
    <col min="1" max="1" width="44.81640625" style="34" customWidth="1"/>
    <col min="2" max="16384" width="8.7265625" style="34"/>
  </cols>
  <sheetData>
    <row r="1" spans="1:6" ht="18" x14ac:dyDescent="0.4">
      <c r="A1" s="30" t="str">
        <f>Contents!A6</f>
        <v>Table 4: Social Housing Lettings (SHL) turnover, operating cost, and operating margin (2020 - 2024)</v>
      </c>
    </row>
    <row r="2" spans="1:6" s="50" customFormat="1" ht="12.5" x14ac:dyDescent="0.25">
      <c r="A2" s="50" t="s">
        <v>365</v>
      </c>
    </row>
    <row r="3" spans="1:6" x14ac:dyDescent="0.3">
      <c r="A3" s="31" t="s">
        <v>314</v>
      </c>
    </row>
    <row r="4" spans="1:6" x14ac:dyDescent="0.3">
      <c r="A4" s="29" t="s">
        <v>20</v>
      </c>
      <c r="B4" s="29" t="s">
        <v>278</v>
      </c>
      <c r="C4" s="29" t="s">
        <v>279</v>
      </c>
      <c r="D4" s="29" t="s">
        <v>275</v>
      </c>
      <c r="E4" s="29" t="s">
        <v>276</v>
      </c>
      <c r="F4" s="29" t="s">
        <v>277</v>
      </c>
    </row>
    <row r="5" spans="1:6" x14ac:dyDescent="0.3">
      <c r="A5" s="29" t="str">
        <f>'Table 4 OM SHL'!A2</f>
        <v>SHL Turnover (£bn)</v>
      </c>
      <c r="B5" s="37">
        <f>'Table 4 OM SHL'!F2</f>
        <v>15.7</v>
      </c>
      <c r="C5" s="37">
        <f>'Table 4 OM SHL'!G2</f>
        <v>16.100000000000001</v>
      </c>
      <c r="D5" s="37">
        <f>'Table 4 OM SHL'!H2</f>
        <v>16.474</v>
      </c>
      <c r="E5" s="37">
        <f>'Table 4 OM SHL'!I2</f>
        <v>17.591024000000001</v>
      </c>
      <c r="F5" s="37">
        <f>'Table 4 OM SHL'!J2</f>
        <v>19.168994999999999</v>
      </c>
    </row>
    <row r="6" spans="1:6" x14ac:dyDescent="0.3">
      <c r="A6" s="29" t="str">
        <f>'Table 4 OM SHL'!A3</f>
        <v>Operating cost SHL (£bn)</v>
      </c>
      <c r="B6" s="37">
        <f>'Table 4 OM SHL'!F3</f>
        <v>11.3</v>
      </c>
      <c r="C6" s="37">
        <f>'Table 4 OM SHL'!G3</f>
        <v>11.5</v>
      </c>
      <c r="D6" s="37">
        <f>'Table 4 OM SHL'!H3</f>
        <v>12.304399999999999</v>
      </c>
      <c r="E6" s="37">
        <f>'Table 4 OM SHL'!I3</f>
        <v>13.841908</v>
      </c>
      <c r="F6" s="37">
        <f>'Table 4 OM SHL'!J3</f>
        <v>15.021744999999999</v>
      </c>
    </row>
    <row r="7" spans="1:6" x14ac:dyDescent="0.3">
      <c r="A7" s="29" t="str">
        <f>'Table 4 OM SHL'!A4</f>
        <v>Operating margin (SHL) (weighted average) (%)</v>
      </c>
      <c r="B7" s="35">
        <f>'Table 4 OM SHL'!F4</f>
        <v>0.27800000000000002</v>
      </c>
      <c r="C7" s="35">
        <f>'Table 4 OM SHL'!G4</f>
        <v>0.28299999999999997</v>
      </c>
      <c r="D7" s="35">
        <f>'Table 4 OM SHL'!H4</f>
        <v>0.25310185747238101</v>
      </c>
      <c r="E7" s="35">
        <f>'Table 4 OM SHL'!I4</f>
        <v>0.213126649136514</v>
      </c>
      <c r="F7" s="35">
        <f>'Table 4 OM SHL'!J4</f>
        <v>0.216351978807444</v>
      </c>
    </row>
    <row r="9" spans="1:6" x14ac:dyDescent="0.3">
      <c r="E9" s="37"/>
      <c r="F9" s="37"/>
    </row>
  </sheetData>
  <hyperlinks>
    <hyperlink ref="A3" location="Contents!A1" display="Go back to contents" xr:uid="{B006D9FB-8784-4027-B70A-FAAA9EC50CBD}"/>
  </hyperlinks>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27EC-E51A-4424-BD38-BF13E5D19F0A}">
  <dimension ref="A1:G9"/>
  <sheetViews>
    <sheetView workbookViewId="0"/>
  </sheetViews>
  <sheetFormatPr defaultColWidth="8.26953125" defaultRowHeight="14.5" x14ac:dyDescent="0.35"/>
  <cols>
    <col min="1" max="1" width="32.1796875" customWidth="1"/>
    <col min="5" max="7" width="20.08984375" customWidth="1"/>
  </cols>
  <sheetData>
    <row r="1" spans="1:7" ht="18" x14ac:dyDescent="0.4">
      <c r="A1" s="30" t="str">
        <f>Contents!A7</f>
        <v>Table 5: Headline social housing cost (HSHC) per unit by expenditure component (weighted average) (2022 - 2024)</v>
      </c>
      <c r="B1" s="34"/>
      <c r="C1" s="34"/>
      <c r="D1" s="34"/>
      <c r="E1" s="34"/>
      <c r="F1" s="34"/>
      <c r="G1" s="34"/>
    </row>
    <row r="2" spans="1:7" x14ac:dyDescent="0.35">
      <c r="A2" s="50" t="s">
        <v>366</v>
      </c>
      <c r="B2" s="34"/>
      <c r="C2" s="34"/>
      <c r="D2" s="34"/>
      <c r="E2" s="34"/>
      <c r="F2" s="34"/>
      <c r="G2" s="34"/>
    </row>
    <row r="3" spans="1:7" x14ac:dyDescent="0.35">
      <c r="A3" s="31" t="s">
        <v>314</v>
      </c>
      <c r="B3" s="34"/>
      <c r="C3" s="34"/>
      <c r="D3" s="34"/>
      <c r="E3" s="34"/>
      <c r="F3" s="34"/>
      <c r="G3" s="34"/>
    </row>
    <row r="4" spans="1:7" x14ac:dyDescent="0.35">
      <c r="A4" s="29" t="s">
        <v>302</v>
      </c>
      <c r="B4" s="29" t="s">
        <v>275</v>
      </c>
      <c r="C4" s="29" t="s">
        <v>276</v>
      </c>
      <c r="D4" s="29" t="s">
        <v>277</v>
      </c>
      <c r="E4" s="29" t="s">
        <v>280</v>
      </c>
      <c r="F4" s="29" t="s">
        <v>281</v>
      </c>
      <c r="G4" s="29" t="s">
        <v>282</v>
      </c>
    </row>
    <row r="5" spans="1:7" x14ac:dyDescent="0.35">
      <c r="A5" s="29" t="str">
        <f>'Table 5 HSHC'!A2</f>
        <v>Management Costs</v>
      </c>
      <c r="B5" s="36">
        <f>'Table 5 HSHC'!B2</f>
        <v>1104.0336673283941</v>
      </c>
      <c r="C5" s="36">
        <f>'Table 5 HSHC'!C2</f>
        <v>1201.0661440002918</v>
      </c>
      <c r="D5" s="36">
        <f>'Table 5 HSHC'!D2</f>
        <v>1274.4550634125724</v>
      </c>
      <c r="E5" s="35">
        <f>'Table 5 HSHC'!E2</f>
        <v>8.7889055871550159E-2</v>
      </c>
      <c r="F5" s="35">
        <f>'Table 5 HSHC'!F2</f>
        <v>6.1103145550210902E-2</v>
      </c>
      <c r="G5" s="35">
        <f>'Table 5 HSHC'!G2</f>
        <v>0.15436249919495126</v>
      </c>
    </row>
    <row r="6" spans="1:7" x14ac:dyDescent="0.35">
      <c r="A6" s="29" t="str">
        <f>'Table 5 HSHC'!A3</f>
        <v>Service Charges</v>
      </c>
      <c r="B6" s="36">
        <f>'Table 5 HSHC'!B3</f>
        <v>701.29106248005121</v>
      </c>
      <c r="C6" s="36">
        <f>'Table 5 HSHC'!C3</f>
        <v>795.29586232586064</v>
      </c>
      <c r="D6" s="36">
        <f>'Table 5 HSHC'!D3</f>
        <v>892.31124297539964</v>
      </c>
      <c r="E6" s="35">
        <f>'Table 5 HSHC'!E3</f>
        <v>0.13404534133569324</v>
      </c>
      <c r="F6" s="35">
        <f>'Table 5 HSHC'!F3</f>
        <v>0.12198652758712369</v>
      </c>
      <c r="G6" s="35">
        <f>'Table 5 HSHC'!G3</f>
        <v>0.2723835946515889</v>
      </c>
    </row>
    <row r="7" spans="1:7" x14ac:dyDescent="0.35">
      <c r="A7" s="29" t="str">
        <f>'Table 5 HSHC'!A4</f>
        <v>Maintenance and Major Repairs</v>
      </c>
      <c r="B7" s="36">
        <f>'Table 5 HSHC'!B4</f>
        <v>2302.3942816496765</v>
      </c>
      <c r="C7" s="36">
        <f>'Table 5 HSHC'!C4</f>
        <v>2711.1667324910154</v>
      </c>
      <c r="D7" s="36">
        <f>'Table 5 HSHC'!D4</f>
        <v>3046.1798826012364</v>
      </c>
      <c r="E7" s="35">
        <f>'Table 5 HSHC'!E4</f>
        <v>0.17754233238820039</v>
      </c>
      <c r="F7" s="35">
        <f>'Table 5 HSHC'!F4</f>
        <v>0.12356788909194516</v>
      </c>
      <c r="G7" s="35">
        <f>'Table 5 HSHC'!G4</f>
        <v>0.32304875271781608</v>
      </c>
    </row>
    <row r="8" spans="1:7" x14ac:dyDescent="0.35">
      <c r="A8" s="29" t="str">
        <f>'Table 5 HSHC'!A5</f>
        <v>Other Costs</v>
      </c>
      <c r="B8" s="36">
        <f>'Table 5 HSHC'!B5</f>
        <v>490.87559748512712</v>
      </c>
      <c r="C8" s="36">
        <f>'Table 5 HSHC'!C5</f>
        <v>543.60015461122362</v>
      </c>
      <c r="D8" s="36">
        <f>'Table 5 HSHC'!D5</f>
        <v>546.51251706619882</v>
      </c>
      <c r="E8" s="35">
        <f>'Table 5 HSHC'!E5</f>
        <v>0.10740920387205444</v>
      </c>
      <c r="F8" s="35">
        <f>'Table 5 HSHC'!F5</f>
        <v>5.3575453028671394E-3</v>
      </c>
      <c r="G8" s="35">
        <f>'Table 5 HSHC'!G5</f>
        <v>0.11334219885061092</v>
      </c>
    </row>
    <row r="9" spans="1:7" x14ac:dyDescent="0.35">
      <c r="A9" s="29" t="str">
        <f>'Table 5 HSHC'!A6</f>
        <v>Total HSHC</v>
      </c>
      <c r="B9" s="36">
        <f>'Table 5 HSHC'!B6</f>
        <v>4598.5946089432491</v>
      </c>
      <c r="C9" s="36">
        <f>'Table 5 HSHC'!C6</f>
        <v>5251.1288934283921</v>
      </c>
      <c r="D9" s="36">
        <f>'Table 5 HSHC'!D6</f>
        <v>5759.4587060554068</v>
      </c>
      <c r="E9" s="35">
        <f>'Table 5 HSHC'!E6</f>
        <v>0.14189863207687581</v>
      </c>
      <c r="F9" s="35">
        <f>'Table 5 HSHC'!F6</f>
        <v>9.6803910729209575E-2</v>
      </c>
      <c r="G9" s="35">
        <f>'Table 5 HSHC'!G6</f>
        <v>0.2524388853182522</v>
      </c>
    </row>
  </sheetData>
  <hyperlinks>
    <hyperlink ref="A3" location="Contents!A1" display="Go back to contents" xr:uid="{3FA216B1-249C-473C-8356-133E448BB995}"/>
  </hyperlinks>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3CD2-6293-4B82-8A66-DBCE06B578FB}">
  <dimension ref="A1:D10"/>
  <sheetViews>
    <sheetView workbookViewId="0"/>
  </sheetViews>
  <sheetFormatPr defaultColWidth="8.08984375" defaultRowHeight="14" x14ac:dyDescent="0.3"/>
  <cols>
    <col min="1" max="1" width="14.81640625" style="34" customWidth="1"/>
    <col min="2" max="16384" width="8.08984375" style="34"/>
  </cols>
  <sheetData>
    <row r="1" spans="1:4" ht="18" x14ac:dyDescent="0.4">
      <c r="A1" s="30" t="str">
        <f>Contents!A8</f>
        <v>Table 6: Percentage of total sector homes owned by size (2022 - 2024)</v>
      </c>
    </row>
    <row r="2" spans="1:4" x14ac:dyDescent="0.3">
      <c r="A2" s="50" t="s">
        <v>368</v>
      </c>
    </row>
    <row r="3" spans="1:4" x14ac:dyDescent="0.3">
      <c r="A3" s="31" t="s">
        <v>314</v>
      </c>
    </row>
    <row r="4" spans="1:4" s="29" customFormat="1" x14ac:dyDescent="0.3">
      <c r="A4" s="29" t="s">
        <v>331</v>
      </c>
      <c r="B4" s="29" t="s">
        <v>275</v>
      </c>
      <c r="C4" s="29" t="s">
        <v>276</v>
      </c>
      <c r="D4" s="29" t="s">
        <v>277</v>
      </c>
    </row>
    <row r="5" spans="1:4" x14ac:dyDescent="0.3">
      <c r="A5" s="29" t="str">
        <f>Table_12_Perc_by_size!A2</f>
        <v>1,000-2,499</v>
      </c>
      <c r="B5" s="35">
        <f>Table_12_Perc_by_size!B2</f>
        <v>2.2345647072739828E-2</v>
      </c>
      <c r="C5" s="35">
        <f>Table_12_Perc_by_size!C2</f>
        <v>2.2232862272881567E-2</v>
      </c>
      <c r="D5" s="35">
        <f>Table_12_Perc_by_size!D2</f>
        <v>2.2138459182987222E-2</v>
      </c>
    </row>
    <row r="6" spans="1:4" x14ac:dyDescent="0.3">
      <c r="A6" s="29" t="str">
        <f>Table_12_Perc_by_size!A3</f>
        <v>2,500-4,999</v>
      </c>
      <c r="B6" s="35">
        <f>Table_12_Perc_by_size!B3</f>
        <v>4.2713771143621508E-2</v>
      </c>
      <c r="C6" s="35">
        <f>Table_12_Perc_by_size!C3</f>
        <v>4.1521805156057384E-2</v>
      </c>
      <c r="D6" s="35">
        <f>Table_12_Perc_by_size!D3</f>
        <v>3.8644555513741609E-2</v>
      </c>
    </row>
    <row r="7" spans="1:4" x14ac:dyDescent="0.3">
      <c r="A7" s="29" t="str">
        <f>Table_12_Perc_by_size!A4</f>
        <v>5,000-9,999</v>
      </c>
      <c r="B7" s="35">
        <f>Table_12_Perc_by_size!B4</f>
        <v>0.13095991869296253</v>
      </c>
      <c r="C7" s="35">
        <f>Table_12_Perc_by_size!C4</f>
        <v>0.12200167938113018</v>
      </c>
      <c r="D7" s="35">
        <f>Table_12_Perc_by_size!D4</f>
        <v>0.11922365327682249</v>
      </c>
    </row>
    <row r="8" spans="1:4" x14ac:dyDescent="0.3">
      <c r="A8" s="29" t="str">
        <f>Table_12_Perc_by_size!A5</f>
        <v>10,000-24,999</v>
      </c>
      <c r="B8" s="35">
        <f>Table_12_Perc_by_size!B5</f>
        <v>0.22087843385983824</v>
      </c>
      <c r="C8" s="35">
        <f>Table_12_Perc_by_size!C5</f>
        <v>0.22142068497311204</v>
      </c>
      <c r="D8" s="35">
        <f>Table_12_Perc_by_size!D5</f>
        <v>0.21811034494600515</v>
      </c>
    </row>
    <row r="9" spans="1:4" x14ac:dyDescent="0.3">
      <c r="A9" s="29" t="str">
        <f>Table_12_Perc_by_size!A6</f>
        <v>25,000-39,999</v>
      </c>
      <c r="B9" s="35">
        <f>Table_12_Perc_by_size!B6</f>
        <v>0.25314580367804762</v>
      </c>
      <c r="C9" s="35">
        <f>Table_12_Perc_by_size!C6</f>
        <v>0.22748325085308987</v>
      </c>
      <c r="D9" s="35">
        <f>Table_12_Perc_by_size!D6</f>
        <v>0.2335536435610413</v>
      </c>
    </row>
    <row r="10" spans="1:4" x14ac:dyDescent="0.3">
      <c r="A10" s="29" t="str">
        <f>Table_12_Perc_by_size!A7</f>
        <v>&gt;40,000</v>
      </c>
      <c r="B10" s="35">
        <f>Table_12_Perc_by_size!B7</f>
        <v>0.32995642555279026</v>
      </c>
      <c r="C10" s="35">
        <f>Table_12_Perc_by_size!C7</f>
        <v>0.36533971736372894</v>
      </c>
      <c r="D10" s="35">
        <f>Table_12_Perc_by_size!D7</f>
        <v>0.36832934351940222</v>
      </c>
    </row>
  </sheetData>
  <hyperlinks>
    <hyperlink ref="A3" location="Contents!A1" display="Go back to contents" xr:uid="{A42614F3-6C99-4905-80F3-CB422A667F82}"/>
  </hyperlinks>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6510-A8C2-4A59-A0D6-62B053F265E4}">
  <dimension ref="A1:K44"/>
  <sheetViews>
    <sheetView workbookViewId="0"/>
  </sheetViews>
  <sheetFormatPr defaultColWidth="13.453125" defaultRowHeight="14.5" x14ac:dyDescent="0.35"/>
  <cols>
    <col min="1" max="1" width="34.54296875" style="27" customWidth="1"/>
  </cols>
  <sheetData>
    <row r="1" spans="1:11" ht="18" x14ac:dyDescent="0.4">
      <c r="A1" s="30" t="str">
        <f>Contents!A9</f>
        <v>Table 7: Summary of sub-sector reinvestment (2022 - 2024)</v>
      </c>
    </row>
    <row r="2" spans="1:11" x14ac:dyDescent="0.35">
      <c r="A2" s="50" t="s">
        <v>369</v>
      </c>
    </row>
    <row r="3" spans="1:11" x14ac:dyDescent="0.35">
      <c r="A3" s="31" t="s">
        <v>314</v>
      </c>
    </row>
    <row r="4" spans="1:11" s="28" customFormat="1" ht="56.5" x14ac:dyDescent="0.35">
      <c r="A4" s="32" t="s">
        <v>19</v>
      </c>
      <c r="B4" s="32" t="s">
        <v>21</v>
      </c>
      <c r="C4" s="32" t="s">
        <v>22</v>
      </c>
      <c r="D4" s="32" t="s">
        <v>315</v>
      </c>
      <c r="E4" s="32" t="s">
        <v>318</v>
      </c>
      <c r="F4" s="32" t="s">
        <v>351</v>
      </c>
      <c r="G4" s="32" t="s">
        <v>352</v>
      </c>
      <c r="H4" s="32" t="s">
        <v>401</v>
      </c>
      <c r="I4" s="32" t="s">
        <v>402</v>
      </c>
      <c r="J4" s="32" t="s">
        <v>403</v>
      </c>
      <c r="K4" s="32" t="s">
        <v>298</v>
      </c>
    </row>
    <row r="5" spans="1:11" s="4" customFormat="1" x14ac:dyDescent="0.35">
      <c r="A5" s="32" t="str">
        <f>Table_7D_Reinvestment_sub_secto!A2</f>
        <v>England</v>
      </c>
      <c r="B5" s="33">
        <f>Table_7D_Reinvestment_sub_secto!B2</f>
        <v>2024</v>
      </c>
      <c r="C5" s="33">
        <f>Table_7D_Reinvestment_sub_secto!C2</f>
        <v>193</v>
      </c>
      <c r="D5" s="40">
        <f>Table_7D_Reinvestment_sub_secto!D2</f>
        <v>7.6505322742245183E-2</v>
      </c>
      <c r="E5" s="40">
        <f>Table_7D_Reinvestment_sub_secto!E2</f>
        <v>7.6539329211322477E-2</v>
      </c>
      <c r="F5" s="40">
        <f>Table_7D_Reinvestment_sub_secto!F2</f>
        <v>1.7130357080108446E-2</v>
      </c>
      <c r="G5" s="40">
        <f>Table_7D_Reinvestment_sub_secto!G2</f>
        <v>5.9408972131214023E-2</v>
      </c>
      <c r="H5" s="75">
        <f>Table_7D_Reinvestment_sub_secto!H2</f>
        <v>5.1724388386227051</v>
      </c>
      <c r="I5" s="75">
        <f>Table_7D_Reinvestment_sub_secto!I2</f>
        <v>1.1576496056816881</v>
      </c>
      <c r="J5" s="75">
        <f>Table_7D_Reinvestment_sub_secto!J2</f>
        <v>4.0147892329410171</v>
      </c>
      <c r="K5" s="76">
        <f>Table_7D_Reinvestment_sub_secto!K2</f>
        <v>64.761369449252655</v>
      </c>
    </row>
    <row r="6" spans="1:11" s="4" customFormat="1" x14ac:dyDescent="0.35">
      <c r="A6" s="32" t="str">
        <f>Table_7D_Reinvestment_sub_secto!A3</f>
        <v>&gt;40,000</v>
      </c>
      <c r="B6" s="33">
        <f>Table_7D_Reinvestment_sub_secto!B3</f>
        <v>2024</v>
      </c>
      <c r="C6" s="33">
        <f>Table_7D_Reinvestment_sub_secto!C3</f>
        <v>16</v>
      </c>
      <c r="D6" s="40">
        <f>Table_7D_Reinvestment_sub_secto!D3</f>
        <v>6.9297778242877181E-2</v>
      </c>
      <c r="E6" s="40">
        <f>Table_7D_Reinvestment_sub_secto!E3</f>
        <v>6.4381651331641934E-2</v>
      </c>
      <c r="F6" s="40">
        <f>Table_7D_Reinvestment_sub_secto!F3</f>
        <v>1.4550712862270412E-2</v>
      </c>
      <c r="G6" s="40">
        <f>Table_7D_Reinvestment_sub_secto!G3</f>
        <v>4.9830938469371526E-2</v>
      </c>
      <c r="H6" s="75">
        <f>Table_7D_Reinvestment_sub_secto!H3</f>
        <v>5.529291781923023</v>
      </c>
      <c r="I6" s="75">
        <f>Table_7D_Reinvestment_sub_secto!I3</f>
        <v>1.249659419824974</v>
      </c>
      <c r="J6" s="75">
        <f>Table_7D_Reinvestment_sub_secto!J3</f>
        <v>4.2796323620980496</v>
      </c>
      <c r="K6" s="76">
        <f>Table_7D_Reinvestment_sub_secto!K3</f>
        <v>80.560289524942277</v>
      </c>
    </row>
    <row r="7" spans="1:11" s="4" customFormat="1" x14ac:dyDescent="0.35">
      <c r="A7" s="32" t="str">
        <f>Table_7D_Reinvestment_sub_secto!A4</f>
        <v>&gt;40,000</v>
      </c>
      <c r="B7" s="33">
        <f>Table_7D_Reinvestment_sub_secto!B4</f>
        <v>2023</v>
      </c>
      <c r="C7" s="33">
        <f>Table_7D_Reinvestment_sub_secto!C4</f>
        <v>16</v>
      </c>
      <c r="D7" s="40">
        <f>Table_7D_Reinvestment_sub_secto!D4</f>
        <v>6.4471443264916606E-2</v>
      </c>
      <c r="E7" s="40">
        <f>Table_7D_Reinvestment_sub_secto!E4</f>
        <v>6.2768140271233147E-2</v>
      </c>
      <c r="F7" s="40">
        <f>Table_7D_Reinvestment_sub_secto!F4</f>
        <v>1.3498334869240342E-2</v>
      </c>
      <c r="G7" s="40">
        <f>Table_7D_Reinvestment_sub_secto!G4</f>
        <v>4.9269805401992807E-2</v>
      </c>
      <c r="H7" s="75">
        <f>Table_7D_Reinvestment_sub_secto!H4</f>
        <v>5.1857112957207043</v>
      </c>
      <c r="I7" s="75">
        <f>Table_7D_Reinvestment_sub_secto!I4</f>
        <v>1.1151910396319458</v>
      </c>
      <c r="J7" s="75">
        <f>Table_7D_Reinvestment_sub_secto!J4</f>
        <v>4.0705202560887583</v>
      </c>
      <c r="K7" s="76">
        <f>Table_7D_Reinvestment_sub_secto!K4</f>
        <v>77.347410897743458</v>
      </c>
    </row>
    <row r="8" spans="1:11" s="4" customFormat="1" x14ac:dyDescent="0.35">
      <c r="A8" s="32" t="str">
        <f>Table_7D_Reinvestment_sub_secto!A5</f>
        <v>&gt;40,000</v>
      </c>
      <c r="B8" s="33">
        <f>Table_7D_Reinvestment_sub_secto!B5</f>
        <v>2022</v>
      </c>
      <c r="C8" s="33">
        <f>Table_7D_Reinvestment_sub_secto!C5</f>
        <v>15</v>
      </c>
      <c r="D8" s="40">
        <f>Table_7D_Reinvestment_sub_secto!D5</f>
        <v>5.9773781902552205E-2</v>
      </c>
      <c r="E8" s="40">
        <f>Table_7D_Reinvestment_sub_secto!E5</f>
        <v>5.5965835035222067E-2</v>
      </c>
      <c r="F8" s="40">
        <f>Table_7D_Reinvestment_sub_secto!F5</f>
        <v>1.0764145103024456E-2</v>
      </c>
      <c r="G8" s="40">
        <f>Table_7D_Reinvestment_sub_secto!G5</f>
        <v>4.5201689932197614E-2</v>
      </c>
      <c r="H8" s="75">
        <f>Table_7D_Reinvestment_sub_secto!H5</f>
        <v>4.4152488972904855</v>
      </c>
      <c r="I8" s="75">
        <f>Table_7D_Reinvestment_sub_secto!I5</f>
        <v>0.84920344289498773</v>
      </c>
      <c r="J8" s="75">
        <f>Table_7D_Reinvestment_sub_secto!J5</f>
        <v>3.5660454543954976</v>
      </c>
      <c r="K8" s="76">
        <f>Table_7D_Reinvestment_sub_secto!K5</f>
        <v>74.758467074254739</v>
      </c>
    </row>
    <row r="9" spans="1:11" s="4" customFormat="1" x14ac:dyDescent="0.35">
      <c r="A9" s="32" t="str">
        <f>Table_7D_Reinvestment_sub_secto!A6</f>
        <v>25,000-39,999</v>
      </c>
      <c r="B9" s="33">
        <f>Table_7D_Reinvestment_sub_secto!B6</f>
        <v>2024</v>
      </c>
      <c r="C9" s="33">
        <f>Table_7D_Reinvestment_sub_secto!C6</f>
        <v>20</v>
      </c>
      <c r="D9" s="40">
        <f>Table_7D_Reinvestment_sub_secto!D6</f>
        <v>9.1987617847266862E-2</v>
      </c>
      <c r="E9" s="40">
        <f>Table_7D_Reinvestment_sub_secto!E6</f>
        <v>9.2287733813947712E-2</v>
      </c>
      <c r="F9" s="40">
        <f>Table_7D_Reinvestment_sub_secto!F6</f>
        <v>1.8516048209013185E-2</v>
      </c>
      <c r="G9" s="40">
        <f>Table_7D_Reinvestment_sub_secto!G6</f>
        <v>7.3771685604934537E-2</v>
      </c>
      <c r="H9" s="75">
        <f>Table_7D_Reinvestment_sub_secto!H6</f>
        <v>5.5392080011224509</v>
      </c>
      <c r="I9" s="75">
        <f>Table_7D_Reinvestment_sub_secto!I6</f>
        <v>1.1113529192872438</v>
      </c>
      <c r="J9" s="75">
        <f>Table_7D_Reinvestment_sub_secto!J6</f>
        <v>4.4278550818352072</v>
      </c>
      <c r="K9" s="76">
        <f>Table_7D_Reinvestment_sub_secto!K6</f>
        <v>58.197843992606288</v>
      </c>
    </row>
    <row r="10" spans="1:11" s="4" customFormat="1" x14ac:dyDescent="0.35">
      <c r="A10" s="32" t="str">
        <f>Table_7D_Reinvestment_sub_secto!A7</f>
        <v>25,000-39,999</v>
      </c>
      <c r="B10" s="33">
        <f>Table_7D_Reinvestment_sub_secto!B7</f>
        <v>2023</v>
      </c>
      <c r="C10" s="33">
        <f>Table_7D_Reinvestment_sub_secto!C7</f>
        <v>20</v>
      </c>
      <c r="D10" s="40">
        <f>Table_7D_Reinvestment_sub_secto!D7</f>
        <v>8.3632749214203467E-2</v>
      </c>
      <c r="E10" s="40">
        <f>Table_7D_Reinvestment_sub_secto!E7</f>
        <v>7.6461767399874397E-2</v>
      </c>
      <c r="F10" s="40">
        <f>Table_7D_Reinvestment_sub_secto!F7</f>
        <v>1.6169259999777284E-2</v>
      </c>
      <c r="G10" s="40">
        <f>Table_7D_Reinvestment_sub_secto!G7</f>
        <v>6.0292507400097117E-2</v>
      </c>
      <c r="H10" s="75">
        <f>Table_7D_Reinvestment_sub_secto!H7</f>
        <v>4.3032485871269124</v>
      </c>
      <c r="I10" s="75">
        <f>Table_7D_Reinvestment_sub_secto!I7</f>
        <v>0.91000179063404152</v>
      </c>
      <c r="J10" s="75">
        <f>Table_7D_Reinvestment_sub_secto!J7</f>
        <v>3.3932467964928703</v>
      </c>
      <c r="K10" s="76">
        <f>Table_7D_Reinvestment_sub_secto!K7</f>
        <v>54.64372501742394</v>
      </c>
    </row>
    <row r="11" spans="1:11" s="4" customFormat="1" x14ac:dyDescent="0.35">
      <c r="A11" s="32" t="str">
        <f>Table_7D_Reinvestment_sub_secto!A8</f>
        <v>25,000-39,999</v>
      </c>
      <c r="B11" s="33">
        <f>Table_7D_Reinvestment_sub_secto!B8</f>
        <v>2022</v>
      </c>
      <c r="C11" s="33">
        <f>Table_7D_Reinvestment_sub_secto!C8</f>
        <v>22</v>
      </c>
      <c r="D11" s="40">
        <f>Table_7D_Reinvestment_sub_secto!D8</f>
        <v>6.8590322707912432E-2</v>
      </c>
      <c r="E11" s="40">
        <f>Table_7D_Reinvestment_sub_secto!E8</f>
        <v>6.4367789372840351E-2</v>
      </c>
      <c r="F11" s="40">
        <f>Table_7D_Reinvestment_sub_secto!F8</f>
        <v>1.2748471661723673E-2</v>
      </c>
      <c r="G11" s="40">
        <f>Table_7D_Reinvestment_sub_secto!G8</f>
        <v>5.1619317711116677E-2</v>
      </c>
      <c r="H11" s="75">
        <f>Table_7D_Reinvestment_sub_secto!H8</f>
        <v>3.7308643284795093</v>
      </c>
      <c r="I11" s="75">
        <f>Table_7D_Reinvestment_sub_secto!I8</f>
        <v>0.7389226603675414</v>
      </c>
      <c r="J11" s="75">
        <f>Table_7D_Reinvestment_sub_secto!J8</f>
        <v>2.9919416681119682</v>
      </c>
      <c r="K11" s="76">
        <f>Table_7D_Reinvestment_sub_secto!K8</f>
        <v>55.816955843582207</v>
      </c>
    </row>
    <row r="12" spans="1:11" s="4" customFormat="1" x14ac:dyDescent="0.35">
      <c r="A12" s="32" t="str">
        <f>Table_7D_Reinvestment_sub_secto!A9</f>
        <v>10,000-24,999</v>
      </c>
      <c r="B12" s="33">
        <f>Table_7D_Reinvestment_sub_secto!B9</f>
        <v>2024</v>
      </c>
      <c r="C12" s="33">
        <f>Table_7D_Reinvestment_sub_secto!C9</f>
        <v>40</v>
      </c>
      <c r="D12" s="40">
        <f>Table_7D_Reinvestment_sub_secto!D9</f>
        <v>0.10564869681657127</v>
      </c>
      <c r="E12" s="40">
        <f>Table_7D_Reinvestment_sub_secto!E9</f>
        <v>9.3239316841949083E-2</v>
      </c>
      <c r="F12" s="40">
        <f>Table_7D_Reinvestment_sub_secto!F9</f>
        <v>2.0742807389362683E-2</v>
      </c>
      <c r="G12" s="40">
        <f>Table_7D_Reinvestment_sub_secto!G9</f>
        <v>7.24965094525864E-2</v>
      </c>
      <c r="H12" s="75">
        <f>Table_7D_Reinvestment_sub_secto!H9</f>
        <v>4.5895203372674649</v>
      </c>
      <c r="I12" s="75">
        <f>Table_7D_Reinvestment_sub_secto!I9</f>
        <v>1.0210235294503025</v>
      </c>
      <c r="J12" s="75">
        <f>Table_7D_Reinvestment_sub_secto!J9</f>
        <v>3.5684968078171626</v>
      </c>
      <c r="K12" s="76">
        <f>Table_7D_Reinvestment_sub_secto!K9</f>
        <v>47.747699068506037</v>
      </c>
    </row>
    <row r="13" spans="1:11" s="4" customFormat="1" x14ac:dyDescent="0.35">
      <c r="A13" s="32" t="str">
        <f>Table_7D_Reinvestment_sub_secto!A10</f>
        <v>10,000-24,999</v>
      </c>
      <c r="B13" s="33">
        <f>Table_7D_Reinvestment_sub_secto!B10</f>
        <v>2023</v>
      </c>
      <c r="C13" s="33">
        <f>Table_7D_Reinvestment_sub_secto!C10</f>
        <v>41</v>
      </c>
      <c r="D13" s="40">
        <f>Table_7D_Reinvestment_sub_secto!D10</f>
        <v>7.8895638906309962E-2</v>
      </c>
      <c r="E13" s="40">
        <f>Table_7D_Reinvestment_sub_secto!E10</f>
        <v>7.8459427881217916E-2</v>
      </c>
      <c r="F13" s="40">
        <f>Table_7D_Reinvestment_sub_secto!F10</f>
        <v>1.7847628062584289E-2</v>
      </c>
      <c r="G13" s="40">
        <f>Table_7D_Reinvestment_sub_secto!G10</f>
        <v>6.0611799818633634E-2</v>
      </c>
      <c r="H13" s="75">
        <f>Table_7D_Reinvestment_sub_secto!H10</f>
        <v>3.8105438460880552</v>
      </c>
      <c r="I13" s="75">
        <f>Table_7D_Reinvestment_sub_secto!I10</f>
        <v>0.86680684677066677</v>
      </c>
      <c r="J13" s="75">
        <f>Table_7D_Reinvestment_sub_secto!J10</f>
        <v>2.9437369993173883</v>
      </c>
      <c r="K13" s="76">
        <f>Table_7D_Reinvestment_sub_secto!K10</f>
        <v>46.995021923523751</v>
      </c>
    </row>
    <row r="14" spans="1:11" s="4" customFormat="1" x14ac:dyDescent="0.35">
      <c r="A14" s="32" t="str">
        <f>Table_7D_Reinvestment_sub_secto!A11</f>
        <v>10,000-24,999</v>
      </c>
      <c r="B14" s="33">
        <f>Table_7D_Reinvestment_sub_secto!B11</f>
        <v>2022</v>
      </c>
      <c r="C14" s="33">
        <f>Table_7D_Reinvestment_sub_secto!C11</f>
        <v>39</v>
      </c>
      <c r="D14" s="40">
        <f>Table_7D_Reinvestment_sub_secto!D11</f>
        <v>7.2611379395278369E-2</v>
      </c>
      <c r="E14" s="40">
        <f>Table_7D_Reinvestment_sub_secto!E11</f>
        <v>6.9275125217286238E-2</v>
      </c>
      <c r="F14" s="40">
        <f>Table_7D_Reinvestment_sub_secto!F11</f>
        <v>1.5237504434936487E-2</v>
      </c>
      <c r="G14" s="40">
        <f>Table_7D_Reinvestment_sub_secto!G11</f>
        <v>5.4037620782349749E-2</v>
      </c>
      <c r="H14" s="75">
        <f>Table_7D_Reinvestment_sub_secto!H11</f>
        <v>3.2720083451748296</v>
      </c>
      <c r="I14" s="75">
        <f>Table_7D_Reinvestment_sub_secto!I11</f>
        <v>0.71969904802582407</v>
      </c>
      <c r="J14" s="75">
        <f>Table_7D_Reinvestment_sub_secto!J11</f>
        <v>2.5523092971490056</v>
      </c>
      <c r="K14" s="76">
        <f>Table_7D_Reinvestment_sub_secto!K11</f>
        <v>45.620069972788357</v>
      </c>
    </row>
    <row r="15" spans="1:11" s="4" customFormat="1" x14ac:dyDescent="0.35">
      <c r="A15" s="32" t="str">
        <f>Table_7D_Reinvestment_sub_secto!A12</f>
        <v>5,000-9,999</v>
      </c>
      <c r="B15" s="33">
        <f>Table_7D_Reinvestment_sub_secto!B12</f>
        <v>2024</v>
      </c>
      <c r="C15" s="33">
        <f>Table_7D_Reinvestment_sub_secto!C12</f>
        <v>49</v>
      </c>
      <c r="D15" s="40">
        <f>Table_7D_Reinvestment_sub_secto!D12</f>
        <v>9.0330018361339498E-2</v>
      </c>
      <c r="E15" s="40">
        <f>Table_7D_Reinvestment_sub_secto!E12</f>
        <v>8.3282979535751589E-2</v>
      </c>
      <c r="F15" s="40">
        <f>Table_7D_Reinvestment_sub_secto!F12</f>
        <v>1.8570470653025056E-2</v>
      </c>
      <c r="G15" s="40">
        <f>Table_7D_Reinvestment_sub_secto!G12</f>
        <v>6.4712508882726533E-2</v>
      </c>
      <c r="H15" s="75">
        <f>Table_7D_Reinvestment_sub_secto!H12</f>
        <v>5.0353696402610844</v>
      </c>
      <c r="I15" s="75">
        <f>Table_7D_Reinvestment_sub_secto!I12</f>
        <v>1.1227886496479189</v>
      </c>
      <c r="J15" s="75">
        <f>Table_7D_Reinvestment_sub_secto!J12</f>
        <v>3.9125809906131654</v>
      </c>
      <c r="K15" s="76">
        <f>Table_7D_Reinvestment_sub_secto!K12</f>
        <v>58.740732022040874</v>
      </c>
    </row>
    <row r="16" spans="1:11" s="4" customFormat="1" x14ac:dyDescent="0.35">
      <c r="A16" s="32" t="str">
        <f>Table_7D_Reinvestment_sub_secto!A13</f>
        <v>5,000-9,999</v>
      </c>
      <c r="B16" s="33">
        <f>Table_7D_Reinvestment_sub_secto!B13</f>
        <v>2023</v>
      </c>
      <c r="C16" s="33">
        <f>Table_7D_Reinvestment_sub_secto!C13</f>
        <v>51</v>
      </c>
      <c r="D16" s="40">
        <f>Table_7D_Reinvestment_sub_secto!D13</f>
        <v>6.7561674557687509E-2</v>
      </c>
      <c r="E16" s="40">
        <f>Table_7D_Reinvestment_sub_secto!E13</f>
        <v>7.1678951607194397E-2</v>
      </c>
      <c r="F16" s="40">
        <f>Table_7D_Reinvestment_sub_secto!F13</f>
        <v>1.5749807170921882E-2</v>
      </c>
      <c r="G16" s="40">
        <f>Table_7D_Reinvestment_sub_secto!G13</f>
        <v>5.5929144436272518E-2</v>
      </c>
      <c r="H16" s="75">
        <f>Table_7D_Reinvestment_sub_secto!H13</f>
        <v>4.2170454545454543</v>
      </c>
      <c r="I16" s="75">
        <f>Table_7D_Reinvestment_sub_secto!I13</f>
        <v>0.92659910965323333</v>
      </c>
      <c r="J16" s="75">
        <f>Table_7D_Reinvestment_sub_secto!J13</f>
        <v>3.2904463448922212</v>
      </c>
      <c r="K16" s="76">
        <f>Table_7D_Reinvestment_sub_secto!K13</f>
        <v>56.811463123539959</v>
      </c>
    </row>
    <row r="17" spans="1:11" s="4" customFormat="1" x14ac:dyDescent="0.35">
      <c r="A17" s="32" t="str">
        <f>Table_7D_Reinvestment_sub_secto!A14</f>
        <v>5,000-9,999</v>
      </c>
      <c r="B17" s="33">
        <f>Table_7D_Reinvestment_sub_secto!B14</f>
        <v>2022</v>
      </c>
      <c r="C17" s="33">
        <f>Table_7D_Reinvestment_sub_secto!C14</f>
        <v>53</v>
      </c>
      <c r="D17" s="40">
        <f>Table_7D_Reinvestment_sub_secto!D14</f>
        <v>7.2425415196077036E-2</v>
      </c>
      <c r="E17" s="40">
        <f>Table_7D_Reinvestment_sub_secto!E14</f>
        <v>7.6101702745911548E-2</v>
      </c>
      <c r="F17" s="40">
        <f>Table_7D_Reinvestment_sub_secto!F14</f>
        <v>1.2719756149895329E-2</v>
      </c>
      <c r="G17" s="40">
        <f>Table_7D_Reinvestment_sub_secto!G14</f>
        <v>6.3381946596016231E-2</v>
      </c>
      <c r="H17" s="75">
        <f>Table_7D_Reinvestment_sub_secto!H14</f>
        <v>4.2854494877009435</v>
      </c>
      <c r="I17" s="75">
        <f>Table_7D_Reinvestment_sub_secto!I14</f>
        <v>0.71627664703176863</v>
      </c>
      <c r="J17" s="75">
        <f>Table_7D_Reinvestment_sub_secto!J14</f>
        <v>3.5691728406691752</v>
      </c>
      <c r="K17" s="76">
        <f>Table_7D_Reinvestment_sub_secto!K14</f>
        <v>54.182066108431904</v>
      </c>
    </row>
    <row r="18" spans="1:11" s="4" customFormat="1" x14ac:dyDescent="0.35">
      <c r="A18" s="32" t="str">
        <f>Table_7D_Reinvestment_sub_secto!A15</f>
        <v>2,500-4,999</v>
      </c>
      <c r="B18" s="33">
        <f>Table_7D_Reinvestment_sub_secto!B15</f>
        <v>2024</v>
      </c>
      <c r="C18" s="33">
        <f>Table_7D_Reinvestment_sub_secto!C15</f>
        <v>29</v>
      </c>
      <c r="D18" s="40">
        <f>Table_7D_Reinvestment_sub_secto!D15</f>
        <v>8.9097531238108554E-2</v>
      </c>
      <c r="E18" s="40">
        <f>Table_7D_Reinvestment_sub_secto!E15</f>
        <v>7.9309314546557388E-2</v>
      </c>
      <c r="F18" s="40">
        <f>Table_7D_Reinvestment_sub_secto!F15</f>
        <v>2.3903686983697402E-2</v>
      </c>
      <c r="G18" s="40">
        <f>Table_7D_Reinvestment_sub_secto!G15</f>
        <v>5.5405627562859994E-2</v>
      </c>
      <c r="H18" s="75">
        <f>Table_7D_Reinvestment_sub_secto!H15</f>
        <v>4.3866704784388952</v>
      </c>
      <c r="I18" s="75">
        <f>Table_7D_Reinvestment_sub_secto!I15</f>
        <v>1.3221347154081671</v>
      </c>
      <c r="J18" s="75">
        <f>Table_7D_Reinvestment_sub_secto!J15</f>
        <v>3.0645357630307277</v>
      </c>
      <c r="K18" s="76">
        <f>Table_7D_Reinvestment_sub_secto!K15</f>
        <v>53.863923340128785</v>
      </c>
    </row>
    <row r="19" spans="1:11" s="4" customFormat="1" x14ac:dyDescent="0.35">
      <c r="A19" s="32" t="str">
        <f>Table_7D_Reinvestment_sub_secto!A16</f>
        <v>2,500-4,999</v>
      </c>
      <c r="B19" s="33">
        <f>Table_7D_Reinvestment_sub_secto!B16</f>
        <v>2023</v>
      </c>
      <c r="C19" s="33">
        <f>Table_7D_Reinvestment_sub_secto!C16</f>
        <v>31</v>
      </c>
      <c r="D19" s="40">
        <f>Table_7D_Reinvestment_sub_secto!D16</f>
        <v>5.8761061946902657E-2</v>
      </c>
      <c r="E19" s="40">
        <f>Table_7D_Reinvestment_sub_secto!E16</f>
        <v>6.6419374508504103E-2</v>
      </c>
      <c r="F19" s="40">
        <f>Table_7D_Reinvestment_sub_secto!F16</f>
        <v>2.0713362482983749E-2</v>
      </c>
      <c r="G19" s="40">
        <f>Table_7D_Reinvestment_sub_secto!G16</f>
        <v>4.5706012025520354E-2</v>
      </c>
      <c r="H19" s="75">
        <f>Table_7D_Reinvestment_sub_secto!H16</f>
        <v>3.6566584914590594</v>
      </c>
      <c r="I19" s="75">
        <f>Table_7D_Reinvestment_sub_secto!I16</f>
        <v>1.140355406393873</v>
      </c>
      <c r="J19" s="75">
        <f>Table_7D_Reinvestment_sub_secto!J16</f>
        <v>2.5163030850651866</v>
      </c>
      <c r="K19" s="76">
        <f>Table_7D_Reinvestment_sub_secto!K16</f>
        <v>53.589440530737726</v>
      </c>
    </row>
    <row r="20" spans="1:11" s="4" customFormat="1" x14ac:dyDescent="0.35">
      <c r="A20" s="32" t="str">
        <f>Table_7D_Reinvestment_sub_secto!A17</f>
        <v>2,500-4,999</v>
      </c>
      <c r="B20" s="33">
        <f>Table_7D_Reinvestment_sub_secto!B17</f>
        <v>2022</v>
      </c>
      <c r="C20" s="33">
        <f>Table_7D_Reinvestment_sub_secto!C17</f>
        <v>31</v>
      </c>
      <c r="D20" s="40">
        <f>Table_7D_Reinvestment_sub_secto!D17</f>
        <v>6.4921002579891904E-2</v>
      </c>
      <c r="E20" s="40">
        <f>Table_7D_Reinvestment_sub_secto!E17</f>
        <v>6.623670184199032E-2</v>
      </c>
      <c r="F20" s="40">
        <f>Table_7D_Reinvestment_sub_secto!F17</f>
        <v>1.7397026050107928E-2</v>
      </c>
      <c r="G20" s="40">
        <f>Table_7D_Reinvestment_sub_secto!G17</f>
        <v>4.8839675791882385E-2</v>
      </c>
      <c r="H20" s="75">
        <f>Table_7D_Reinvestment_sub_secto!H17</f>
        <v>3.5359673117110382</v>
      </c>
      <c r="I20" s="75">
        <f>Table_7D_Reinvestment_sub_secto!I17</f>
        <v>0.92871948215226219</v>
      </c>
      <c r="J20" s="75">
        <f>Table_7D_Reinvestment_sub_secto!J17</f>
        <v>2.607247829558776</v>
      </c>
      <c r="K20" s="76">
        <f>Table_7D_Reinvestment_sub_secto!K17</f>
        <v>52.022674216460537</v>
      </c>
    </row>
    <row r="21" spans="1:11" s="4" customFormat="1" x14ac:dyDescent="0.35">
      <c r="A21" s="32" t="str">
        <f>Table_7D_Reinvestment_sub_secto!A18</f>
        <v>1,000-2,499</v>
      </c>
      <c r="B21" s="33">
        <f>Table_7D_Reinvestment_sub_secto!B18</f>
        <v>2024</v>
      </c>
      <c r="C21" s="33">
        <f>Table_7D_Reinvestment_sub_secto!C18</f>
        <v>39</v>
      </c>
      <c r="D21" s="40">
        <f>Table_7D_Reinvestment_sub_secto!D18</f>
        <v>4.3510081973390798E-2</v>
      </c>
      <c r="E21" s="40">
        <f>Table_7D_Reinvestment_sub_secto!E18</f>
        <v>4.0396284845719728E-2</v>
      </c>
      <c r="F21" s="40">
        <f>Table_7D_Reinvestment_sub_secto!F18</f>
        <v>1.7560363075223111E-2</v>
      </c>
      <c r="G21" s="40">
        <f>Table_7D_Reinvestment_sub_secto!G18</f>
        <v>2.2835921770496617E-2</v>
      </c>
      <c r="H21" s="75">
        <f>Table_7D_Reinvestment_sub_secto!H18</f>
        <v>3.0380529827061338</v>
      </c>
      <c r="I21" s="75">
        <f>Table_7D_Reinvestment_sub_secto!I18</f>
        <v>1.3206490057646221</v>
      </c>
      <c r="J21" s="75">
        <f>Table_7D_Reinvestment_sub_secto!J18</f>
        <v>1.7174039769415117</v>
      </c>
      <c r="K21" s="76">
        <f>Table_7D_Reinvestment_sub_secto!K18</f>
        <v>73.998422662672866</v>
      </c>
    </row>
    <row r="22" spans="1:11" s="4" customFormat="1" x14ac:dyDescent="0.35">
      <c r="A22" s="32" t="str">
        <f>Table_7D_Reinvestment_sub_secto!A19</f>
        <v>1,000-2,499</v>
      </c>
      <c r="B22" s="33">
        <f>Table_7D_Reinvestment_sub_secto!B19</f>
        <v>2023</v>
      </c>
      <c r="C22" s="33">
        <f>Table_7D_Reinvestment_sub_secto!C19</f>
        <v>39</v>
      </c>
      <c r="D22" s="40">
        <f>Table_7D_Reinvestment_sub_secto!D19</f>
        <v>3.7178423225681961E-2</v>
      </c>
      <c r="E22" s="40">
        <f>Table_7D_Reinvestment_sub_secto!E19</f>
        <v>4.6625621737114577E-2</v>
      </c>
      <c r="F22" s="40">
        <f>Table_7D_Reinvestment_sub_secto!F19</f>
        <v>1.496295783011954E-2</v>
      </c>
      <c r="G22" s="40">
        <f>Table_7D_Reinvestment_sub_secto!G19</f>
        <v>3.1662663906995035E-2</v>
      </c>
      <c r="H22" s="75">
        <f>Table_7D_Reinvestment_sub_secto!H19</f>
        <v>3.3956156986274952</v>
      </c>
      <c r="I22" s="75">
        <f>Table_7D_Reinvestment_sub_secto!I19</f>
        <v>1.0897110346822667</v>
      </c>
      <c r="J22" s="75">
        <f>Table_7D_Reinvestment_sub_secto!J19</f>
        <v>2.3059046639452285</v>
      </c>
      <c r="K22" s="76">
        <f>Table_7D_Reinvestment_sub_secto!K19</f>
        <v>71.454925335477867</v>
      </c>
    </row>
    <row r="23" spans="1:11" s="4" customFormat="1" x14ac:dyDescent="0.35">
      <c r="A23" s="32" t="str">
        <f>Table_7D_Reinvestment_sub_secto!A20</f>
        <v>1,000-2,499</v>
      </c>
      <c r="B23" s="33">
        <f>Table_7D_Reinvestment_sub_secto!B20</f>
        <v>2022</v>
      </c>
      <c r="C23" s="33">
        <f>Table_7D_Reinvestment_sub_secto!C20</f>
        <v>40</v>
      </c>
      <c r="D23" s="40">
        <f>Table_7D_Reinvestment_sub_secto!D20</f>
        <v>4.7097694675978075E-2</v>
      </c>
      <c r="E23" s="40">
        <f>Table_7D_Reinvestment_sub_secto!E20</f>
        <v>4.981244327832729E-2</v>
      </c>
      <c r="F23" s="40">
        <f>Table_7D_Reinvestment_sub_secto!F20</f>
        <v>1.1855050303516126E-2</v>
      </c>
      <c r="G23" s="40">
        <f>Table_7D_Reinvestment_sub_secto!G20</f>
        <v>3.7957392974811162E-2</v>
      </c>
      <c r="H23" s="75">
        <f>Table_7D_Reinvestment_sub_secto!H20</f>
        <v>3.6648317744868799</v>
      </c>
      <c r="I23" s="75">
        <f>Table_7D_Reinvestment_sub_secto!I20</f>
        <v>0.87220706677058979</v>
      </c>
      <c r="J23" s="75">
        <f>Table_7D_Reinvestment_sub_secto!J20</f>
        <v>2.79262470771629</v>
      </c>
      <c r="K23" s="76">
        <f>Table_7D_Reinvestment_sub_secto!K20</f>
        <v>71.30440803865099</v>
      </c>
    </row>
    <row r="24" spans="1:11" s="4" customFormat="1" x14ac:dyDescent="0.35">
      <c r="A24" s="32" t="str">
        <f>Table_7D_Reinvestment_sub_secto!A21</f>
        <v>LSVT &lt; 12 Yr</v>
      </c>
      <c r="B24" s="33">
        <f>Table_7D_Reinvestment_sub_secto!B21</f>
        <v>2024</v>
      </c>
      <c r="C24" s="33">
        <f>Table_7D_Reinvestment_sub_secto!C21</f>
        <v>3</v>
      </c>
      <c r="D24" s="40">
        <f>Table_7D_Reinvestment_sub_secto!D21</f>
        <v>0.14337843688366309</v>
      </c>
      <c r="E24" s="40">
        <f>Table_7D_Reinvestment_sub_secto!E21</f>
        <v>0.15104211208739671</v>
      </c>
      <c r="F24" s="40">
        <f>Table_7D_Reinvestment_sub_secto!F21</f>
        <v>6.5013724705849901E-2</v>
      </c>
      <c r="G24" s="40">
        <f>Table_7D_Reinvestment_sub_secto!G21</f>
        <v>8.602838738154682E-2</v>
      </c>
      <c r="H24" s="75">
        <f>Table_7D_Reinvestment_sub_secto!H21</f>
        <v>3.5402845134173941</v>
      </c>
      <c r="I24" s="75">
        <f>Table_7D_Reinvestment_sub_secto!I21</f>
        <v>1.5238603297769155</v>
      </c>
      <c r="J24" s="75">
        <f>Table_7D_Reinvestment_sub_secto!J21</f>
        <v>2.0164241836404786</v>
      </c>
      <c r="K24" s="76">
        <f>Table_7D_Reinvestment_sub_secto!K21</f>
        <v>23.040521214047356</v>
      </c>
    </row>
    <row r="25" spans="1:11" s="4" customFormat="1" x14ac:dyDescent="0.35">
      <c r="A25" s="32" t="str">
        <f>Table_7D_Reinvestment_sub_secto!A22</f>
        <v>LSVT &lt; 12 Yr</v>
      </c>
      <c r="B25" s="33">
        <f>Table_7D_Reinvestment_sub_secto!B22</f>
        <v>2023</v>
      </c>
      <c r="C25" s="33">
        <f>Table_7D_Reinvestment_sub_secto!C22</f>
        <v>5</v>
      </c>
      <c r="D25" s="40">
        <f>Table_7D_Reinvestment_sub_secto!D22</f>
        <v>0.12381945800404905</v>
      </c>
      <c r="E25" s="40">
        <f>Table_7D_Reinvestment_sub_secto!E22</f>
        <v>0.13216175323118962</v>
      </c>
      <c r="F25" s="40">
        <f>Table_7D_Reinvestment_sub_secto!F22</f>
        <v>5.5937248243844086E-2</v>
      </c>
      <c r="G25" s="40">
        <f>Table_7D_Reinvestment_sub_secto!G22</f>
        <v>7.6224504987345537E-2</v>
      </c>
      <c r="H25" s="75">
        <f>Table_7D_Reinvestment_sub_secto!H22</f>
        <v>2.7001315874625194</v>
      </c>
      <c r="I25" s="75">
        <f>Table_7D_Reinvestment_sub_secto!I22</f>
        <v>1.14282632612119</v>
      </c>
      <c r="J25" s="75">
        <f>Table_7D_Reinvestment_sub_secto!J22</f>
        <v>1.5573052613413292</v>
      </c>
      <c r="K25" s="76">
        <f>Table_7D_Reinvestment_sub_secto!K22</f>
        <v>19.933848290958075</v>
      </c>
    </row>
    <row r="26" spans="1:11" s="4" customFormat="1" x14ac:dyDescent="0.35">
      <c r="A26" s="32" t="str">
        <f>Table_7D_Reinvestment_sub_secto!A23</f>
        <v>LSVT &lt; 12 Yr</v>
      </c>
      <c r="B26" s="33">
        <f>Table_7D_Reinvestment_sub_secto!B23</f>
        <v>2022</v>
      </c>
      <c r="C26" s="33">
        <f>Table_7D_Reinvestment_sub_secto!C23</f>
        <v>8</v>
      </c>
      <c r="D26" s="40">
        <f>Table_7D_Reinvestment_sub_secto!D23</f>
        <v>0.12032112894335689</v>
      </c>
      <c r="E26" s="40">
        <f>Table_7D_Reinvestment_sub_secto!E23</f>
        <v>0.12167473481342095</v>
      </c>
      <c r="F26" s="40">
        <f>Table_7D_Reinvestment_sub_secto!F23</f>
        <v>4.927980491293725E-2</v>
      </c>
      <c r="G26" s="40">
        <f>Table_7D_Reinvestment_sub_secto!G23</f>
        <v>7.2394929900483698E-2</v>
      </c>
      <c r="H26" s="75">
        <f>Table_7D_Reinvestment_sub_secto!H23</f>
        <v>2.240835024362978</v>
      </c>
      <c r="I26" s="75">
        <f>Table_7D_Reinvestment_sub_secto!I23</f>
        <v>0.90756649695614666</v>
      </c>
      <c r="J26" s="75">
        <f>Table_7D_Reinvestment_sub_secto!J23</f>
        <v>1.3332685274068314</v>
      </c>
      <c r="K26" s="76">
        <f>Table_7D_Reinvestment_sub_secto!K23</f>
        <v>17.897700837240059</v>
      </c>
    </row>
    <row r="27" spans="1:11" s="4" customFormat="1" x14ac:dyDescent="0.35">
      <c r="A27" s="32" t="str">
        <f>Table_7D_Reinvestment_sub_secto!A24</f>
        <v>London</v>
      </c>
      <c r="B27" s="33">
        <f>Table_7D_Reinvestment_sub_secto!B24</f>
        <v>2024</v>
      </c>
      <c r="C27" s="33">
        <f>Table_7D_Reinvestment_sub_secto!C24</f>
        <v>23</v>
      </c>
      <c r="D27" s="40">
        <f>Table_7D_Reinvestment_sub_secto!D24</f>
        <v>5.0008337631414643E-2</v>
      </c>
      <c r="E27" s="40">
        <f>Table_7D_Reinvestment_sub_secto!E24</f>
        <v>5.030601478918427E-2</v>
      </c>
      <c r="F27" s="40">
        <f>Table_7D_Reinvestment_sub_secto!F24</f>
        <v>1.3355481438354971E-2</v>
      </c>
      <c r="G27" s="40">
        <f>Table_7D_Reinvestment_sub_secto!G24</f>
        <v>3.6950533350829297E-2</v>
      </c>
      <c r="H27" s="75">
        <f>Table_7D_Reinvestment_sub_secto!H24</f>
        <v>6.3343615485388876</v>
      </c>
      <c r="I27" s="75">
        <f>Table_7D_Reinvestment_sub_secto!I24</f>
        <v>1.6816766034810042</v>
      </c>
      <c r="J27" s="75">
        <f>Table_7D_Reinvestment_sub_secto!J24</f>
        <v>4.6526849450578833</v>
      </c>
      <c r="K27" s="76">
        <f>Table_7D_Reinvestment_sub_secto!K24</f>
        <v>117.83019086249331</v>
      </c>
    </row>
    <row r="28" spans="1:11" s="4" customFormat="1" x14ac:dyDescent="0.35">
      <c r="A28" s="32" t="str">
        <f>Table_7D_Reinvestment_sub_secto!A25</f>
        <v>London</v>
      </c>
      <c r="B28" s="33">
        <f>Table_7D_Reinvestment_sub_secto!B25</f>
        <v>2023</v>
      </c>
      <c r="C28" s="33">
        <f>Table_7D_Reinvestment_sub_secto!C25</f>
        <v>26</v>
      </c>
      <c r="D28" s="40">
        <f>Table_7D_Reinvestment_sub_secto!D25</f>
        <v>4.8028727298745244E-2</v>
      </c>
      <c r="E28" s="40">
        <f>Table_7D_Reinvestment_sub_secto!E25</f>
        <v>5.3633925709052878E-2</v>
      </c>
      <c r="F28" s="40">
        <f>Table_7D_Reinvestment_sub_secto!F25</f>
        <v>1.2188922725751864E-2</v>
      </c>
      <c r="G28" s="40">
        <f>Table_7D_Reinvestment_sub_secto!G25</f>
        <v>4.1445002983301019E-2</v>
      </c>
      <c r="H28" s="75">
        <f>Table_7D_Reinvestment_sub_secto!H25</f>
        <v>6.5733563398756907</v>
      </c>
      <c r="I28" s="75">
        <f>Table_7D_Reinvestment_sub_secto!I25</f>
        <v>1.4938703705973937</v>
      </c>
      <c r="J28" s="75">
        <f>Table_7D_Reinvestment_sub_secto!J25</f>
        <v>5.0794859692782977</v>
      </c>
      <c r="K28" s="76">
        <f>Table_7D_Reinvestment_sub_secto!K25</f>
        <v>113.54649842127978</v>
      </c>
    </row>
    <row r="29" spans="1:11" s="4" customFormat="1" x14ac:dyDescent="0.35">
      <c r="A29" s="32" t="str">
        <f>Table_7D_Reinvestment_sub_secto!A26</f>
        <v>London</v>
      </c>
      <c r="B29" s="33">
        <f>Table_7D_Reinvestment_sub_secto!B26</f>
        <v>2022</v>
      </c>
      <c r="C29" s="33">
        <f>Table_7D_Reinvestment_sub_secto!C26</f>
        <v>26</v>
      </c>
      <c r="D29" s="40">
        <f>Table_7D_Reinvestment_sub_secto!D26</f>
        <v>5.3489119309095876E-2</v>
      </c>
      <c r="E29" s="40">
        <f>Table_7D_Reinvestment_sub_secto!E26</f>
        <v>5.2103622146383914E-2</v>
      </c>
      <c r="F29" s="40">
        <f>Table_7D_Reinvestment_sub_secto!F26</f>
        <v>8.9506518521843739E-3</v>
      </c>
      <c r="G29" s="40">
        <f>Table_7D_Reinvestment_sub_secto!G26</f>
        <v>4.3152970294199539E-2</v>
      </c>
      <c r="H29" s="75">
        <f>Table_7D_Reinvestment_sub_secto!H26</f>
        <v>6.3201825554344744</v>
      </c>
      <c r="I29" s="75">
        <f>Table_7D_Reinvestment_sub_secto!I26</f>
        <v>1.0857163353636248</v>
      </c>
      <c r="J29" s="75">
        <f>Table_7D_Reinvestment_sub_secto!J26</f>
        <v>5.2344662200708498</v>
      </c>
      <c r="K29" s="76">
        <f>Table_7D_Reinvestment_sub_secto!K26</f>
        <v>111.65414765598715</v>
      </c>
    </row>
    <row r="30" spans="1:11" s="4" customFormat="1" x14ac:dyDescent="0.35">
      <c r="A30" s="32" t="str">
        <f>Table_7D_Reinvestment_sub_secto!A27</f>
        <v>SH Provider</v>
      </c>
      <c r="B30" s="33">
        <f>Table_7D_Reinvestment_sub_secto!B27</f>
        <v>2024</v>
      </c>
      <c r="C30" s="33">
        <f>Table_7D_Reinvestment_sub_secto!C27</f>
        <v>14</v>
      </c>
      <c r="D30" s="40">
        <f>Table_7D_Reinvestment_sub_secto!D27</f>
        <v>6.1966402443458656E-2</v>
      </c>
      <c r="E30" s="40">
        <f>Table_7D_Reinvestment_sub_secto!E27</f>
        <v>6.8421650326355582E-2</v>
      </c>
      <c r="F30" s="40">
        <f>Table_7D_Reinvestment_sub_secto!F27</f>
        <v>1.8609568410294125E-2</v>
      </c>
      <c r="G30" s="40">
        <f>Table_7D_Reinvestment_sub_secto!G27</f>
        <v>4.981208191606145E-2</v>
      </c>
      <c r="H30" s="75">
        <f>Table_7D_Reinvestment_sub_secto!H27</f>
        <v>3.0969526373760861</v>
      </c>
      <c r="I30" s="75">
        <f>Table_7D_Reinvestment_sub_secto!I27</f>
        <v>0.84232040141965492</v>
      </c>
      <c r="J30" s="75">
        <f>Table_7D_Reinvestment_sub_secto!J27</f>
        <v>2.2546322359564313</v>
      </c>
      <c r="K30" s="76">
        <f>Table_7D_Reinvestment_sub_secto!K27</f>
        <v>44.846728427996311</v>
      </c>
    </row>
    <row r="31" spans="1:11" s="4" customFormat="1" x14ac:dyDescent="0.35">
      <c r="A31" s="32" t="str">
        <f>Table_7D_Reinvestment_sub_secto!A28</f>
        <v>SH Provider</v>
      </c>
      <c r="B31" s="33">
        <f>Table_7D_Reinvestment_sub_secto!B28</f>
        <v>2023</v>
      </c>
      <c r="C31" s="33">
        <f>Table_7D_Reinvestment_sub_secto!C28</f>
        <v>15</v>
      </c>
      <c r="D31" s="40">
        <f>Table_7D_Reinvestment_sub_secto!D28</f>
        <v>6.2677813167244953E-2</v>
      </c>
      <c r="E31" s="40">
        <f>Table_7D_Reinvestment_sub_secto!E28</f>
        <v>6.2187107581679862E-2</v>
      </c>
      <c r="F31" s="40">
        <f>Table_7D_Reinvestment_sub_secto!F28</f>
        <v>1.8908341186963565E-2</v>
      </c>
      <c r="G31" s="40">
        <f>Table_7D_Reinvestment_sub_secto!G28</f>
        <v>4.3278766394716298E-2</v>
      </c>
      <c r="H31" s="75">
        <f>Table_7D_Reinvestment_sub_secto!H28</f>
        <v>2.791557027492968</v>
      </c>
      <c r="I31" s="75">
        <f>Table_7D_Reinvestment_sub_secto!I28</f>
        <v>0.84878867616368747</v>
      </c>
      <c r="J31" s="75">
        <f>Table_7D_Reinvestment_sub_secto!J28</f>
        <v>1.9427683513292804</v>
      </c>
      <c r="K31" s="76">
        <f>Table_7D_Reinvestment_sub_secto!K28</f>
        <v>44.511010144177781</v>
      </c>
    </row>
    <row r="32" spans="1:11" s="4" customFormat="1" x14ac:dyDescent="0.35">
      <c r="A32" s="32" t="str">
        <f>Table_7D_Reinvestment_sub_secto!A29</f>
        <v>SH Provider</v>
      </c>
      <c r="B32" s="33">
        <f>Table_7D_Reinvestment_sub_secto!B29</f>
        <v>2022</v>
      </c>
      <c r="C32" s="33">
        <f>Table_7D_Reinvestment_sub_secto!C29</f>
        <v>15</v>
      </c>
      <c r="D32" s="40">
        <f>Table_7D_Reinvestment_sub_secto!D29</f>
        <v>6.1024255600554911E-2</v>
      </c>
      <c r="E32" s="40">
        <f>Table_7D_Reinvestment_sub_secto!E29</f>
        <v>5.6367261855581129E-2</v>
      </c>
      <c r="F32" s="40">
        <f>Table_7D_Reinvestment_sub_secto!F29</f>
        <v>1.9321843550693329E-2</v>
      </c>
      <c r="G32" s="40">
        <f>Table_7D_Reinvestment_sub_secto!G29</f>
        <v>3.7045418304887799E-2</v>
      </c>
      <c r="H32" s="75">
        <f>Table_7D_Reinvestment_sub_secto!H29</f>
        <v>2.6353369583938195</v>
      </c>
      <c r="I32" s="75">
        <f>Table_7D_Reinvestment_sub_secto!I29</f>
        <v>0.90335359102428459</v>
      </c>
      <c r="J32" s="75">
        <f>Table_7D_Reinvestment_sub_secto!J29</f>
        <v>1.7319833673695346</v>
      </c>
      <c r="K32" s="76">
        <f>Table_7D_Reinvestment_sub_secto!K29</f>
        <v>46.307476726616954</v>
      </c>
    </row>
    <row r="33" spans="1:11" s="4" customFormat="1" x14ac:dyDescent="0.35">
      <c r="A33" s="32" t="str">
        <f>Table_7D_Reinvestment_sub_secto!A30</f>
        <v>HOP Provider</v>
      </c>
      <c r="B33" s="33">
        <f>Table_7D_Reinvestment_sub_secto!B30</f>
        <v>2024</v>
      </c>
      <c r="C33" s="33">
        <f>Table_7D_Reinvestment_sub_secto!C30</f>
        <v>5</v>
      </c>
      <c r="D33" s="40">
        <f>Table_7D_Reinvestment_sub_secto!D30</f>
        <v>0.10819405192734775</v>
      </c>
      <c r="E33" s="40">
        <f>Table_7D_Reinvestment_sub_secto!E30</f>
        <v>9.1137289821610637E-2</v>
      </c>
      <c r="F33" s="40">
        <f>Table_7D_Reinvestment_sub_secto!F30</f>
        <v>2.8196090046595061E-2</v>
      </c>
      <c r="G33" s="40">
        <f>Table_7D_Reinvestment_sub_secto!G30</f>
        <v>6.2941199775015569E-2</v>
      </c>
      <c r="H33" s="75">
        <f>Table_7D_Reinvestment_sub_secto!H30</f>
        <v>4.1496975126087543</v>
      </c>
      <c r="I33" s="75">
        <f>Table_7D_Reinvestment_sub_secto!I30</f>
        <v>1.283835024726657</v>
      </c>
      <c r="J33" s="75">
        <f>Table_7D_Reinvestment_sub_secto!J30</f>
        <v>2.8658624878820973</v>
      </c>
      <c r="K33" s="76">
        <f>Table_7D_Reinvestment_sub_secto!K30</f>
        <v>40.296253258036486</v>
      </c>
    </row>
    <row r="34" spans="1:11" s="4" customFormat="1" x14ac:dyDescent="0.35">
      <c r="A34" s="32" t="str">
        <f>Table_7D_Reinvestment_sub_secto!A31</f>
        <v>HOP Provider</v>
      </c>
      <c r="B34" s="33">
        <f>Table_7D_Reinvestment_sub_secto!B31</f>
        <v>2023</v>
      </c>
      <c r="C34" s="33">
        <f>Table_7D_Reinvestment_sub_secto!C31</f>
        <v>6</v>
      </c>
      <c r="D34" s="40">
        <f>Table_7D_Reinvestment_sub_secto!D31</f>
        <v>7.7043535793044071E-2</v>
      </c>
      <c r="E34" s="40">
        <f>Table_7D_Reinvestment_sub_secto!E31</f>
        <v>0.10719132290499825</v>
      </c>
      <c r="F34" s="40">
        <f>Table_7D_Reinvestment_sub_secto!F31</f>
        <v>2.8014159276362686E-2</v>
      </c>
      <c r="G34" s="40">
        <f>Table_7D_Reinvestment_sub_secto!G31</f>
        <v>7.9177163628635569E-2</v>
      </c>
      <c r="H34" s="75">
        <f>Table_7D_Reinvestment_sub_secto!H31</f>
        <v>4.6987142163998064</v>
      </c>
      <c r="I34" s="75">
        <f>Table_7D_Reinvestment_sub_secto!I31</f>
        <v>1.2279961183891315</v>
      </c>
      <c r="J34" s="75">
        <f>Table_7D_Reinvestment_sub_secto!J31</f>
        <v>3.4707180980106744</v>
      </c>
      <c r="K34" s="76">
        <f>Table_7D_Reinvestment_sub_secto!K31</f>
        <v>38.343331883242968</v>
      </c>
    </row>
    <row r="35" spans="1:11" s="4" customFormat="1" x14ac:dyDescent="0.35">
      <c r="A35" s="32" t="str">
        <f>Table_7D_Reinvestment_sub_secto!A32</f>
        <v>HOP Provider</v>
      </c>
      <c r="B35" s="33">
        <f>Table_7D_Reinvestment_sub_secto!B32</f>
        <v>2022</v>
      </c>
      <c r="C35" s="33">
        <f>Table_7D_Reinvestment_sub_secto!C32</f>
        <v>6</v>
      </c>
      <c r="D35" s="40">
        <f>Table_7D_Reinvestment_sub_secto!D32</f>
        <v>4.5389234304825311E-2</v>
      </c>
      <c r="E35" s="40">
        <f>Table_7D_Reinvestment_sub_secto!E32</f>
        <v>5.36464121990387E-2</v>
      </c>
      <c r="F35" s="40">
        <f>Table_7D_Reinvestment_sub_secto!F32</f>
        <v>2.7096354837803663E-2</v>
      </c>
      <c r="G35" s="40">
        <f>Table_7D_Reinvestment_sub_secto!G32</f>
        <v>2.655005736123504E-2</v>
      </c>
      <c r="H35" s="75">
        <f>Table_7D_Reinvestment_sub_secto!H32</f>
        <v>2.0620706837028866</v>
      </c>
      <c r="I35" s="75">
        <f>Table_7D_Reinvestment_sub_secto!I32</f>
        <v>1.0415346834181585</v>
      </c>
      <c r="J35" s="75">
        <f>Table_7D_Reinvestment_sub_secto!J32</f>
        <v>1.0205360002847279</v>
      </c>
      <c r="K35" s="76">
        <f>Table_7D_Reinvestment_sub_secto!K32</f>
        <v>37.728297448676592</v>
      </c>
    </row>
    <row r="36" spans="1:11" s="4" customFormat="1" x14ac:dyDescent="0.35">
      <c r="A36" s="32" t="str">
        <f>Table_7D_Reinvestment_sub_secto!A33</f>
        <v>Average stock age below 40 years</v>
      </c>
      <c r="B36" s="33">
        <f>Table_7D_Reinvestment_sub_secto!B33</f>
        <v>2024</v>
      </c>
      <c r="C36" s="33">
        <f>Table_7D_Reinvestment_sub_secto!C33</f>
        <v>48</v>
      </c>
      <c r="D36" s="40">
        <f>Table_7D_Reinvestment_sub_secto!D33</f>
        <v>5.9322642082468374E-2</v>
      </c>
      <c r="E36" s="40">
        <f>Table_7D_Reinvestment_sub_secto!E33</f>
        <v>8.1066027729244525E-2</v>
      </c>
      <c r="F36" s="40">
        <f>Table_7D_Reinvestment_sub_secto!F33</f>
        <v>1.2818818565020797E-2</v>
      </c>
      <c r="G36" s="40">
        <f>Table_7D_Reinvestment_sub_secto!G33</f>
        <v>6.8247209164223721E-2</v>
      </c>
      <c r="H36" s="75">
        <f>Table_7D_Reinvestment_sub_secto!H33</f>
        <v>6.365046856674736</v>
      </c>
      <c r="I36" s="75">
        <f>Table_7D_Reinvestment_sub_secto!I33</f>
        <v>1.0064928934976665</v>
      </c>
      <c r="J36" s="75">
        <f>Table_7D_Reinvestment_sub_secto!J33</f>
        <v>5.3585539631770693</v>
      </c>
      <c r="K36" s="76">
        <f>Table_7D_Reinvestment_sub_secto!K33</f>
        <v>76.132086917128987</v>
      </c>
    </row>
    <row r="37" spans="1:11" s="4" customFormat="1" x14ac:dyDescent="0.35">
      <c r="A37" s="32" t="str">
        <f>Table_7D_Reinvestment_sub_secto!A34</f>
        <v>Average stock age below 40 years</v>
      </c>
      <c r="B37" s="33">
        <f>Table_7D_Reinvestment_sub_secto!B34</f>
        <v>2023</v>
      </c>
      <c r="C37" s="33">
        <f>Table_7D_Reinvestment_sub_secto!C34</f>
        <v>53</v>
      </c>
      <c r="D37" s="40">
        <f>Table_7D_Reinvestment_sub_secto!D34</f>
        <v>5.4514056998885965E-2</v>
      </c>
      <c r="E37" s="40">
        <f>Table_7D_Reinvestment_sub_secto!E34</f>
        <v>7.3655200357695225E-2</v>
      </c>
      <c r="F37" s="40">
        <f>Table_7D_Reinvestment_sub_secto!F34</f>
        <v>1.1470347482549154E-2</v>
      </c>
      <c r="G37" s="40">
        <f>Table_7D_Reinvestment_sub_secto!G34</f>
        <v>6.2184852875146079E-2</v>
      </c>
      <c r="H37" s="75">
        <f>Table_7D_Reinvestment_sub_secto!H34</f>
        <v>5.3303707338288344</v>
      </c>
      <c r="I37" s="75">
        <f>Table_7D_Reinvestment_sub_secto!I34</f>
        <v>0.83010030834081416</v>
      </c>
      <c r="J37" s="75">
        <f>Table_7D_Reinvestment_sub_secto!J34</f>
        <v>4.5002704254880204</v>
      </c>
      <c r="K37" s="76">
        <f>Table_7D_Reinvestment_sub_secto!K34</f>
        <v>69.288393217009258</v>
      </c>
    </row>
    <row r="38" spans="1:11" s="4" customFormat="1" x14ac:dyDescent="0.35">
      <c r="A38" s="32" t="str">
        <f>Table_7D_Reinvestment_sub_secto!A35</f>
        <v>Average stock age below 40 years</v>
      </c>
      <c r="B38" s="33">
        <f>Table_7D_Reinvestment_sub_secto!B35</f>
        <v>2022</v>
      </c>
      <c r="C38" s="33">
        <f>Table_7D_Reinvestment_sub_secto!C35</f>
        <v>57</v>
      </c>
      <c r="D38" s="40">
        <f>Table_7D_Reinvestment_sub_secto!D35</f>
        <v>5.6635815347065389E-2</v>
      </c>
      <c r="E38" s="40">
        <f>Table_7D_Reinvestment_sub_secto!E35</f>
        <v>6.2174563552345394E-2</v>
      </c>
      <c r="F38" s="40">
        <f>Table_7D_Reinvestment_sub_secto!F35</f>
        <v>1.0483391542034957E-2</v>
      </c>
      <c r="G38" s="40">
        <f>Table_7D_Reinvestment_sub_secto!G35</f>
        <v>5.1691172010310434E-2</v>
      </c>
      <c r="H38" s="75">
        <f>Table_7D_Reinvestment_sub_secto!H35</f>
        <v>4.2204692193315969</v>
      </c>
      <c r="I38" s="75">
        <f>Table_7D_Reinvestment_sub_secto!I35</f>
        <v>0.71162270853915321</v>
      </c>
      <c r="J38" s="75">
        <f>Table_7D_Reinvestment_sub_secto!J35</f>
        <v>3.5088465107924436</v>
      </c>
      <c r="K38" s="76">
        <f>Table_7D_Reinvestment_sub_secto!K35</f>
        <v>65.764163552779777</v>
      </c>
    </row>
    <row r="39" spans="1:11" x14ac:dyDescent="0.35">
      <c r="A39" s="32" t="str">
        <f>Table_7D_Reinvestment_sub_secto!A36</f>
        <v>Average stock age from 40-60 years</v>
      </c>
      <c r="B39" s="33">
        <f>Table_7D_Reinvestment_sub_secto!B36</f>
        <v>2024</v>
      </c>
      <c r="C39" s="33">
        <f>Table_7D_Reinvestment_sub_secto!C36</f>
        <v>116</v>
      </c>
      <c r="D39" s="40">
        <f>Table_7D_Reinvestment_sub_secto!D36</f>
        <v>7.6505322742245183E-2</v>
      </c>
      <c r="E39" s="40">
        <f>Table_7D_Reinvestment_sub_secto!E36</f>
        <v>7.3266356970847629E-2</v>
      </c>
      <c r="F39" s="40">
        <f>Table_7D_Reinvestment_sub_secto!F36</f>
        <v>1.7444853922544062E-2</v>
      </c>
      <c r="G39" s="40">
        <f>Table_7D_Reinvestment_sub_secto!G36</f>
        <v>5.5821503048303571E-2</v>
      </c>
      <c r="H39" s="75">
        <f>Table_7D_Reinvestment_sub_secto!H36</f>
        <v>5.0896947801364769</v>
      </c>
      <c r="I39" s="75">
        <f>Table_7D_Reinvestment_sub_secto!I36</f>
        <v>1.2118656586834882</v>
      </c>
      <c r="J39" s="75">
        <f>Table_7D_Reinvestment_sub_secto!J36</f>
        <v>3.8778291214529887</v>
      </c>
      <c r="K39" s="76">
        <f>Table_7D_Reinvestment_sub_secto!K36</f>
        <v>66.151417915678266</v>
      </c>
    </row>
    <row r="40" spans="1:11" x14ac:dyDescent="0.35">
      <c r="A40" s="32" t="str">
        <f>Table_7D_Reinvestment_sub_secto!A37</f>
        <v>Average stock age from 40-60 years</v>
      </c>
      <c r="B40" s="33">
        <f>Table_7D_Reinvestment_sub_secto!B37</f>
        <v>2023</v>
      </c>
      <c r="C40" s="33">
        <f>Table_7D_Reinvestment_sub_secto!C37</f>
        <v>116</v>
      </c>
      <c r="D40" s="40">
        <f>Table_7D_Reinvestment_sub_secto!D37</f>
        <v>6.9352094749788859E-2</v>
      </c>
      <c r="E40" s="40">
        <f>Table_7D_Reinvestment_sub_secto!E37</f>
        <v>6.5933581033206234E-2</v>
      </c>
      <c r="F40" s="40">
        <f>Table_7D_Reinvestment_sub_secto!F37</f>
        <v>1.5755184651919149E-2</v>
      </c>
      <c r="G40" s="40">
        <f>Table_7D_Reinvestment_sub_secto!G37</f>
        <v>5.0178396381287085E-2</v>
      </c>
      <c r="H40" s="75">
        <f>Table_7D_Reinvestment_sub_secto!H37</f>
        <v>4.388129816477754</v>
      </c>
      <c r="I40" s="75">
        <f>Table_7D_Reinvestment_sub_secto!I37</f>
        <v>1.0485672771266608</v>
      </c>
      <c r="J40" s="75">
        <f>Table_7D_Reinvestment_sub_secto!J37</f>
        <v>3.3395625393510935</v>
      </c>
      <c r="K40" s="76">
        <f>Table_7D_Reinvestment_sub_secto!K37</f>
        <v>63.541722983684792</v>
      </c>
    </row>
    <row r="41" spans="1:11" x14ac:dyDescent="0.35">
      <c r="A41" s="32" t="str">
        <f>Table_7D_Reinvestment_sub_secto!A38</f>
        <v>Average stock age from 40-60 years</v>
      </c>
      <c r="B41" s="33">
        <f>Table_7D_Reinvestment_sub_secto!B38</f>
        <v>2022</v>
      </c>
      <c r="C41" s="33">
        <f>Table_7D_Reinvestment_sub_secto!C38</f>
        <v>113</v>
      </c>
      <c r="D41" s="40">
        <f>Table_7D_Reinvestment_sub_secto!D38</f>
        <v>6.9012400708809901E-2</v>
      </c>
      <c r="E41" s="40">
        <f>Table_7D_Reinvestment_sub_secto!E38</f>
        <v>6.2498122420604846E-2</v>
      </c>
      <c r="F41" s="40">
        <f>Table_7D_Reinvestment_sub_secto!F38</f>
        <v>1.3091868652747148E-2</v>
      </c>
      <c r="G41" s="40">
        <f>Table_7D_Reinvestment_sub_secto!G38</f>
        <v>4.9406253767857691E-2</v>
      </c>
      <c r="H41" s="75">
        <f>Table_7D_Reinvestment_sub_secto!H38</f>
        <v>3.8953189843797298</v>
      </c>
      <c r="I41" s="75">
        <f>Table_7D_Reinvestment_sub_secto!I38</f>
        <v>0.81597658503799742</v>
      </c>
      <c r="J41" s="75">
        <f>Table_7D_Reinvestment_sub_secto!J38</f>
        <v>3.0793423993417322</v>
      </c>
      <c r="K41" s="76">
        <f>Table_7D_Reinvestment_sub_secto!K38</f>
        <v>59.530734922833012</v>
      </c>
    </row>
    <row r="42" spans="1:11" x14ac:dyDescent="0.35">
      <c r="A42" s="32" t="str">
        <f>Table_7D_Reinvestment_sub_secto!A39</f>
        <v>Average stock age over 60 years</v>
      </c>
      <c r="B42" s="33">
        <f>Table_7D_Reinvestment_sub_secto!B39</f>
        <v>2024</v>
      </c>
      <c r="C42" s="33">
        <f>Table_7D_Reinvestment_sub_secto!C39</f>
        <v>29</v>
      </c>
      <c r="D42" s="40">
        <f>Table_7D_Reinvestment_sub_secto!D39</f>
        <v>0.10201315506388664</v>
      </c>
      <c r="E42" s="40">
        <f>Table_7D_Reinvestment_sub_secto!E39</f>
        <v>0.10294153870466843</v>
      </c>
      <c r="F42" s="40">
        <f>Table_7D_Reinvestment_sub_secto!F39</f>
        <v>3.7790360920999584E-2</v>
      </c>
      <c r="G42" s="40">
        <f>Table_7D_Reinvestment_sub_secto!G39</f>
        <v>6.5151177783668843E-2</v>
      </c>
      <c r="H42" s="75">
        <f>Table_7D_Reinvestment_sub_secto!H39</f>
        <v>3.0536838221463403</v>
      </c>
      <c r="I42" s="75">
        <f>Table_7D_Reinvestment_sub_secto!I39</f>
        <v>1.1210228177043393</v>
      </c>
      <c r="J42" s="75">
        <f>Table_7D_Reinvestment_sub_secto!J39</f>
        <v>1.9326610044420007</v>
      </c>
      <c r="K42" s="76">
        <f>Table_7D_Reinvestment_sub_secto!K39</f>
        <v>28.948324855536221</v>
      </c>
    </row>
    <row r="43" spans="1:11" x14ac:dyDescent="0.35">
      <c r="A43" s="32" t="str">
        <f>Table_7D_Reinvestment_sub_secto!A40</f>
        <v>Average stock age over 60 years</v>
      </c>
      <c r="B43" s="33">
        <f>Table_7D_Reinvestment_sub_secto!B40</f>
        <v>2023</v>
      </c>
      <c r="C43" s="33">
        <f>Table_7D_Reinvestment_sub_secto!C40</f>
        <v>29</v>
      </c>
      <c r="D43" s="40">
        <f>Table_7D_Reinvestment_sub_secto!D40</f>
        <v>9.0516091556052919E-2</v>
      </c>
      <c r="E43" s="40">
        <f>Table_7D_Reinvestment_sub_secto!E40</f>
        <v>8.0102069494866479E-2</v>
      </c>
      <c r="F43" s="40">
        <f>Table_7D_Reinvestment_sub_secto!F40</f>
        <v>3.2429984707020236E-2</v>
      </c>
      <c r="G43" s="40">
        <f>Table_7D_Reinvestment_sub_secto!G40</f>
        <v>4.767208478784625E-2</v>
      </c>
      <c r="H43" s="75">
        <f>Table_7D_Reinvestment_sub_secto!H40</f>
        <v>2.5478631787023014</v>
      </c>
      <c r="I43" s="75">
        <f>Table_7D_Reinvestment_sub_secto!I40</f>
        <v>1.0315234605292056</v>
      </c>
      <c r="J43" s="75">
        <f>Table_7D_Reinvestment_sub_secto!J40</f>
        <v>1.5163397181730958</v>
      </c>
      <c r="K43" s="76">
        <f>Table_7D_Reinvestment_sub_secto!K40</f>
        <v>30.889893425937014</v>
      </c>
    </row>
    <row r="44" spans="1:11" x14ac:dyDescent="0.35">
      <c r="A44" s="32" t="str">
        <f>Table_7D_Reinvestment_sub_secto!A41</f>
        <v>Average stock age over 60 years</v>
      </c>
      <c r="B44" s="33">
        <f>Table_7D_Reinvestment_sub_secto!B41</f>
        <v>2022</v>
      </c>
      <c r="C44" s="33">
        <f>Table_7D_Reinvestment_sub_secto!C41</f>
        <v>27</v>
      </c>
      <c r="D44" s="40">
        <f>Table_7D_Reinvestment_sub_secto!D41</f>
        <v>7.3131167125980001E-2</v>
      </c>
      <c r="E44" s="40">
        <f>Table_7D_Reinvestment_sub_secto!E41</f>
        <v>7.6868265857628765E-2</v>
      </c>
      <c r="F44" s="40">
        <f>Table_7D_Reinvestment_sub_secto!F41</f>
        <v>2.2756628684854965E-2</v>
      </c>
      <c r="G44" s="40">
        <f>Table_7D_Reinvestment_sub_secto!G41</f>
        <v>5.4111637172773792E-2</v>
      </c>
      <c r="H44" s="75">
        <f>Table_7D_Reinvestment_sub_secto!H41</f>
        <v>2.5412925363385348</v>
      </c>
      <c r="I44" s="75">
        <f>Table_7D_Reinvestment_sub_secto!I41</f>
        <v>0.75234233508222026</v>
      </c>
      <c r="J44" s="75">
        <f>Table_7D_Reinvestment_sub_secto!J41</f>
        <v>1.7889502012563145</v>
      </c>
      <c r="K44" s="76">
        <f>Table_7D_Reinvestment_sub_secto!K41</f>
        <v>32.051383480474193</v>
      </c>
    </row>
  </sheetData>
  <phoneticPr fontId="3" type="noConversion"/>
  <hyperlinks>
    <hyperlink ref="A3" location="Contents!A1" display="Go back to contents" xr:uid="{C9DC04E1-B756-47E5-B20B-CF4E571D02B7}"/>
  </hyperlinks>
  <pageMargins left="0.7" right="0.7" top="0.75" bottom="0.75" header="0.3" footer="0.3"/>
  <pageSetup paperSize="9"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CA9D-0DBF-4091-B6B4-0338B432AB3A}">
  <dimension ref="A1:P43"/>
  <sheetViews>
    <sheetView workbookViewId="0"/>
  </sheetViews>
  <sheetFormatPr defaultColWidth="17.54296875" defaultRowHeight="14" x14ac:dyDescent="0.3"/>
  <cols>
    <col min="1" max="1" width="17.54296875" style="29"/>
    <col min="2" max="16384" width="17.54296875" style="34"/>
  </cols>
  <sheetData>
    <row r="1" spans="1:16" ht="18" x14ac:dyDescent="0.4">
      <c r="A1" s="30" t="str">
        <f>Contents!A10</f>
        <v>Table 8: Summary of sub-sector metrics (2022 - 2024)</v>
      </c>
    </row>
    <row r="2" spans="1:16" x14ac:dyDescent="0.3">
      <c r="A2" s="50" t="s">
        <v>367</v>
      </c>
    </row>
    <row r="3" spans="1:16" x14ac:dyDescent="0.3">
      <c r="A3" s="31" t="s">
        <v>314</v>
      </c>
    </row>
    <row r="4" spans="1:16" s="32" customFormat="1" ht="42" x14ac:dyDescent="0.3">
      <c r="A4" s="32" t="s">
        <v>19</v>
      </c>
      <c r="B4" s="32" t="s">
        <v>20</v>
      </c>
      <c r="C4" s="32" t="s">
        <v>21</v>
      </c>
      <c r="D4" s="32" t="s">
        <v>22</v>
      </c>
      <c r="E4" s="32" t="s">
        <v>23</v>
      </c>
      <c r="F4" s="32" t="s">
        <v>24</v>
      </c>
      <c r="G4" s="32" t="s">
        <v>25</v>
      </c>
      <c r="H4" s="32" t="s">
        <v>26</v>
      </c>
      <c r="I4" s="32" t="s">
        <v>27</v>
      </c>
      <c r="J4" s="32" t="s">
        <v>28</v>
      </c>
      <c r="K4" s="32" t="s">
        <v>29</v>
      </c>
      <c r="L4" s="32" t="s">
        <v>30</v>
      </c>
      <c r="M4" s="32" t="s">
        <v>31</v>
      </c>
      <c r="N4" s="32" t="s">
        <v>32</v>
      </c>
    </row>
    <row r="5" spans="1:16" x14ac:dyDescent="0.3">
      <c r="A5" s="32" t="str">
        <f>'Table 7A sub sector'!A2</f>
        <v>England</v>
      </c>
      <c r="B5" s="33" t="str">
        <f>'Table 7A sub sector'!B2</f>
        <v>Lower quartile</v>
      </c>
      <c r="C5" s="33">
        <f>'Table 7A sub sector'!C2</f>
        <v>2024</v>
      </c>
      <c r="D5" s="33">
        <f>'Table 7A sub sector'!D2</f>
        <v>193</v>
      </c>
      <c r="E5" s="40">
        <f>'Table 7A sub sector'!E2</f>
        <v>1</v>
      </c>
      <c r="F5" s="40">
        <f>'Table 7A sub sector'!F2</f>
        <v>5.2086230628721718E-2</v>
      </c>
      <c r="G5" s="40">
        <f>'Table 7A sub sector'!G2</f>
        <v>5.8485179807817797E-3</v>
      </c>
      <c r="H5" s="40">
        <f>'Table 7A sub sector'!H2</f>
        <v>0</v>
      </c>
      <c r="I5" s="40">
        <f>'Table 7A sub sector'!I2</f>
        <v>0.34079094715058278</v>
      </c>
      <c r="J5" s="40">
        <f>'Table 7A sub sector'!J2</f>
        <v>0.76209677419354838</v>
      </c>
      <c r="K5" s="38">
        <f>'Table 7A sub sector'!K2</f>
        <v>4495.2615829709976</v>
      </c>
      <c r="L5" s="40">
        <f>'Table 7A sub sector'!L2</f>
        <v>0.14353143008904146</v>
      </c>
      <c r="M5" s="40">
        <f>'Table 7A sub sector'!M2</f>
        <v>0.12457936560263982</v>
      </c>
      <c r="N5" s="40">
        <f>'Table 7A sub sector'!N2</f>
        <v>2.1590741319771012E-2</v>
      </c>
      <c r="O5" s="32"/>
      <c r="P5" s="32"/>
    </row>
    <row r="6" spans="1:16" x14ac:dyDescent="0.3">
      <c r="A6" s="32" t="str">
        <f>'Table 7A sub sector'!A3</f>
        <v>England</v>
      </c>
      <c r="B6" s="33" t="str">
        <f>'Table 7A sub sector'!B3</f>
        <v>Median</v>
      </c>
      <c r="C6" s="33">
        <f>'Table 7A sub sector'!C3</f>
        <v>2024</v>
      </c>
      <c r="D6" s="33">
        <f>'Table 7A sub sector'!D3</f>
        <v>193</v>
      </c>
      <c r="E6" s="40">
        <f>'Table 7A sub sector'!E3</f>
        <v>1</v>
      </c>
      <c r="F6" s="40">
        <f>'Table 7A sub sector'!F3</f>
        <v>7.6505322742245183E-2</v>
      </c>
      <c r="G6" s="40">
        <f>'Table 7A sub sector'!G3</f>
        <v>1.4278187565858799E-2</v>
      </c>
      <c r="H6" s="40">
        <f>'Table 7A sub sector'!H3</f>
        <v>0</v>
      </c>
      <c r="I6" s="40">
        <f>'Table 7A sub sector'!I3</f>
        <v>0.45643582629841761</v>
      </c>
      <c r="J6" s="40">
        <f>'Table 7A sub sector'!J3</f>
        <v>1.2168538579118762</v>
      </c>
      <c r="K6" s="38">
        <f>'Table 7A sub sector'!K3</f>
        <v>5135.5992211010798</v>
      </c>
      <c r="L6" s="40">
        <f>'Table 7A sub sector'!L3</f>
        <v>0.20429080170242334</v>
      </c>
      <c r="M6" s="40">
        <f>'Table 7A sub sector'!M3</f>
        <v>0.18511948477487147</v>
      </c>
      <c r="N6" s="40">
        <f>'Table 7A sub sector'!N3</f>
        <v>2.8439521798164145E-2</v>
      </c>
      <c r="O6" s="32"/>
      <c r="P6" s="32"/>
    </row>
    <row r="7" spans="1:16" x14ac:dyDescent="0.3">
      <c r="A7" s="32" t="str">
        <f>'Table 7A sub sector'!A4</f>
        <v>England</v>
      </c>
      <c r="B7" s="33" t="str">
        <f>'Table 7A sub sector'!B4</f>
        <v>Upper quartile</v>
      </c>
      <c r="C7" s="33">
        <f>'Table 7A sub sector'!C4</f>
        <v>2024</v>
      </c>
      <c r="D7" s="33">
        <f>'Table 7A sub sector'!D4</f>
        <v>193</v>
      </c>
      <c r="E7" s="40">
        <f>'Table 7A sub sector'!E4</f>
        <v>1</v>
      </c>
      <c r="F7" s="40">
        <f>'Table 7A sub sector'!F4</f>
        <v>0.11044303018574651</v>
      </c>
      <c r="G7" s="40">
        <f>'Table 7A sub sector'!G4</f>
        <v>2.2255272962697015E-2</v>
      </c>
      <c r="H7" s="40">
        <f>'Table 7A sub sector'!H4</f>
        <v>5.5592845043359019E-4</v>
      </c>
      <c r="I7" s="40">
        <f>'Table 7A sub sector'!I4</f>
        <v>0.54267899541189279</v>
      </c>
      <c r="J7" s="40">
        <f>'Table 7A sub sector'!J4</f>
        <v>1.5251960784313725</v>
      </c>
      <c r="K7" s="38">
        <f>'Table 7A sub sector'!K4</f>
        <v>6350.080383169191</v>
      </c>
      <c r="L7" s="40">
        <f>'Table 7A sub sector'!L4</f>
        <v>0.25828023434027847</v>
      </c>
      <c r="M7" s="40">
        <f>'Table 7A sub sector'!M4</f>
        <v>0.23366785742686919</v>
      </c>
      <c r="N7" s="40">
        <f>'Table 7A sub sector'!N4</f>
        <v>3.4019181999675872E-2</v>
      </c>
      <c r="O7" s="32"/>
      <c r="P7" s="32"/>
    </row>
    <row r="8" spans="1:16" x14ac:dyDescent="0.3">
      <c r="A8" s="32" t="str">
        <f>'Table 7A sub sector'!A5</f>
        <v>&gt;40,000</v>
      </c>
      <c r="B8" s="33" t="str">
        <f>'Table 7A sub sector'!B5</f>
        <v>Median</v>
      </c>
      <c r="C8" s="33">
        <f>'Table 7A sub sector'!C5</f>
        <v>2024</v>
      </c>
      <c r="D8" s="33">
        <f>'Table 7A sub sector'!D5</f>
        <v>16</v>
      </c>
      <c r="E8" s="40">
        <f>'Table 7A sub sector'!E5</f>
        <v>0.36832934351940222</v>
      </c>
      <c r="F8" s="40">
        <f>'Table 7A sub sector'!F5</f>
        <v>6.9297778242877181E-2</v>
      </c>
      <c r="G8" s="40">
        <f>'Table 7A sub sector'!G5</f>
        <v>1.3014106471561999E-2</v>
      </c>
      <c r="H8" s="40">
        <f>'Table 7A sub sector'!H5</f>
        <v>2.0752754159592524E-3</v>
      </c>
      <c r="I8" s="40">
        <f>'Table 7A sub sector'!I5</f>
        <v>0.49579045389643306</v>
      </c>
      <c r="J8" s="40">
        <f>'Table 7A sub sector'!J5</f>
        <v>0.86211412076319438</v>
      </c>
      <c r="K8" s="38">
        <f>'Table 7A sub sector'!K5</f>
        <v>6042.8549293225624</v>
      </c>
      <c r="L8" s="40">
        <f>'Table 7A sub sector'!L5</f>
        <v>0.2334449700460097</v>
      </c>
      <c r="M8" s="40">
        <f>'Table 7A sub sector'!M5</f>
        <v>0.17252777482229309</v>
      </c>
      <c r="N8" s="40">
        <f>'Table 7A sub sector'!N5</f>
        <v>2.3423062773535723E-2</v>
      </c>
      <c r="O8" s="32"/>
      <c r="P8" s="32"/>
    </row>
    <row r="9" spans="1:16" x14ac:dyDescent="0.3">
      <c r="A9" s="32" t="str">
        <f>'Table 7A sub sector'!A6</f>
        <v>&gt;40,000</v>
      </c>
      <c r="B9" s="33" t="str">
        <f>'Table 7A sub sector'!B6</f>
        <v>Median</v>
      </c>
      <c r="C9" s="33">
        <f>'Table 7A sub sector'!C6</f>
        <v>2023</v>
      </c>
      <c r="D9" s="33">
        <f>'Table 7A sub sector'!D6</f>
        <v>16</v>
      </c>
      <c r="E9" s="40">
        <f>'Table 7A sub sector'!E6</f>
        <v>0.36533971736372894</v>
      </c>
      <c r="F9" s="40">
        <f>'Table 7A sub sector'!F6</f>
        <v>6.4471443264916606E-2</v>
      </c>
      <c r="G9" s="40">
        <f>'Table 7A sub sector'!G6</f>
        <v>1.7353815783214519E-2</v>
      </c>
      <c r="H9" s="40">
        <f>'Table 7A sub sector'!H6</f>
        <v>3.6413508467341461E-3</v>
      </c>
      <c r="I9" s="40">
        <f>'Table 7A sub sector'!I6</f>
        <v>0.47720326154393067</v>
      </c>
      <c r="J9" s="40">
        <f>'Table 7A sub sector'!J6</f>
        <v>1.0216852847318805</v>
      </c>
      <c r="K9" s="38">
        <f>'Table 7A sub sector'!K6</f>
        <v>5480.8986919868594</v>
      </c>
      <c r="L9" s="40">
        <f>'Table 7A sub sector'!L6</f>
        <v>0.2417161123280569</v>
      </c>
      <c r="M9" s="40">
        <f>'Table 7A sub sector'!M6</f>
        <v>0.16489073981847896</v>
      </c>
      <c r="N9" s="40">
        <f>'Table 7A sub sector'!N6</f>
        <v>2.5080442054585206E-2</v>
      </c>
      <c r="O9" s="32"/>
      <c r="P9" s="32"/>
    </row>
    <row r="10" spans="1:16" x14ac:dyDescent="0.3">
      <c r="A10" s="32" t="str">
        <f>'Table 7A sub sector'!A7</f>
        <v>&gt;40,000</v>
      </c>
      <c r="B10" s="33" t="str">
        <f>'Table 7A sub sector'!B7</f>
        <v>Median</v>
      </c>
      <c r="C10" s="33">
        <f>'Table 7A sub sector'!C7</f>
        <v>2022</v>
      </c>
      <c r="D10" s="33">
        <f>'Table 7A sub sector'!D7</f>
        <v>15</v>
      </c>
      <c r="E10" s="40">
        <f>'Table 7A sub sector'!E7</f>
        <v>0.32995642555279026</v>
      </c>
      <c r="F10" s="40">
        <f>'Table 7A sub sector'!F7</f>
        <v>5.9773781902552205E-2</v>
      </c>
      <c r="G10" s="40">
        <f>'Table 7A sub sector'!G7</f>
        <v>1.4004196697381626E-2</v>
      </c>
      <c r="H10" s="40">
        <f>'Table 7A sub sector'!H7</f>
        <v>2.1116585781498906E-3</v>
      </c>
      <c r="I10" s="40">
        <f>'Table 7A sub sector'!I7</f>
        <v>0.47287538091751824</v>
      </c>
      <c r="J10" s="40">
        <f>'Table 7A sub sector'!J7</f>
        <v>1.3177977311277447</v>
      </c>
      <c r="K10" s="38">
        <f>'Table 7A sub sector'!K7</f>
        <v>4855.2984378643041</v>
      </c>
      <c r="L10" s="40">
        <f>'Table 7A sub sector'!L7</f>
        <v>0.29266949742672899</v>
      </c>
      <c r="M10" s="40">
        <f>'Table 7A sub sector'!M7</f>
        <v>0.20424929178470255</v>
      </c>
      <c r="N10" s="40">
        <f>'Table 7A sub sector'!N7</f>
        <v>2.8280972890803141E-2</v>
      </c>
      <c r="O10" s="32"/>
      <c r="P10" s="32"/>
    </row>
    <row r="11" spans="1:16" x14ac:dyDescent="0.3">
      <c r="A11" s="32" t="str">
        <f>'Table 7A sub sector'!A8</f>
        <v>25,000-39,999</v>
      </c>
      <c r="B11" s="33" t="str">
        <f>'Table 7A sub sector'!B8</f>
        <v>Median</v>
      </c>
      <c r="C11" s="33">
        <f>'Table 7A sub sector'!C8</f>
        <v>2024</v>
      </c>
      <c r="D11" s="33">
        <f>'Table 7A sub sector'!D8</f>
        <v>20</v>
      </c>
      <c r="E11" s="40">
        <f>'Table 7A sub sector'!E8</f>
        <v>0.2335536435610413</v>
      </c>
      <c r="F11" s="40">
        <f>'Table 7A sub sector'!F8</f>
        <v>9.1987617847266862E-2</v>
      </c>
      <c r="G11" s="40">
        <f>'Table 7A sub sector'!G8</f>
        <v>2.0268072599093821E-2</v>
      </c>
      <c r="H11" s="40">
        <f>'Table 7A sub sector'!H8</f>
        <v>7.0738480857831024E-4</v>
      </c>
      <c r="I11" s="40">
        <f>'Table 7A sub sector'!I8</f>
        <v>0.44909911318390794</v>
      </c>
      <c r="J11" s="40">
        <f>'Table 7A sub sector'!J8</f>
        <v>1.1882256340800819</v>
      </c>
      <c r="K11" s="38">
        <f>'Table 7A sub sector'!K8</f>
        <v>4648.1663427677995</v>
      </c>
      <c r="L11" s="40">
        <f>'Table 7A sub sector'!L8</f>
        <v>0.24019427605171872</v>
      </c>
      <c r="M11" s="40">
        <f>'Table 7A sub sector'!M8</f>
        <v>0.20503505170921554</v>
      </c>
      <c r="N11" s="40">
        <f>'Table 7A sub sector'!N8</f>
        <v>3.0732385814805807E-2</v>
      </c>
      <c r="O11" s="32"/>
      <c r="P11" s="32"/>
    </row>
    <row r="12" spans="1:16" x14ac:dyDescent="0.3">
      <c r="A12" s="32" t="str">
        <f>'Table 7A sub sector'!A9</f>
        <v>25,000-39,999</v>
      </c>
      <c r="B12" s="33" t="str">
        <f>'Table 7A sub sector'!B9</f>
        <v>Median</v>
      </c>
      <c r="C12" s="33">
        <f>'Table 7A sub sector'!C9</f>
        <v>2023</v>
      </c>
      <c r="D12" s="33">
        <f>'Table 7A sub sector'!D9</f>
        <v>20</v>
      </c>
      <c r="E12" s="40">
        <f>'Table 7A sub sector'!E9</f>
        <v>0.22748325085308987</v>
      </c>
      <c r="F12" s="40">
        <f>'Table 7A sub sector'!F9</f>
        <v>8.3632749214203467E-2</v>
      </c>
      <c r="G12" s="40">
        <f>'Table 7A sub sector'!G9</f>
        <v>1.7098515257890662E-2</v>
      </c>
      <c r="H12" s="40">
        <f>'Table 7A sub sector'!H9</f>
        <v>8.0640005952030826E-4</v>
      </c>
      <c r="I12" s="40">
        <f>'Table 7A sub sector'!I9</f>
        <v>0.45575878334297837</v>
      </c>
      <c r="J12" s="40">
        <f>'Table 7A sub sector'!J9</f>
        <v>1.2626241486355998</v>
      </c>
      <c r="K12" s="38">
        <f>'Table 7A sub sector'!K9</f>
        <v>4189.1926630274156</v>
      </c>
      <c r="L12" s="40">
        <f>'Table 7A sub sector'!L9</f>
        <v>0.22198129184934529</v>
      </c>
      <c r="M12" s="40">
        <f>'Table 7A sub sector'!M9</f>
        <v>0.17705187860662783</v>
      </c>
      <c r="N12" s="40">
        <f>'Table 7A sub sector'!N9</f>
        <v>2.9783256967319365E-2</v>
      </c>
      <c r="O12" s="32"/>
      <c r="P12" s="32"/>
    </row>
    <row r="13" spans="1:16" x14ac:dyDescent="0.3">
      <c r="A13" s="32" t="str">
        <f>'Table 7A sub sector'!A10</f>
        <v>25,000-39,999</v>
      </c>
      <c r="B13" s="33" t="str">
        <f>'Table 7A sub sector'!B10</f>
        <v>Median</v>
      </c>
      <c r="C13" s="33">
        <f>'Table 7A sub sector'!C10</f>
        <v>2022</v>
      </c>
      <c r="D13" s="33">
        <f>'Table 7A sub sector'!D10</f>
        <v>22</v>
      </c>
      <c r="E13" s="40">
        <f>'Table 7A sub sector'!E10</f>
        <v>0.25314580367804762</v>
      </c>
      <c r="F13" s="40">
        <f>'Table 7A sub sector'!F10</f>
        <v>6.8590322707912432E-2</v>
      </c>
      <c r="G13" s="40">
        <f>'Table 7A sub sector'!G10</f>
        <v>1.6307742973157451E-2</v>
      </c>
      <c r="H13" s="40">
        <f>'Table 7A sub sector'!H10</f>
        <v>6.0694942652686035E-4</v>
      </c>
      <c r="I13" s="40">
        <f>'Table 7A sub sector'!I10</f>
        <v>0.451754721576343</v>
      </c>
      <c r="J13" s="40">
        <f>'Table 7A sub sector'!J10</f>
        <v>1.4263455086717358</v>
      </c>
      <c r="K13" s="38">
        <f>'Table 7A sub sector'!K10</f>
        <v>3774.5392049949751</v>
      </c>
      <c r="L13" s="40">
        <f>'Table 7A sub sector'!L10</f>
        <v>0.27245962873145535</v>
      </c>
      <c r="M13" s="40">
        <f>'Table 7A sub sector'!M10</f>
        <v>0.22174720302932649</v>
      </c>
      <c r="N13" s="40">
        <f>'Table 7A sub sector'!N10</f>
        <v>3.264706449523383E-2</v>
      </c>
      <c r="O13" s="32"/>
      <c r="P13" s="32"/>
    </row>
    <row r="14" spans="1:16" x14ac:dyDescent="0.3">
      <c r="A14" s="32" t="str">
        <f>'Table 7A sub sector'!A11</f>
        <v>10,000-24,999</v>
      </c>
      <c r="B14" s="33" t="str">
        <f>'Table 7A sub sector'!B11</f>
        <v>Median</v>
      </c>
      <c r="C14" s="33">
        <f>'Table 7A sub sector'!C11</f>
        <v>2024</v>
      </c>
      <c r="D14" s="33">
        <f>'Table 7A sub sector'!D11</f>
        <v>40</v>
      </c>
      <c r="E14" s="40">
        <f>'Table 7A sub sector'!E11</f>
        <v>0.21811034494600515</v>
      </c>
      <c r="F14" s="40">
        <f>'Table 7A sub sector'!F11</f>
        <v>0.10564869681657127</v>
      </c>
      <c r="G14" s="40">
        <f>'Table 7A sub sector'!G11</f>
        <v>1.4735990890439889E-2</v>
      </c>
      <c r="H14" s="40">
        <f>'Table 7A sub sector'!H11</f>
        <v>0</v>
      </c>
      <c r="I14" s="40">
        <f>'Table 7A sub sector'!I11</f>
        <v>0.51009014772095951</v>
      </c>
      <c r="J14" s="40">
        <f>'Table 7A sub sector'!J11</f>
        <v>1.2333616796850557</v>
      </c>
      <c r="K14" s="38">
        <f>'Table 7A sub sector'!K11</f>
        <v>4635.3657547430066</v>
      </c>
      <c r="L14" s="40">
        <f>'Table 7A sub sector'!L11</f>
        <v>0.21909380020022767</v>
      </c>
      <c r="M14" s="40">
        <f>'Table 7A sub sector'!M11</f>
        <v>0.18029369707546888</v>
      </c>
      <c r="N14" s="40">
        <f>'Table 7A sub sector'!N11</f>
        <v>3.0931277019865568E-2</v>
      </c>
      <c r="O14" s="32"/>
      <c r="P14" s="32"/>
    </row>
    <row r="15" spans="1:16" x14ac:dyDescent="0.3">
      <c r="A15" s="32" t="str">
        <f>'Table 7A sub sector'!A12</f>
        <v>10,000-24,999</v>
      </c>
      <c r="B15" s="33" t="str">
        <f>'Table 7A sub sector'!B12</f>
        <v>Median</v>
      </c>
      <c r="C15" s="33">
        <f>'Table 7A sub sector'!C12</f>
        <v>2023</v>
      </c>
      <c r="D15" s="33">
        <f>'Table 7A sub sector'!D12</f>
        <v>41</v>
      </c>
      <c r="E15" s="40">
        <f>'Table 7A sub sector'!E12</f>
        <v>0.22142068497311204</v>
      </c>
      <c r="F15" s="40">
        <f>'Table 7A sub sector'!F12</f>
        <v>7.8895638906309962E-2</v>
      </c>
      <c r="G15" s="40">
        <f>'Table 7A sub sector'!G12</f>
        <v>1.2150170648464164E-2</v>
      </c>
      <c r="H15" s="40">
        <f>'Table 7A sub sector'!H12</f>
        <v>0</v>
      </c>
      <c r="I15" s="40">
        <f>'Table 7A sub sector'!I12</f>
        <v>0.48707036508131657</v>
      </c>
      <c r="J15" s="40">
        <f>'Table 7A sub sector'!J12</f>
        <v>1.2244480187161866</v>
      </c>
      <c r="K15" s="38">
        <f>'Table 7A sub sector'!K12</f>
        <v>4363.7441538765561</v>
      </c>
      <c r="L15" s="40">
        <f>'Table 7A sub sector'!L12</f>
        <v>0.19666284966464911</v>
      </c>
      <c r="M15" s="40">
        <f>'Table 7A sub sector'!M12</f>
        <v>0.18696685913921104</v>
      </c>
      <c r="N15" s="40">
        <f>'Table 7A sub sector'!N12</f>
        <v>3.0239027455297215E-2</v>
      </c>
      <c r="O15" s="32"/>
      <c r="P15" s="32"/>
    </row>
    <row r="16" spans="1:16" x14ac:dyDescent="0.3">
      <c r="A16" s="32" t="str">
        <f>'Table 7A sub sector'!A13</f>
        <v>10,000-24,999</v>
      </c>
      <c r="B16" s="33" t="str">
        <f>'Table 7A sub sector'!B13</f>
        <v>Median</v>
      </c>
      <c r="C16" s="33">
        <f>'Table 7A sub sector'!C13</f>
        <v>2022</v>
      </c>
      <c r="D16" s="33">
        <f>'Table 7A sub sector'!D13</f>
        <v>39</v>
      </c>
      <c r="E16" s="40">
        <f>'Table 7A sub sector'!E13</f>
        <v>0.22087843385983824</v>
      </c>
      <c r="F16" s="40">
        <f>'Table 7A sub sector'!F13</f>
        <v>7.2611379395278369E-2</v>
      </c>
      <c r="G16" s="40">
        <f>'Table 7A sub sector'!G13</f>
        <v>1.4236663596013737E-2</v>
      </c>
      <c r="H16" s="40">
        <f>'Table 7A sub sector'!H13</f>
        <v>0</v>
      </c>
      <c r="I16" s="40">
        <f>'Table 7A sub sector'!I13</f>
        <v>0.48612543756857418</v>
      </c>
      <c r="J16" s="40">
        <f>'Table 7A sub sector'!J13</f>
        <v>1.3692993813839736</v>
      </c>
      <c r="K16" s="38">
        <f>'Table 7A sub sector'!K13</f>
        <v>3887.9876659069578</v>
      </c>
      <c r="L16" s="40">
        <f>'Table 7A sub sector'!L13</f>
        <v>0.21950395350408863</v>
      </c>
      <c r="M16" s="40">
        <f>'Table 7A sub sector'!M13</f>
        <v>0.19863933849149049</v>
      </c>
      <c r="N16" s="40">
        <f>'Table 7A sub sector'!N13</f>
        <v>3.3864021727713335E-2</v>
      </c>
      <c r="O16" s="32"/>
      <c r="P16" s="32"/>
    </row>
    <row r="17" spans="1:16" x14ac:dyDescent="0.3">
      <c r="A17" s="32" t="str">
        <f>'Table 7A sub sector'!A14</f>
        <v>5,000-9,999</v>
      </c>
      <c r="B17" s="33" t="str">
        <f>'Table 7A sub sector'!B14</f>
        <v>Median</v>
      </c>
      <c r="C17" s="33">
        <f>'Table 7A sub sector'!C14</f>
        <v>2024</v>
      </c>
      <c r="D17" s="33">
        <f>'Table 7A sub sector'!D14</f>
        <v>49</v>
      </c>
      <c r="E17" s="40">
        <f>'Table 7A sub sector'!E14</f>
        <v>0.11922365327682248</v>
      </c>
      <c r="F17" s="40">
        <f>'Table 7A sub sector'!F14</f>
        <v>9.0330018361339498E-2</v>
      </c>
      <c r="G17" s="40">
        <f>'Table 7A sub sector'!G14</f>
        <v>1.6966810537282332E-2</v>
      </c>
      <c r="H17" s="40">
        <f>'Table 7A sub sector'!H14</f>
        <v>0</v>
      </c>
      <c r="I17" s="40">
        <f>'Table 7A sub sector'!I14</f>
        <v>0.52011558576341543</v>
      </c>
      <c r="J17" s="40">
        <f>'Table 7A sub sector'!J14</f>
        <v>1.1598665640236079</v>
      </c>
      <c r="K17" s="38">
        <f>'Table 7A sub sector'!K14</f>
        <v>5093.2396505886818</v>
      </c>
      <c r="L17" s="40">
        <f>'Table 7A sub sector'!L14</f>
        <v>0.20538233550681684</v>
      </c>
      <c r="M17" s="40">
        <f>'Table 7A sub sector'!M14</f>
        <v>0.20593467899580487</v>
      </c>
      <c r="N17" s="40">
        <f>'Table 7A sub sector'!N14</f>
        <v>2.9796241927302351E-2</v>
      </c>
      <c r="O17" s="32"/>
      <c r="P17" s="32"/>
    </row>
    <row r="18" spans="1:16" x14ac:dyDescent="0.3">
      <c r="A18" s="32" t="str">
        <f>'Table 7A sub sector'!A15</f>
        <v>5,000-9,999</v>
      </c>
      <c r="B18" s="33" t="str">
        <f>'Table 7A sub sector'!B15</f>
        <v>Median</v>
      </c>
      <c r="C18" s="33">
        <f>'Table 7A sub sector'!C15</f>
        <v>2023</v>
      </c>
      <c r="D18" s="33">
        <f>'Table 7A sub sector'!D15</f>
        <v>51</v>
      </c>
      <c r="E18" s="40">
        <f>'Table 7A sub sector'!E15</f>
        <v>0.12200167938113018</v>
      </c>
      <c r="F18" s="40">
        <f>'Table 7A sub sector'!F15</f>
        <v>6.7561674557687509E-2</v>
      </c>
      <c r="G18" s="40">
        <f>'Table 7A sub sector'!G15</f>
        <v>1.4559386973180075E-2</v>
      </c>
      <c r="H18" s="40">
        <f>'Table 7A sub sector'!H15</f>
        <v>0</v>
      </c>
      <c r="I18" s="40">
        <f>'Table 7A sub sector'!I15</f>
        <v>0.49408484435296018</v>
      </c>
      <c r="J18" s="40">
        <f>'Table 7A sub sector'!J15</f>
        <v>1.2865446716899893</v>
      </c>
      <c r="K18" s="38">
        <f>'Table 7A sub sector'!K15</f>
        <v>4514.7902869757172</v>
      </c>
      <c r="L18" s="40">
        <f>'Table 7A sub sector'!L15</f>
        <v>0.20007025401216272</v>
      </c>
      <c r="M18" s="40">
        <f>'Table 7A sub sector'!M15</f>
        <v>0.19349736379613361</v>
      </c>
      <c r="N18" s="40">
        <f>'Table 7A sub sector'!N15</f>
        <v>3.2014643946270085E-2</v>
      </c>
      <c r="O18" s="32"/>
      <c r="P18" s="32"/>
    </row>
    <row r="19" spans="1:16" x14ac:dyDescent="0.3">
      <c r="A19" s="32" t="str">
        <f>'Table 7A sub sector'!A16</f>
        <v>5,000-9,999</v>
      </c>
      <c r="B19" s="33" t="str">
        <f>'Table 7A sub sector'!B16</f>
        <v>Median</v>
      </c>
      <c r="C19" s="33">
        <f>'Table 7A sub sector'!C16</f>
        <v>2022</v>
      </c>
      <c r="D19" s="33">
        <f>'Table 7A sub sector'!D16</f>
        <v>53</v>
      </c>
      <c r="E19" s="40">
        <f>'Table 7A sub sector'!E16</f>
        <v>0.13095991869296253</v>
      </c>
      <c r="F19" s="40">
        <f>'Table 7A sub sector'!F16</f>
        <v>7.2425415196077036E-2</v>
      </c>
      <c r="G19" s="40">
        <f>'Table 7A sub sector'!G16</f>
        <v>1.5736040609137057E-2</v>
      </c>
      <c r="H19" s="40">
        <f>'Table 7A sub sector'!H16</f>
        <v>0</v>
      </c>
      <c r="I19" s="40">
        <f>'Table 7A sub sector'!I16</f>
        <v>0.48825238025968176</v>
      </c>
      <c r="J19" s="40">
        <f>'Table 7A sub sector'!J16</f>
        <v>1.4565894490948024</v>
      </c>
      <c r="K19" s="38">
        <f>'Table 7A sub sector'!K16</f>
        <v>4008.121827411167</v>
      </c>
      <c r="L19" s="40">
        <f>'Table 7A sub sector'!L16</f>
        <v>0.24470718519966125</v>
      </c>
      <c r="M19" s="40">
        <f>'Table 7A sub sector'!M16</f>
        <v>0.22789756048183016</v>
      </c>
      <c r="N19" s="40">
        <f>'Table 7A sub sector'!N16</f>
        <v>3.4085161555347306E-2</v>
      </c>
      <c r="O19" s="32"/>
      <c r="P19" s="32"/>
    </row>
    <row r="20" spans="1:16" x14ac:dyDescent="0.3">
      <c r="A20" s="32" t="str">
        <f>'Table 7A sub sector'!A17</f>
        <v>2,500-4,999</v>
      </c>
      <c r="B20" s="33" t="str">
        <f>'Table 7A sub sector'!B17</f>
        <v>Median</v>
      </c>
      <c r="C20" s="33">
        <f>'Table 7A sub sector'!C17</f>
        <v>2024</v>
      </c>
      <c r="D20" s="33">
        <f>'Table 7A sub sector'!D17</f>
        <v>29</v>
      </c>
      <c r="E20" s="40">
        <f>'Table 7A sub sector'!E17</f>
        <v>3.8644555513741609E-2</v>
      </c>
      <c r="F20" s="40">
        <f>'Table 7A sub sector'!F17</f>
        <v>8.9097531238108554E-2</v>
      </c>
      <c r="G20" s="40">
        <f>'Table 7A sub sector'!G17</f>
        <v>1.3903936439147706E-2</v>
      </c>
      <c r="H20" s="40">
        <f>'Table 7A sub sector'!H17</f>
        <v>0</v>
      </c>
      <c r="I20" s="40">
        <f>'Table 7A sub sector'!I17</f>
        <v>0.45113362398992618</v>
      </c>
      <c r="J20" s="40">
        <f>'Table 7A sub sector'!J17</f>
        <v>1.1937917027178324</v>
      </c>
      <c r="K20" s="38">
        <f>'Table 7A sub sector'!K17</f>
        <v>5600.5071461502994</v>
      </c>
      <c r="L20" s="40">
        <f>'Table 7A sub sector'!L17</f>
        <v>0.1664465574925163</v>
      </c>
      <c r="M20" s="40">
        <f>'Table 7A sub sector'!M17</f>
        <v>0.18560035445281348</v>
      </c>
      <c r="N20" s="40">
        <f>'Table 7A sub sector'!N17</f>
        <v>2.8335954896297637E-2</v>
      </c>
      <c r="O20" s="32"/>
      <c r="P20" s="32"/>
    </row>
    <row r="21" spans="1:16" x14ac:dyDescent="0.3">
      <c r="A21" s="32" t="str">
        <f>'Table 7A sub sector'!A18</f>
        <v>2,500-4,999</v>
      </c>
      <c r="B21" s="33" t="str">
        <f>'Table 7A sub sector'!B18</f>
        <v>Median</v>
      </c>
      <c r="C21" s="33">
        <f>'Table 7A sub sector'!C18</f>
        <v>2023</v>
      </c>
      <c r="D21" s="33">
        <f>'Table 7A sub sector'!D18</f>
        <v>31</v>
      </c>
      <c r="E21" s="40">
        <f>'Table 7A sub sector'!E18</f>
        <v>4.1521805156057384E-2</v>
      </c>
      <c r="F21" s="40">
        <f>'Table 7A sub sector'!F18</f>
        <v>5.8761061946902657E-2</v>
      </c>
      <c r="G21" s="40">
        <f>'Table 7A sub sector'!G18</f>
        <v>1.0328638497652582E-2</v>
      </c>
      <c r="H21" s="40">
        <f>'Table 7A sub sector'!H18</f>
        <v>0</v>
      </c>
      <c r="I21" s="40">
        <f>'Table 7A sub sector'!I18</f>
        <v>0.47036389544142826</v>
      </c>
      <c r="J21" s="40">
        <f>'Table 7A sub sector'!J18</f>
        <v>1.2400941369304717</v>
      </c>
      <c r="K21" s="38">
        <f>'Table 7A sub sector'!K18</f>
        <v>4882.4457593688358</v>
      </c>
      <c r="L21" s="40">
        <f>'Table 7A sub sector'!L18</f>
        <v>0.18121212121212121</v>
      </c>
      <c r="M21" s="40">
        <f>'Table 7A sub sector'!M18</f>
        <v>0.18659766915985387</v>
      </c>
      <c r="N21" s="40">
        <f>'Table 7A sub sector'!N18</f>
        <v>2.961523757652567E-2</v>
      </c>
      <c r="O21" s="32"/>
      <c r="P21" s="32"/>
    </row>
    <row r="22" spans="1:16" x14ac:dyDescent="0.3">
      <c r="A22" s="32" t="str">
        <f>'Table 7A sub sector'!A19</f>
        <v>2,500-4,999</v>
      </c>
      <c r="B22" s="33" t="str">
        <f>'Table 7A sub sector'!B19</f>
        <v>Median</v>
      </c>
      <c r="C22" s="33">
        <f>'Table 7A sub sector'!C19</f>
        <v>2022</v>
      </c>
      <c r="D22" s="33">
        <f>'Table 7A sub sector'!D19</f>
        <v>31</v>
      </c>
      <c r="E22" s="40">
        <f>'Table 7A sub sector'!E19</f>
        <v>4.2713771143621501E-2</v>
      </c>
      <c r="F22" s="40">
        <f>'Table 7A sub sector'!F19</f>
        <v>6.4921002579891904E-2</v>
      </c>
      <c r="G22" s="40">
        <f>'Table 7A sub sector'!G19</f>
        <v>1.156217882836588E-2</v>
      </c>
      <c r="H22" s="40">
        <f>'Table 7A sub sector'!H19</f>
        <v>0</v>
      </c>
      <c r="I22" s="40">
        <f>'Table 7A sub sector'!I19</f>
        <v>0.4578408684241918</v>
      </c>
      <c r="J22" s="40">
        <f>'Table 7A sub sector'!J19</f>
        <v>1.5796649785742112</v>
      </c>
      <c r="K22" s="38">
        <f>'Table 7A sub sector'!K19</f>
        <v>4415.5650319829429</v>
      </c>
      <c r="L22" s="40">
        <f>'Table 7A sub sector'!L19</f>
        <v>0.2159406858202039</v>
      </c>
      <c r="M22" s="40">
        <f>'Table 7A sub sector'!M19</f>
        <v>0.2044286381807798</v>
      </c>
      <c r="N22" s="40">
        <f>'Table 7A sub sector'!N19</f>
        <v>3.1916912980990864E-2</v>
      </c>
      <c r="O22" s="32"/>
      <c r="P22" s="32"/>
    </row>
    <row r="23" spans="1:16" x14ac:dyDescent="0.3">
      <c r="A23" s="32" t="str">
        <f>'Table 7A sub sector'!A20</f>
        <v>1,000-2,499</v>
      </c>
      <c r="B23" s="33" t="str">
        <f>'Table 7A sub sector'!B20</f>
        <v>Median</v>
      </c>
      <c r="C23" s="33">
        <f>'Table 7A sub sector'!C20</f>
        <v>2024</v>
      </c>
      <c r="D23" s="33">
        <f>'Table 7A sub sector'!D20</f>
        <v>39</v>
      </c>
      <c r="E23" s="40">
        <f>'Table 7A sub sector'!E20</f>
        <v>2.2138459182987225E-2</v>
      </c>
      <c r="F23" s="40">
        <f>'Table 7A sub sector'!F20</f>
        <v>4.3510081973390798E-2</v>
      </c>
      <c r="G23" s="40">
        <f>'Table 7A sub sector'!G20</f>
        <v>2.9806259314456036E-3</v>
      </c>
      <c r="H23" s="40">
        <f>'Table 7A sub sector'!H20</f>
        <v>0</v>
      </c>
      <c r="I23" s="40">
        <f>'Table 7A sub sector'!I20</f>
        <v>0.34134552151053565</v>
      </c>
      <c r="J23" s="40">
        <f>'Table 7A sub sector'!J20</f>
        <v>1.5028682741872186</v>
      </c>
      <c r="K23" s="38">
        <f>'Table 7A sub sector'!K20</f>
        <v>5768.3694891532541</v>
      </c>
      <c r="L23" s="40">
        <f>'Table 7A sub sector'!L20</f>
        <v>0.18976989187690602</v>
      </c>
      <c r="M23" s="40">
        <f>'Table 7A sub sector'!M20</f>
        <v>0.1527334986421065</v>
      </c>
      <c r="N23" s="40">
        <f>'Table 7A sub sector'!N20</f>
        <v>2.2708992898091897E-2</v>
      </c>
      <c r="O23" s="32"/>
      <c r="P23" s="32"/>
    </row>
    <row r="24" spans="1:16" x14ac:dyDescent="0.3">
      <c r="A24" s="32" t="str">
        <f>'Table 7A sub sector'!A21</f>
        <v>1,000-2,499</v>
      </c>
      <c r="B24" s="33" t="str">
        <f>'Table 7A sub sector'!B21</f>
        <v>Median</v>
      </c>
      <c r="C24" s="33">
        <f>'Table 7A sub sector'!C21</f>
        <v>2023</v>
      </c>
      <c r="D24" s="33">
        <f>'Table 7A sub sector'!D21</f>
        <v>39</v>
      </c>
      <c r="E24" s="40">
        <f>'Table 7A sub sector'!E21</f>
        <v>2.2232862272881567E-2</v>
      </c>
      <c r="F24" s="40">
        <f>'Table 7A sub sector'!F21</f>
        <v>3.7178423225681961E-2</v>
      </c>
      <c r="G24" s="40">
        <f>'Table 7A sub sector'!G21</f>
        <v>7.2411296162201294E-3</v>
      </c>
      <c r="H24" s="40">
        <f>'Table 7A sub sector'!H21</f>
        <v>0</v>
      </c>
      <c r="I24" s="40">
        <f>'Table 7A sub sector'!I21</f>
        <v>0.32914547726464305</v>
      </c>
      <c r="J24" s="40">
        <f>'Table 7A sub sector'!J21</f>
        <v>1.7074816458193902</v>
      </c>
      <c r="K24" s="38">
        <f>'Table 7A sub sector'!K21</f>
        <v>5720.709309689677</v>
      </c>
      <c r="L24" s="40">
        <f>'Table 7A sub sector'!L21</f>
        <v>0.1869249119618312</v>
      </c>
      <c r="M24" s="40">
        <f>'Table 7A sub sector'!M21</f>
        <v>0.16829942225571465</v>
      </c>
      <c r="N24" s="40">
        <f>'Table 7A sub sector'!N21</f>
        <v>2.1070905441328051E-2</v>
      </c>
      <c r="O24" s="32"/>
      <c r="P24" s="32"/>
    </row>
    <row r="25" spans="1:16" x14ac:dyDescent="0.3">
      <c r="A25" s="32" t="str">
        <f>'Table 7A sub sector'!A22</f>
        <v>1,000-2,499</v>
      </c>
      <c r="B25" s="33" t="str">
        <f>'Table 7A sub sector'!B22</f>
        <v>Median</v>
      </c>
      <c r="C25" s="33">
        <f>'Table 7A sub sector'!C22</f>
        <v>2022</v>
      </c>
      <c r="D25" s="33">
        <f>'Table 7A sub sector'!D22</f>
        <v>40</v>
      </c>
      <c r="E25" s="40">
        <f>'Table 7A sub sector'!E22</f>
        <v>2.2345647072739828E-2</v>
      </c>
      <c r="F25" s="40">
        <f>'Table 7A sub sector'!F22</f>
        <v>4.7097694675978075E-2</v>
      </c>
      <c r="G25" s="40">
        <f>'Table 7A sub sector'!G22</f>
        <v>9.3390804597701157E-3</v>
      </c>
      <c r="H25" s="40">
        <f>'Table 7A sub sector'!H22</f>
        <v>0</v>
      </c>
      <c r="I25" s="40">
        <f>'Table 7A sub sector'!I22</f>
        <v>0.32251649357618611</v>
      </c>
      <c r="J25" s="40">
        <f>'Table 7A sub sector'!J22</f>
        <v>1.9359720605355064</v>
      </c>
      <c r="K25" s="38">
        <f>'Table 7A sub sector'!K22</f>
        <v>4955.5458780916042</v>
      </c>
      <c r="L25" s="40">
        <f>'Table 7A sub sector'!L22</f>
        <v>0.19492301693530667</v>
      </c>
      <c r="M25" s="40">
        <f>'Table 7A sub sector'!M22</f>
        <v>0.17440613583542897</v>
      </c>
      <c r="N25" s="40">
        <f>'Table 7A sub sector'!N22</f>
        <v>2.3975297889452244E-2</v>
      </c>
      <c r="O25" s="32"/>
      <c r="P25" s="32"/>
    </row>
    <row r="26" spans="1:16" x14ac:dyDescent="0.3">
      <c r="A26" s="32" t="str">
        <f>'Table 7A sub sector'!A23</f>
        <v>LSVT &lt; 12 Yr</v>
      </c>
      <c r="B26" s="33" t="str">
        <f>'Table 7A sub sector'!B23</f>
        <v>Median</v>
      </c>
      <c r="C26" s="33">
        <f>'Table 7A sub sector'!C23</f>
        <v>2024</v>
      </c>
      <c r="D26" s="33">
        <f>'Table 7A sub sector'!D23</f>
        <v>3</v>
      </c>
      <c r="E26" s="40">
        <f>'Table 7A sub sector'!E23</f>
        <v>1.1064400318803545E-2</v>
      </c>
      <c r="F26" s="40">
        <f>'Table 7A sub sector'!F23</f>
        <v>0.14337843688366309</v>
      </c>
      <c r="G26" s="40">
        <f>'Table 7A sub sector'!G23</f>
        <v>1.2116474496775454E-2</v>
      </c>
      <c r="H26" s="40">
        <f>'Table 7A sub sector'!H23</f>
        <v>0</v>
      </c>
      <c r="I26" s="40">
        <f>'Table 7A sub sector'!I23</f>
        <v>0.50118542850663494</v>
      </c>
      <c r="J26" s="40">
        <f>'Table 7A sub sector'!J23</f>
        <v>-0.27709978463747309</v>
      </c>
      <c r="K26" s="38">
        <f>'Table 7A sub sector'!K23</f>
        <v>5120.416875941738</v>
      </c>
      <c r="L26" s="40">
        <f>'Table 7A sub sector'!L23</f>
        <v>0.1412757605495584</v>
      </c>
      <c r="M26" s="40">
        <f>'Table 7A sub sector'!M23</f>
        <v>0.14966136631330978</v>
      </c>
      <c r="N26" s="40">
        <f>'Table 7A sub sector'!N23</f>
        <v>2.6941809290953547E-2</v>
      </c>
      <c r="O26" s="32"/>
      <c r="P26" s="32"/>
    </row>
    <row r="27" spans="1:16" x14ac:dyDescent="0.3">
      <c r="A27" s="32" t="str">
        <f>'Table 7A sub sector'!A24</f>
        <v>LSVT &lt; 12 Yr</v>
      </c>
      <c r="B27" s="33" t="str">
        <f>'Table 7A sub sector'!B24</f>
        <v>Median</v>
      </c>
      <c r="C27" s="33">
        <f>'Table 7A sub sector'!C24</f>
        <v>2023</v>
      </c>
      <c r="D27" s="33">
        <f>'Table 7A sub sector'!D24</f>
        <v>5</v>
      </c>
      <c r="E27" s="40">
        <f>'Table 7A sub sector'!E24</f>
        <v>1.656405767066264E-2</v>
      </c>
      <c r="F27" s="40">
        <f>'Table 7A sub sector'!F24</f>
        <v>0.12381945800404905</v>
      </c>
      <c r="G27" s="40">
        <f>'Table 7A sub sector'!G24</f>
        <v>5.4776511831726559E-3</v>
      </c>
      <c r="H27" s="40">
        <f>'Table 7A sub sector'!H24</f>
        <v>0</v>
      </c>
      <c r="I27" s="40">
        <f>'Table 7A sub sector'!I24</f>
        <v>0.39671863278078656</v>
      </c>
      <c r="J27" s="40">
        <f>'Table 7A sub sector'!J24</f>
        <v>0.80233990147783252</v>
      </c>
      <c r="K27" s="38">
        <f>'Table 7A sub sector'!K24</f>
        <v>4645.4526360008404</v>
      </c>
      <c r="L27" s="40">
        <f>'Table 7A sub sector'!L24</f>
        <v>0.14326878257553283</v>
      </c>
      <c r="M27" s="40">
        <f>'Table 7A sub sector'!M24</f>
        <v>0.13661505172763541</v>
      </c>
      <c r="N27" s="40">
        <f>'Table 7A sub sector'!N24</f>
        <v>3.1747687813380304E-2</v>
      </c>
      <c r="O27" s="32"/>
      <c r="P27" s="32"/>
    </row>
    <row r="28" spans="1:16" x14ac:dyDescent="0.3">
      <c r="A28" s="32" t="str">
        <f>'Table 7A sub sector'!A25</f>
        <v>LSVT &lt; 12 Yr</v>
      </c>
      <c r="B28" s="33" t="str">
        <f>'Table 7A sub sector'!B25</f>
        <v>Median</v>
      </c>
      <c r="C28" s="33">
        <f>'Table 7A sub sector'!C25</f>
        <v>2022</v>
      </c>
      <c r="D28" s="33">
        <f>'Table 7A sub sector'!D25</f>
        <v>8</v>
      </c>
      <c r="E28" s="40">
        <f>'Table 7A sub sector'!E25</f>
        <v>2.9861323024572447E-2</v>
      </c>
      <c r="F28" s="40">
        <f>'Table 7A sub sector'!F25</f>
        <v>0.12032112894335689</v>
      </c>
      <c r="G28" s="40">
        <f>'Table 7A sub sector'!G25</f>
        <v>9.867560976009087E-3</v>
      </c>
      <c r="H28" s="40">
        <f>'Table 7A sub sector'!H25</f>
        <v>0</v>
      </c>
      <c r="I28" s="40">
        <f>'Table 7A sub sector'!I25</f>
        <v>0.3047045648883574</v>
      </c>
      <c r="J28" s="40">
        <f>'Table 7A sub sector'!J25</f>
        <v>0.47902530253587489</v>
      </c>
      <c r="K28" s="38">
        <f>'Table 7A sub sector'!K25</f>
        <v>4428.4927009797775</v>
      </c>
      <c r="L28" s="40">
        <f>'Table 7A sub sector'!L25</f>
        <v>0.15246738658881004</v>
      </c>
      <c r="M28" s="40">
        <f>'Table 7A sub sector'!M25</f>
        <v>0.13313362168802001</v>
      </c>
      <c r="N28" s="40">
        <f>'Table 7A sub sector'!N25</f>
        <v>2.950049628573586E-2</v>
      </c>
      <c r="O28" s="32"/>
      <c r="P28" s="32"/>
    </row>
    <row r="29" spans="1:16" x14ac:dyDescent="0.3">
      <c r="A29" s="32" t="str">
        <f>'Table 7A sub sector'!A26</f>
        <v>London</v>
      </c>
      <c r="B29" s="33" t="str">
        <f>'Table 7A sub sector'!B26</f>
        <v>Median</v>
      </c>
      <c r="C29" s="33">
        <f>'Table 7A sub sector'!C26</f>
        <v>2024</v>
      </c>
      <c r="D29" s="33">
        <f>'Table 7A sub sector'!D26</f>
        <v>23</v>
      </c>
      <c r="E29" s="40">
        <f>'Table 7A sub sector'!E26</f>
        <v>0.10692224370155524</v>
      </c>
      <c r="F29" s="40">
        <f>'Table 7A sub sector'!F26</f>
        <v>5.0008337631414643E-2</v>
      </c>
      <c r="G29" s="40">
        <f>'Table 7A sub sector'!G26</f>
        <v>6.0470324748040311E-3</v>
      </c>
      <c r="H29" s="40">
        <f>'Table 7A sub sector'!H26</f>
        <v>0</v>
      </c>
      <c r="I29" s="40">
        <f>'Table 7A sub sector'!I26</f>
        <v>0.42289462118394805</v>
      </c>
      <c r="J29" s="40">
        <f>'Table 7A sub sector'!J26</f>
        <v>0.70091185410334345</v>
      </c>
      <c r="K29" s="38">
        <f>'Table 7A sub sector'!K26</f>
        <v>8206.5885999999991</v>
      </c>
      <c r="L29" s="40">
        <f>'Table 7A sub sector'!L26</f>
        <v>0.16160372022874381</v>
      </c>
      <c r="M29" s="40">
        <f>'Table 7A sub sector'!M26</f>
        <v>0.14189379039055913</v>
      </c>
      <c r="N29" s="40">
        <f>'Table 7A sub sector'!N26</f>
        <v>2.0386136891727358E-2</v>
      </c>
      <c r="O29" s="32"/>
      <c r="P29" s="32"/>
    </row>
    <row r="30" spans="1:16" x14ac:dyDescent="0.3">
      <c r="A30" s="32" t="str">
        <f>'Table 7A sub sector'!A27</f>
        <v>London</v>
      </c>
      <c r="B30" s="33" t="str">
        <f>'Table 7A sub sector'!B27</f>
        <v>Median</v>
      </c>
      <c r="C30" s="33">
        <f>'Table 7A sub sector'!C27</f>
        <v>2023</v>
      </c>
      <c r="D30" s="33">
        <f>'Table 7A sub sector'!D27</f>
        <v>26</v>
      </c>
      <c r="E30" s="40">
        <f>'Table 7A sub sector'!E27</f>
        <v>0.11658621120897576</v>
      </c>
      <c r="F30" s="40">
        <f>'Table 7A sub sector'!F27</f>
        <v>4.8028727298745244E-2</v>
      </c>
      <c r="G30" s="40">
        <f>'Table 7A sub sector'!G27</f>
        <v>7.0390430313816647E-3</v>
      </c>
      <c r="H30" s="40">
        <f>'Table 7A sub sector'!H27</f>
        <v>0</v>
      </c>
      <c r="I30" s="40">
        <f>'Table 7A sub sector'!I27</f>
        <v>0.44569958792336062</v>
      </c>
      <c r="J30" s="40">
        <f>'Table 7A sub sector'!J27</f>
        <v>0.80336108443963039</v>
      </c>
      <c r="K30" s="38">
        <f>'Table 7A sub sector'!K27</f>
        <v>7218.2180959979896</v>
      </c>
      <c r="L30" s="40">
        <f>'Table 7A sub sector'!L27</f>
        <v>0.15271615002432914</v>
      </c>
      <c r="M30" s="40">
        <f>'Table 7A sub sector'!M27</f>
        <v>0.1406349922910462</v>
      </c>
      <c r="N30" s="40">
        <f>'Table 7A sub sector'!N27</f>
        <v>1.8539324553437132E-2</v>
      </c>
      <c r="O30" s="32"/>
      <c r="P30" s="32"/>
    </row>
    <row r="31" spans="1:16" x14ac:dyDescent="0.3">
      <c r="A31" s="32" t="str">
        <f>'Table 7A sub sector'!A28</f>
        <v>London</v>
      </c>
      <c r="B31" s="33" t="str">
        <f>'Table 7A sub sector'!B28</f>
        <v>Median</v>
      </c>
      <c r="C31" s="33">
        <f>'Table 7A sub sector'!C28</f>
        <v>2022</v>
      </c>
      <c r="D31" s="33">
        <f>'Table 7A sub sector'!D28</f>
        <v>26</v>
      </c>
      <c r="E31" s="40">
        <f>'Table 7A sub sector'!E28</f>
        <v>0.10621765888127352</v>
      </c>
      <c r="F31" s="40">
        <f>'Table 7A sub sector'!F28</f>
        <v>5.3489119309095876E-2</v>
      </c>
      <c r="G31" s="40">
        <f>'Table 7A sub sector'!G28</f>
        <v>9.5392514730098452E-3</v>
      </c>
      <c r="H31" s="40">
        <f>'Table 7A sub sector'!H28</f>
        <v>0</v>
      </c>
      <c r="I31" s="40">
        <f>'Table 7A sub sector'!I28</f>
        <v>0.43121820254987786</v>
      </c>
      <c r="J31" s="40">
        <f>'Table 7A sub sector'!J28</f>
        <v>0.92162060908522547</v>
      </c>
      <c r="K31" s="38">
        <f>'Table 7A sub sector'!K28</f>
        <v>6764.2250720558586</v>
      </c>
      <c r="L31" s="40">
        <f>'Table 7A sub sector'!L28</f>
        <v>0.20338640544813519</v>
      </c>
      <c r="M31" s="40">
        <f>'Table 7A sub sector'!M28</f>
        <v>0.15035507057084455</v>
      </c>
      <c r="N31" s="40">
        <f>'Table 7A sub sector'!N28</f>
        <v>2.168359179519453E-2</v>
      </c>
      <c r="O31" s="32"/>
      <c r="P31" s="32"/>
    </row>
    <row r="32" spans="1:16" x14ac:dyDescent="0.3">
      <c r="A32" s="32" t="str">
        <f>'Table 7A sub sector'!A29</f>
        <v>SH Provider</v>
      </c>
      <c r="B32" s="33" t="str">
        <f>'Table 7A sub sector'!B29</f>
        <v>Weighted Average</v>
      </c>
      <c r="C32" s="33">
        <f>'Table 7A sub sector'!C29</f>
        <v>2024</v>
      </c>
      <c r="D32" s="33">
        <f>'Table 7A sub sector'!D29</f>
        <v>14</v>
      </c>
      <c r="E32" s="40">
        <f>'Table 7A sub sector'!E29</f>
        <v>1.462876128797776E-2</v>
      </c>
      <c r="F32" s="40">
        <f>'Table 7A sub sector'!F29</f>
        <v>6.8421650326355582E-2</v>
      </c>
      <c r="G32" s="40">
        <f>'Table 7A sub sector'!G29</f>
        <v>2.636174031139351E-2</v>
      </c>
      <c r="H32" s="40">
        <f>'Table 7A sub sector'!H29</f>
        <v>1.4948381370579716E-3</v>
      </c>
      <c r="I32" s="40">
        <f>'Table 7A sub sector'!I29</f>
        <v>0.29844149663910535</v>
      </c>
      <c r="J32" s="40">
        <f>'Table 7A sub sector'!J29</f>
        <v>1.2259639193491334</v>
      </c>
      <c r="K32" s="38">
        <f>'Table 7A sub sector'!K29</f>
        <v>12783.924770170062</v>
      </c>
      <c r="L32" s="40">
        <f>'Table 7A sub sector'!L29</f>
        <v>7.0065298566202167E-2</v>
      </c>
      <c r="M32" s="40">
        <f>'Table 7A sub sector'!M29</f>
        <v>4.5747446464071209E-2</v>
      </c>
      <c r="N32" s="40">
        <f>'Table 7A sub sector'!N29</f>
        <v>1.7238900889951194E-2</v>
      </c>
      <c r="O32" s="32"/>
      <c r="P32" s="32"/>
    </row>
    <row r="33" spans="1:16" x14ac:dyDescent="0.3">
      <c r="A33" s="32" t="str">
        <f>'Table 7A sub sector'!A30</f>
        <v>SH Provider</v>
      </c>
      <c r="B33" s="33" t="str">
        <f>'Table 7A sub sector'!B30</f>
        <v>Median</v>
      </c>
      <c r="C33" s="33">
        <f>'Table 7A sub sector'!C30</f>
        <v>2024</v>
      </c>
      <c r="D33" s="33">
        <f>'Table 7A sub sector'!D30</f>
        <v>14</v>
      </c>
      <c r="E33" s="40">
        <f>'Table 7A sub sector'!E30</f>
        <v>1.462876128797776E-2</v>
      </c>
      <c r="F33" s="40">
        <f>'Table 7A sub sector'!F30</f>
        <v>6.1966402443458656E-2</v>
      </c>
      <c r="G33" s="40">
        <f>'Table 7A sub sector'!G30</f>
        <v>1.2295637158995561E-2</v>
      </c>
      <c r="H33" s="40">
        <f>'Table 7A sub sector'!H30</f>
        <v>0</v>
      </c>
      <c r="I33" s="40">
        <f>'Table 7A sub sector'!I30</f>
        <v>0.11847244223521057</v>
      </c>
      <c r="J33" s="40">
        <f>'Table 7A sub sector'!J30</f>
        <v>2.2157136369422687</v>
      </c>
      <c r="K33" s="38">
        <f>'Table 7A sub sector'!K30</f>
        <v>12028.649421946993</v>
      </c>
      <c r="L33" s="40">
        <f>'Table 7A sub sector'!L30</f>
        <v>0.12104827475631409</v>
      </c>
      <c r="M33" s="40">
        <f>'Table 7A sub sector'!M30</f>
        <v>6.933111766136453E-2</v>
      </c>
      <c r="N33" s="40">
        <f>'Table 7A sub sector'!N30</f>
        <v>2.1880647892585231E-2</v>
      </c>
      <c r="O33" s="32"/>
      <c r="P33" s="32"/>
    </row>
    <row r="34" spans="1:16" x14ac:dyDescent="0.3">
      <c r="A34" s="32" t="str">
        <f>'Table 7A sub sector'!A31</f>
        <v>SH Provider</v>
      </c>
      <c r="B34" s="33" t="str">
        <f>'Table 7A sub sector'!B31</f>
        <v>Weighted Average</v>
      </c>
      <c r="C34" s="33">
        <f>'Table 7A sub sector'!C31</f>
        <v>2023</v>
      </c>
      <c r="D34" s="33">
        <f>'Table 7A sub sector'!D31</f>
        <v>15</v>
      </c>
      <c r="E34" s="40">
        <f>'Table 7A sub sector'!E31</f>
        <v>1.5751880370893111E-2</v>
      </c>
      <c r="F34" s="40">
        <f>'Table 7A sub sector'!F31</f>
        <v>6.2187107581679862E-2</v>
      </c>
      <c r="G34" s="40">
        <f>'Table 7A sub sector'!G31</f>
        <v>2.4606941226748238E-2</v>
      </c>
      <c r="H34" s="40">
        <f>'Table 7A sub sector'!H31</f>
        <v>9.9180681328158685E-4</v>
      </c>
      <c r="I34" s="40">
        <f>'Table 7A sub sector'!I31</f>
        <v>0.27628725842191304</v>
      </c>
      <c r="J34" s="40">
        <f>'Table 7A sub sector'!J31</f>
        <v>1.3101388788947255</v>
      </c>
      <c r="K34" s="38">
        <f>'Table 7A sub sector'!K31</f>
        <v>11234.720781466114</v>
      </c>
      <c r="L34" s="40">
        <f>'Table 7A sub sector'!L31</f>
        <v>8.6746465089297176E-2</v>
      </c>
      <c r="M34" s="40">
        <f>'Table 7A sub sector'!M31</f>
        <v>5.5134153832653243E-2</v>
      </c>
      <c r="N34" s="40">
        <f>'Table 7A sub sector'!N31</f>
        <v>2.0817491064153176E-2</v>
      </c>
      <c r="O34" s="32"/>
      <c r="P34" s="32"/>
    </row>
    <row r="35" spans="1:16" x14ac:dyDescent="0.3">
      <c r="A35" s="32" t="str">
        <f>'Table 7A sub sector'!A32</f>
        <v>SH Provider</v>
      </c>
      <c r="B35" s="33" t="str">
        <f>'Table 7A sub sector'!B32</f>
        <v>Median</v>
      </c>
      <c r="C35" s="33">
        <f>'Table 7A sub sector'!C32</f>
        <v>2023</v>
      </c>
      <c r="D35" s="33">
        <f>'Table 7A sub sector'!D32</f>
        <v>15</v>
      </c>
      <c r="E35" s="40">
        <f>'Table 7A sub sector'!E32</f>
        <v>1.5751880370893111E-2</v>
      </c>
      <c r="F35" s="40">
        <f>'Table 7A sub sector'!F32</f>
        <v>6.2677813167244953E-2</v>
      </c>
      <c r="G35" s="40">
        <f>'Table 7A sub sector'!G32</f>
        <v>6.7170445004198151E-3</v>
      </c>
      <c r="H35" s="40">
        <f>'Table 7A sub sector'!H32</f>
        <v>0</v>
      </c>
      <c r="I35" s="40">
        <f>'Table 7A sub sector'!I32</f>
        <v>0.12644682260668461</v>
      </c>
      <c r="J35" s="40">
        <f>'Table 7A sub sector'!J32</f>
        <v>1.8754925137903862</v>
      </c>
      <c r="K35" s="38">
        <f>'Table 7A sub sector'!K32</f>
        <v>9220.5166604268088</v>
      </c>
      <c r="L35" s="40">
        <f>'Table 7A sub sector'!L32</f>
        <v>8.3732789393166751E-2</v>
      </c>
      <c r="M35" s="40">
        <f>'Table 7A sub sector'!M32</f>
        <v>4.9980196813210247E-2</v>
      </c>
      <c r="N35" s="40">
        <f>'Table 7A sub sector'!N32</f>
        <v>2.0918216019606924E-2</v>
      </c>
      <c r="O35" s="32"/>
      <c r="P35" s="32"/>
    </row>
    <row r="36" spans="1:16" x14ac:dyDescent="0.3">
      <c r="A36" s="32" t="str">
        <f>'Table 7A sub sector'!A33</f>
        <v>SH Provider</v>
      </c>
      <c r="B36" s="33" t="str">
        <f>'Table 7A sub sector'!B33</f>
        <v>Weighted Average</v>
      </c>
      <c r="C36" s="33">
        <f>'Table 7A sub sector'!C33</f>
        <v>2022</v>
      </c>
      <c r="D36" s="33">
        <f>'Table 7A sub sector'!D33</f>
        <v>15</v>
      </c>
      <c r="E36" s="40">
        <f>'Table 7A sub sector'!E33</f>
        <v>1.4747241718260666E-2</v>
      </c>
      <c r="F36" s="40">
        <f>'Table 7A sub sector'!F33</f>
        <v>5.6367261855581129E-2</v>
      </c>
      <c r="G36" s="40">
        <f>'Table 7A sub sector'!G33</f>
        <v>2.493054540137447E-2</v>
      </c>
      <c r="H36" s="40">
        <f>'Table 7A sub sector'!H33</f>
        <v>3.3157283944769438E-4</v>
      </c>
      <c r="I36" s="40">
        <f>'Table 7A sub sector'!I33</f>
        <v>0.2679086886986029</v>
      </c>
      <c r="J36" s="40">
        <f>'Table 7A sub sector'!J33</f>
        <v>1.7633624682805011</v>
      </c>
      <c r="K36" s="38">
        <f>'Table 7A sub sector'!K33</f>
        <v>10009.295170411457</v>
      </c>
      <c r="L36" s="40">
        <f>'Table 7A sub sector'!L33</f>
        <v>0.10780460415496912</v>
      </c>
      <c r="M36" s="40">
        <f>'Table 7A sub sector'!M33</f>
        <v>7.4103795244909884E-2</v>
      </c>
      <c r="N36" s="40">
        <f>'Table 7A sub sector'!N33</f>
        <v>2.8539833709685221E-2</v>
      </c>
      <c r="O36" s="32"/>
      <c r="P36" s="32"/>
    </row>
    <row r="37" spans="1:16" x14ac:dyDescent="0.3">
      <c r="A37" s="32" t="str">
        <f>'Table 7A sub sector'!A34</f>
        <v>SH Provider</v>
      </c>
      <c r="B37" s="33" t="str">
        <f>'Table 7A sub sector'!B34</f>
        <v>Median</v>
      </c>
      <c r="C37" s="33">
        <f>'Table 7A sub sector'!C34</f>
        <v>2022</v>
      </c>
      <c r="D37" s="33">
        <f>'Table 7A sub sector'!D34</f>
        <v>15</v>
      </c>
      <c r="E37" s="40">
        <f>'Table 7A sub sector'!E34</f>
        <v>1.4747241718260666E-2</v>
      </c>
      <c r="F37" s="40">
        <f>'Table 7A sub sector'!F34</f>
        <v>6.1024255600554911E-2</v>
      </c>
      <c r="G37" s="40">
        <f>'Table 7A sub sector'!G34</f>
        <v>1.237142537126886E-2</v>
      </c>
      <c r="H37" s="40">
        <f>'Table 7A sub sector'!H34</f>
        <v>0</v>
      </c>
      <c r="I37" s="40">
        <f>'Table 7A sub sector'!I34</f>
        <v>0.12542868335923141</v>
      </c>
      <c r="J37" s="40">
        <f>'Table 7A sub sector'!J34</f>
        <v>2.0301999814718679</v>
      </c>
      <c r="K37" s="38">
        <f>'Table 7A sub sector'!K34</f>
        <v>8396.4544721998391</v>
      </c>
      <c r="L37" s="40">
        <f>'Table 7A sub sector'!L34</f>
        <v>0.10045510045510044</v>
      </c>
      <c r="M37" s="40">
        <f>'Table 7A sub sector'!M34</f>
        <v>5.1889974267369528E-2</v>
      </c>
      <c r="N37" s="40">
        <f>'Table 7A sub sector'!N34</f>
        <v>2.8849079227589169E-2</v>
      </c>
      <c r="O37" s="32"/>
      <c r="P37" s="32"/>
    </row>
    <row r="38" spans="1:16" x14ac:dyDescent="0.3">
      <c r="A38" s="32" t="str">
        <f>'Table 7A sub sector'!A35</f>
        <v>HOP Provider</v>
      </c>
      <c r="B38" s="33" t="str">
        <f>'Table 7A sub sector'!B35</f>
        <v>Weighted Average</v>
      </c>
      <c r="C38" s="33">
        <f>'Table 7A sub sector'!C35</f>
        <v>2024</v>
      </c>
      <c r="D38" s="33">
        <f>'Table 7A sub sector'!D35</f>
        <v>5</v>
      </c>
      <c r="E38" s="40">
        <f>'Table 7A sub sector'!E35</f>
        <v>2.7723244756125302E-2</v>
      </c>
      <c r="F38" s="40">
        <f>'Table 7A sub sector'!F35</f>
        <v>9.1137289821610637E-2</v>
      </c>
      <c r="G38" s="40">
        <f>'Table 7A sub sector'!G35</f>
        <v>1.0805821025195483E-2</v>
      </c>
      <c r="H38" s="40">
        <f>'Table 7A sub sector'!H35</f>
        <v>2.8221128217992535E-3</v>
      </c>
      <c r="I38" s="40">
        <f>'Table 7A sub sector'!I35</f>
        <v>0.47303110999954451</v>
      </c>
      <c r="J38" s="40">
        <f>'Table 7A sub sector'!J35</f>
        <v>1.0932977203553016</v>
      </c>
      <c r="K38" s="38">
        <f>'Table 7A sub sector'!K35</f>
        <v>10132.61799480919</v>
      </c>
      <c r="L38" s="40">
        <f>'Table 7A sub sector'!L35</f>
        <v>0.12469138325922946</v>
      </c>
      <c r="M38" s="40">
        <f>'Table 7A sub sector'!M35</f>
        <v>6.6614001189200259E-2</v>
      </c>
      <c r="N38" s="40">
        <f>'Table 7A sub sector'!N35</f>
        <v>1.8743084335529889E-2</v>
      </c>
    </row>
    <row r="39" spans="1:16" x14ac:dyDescent="0.3">
      <c r="A39" s="32" t="str">
        <f>'Table 7A sub sector'!A36</f>
        <v>HOP Provider</v>
      </c>
      <c r="B39" s="33" t="str">
        <f>'Table 7A sub sector'!B36</f>
        <v>Median</v>
      </c>
      <c r="C39" s="33">
        <f>'Table 7A sub sector'!C36</f>
        <v>2024</v>
      </c>
      <c r="D39" s="33">
        <f>'Table 7A sub sector'!D36</f>
        <v>5</v>
      </c>
      <c r="E39" s="40">
        <f>'Table 7A sub sector'!E36</f>
        <v>2.7723244756125302E-2</v>
      </c>
      <c r="F39" s="40">
        <f>'Table 7A sub sector'!F36</f>
        <v>0.10819405192734775</v>
      </c>
      <c r="G39" s="40">
        <f>'Table 7A sub sector'!G36</f>
        <v>1.0309858098862167E-2</v>
      </c>
      <c r="H39" s="40">
        <f>'Table 7A sub sector'!H36</f>
        <v>0</v>
      </c>
      <c r="I39" s="40">
        <f>'Table 7A sub sector'!I36</f>
        <v>0.40723307163004618</v>
      </c>
      <c r="J39" s="40">
        <f>'Table 7A sub sector'!J36</f>
        <v>1.2336179691850753</v>
      </c>
      <c r="K39" s="38">
        <f>'Table 7A sub sector'!K36</f>
        <v>8332.85989187208</v>
      </c>
      <c r="L39" s="40">
        <f>'Table 7A sub sector'!L36</f>
        <v>0.15819231674520862</v>
      </c>
      <c r="M39" s="40">
        <f>'Table 7A sub sector'!M36</f>
        <v>9.874594468772277E-2</v>
      </c>
      <c r="N39" s="40">
        <f>'Table 7A sub sector'!N36</f>
        <v>2.2491588021072383E-2</v>
      </c>
    </row>
    <row r="40" spans="1:16" x14ac:dyDescent="0.3">
      <c r="A40" s="32" t="str">
        <f>'Table 7A sub sector'!A37</f>
        <v>HOP Provider</v>
      </c>
      <c r="B40" s="33" t="str">
        <f>'Table 7A sub sector'!B37</f>
        <v>Weighted Average</v>
      </c>
      <c r="C40" s="33">
        <f>'Table 7A sub sector'!C37</f>
        <v>2023</v>
      </c>
      <c r="D40" s="33">
        <f>'Table 7A sub sector'!D37</f>
        <v>6</v>
      </c>
      <c r="E40" s="40">
        <f>'Table 7A sub sector'!E37</f>
        <v>2.9457059653761636E-2</v>
      </c>
      <c r="F40" s="40">
        <f>'Table 7A sub sector'!F37</f>
        <v>0.10719132290499825</v>
      </c>
      <c r="G40" s="40">
        <f>'Table 7A sub sector'!G37</f>
        <v>7.1089795961675169E-3</v>
      </c>
      <c r="H40" s="40">
        <f>'Table 7A sub sector'!H37</f>
        <v>9.8379340338528905E-3</v>
      </c>
      <c r="I40" s="40">
        <f>'Table 7A sub sector'!I37</f>
        <v>0.48817680499780836</v>
      </c>
      <c r="J40" s="40">
        <f>'Table 7A sub sector'!J37</f>
        <v>1.220449717423544</v>
      </c>
      <c r="K40" s="38">
        <f>'Table 7A sub sector'!K37</f>
        <v>9091.4931772027121</v>
      </c>
      <c r="L40" s="40">
        <f>'Table 7A sub sector'!L37</f>
        <v>0.13332496673091587</v>
      </c>
      <c r="M40" s="40">
        <f>'Table 7A sub sector'!M37</f>
        <v>8.0318716362539858E-2</v>
      </c>
      <c r="N40" s="40">
        <f>'Table 7A sub sector'!N37</f>
        <v>2.0253663071501046E-2</v>
      </c>
    </row>
    <row r="41" spans="1:16" x14ac:dyDescent="0.3">
      <c r="A41" s="32" t="str">
        <f>'Table 7A sub sector'!A38</f>
        <v>HOP Provider</v>
      </c>
      <c r="B41" s="33" t="str">
        <f>'Table 7A sub sector'!B38</f>
        <v>Median</v>
      </c>
      <c r="C41" s="33">
        <f>'Table 7A sub sector'!C38</f>
        <v>2023</v>
      </c>
      <c r="D41" s="33">
        <f>'Table 7A sub sector'!D38</f>
        <v>6</v>
      </c>
      <c r="E41" s="40">
        <f>'Table 7A sub sector'!E38</f>
        <v>2.9457059653761636E-2</v>
      </c>
      <c r="F41" s="40">
        <f>'Table 7A sub sector'!F38</f>
        <v>7.7043535793044071E-2</v>
      </c>
      <c r="G41" s="40">
        <f>'Table 7A sub sector'!G38</f>
        <v>3.4171813069450007E-3</v>
      </c>
      <c r="H41" s="40">
        <f>'Table 7A sub sector'!H38</f>
        <v>1.6439592648608082E-3</v>
      </c>
      <c r="I41" s="40">
        <f>'Table 7A sub sector'!I38</f>
        <v>0.47073824867341663</v>
      </c>
      <c r="J41" s="40">
        <f>'Table 7A sub sector'!J38</f>
        <v>1.206073797855203</v>
      </c>
      <c r="K41" s="38">
        <f>'Table 7A sub sector'!K38</f>
        <v>6545.4128068424252</v>
      </c>
      <c r="L41" s="40">
        <f>'Table 7A sub sector'!L38</f>
        <v>0.19125973001254432</v>
      </c>
      <c r="M41" s="40">
        <f>'Table 7A sub sector'!M38</f>
        <v>0.11687351899394632</v>
      </c>
      <c r="N41" s="40">
        <f>'Table 7A sub sector'!N38</f>
        <v>2.4516543975500217E-2</v>
      </c>
    </row>
    <row r="42" spans="1:16" x14ac:dyDescent="0.3">
      <c r="A42" s="32" t="str">
        <f>'Table 7A sub sector'!A39</f>
        <v>HOP Provider</v>
      </c>
      <c r="B42" s="33" t="str">
        <f>'Table 7A sub sector'!B39</f>
        <v>Weighted Average</v>
      </c>
      <c r="C42" s="33">
        <f>'Table 7A sub sector'!C39</f>
        <v>2022</v>
      </c>
      <c r="D42" s="33">
        <f>'Table 7A sub sector'!D39</f>
        <v>6</v>
      </c>
      <c r="E42" s="40">
        <f>'Table 7A sub sector'!E39</f>
        <v>3.0584842449472471E-2</v>
      </c>
      <c r="F42" s="40">
        <f>'Table 7A sub sector'!F39</f>
        <v>5.36464121990387E-2</v>
      </c>
      <c r="G42" s="40">
        <f>'Table 7A sub sector'!G39</f>
        <v>1.1213712635513583E-2</v>
      </c>
      <c r="H42" s="40">
        <f>'Table 7A sub sector'!H39</f>
        <v>1.2297997764000406E-3</v>
      </c>
      <c r="I42" s="40">
        <f>'Table 7A sub sector'!I39</f>
        <v>0.43696267245021825</v>
      </c>
      <c r="J42" s="40">
        <f>'Table 7A sub sector'!J39</f>
        <v>1.2779252465238164</v>
      </c>
      <c r="K42" s="38">
        <f>'Table 7A sub sector'!K39</f>
        <v>7730.391299786691</v>
      </c>
      <c r="L42" s="40">
        <f>'Table 7A sub sector'!L39</f>
        <v>0.12333943254078145</v>
      </c>
      <c r="M42" s="40">
        <f>'Table 7A sub sector'!M39</f>
        <v>0.10471385516007435</v>
      </c>
      <c r="N42" s="40">
        <f>'Table 7A sub sector'!N39</f>
        <v>2.4734009219415109E-2</v>
      </c>
    </row>
    <row r="43" spans="1:16" x14ac:dyDescent="0.3">
      <c r="A43" s="32" t="str">
        <f>'Table 7A sub sector'!A40</f>
        <v>HOP Provider</v>
      </c>
      <c r="B43" s="33" t="str">
        <f>'Table 7A sub sector'!B40</f>
        <v>Median</v>
      </c>
      <c r="C43" s="33">
        <f>'Table 7A sub sector'!C40</f>
        <v>2022</v>
      </c>
      <c r="D43" s="33">
        <f>'Table 7A sub sector'!D40</f>
        <v>6</v>
      </c>
      <c r="E43" s="40">
        <f>'Table 7A sub sector'!E40</f>
        <v>3.0584842449472471E-2</v>
      </c>
      <c r="F43" s="40">
        <f>'Table 7A sub sector'!F40</f>
        <v>4.5389234304825311E-2</v>
      </c>
      <c r="G43" s="40">
        <f>'Table 7A sub sector'!G40</f>
        <v>9.6273068301183894E-3</v>
      </c>
      <c r="H43" s="40">
        <f>'Table 7A sub sector'!H40</f>
        <v>0</v>
      </c>
      <c r="I43" s="40">
        <f>'Table 7A sub sector'!I40</f>
        <v>0.43185360731648242</v>
      </c>
      <c r="J43" s="40">
        <f>'Table 7A sub sector'!J40</f>
        <v>1.4577699397216157</v>
      </c>
      <c r="K43" s="38">
        <f>'Table 7A sub sector'!K40</f>
        <v>5771.9222899703991</v>
      </c>
      <c r="L43" s="40">
        <f>'Table 7A sub sector'!L40</f>
        <v>0.1613812563046936</v>
      </c>
      <c r="M43" s="40">
        <f>'Table 7A sub sector'!M40</f>
        <v>0.13371560046611514</v>
      </c>
      <c r="N43" s="40">
        <f>'Table 7A sub sector'!N40</f>
        <v>2.6229246231436187E-2</v>
      </c>
    </row>
  </sheetData>
  <hyperlinks>
    <hyperlink ref="A3" location="Contents!A1" display="Go back to contents" xr:uid="{E4EECA77-FBD5-4173-A119-3FD299E23EF7}"/>
  </hyperlinks>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A79A0-0B51-4EAF-9DFE-20D7B2896502}">
  <dimension ref="A1:J58"/>
  <sheetViews>
    <sheetView workbookViewId="0">
      <selection activeCell="B33" sqref="B33"/>
    </sheetView>
  </sheetViews>
  <sheetFormatPr defaultColWidth="15.90625" defaultRowHeight="14" x14ac:dyDescent="0.3"/>
  <cols>
    <col min="1" max="1" width="59.54296875" style="34" customWidth="1"/>
    <col min="2" max="16384" width="15.90625" style="34"/>
  </cols>
  <sheetData>
    <row r="1" spans="1:10" ht="18" x14ac:dyDescent="0.4">
      <c r="A1" s="30" t="str">
        <f>Contents!A11</f>
        <v>Table 9: Summary of sub-sector headline social housing cost (HSHC) (2022 - 2024)</v>
      </c>
    </row>
    <row r="2" spans="1:10" x14ac:dyDescent="0.3">
      <c r="A2" s="50" t="s">
        <v>383</v>
      </c>
    </row>
    <row r="3" spans="1:10" x14ac:dyDescent="0.3">
      <c r="A3" s="73" t="s">
        <v>385</v>
      </c>
    </row>
    <row r="4" spans="1:10" x14ac:dyDescent="0.3">
      <c r="A4" s="72" t="s">
        <v>382</v>
      </c>
    </row>
    <row r="5" spans="1:10" x14ac:dyDescent="0.3">
      <c r="A5" s="72" t="s">
        <v>384</v>
      </c>
    </row>
    <row r="6" spans="1:10" x14ac:dyDescent="0.3">
      <c r="A6" s="31" t="s">
        <v>314</v>
      </c>
    </row>
    <row r="7" spans="1:10" s="32" customFormat="1" ht="70" x14ac:dyDescent="0.3">
      <c r="A7" s="32" t="s">
        <v>19</v>
      </c>
      <c r="B7" s="32" t="s">
        <v>21</v>
      </c>
      <c r="C7" s="32" t="s">
        <v>22</v>
      </c>
      <c r="D7" s="32" t="s">
        <v>345</v>
      </c>
      <c r="E7" s="32" t="s">
        <v>346</v>
      </c>
      <c r="F7" s="32" t="s">
        <v>347</v>
      </c>
      <c r="G7" s="32" t="s">
        <v>348</v>
      </c>
      <c r="H7" s="32" t="s">
        <v>349</v>
      </c>
      <c r="I7" s="32" t="s">
        <v>350</v>
      </c>
      <c r="J7" s="32" t="s">
        <v>381</v>
      </c>
    </row>
    <row r="8" spans="1:10" s="33" customFormat="1" x14ac:dyDescent="0.3">
      <c r="A8" s="32" t="str">
        <f>Table_7C_HSHC_sub_sector!A2</f>
        <v>England</v>
      </c>
      <c r="B8" s="33">
        <f>Table_7C_HSHC_sub_sector!B2</f>
        <v>2024</v>
      </c>
      <c r="C8" s="33">
        <f>Table_7C_HSHC_sub_sector!C2</f>
        <v>193</v>
      </c>
      <c r="D8" s="77">
        <f>Table_7C_HSHC_sub_sector!D2</f>
        <v>5135.5992211010798</v>
      </c>
      <c r="E8" s="77">
        <f>Table_7C_HSHC_sub_sector!E2</f>
        <v>5759.4587060554068</v>
      </c>
      <c r="F8" s="77">
        <f>Table_7C_HSHC_sub_sector!F2</f>
        <v>3046.1798826012364</v>
      </c>
      <c r="G8" s="77">
        <f>Table_7C_HSHC_sub_sector!G2</f>
        <v>1274.4550634125724</v>
      </c>
      <c r="H8" s="77">
        <f>Table_7C_HSHC_sub_sector!H2</f>
        <v>892.31124297539964</v>
      </c>
      <c r="I8" s="77">
        <f>Table_7C_HSHC_sub_sector!I2</f>
        <v>546.51251706619882</v>
      </c>
      <c r="J8" s="71"/>
    </row>
    <row r="9" spans="1:10" s="33" customFormat="1" x14ac:dyDescent="0.3">
      <c r="A9" s="32" t="str">
        <f>Table_7C_HSHC_sub_sector!A3</f>
        <v>England</v>
      </c>
      <c r="B9" s="33">
        <f>Table_7C_HSHC_sub_sector!B3</f>
        <v>2023</v>
      </c>
      <c r="C9" s="33">
        <f>Table_7C_HSHC_sub_sector!C3</f>
        <v>198</v>
      </c>
      <c r="D9" s="77">
        <f>Table_7C_HSHC_sub_sector!D3</f>
        <v>4585.8213755163106</v>
      </c>
      <c r="E9" s="77">
        <f>Table_7C_HSHC_sub_sector!E3</f>
        <v>5251.1288934283921</v>
      </c>
      <c r="F9" s="77">
        <f>Table_7C_HSHC_sub_sector!F3</f>
        <v>2711.1667324910154</v>
      </c>
      <c r="G9" s="77">
        <f>Table_7C_HSHC_sub_sector!G3</f>
        <v>1201.0661440002918</v>
      </c>
      <c r="H9" s="77">
        <f>Table_7C_HSHC_sub_sector!H3</f>
        <v>795.29586232586064</v>
      </c>
      <c r="I9" s="77">
        <f>Table_7C_HSHC_sub_sector!I3</f>
        <v>543.60015461122362</v>
      </c>
      <c r="J9" s="71"/>
    </row>
    <row r="10" spans="1:10" s="33" customFormat="1" x14ac:dyDescent="0.3">
      <c r="A10" s="32" t="str">
        <f>Table_7C_HSHC_sub_sector!A4</f>
        <v>England</v>
      </c>
      <c r="B10" s="33">
        <f>Table_7C_HSHC_sub_sector!B4</f>
        <v>2022</v>
      </c>
      <c r="C10" s="33">
        <f>Table_7C_HSHC_sub_sector!C4</f>
        <v>200</v>
      </c>
      <c r="D10" s="77">
        <f>Table_7C_HSHC_sub_sector!D4</f>
        <v>4150.0272026662415</v>
      </c>
      <c r="E10" s="77">
        <f>Table_7C_HSHC_sub_sector!E4</f>
        <v>4598.5946089432491</v>
      </c>
      <c r="F10" s="77">
        <f>Table_7C_HSHC_sub_sector!F4</f>
        <v>2302.3942816496765</v>
      </c>
      <c r="G10" s="77">
        <f>Table_7C_HSHC_sub_sector!G4</f>
        <v>1104.0336673283941</v>
      </c>
      <c r="H10" s="77">
        <f>Table_7C_HSHC_sub_sector!H4</f>
        <v>701.29106248005121</v>
      </c>
      <c r="I10" s="77">
        <f>Table_7C_HSHC_sub_sector!I4</f>
        <v>490.87559748512712</v>
      </c>
      <c r="J10" s="71"/>
    </row>
    <row r="11" spans="1:10" s="33" customFormat="1" x14ac:dyDescent="0.3">
      <c r="A11" s="32" t="str">
        <f>Table_7C_HSHC_sub_sector!A5</f>
        <v>&gt;40,000</v>
      </c>
      <c r="B11" s="33">
        <f>Table_7C_HSHC_sub_sector!B5</f>
        <v>2024</v>
      </c>
      <c r="C11" s="33">
        <f>Table_7C_HSHC_sub_sector!C5</f>
        <v>16</v>
      </c>
      <c r="D11" s="77">
        <f>Table_7C_HSHC_sub_sector!D5</f>
        <v>6042.8549293225624</v>
      </c>
      <c r="E11" s="77">
        <f>Table_7C_HSHC_sub_sector!E5</f>
        <v>6349.3548462309682</v>
      </c>
      <c r="F11" s="77">
        <f>Table_7C_HSHC_sub_sector!F5</f>
        <v>3267.795472032456</v>
      </c>
      <c r="G11" s="77">
        <f>Table_7C_HSHC_sub_sector!G5</f>
        <v>1288.4292009606193</v>
      </c>
      <c r="H11" s="77">
        <f>Table_7C_HSHC_sub_sector!H5</f>
        <v>1256.0152952971625</v>
      </c>
      <c r="I11" s="77">
        <f>Table_7C_HSHC_sub_sector!I5</f>
        <v>537.11487794073071</v>
      </c>
      <c r="J11" s="71"/>
    </row>
    <row r="12" spans="1:10" s="33" customFormat="1" x14ac:dyDescent="0.3">
      <c r="A12" s="32" t="str">
        <f>Table_7C_HSHC_sub_sector!A6</f>
        <v>&gt;40,000</v>
      </c>
      <c r="B12" s="33">
        <f>Table_7C_HSHC_sub_sector!B6</f>
        <v>2023</v>
      </c>
      <c r="C12" s="33">
        <f>Table_7C_HSHC_sub_sector!C6</f>
        <v>16</v>
      </c>
      <c r="D12" s="77">
        <f>Table_7C_HSHC_sub_sector!D6</f>
        <v>5480.8986919868594</v>
      </c>
      <c r="E12" s="77">
        <f>Table_7C_HSHC_sub_sector!E6</f>
        <v>5837.7257346376473</v>
      </c>
      <c r="F12" s="77">
        <f>Table_7C_HSHC_sub_sector!F6</f>
        <v>2984.0285926536717</v>
      </c>
      <c r="G12" s="77">
        <f>Table_7C_HSHC_sub_sector!G6</f>
        <v>1173.0359128419957</v>
      </c>
      <c r="H12" s="77">
        <f>Table_7C_HSHC_sub_sector!H6</f>
        <v>1089.9872855334743</v>
      </c>
      <c r="I12" s="77">
        <f>Table_7C_HSHC_sub_sector!I6</f>
        <v>590.67394360850597</v>
      </c>
      <c r="J12" s="71"/>
    </row>
    <row r="13" spans="1:10" s="33" customFormat="1" x14ac:dyDescent="0.3">
      <c r="A13" s="32" t="str">
        <f>Table_7C_HSHC_sub_sector!A7</f>
        <v>&gt;40,000</v>
      </c>
      <c r="B13" s="33">
        <f>Table_7C_HSHC_sub_sector!B7</f>
        <v>2022</v>
      </c>
      <c r="C13" s="33">
        <f>Table_7C_HSHC_sub_sector!C7</f>
        <v>15</v>
      </c>
      <c r="D13" s="77">
        <f>Table_7C_HSHC_sub_sector!D7</f>
        <v>4855.2984378643041</v>
      </c>
      <c r="E13" s="77">
        <f>Table_7C_HSHC_sub_sector!E7</f>
        <v>5042.026115524397</v>
      </c>
      <c r="F13" s="77">
        <f>Table_7C_HSHC_sub_sector!F7</f>
        <v>2490.8209795652037</v>
      </c>
      <c r="G13" s="77">
        <f>Table_7C_HSHC_sub_sector!G7</f>
        <v>1026.507896764879</v>
      </c>
      <c r="H13" s="77">
        <f>Table_7C_HSHC_sub_sector!H7</f>
        <v>983.27106318820972</v>
      </c>
      <c r="I13" s="77">
        <f>Table_7C_HSHC_sub_sector!I7</f>
        <v>541.42617600610458</v>
      </c>
      <c r="J13" s="71"/>
    </row>
    <row r="14" spans="1:10" s="33" customFormat="1" x14ac:dyDescent="0.3">
      <c r="A14" s="32" t="str">
        <f>Table_7C_HSHC_sub_sector!A8</f>
        <v>25,000-39,999</v>
      </c>
      <c r="B14" s="33">
        <f>Table_7C_HSHC_sub_sector!B8</f>
        <v>2024</v>
      </c>
      <c r="C14" s="33">
        <f>Table_7C_HSHC_sub_sector!C8</f>
        <v>20</v>
      </c>
      <c r="D14" s="77">
        <f>Table_7C_HSHC_sub_sector!D8</f>
        <v>4648.1663427677995</v>
      </c>
      <c r="E14" s="77">
        <f>Table_7C_HSHC_sub_sector!E8</f>
        <v>5127.7528508608484</v>
      </c>
      <c r="F14" s="77">
        <f>Table_7C_HSHC_sub_sector!F8</f>
        <v>2866.6661697846016</v>
      </c>
      <c r="G14" s="77">
        <f>Table_7C_HSHC_sub_sector!G8</f>
        <v>1178.4422747260937</v>
      </c>
      <c r="H14" s="77">
        <f>Table_7C_HSHC_sub_sector!H8</f>
        <v>636.06916598345379</v>
      </c>
      <c r="I14" s="77">
        <f>Table_7C_HSHC_sub_sector!I8</f>
        <v>446.57524036669895</v>
      </c>
      <c r="J14" s="71"/>
    </row>
    <row r="15" spans="1:10" s="33" customFormat="1" x14ac:dyDescent="0.3">
      <c r="A15" s="32" t="str">
        <f>Table_7C_HSHC_sub_sector!A9</f>
        <v>25,000-39,999</v>
      </c>
      <c r="B15" s="33">
        <f>Table_7C_HSHC_sub_sector!B9</f>
        <v>2023</v>
      </c>
      <c r="C15" s="33">
        <f>Table_7C_HSHC_sub_sector!C9</f>
        <v>20</v>
      </c>
      <c r="D15" s="77">
        <f>Table_7C_HSHC_sub_sector!D9</f>
        <v>4189.1926630274156</v>
      </c>
      <c r="E15" s="77">
        <f>Table_7C_HSHC_sub_sector!E9</f>
        <v>4587.3509176950629</v>
      </c>
      <c r="F15" s="77">
        <f>Table_7C_HSHC_sub_sector!F9</f>
        <v>2502.9091662128685</v>
      </c>
      <c r="G15" s="77">
        <f>Table_7C_HSHC_sub_sector!G9</f>
        <v>1137.6949095343646</v>
      </c>
      <c r="H15" s="77">
        <f>Table_7C_HSHC_sub_sector!H9</f>
        <v>559.42353563786139</v>
      </c>
      <c r="I15" s="77">
        <f>Table_7C_HSHC_sub_sector!I9</f>
        <v>387.32330630996847</v>
      </c>
      <c r="J15" s="71"/>
    </row>
    <row r="16" spans="1:10" s="33" customFormat="1" x14ac:dyDescent="0.3">
      <c r="A16" s="32" t="str">
        <f>Table_7C_HSHC_sub_sector!A10</f>
        <v>25,000-39,999</v>
      </c>
      <c r="B16" s="33">
        <f>Table_7C_HSHC_sub_sector!B10</f>
        <v>2022</v>
      </c>
      <c r="C16" s="33">
        <f>Table_7C_HSHC_sub_sector!C10</f>
        <v>22</v>
      </c>
      <c r="D16" s="77">
        <f>Table_7C_HSHC_sub_sector!D10</f>
        <v>3774.5392049949751</v>
      </c>
      <c r="E16" s="77">
        <f>Table_7C_HSHC_sub_sector!E10</f>
        <v>4110.6370502743375</v>
      </c>
      <c r="F16" s="77">
        <f>Table_7C_HSHC_sub_sector!F10</f>
        <v>2150.9710025549025</v>
      </c>
      <c r="G16" s="77">
        <f>Table_7C_HSHC_sub_sector!G10</f>
        <v>1073.9092800201042</v>
      </c>
      <c r="H16" s="77">
        <f>Table_7C_HSHC_sub_sector!H10</f>
        <v>529.13286889022299</v>
      </c>
      <c r="I16" s="77">
        <f>Table_7C_HSHC_sub_sector!I10</f>
        <v>356.62389880910831</v>
      </c>
      <c r="J16" s="71"/>
    </row>
    <row r="17" spans="1:10" s="33" customFormat="1" x14ac:dyDescent="0.3">
      <c r="A17" s="32" t="str">
        <f>Table_7C_HSHC_sub_sector!A11</f>
        <v>10,000-24,999</v>
      </c>
      <c r="B17" s="33">
        <f>Table_7C_HSHC_sub_sector!B11</f>
        <v>2024</v>
      </c>
      <c r="C17" s="33">
        <f>Table_7C_HSHC_sub_sector!C11</f>
        <v>40</v>
      </c>
      <c r="D17" s="77">
        <f>Table_7C_HSHC_sub_sector!D11</f>
        <v>4635.3657547430066</v>
      </c>
      <c r="E17" s="77">
        <f>Table_7C_HSHC_sub_sector!E11</f>
        <v>4975.3537468824825</v>
      </c>
      <c r="F17" s="77">
        <f>Table_7C_HSHC_sub_sector!F11</f>
        <v>2745.6683973270851</v>
      </c>
      <c r="G17" s="77">
        <f>Table_7C_HSHC_sub_sector!G11</f>
        <v>1270.7297841144323</v>
      </c>
      <c r="H17" s="77">
        <f>Table_7C_HSHC_sub_sector!H11</f>
        <v>576.51066098594652</v>
      </c>
      <c r="I17" s="77">
        <f>Table_7C_HSHC_sub_sector!I11</f>
        <v>382.44490445501862</v>
      </c>
      <c r="J17" s="71"/>
    </row>
    <row r="18" spans="1:10" s="33" customFormat="1" x14ac:dyDescent="0.3">
      <c r="A18" s="32" t="str">
        <f>Table_7C_HSHC_sub_sector!A12</f>
        <v>10,000-24,999</v>
      </c>
      <c r="B18" s="33">
        <f>Table_7C_HSHC_sub_sector!B12</f>
        <v>2023</v>
      </c>
      <c r="C18" s="33">
        <f>Table_7C_HSHC_sub_sector!C12</f>
        <v>41</v>
      </c>
      <c r="D18" s="77">
        <f>Table_7C_HSHC_sub_sector!D12</f>
        <v>4363.7441538765561</v>
      </c>
      <c r="E18" s="77">
        <f>Table_7C_HSHC_sub_sector!E12</f>
        <v>4583.6676172370089</v>
      </c>
      <c r="F18" s="77">
        <f>Table_7C_HSHC_sub_sector!F12</f>
        <v>2414.819391634981</v>
      </c>
      <c r="G18" s="77">
        <f>Table_7C_HSHC_sub_sector!G12</f>
        <v>1246.6032953105196</v>
      </c>
      <c r="H18" s="77">
        <f>Table_7C_HSHC_sub_sector!H12</f>
        <v>562.58555133079847</v>
      </c>
      <c r="I18" s="77">
        <f>Table_7C_HSHC_sub_sector!I12</f>
        <v>359.65937896070977</v>
      </c>
      <c r="J18" s="71"/>
    </row>
    <row r="19" spans="1:10" s="33" customFormat="1" x14ac:dyDescent="0.3">
      <c r="A19" s="32" t="str">
        <f>Table_7C_HSHC_sub_sector!A13</f>
        <v>10,000-24,999</v>
      </c>
      <c r="B19" s="33">
        <f>Table_7C_HSHC_sub_sector!B13</f>
        <v>2022</v>
      </c>
      <c r="C19" s="33">
        <f>Table_7C_HSHC_sub_sector!C13</f>
        <v>39</v>
      </c>
      <c r="D19" s="77">
        <f>Table_7C_HSHC_sub_sector!D13</f>
        <v>3887.9876659069578</v>
      </c>
      <c r="E19" s="77">
        <f>Table_7C_HSHC_sub_sector!E13</f>
        <v>4076.5504656958356</v>
      </c>
      <c r="F19" s="77">
        <f>Table_7C_HSHC_sub_sector!F13</f>
        <v>2136.7040534397656</v>
      </c>
      <c r="G19" s="77">
        <f>Table_7C_HSHC_sub_sector!G13</f>
        <v>1144.5720401958856</v>
      </c>
      <c r="H19" s="77">
        <f>Table_7C_HSHC_sub_sector!H13</f>
        <v>465.96342135720755</v>
      </c>
      <c r="I19" s="77">
        <f>Table_7C_HSHC_sub_sector!I13</f>
        <v>329.31095070297664</v>
      </c>
      <c r="J19" s="71"/>
    </row>
    <row r="20" spans="1:10" s="33" customFormat="1" x14ac:dyDescent="0.3">
      <c r="A20" s="32" t="str">
        <f>Table_7C_HSHC_sub_sector!A14</f>
        <v>5,000-9,999</v>
      </c>
      <c r="B20" s="33">
        <f>Table_7C_HSHC_sub_sector!B14</f>
        <v>2024</v>
      </c>
      <c r="C20" s="33">
        <f>Table_7C_HSHC_sub_sector!C14</f>
        <v>49</v>
      </c>
      <c r="D20" s="77">
        <f>Table_7C_HSHC_sub_sector!D14</f>
        <v>5093.2396505886818</v>
      </c>
      <c r="E20" s="77">
        <f>Table_7C_HSHC_sub_sector!E14</f>
        <v>5461.724454043534</v>
      </c>
      <c r="F20" s="77">
        <f>Table_7C_HSHC_sub_sector!F14</f>
        <v>3178.5302119150679</v>
      </c>
      <c r="G20" s="77">
        <f>Table_7C_HSHC_sub_sector!G14</f>
        <v>1231.1099507815907</v>
      </c>
      <c r="H20" s="77">
        <f>Table_7C_HSHC_sub_sector!H14</f>
        <v>618.70418222975115</v>
      </c>
      <c r="I20" s="77">
        <f>Table_7C_HSHC_sub_sector!I14</f>
        <v>433.38010911712439</v>
      </c>
      <c r="J20" s="71"/>
    </row>
    <row r="21" spans="1:10" s="33" customFormat="1" x14ac:dyDescent="0.3">
      <c r="A21" s="32" t="str">
        <f>Table_7C_HSHC_sub_sector!A15</f>
        <v>5,000-9,999</v>
      </c>
      <c r="B21" s="33">
        <f>Table_7C_HSHC_sub_sector!B15</f>
        <v>2023</v>
      </c>
      <c r="C21" s="33">
        <f>Table_7C_HSHC_sub_sector!C15</f>
        <v>51</v>
      </c>
      <c r="D21" s="77">
        <f>Table_7C_HSHC_sub_sector!D15</f>
        <v>4514.7902869757172</v>
      </c>
      <c r="E21" s="77">
        <f>Table_7C_HSHC_sub_sector!E15</f>
        <v>4871.5935241046891</v>
      </c>
      <c r="F21" s="77">
        <f>Table_7C_HSHC_sub_sector!F15</f>
        <v>2739.1911224865858</v>
      </c>
      <c r="G21" s="77">
        <f>Table_7C_HSHC_sub_sector!G15</f>
        <v>1152.3297959088918</v>
      </c>
      <c r="H21" s="77">
        <f>Table_7C_HSHC_sub_sector!H15</f>
        <v>579.13064674797806</v>
      </c>
      <c r="I21" s="77">
        <f>Table_7C_HSHC_sub_sector!I15</f>
        <v>400.94195896123341</v>
      </c>
      <c r="J21" s="71"/>
    </row>
    <row r="22" spans="1:10" s="33" customFormat="1" x14ac:dyDescent="0.3">
      <c r="A22" s="32" t="str">
        <f>Table_7C_HSHC_sub_sector!A16</f>
        <v>5,000-9,999</v>
      </c>
      <c r="B22" s="33">
        <f>Table_7C_HSHC_sub_sector!B16</f>
        <v>2022</v>
      </c>
      <c r="C22" s="33">
        <f>Table_7C_HSHC_sub_sector!C16</f>
        <v>53</v>
      </c>
      <c r="D22" s="77">
        <f>Table_7C_HSHC_sub_sector!D16</f>
        <v>4008.121827411167</v>
      </c>
      <c r="E22" s="77">
        <f>Table_7C_HSHC_sub_sector!E16</f>
        <v>4381.2157123323032</v>
      </c>
      <c r="F22" s="77">
        <f>Table_7C_HSHC_sub_sector!F16</f>
        <v>2334.6091960966287</v>
      </c>
      <c r="G22" s="77">
        <f>Table_7C_HSHC_sub_sector!G16</f>
        <v>1131.3461358931131</v>
      </c>
      <c r="H22" s="77">
        <f>Table_7C_HSHC_sub_sector!H16</f>
        <v>471.94932426866706</v>
      </c>
      <c r="I22" s="77">
        <f>Table_7C_HSHC_sub_sector!I16</f>
        <v>443.31105607389389</v>
      </c>
      <c r="J22" s="71"/>
    </row>
    <row r="23" spans="1:10" s="33" customFormat="1" x14ac:dyDescent="0.3">
      <c r="A23" s="32" t="str">
        <f>Table_7C_HSHC_sub_sector!A17</f>
        <v>2,500-4,999</v>
      </c>
      <c r="B23" s="33">
        <f>Table_7C_HSHC_sub_sector!B17</f>
        <v>2024</v>
      </c>
      <c r="C23" s="33">
        <f>Table_7C_HSHC_sub_sector!C17</f>
        <v>29</v>
      </c>
      <c r="D23" s="77">
        <f>Table_7C_HSHC_sub_sector!D17</f>
        <v>5600.5071461502994</v>
      </c>
      <c r="E23" s="77">
        <f>Table_7C_HSHC_sub_sector!E17</f>
        <v>6636.830854595898</v>
      </c>
      <c r="F23" s="77">
        <f>Table_7C_HSHC_sub_sector!F17</f>
        <v>3179.506071769682</v>
      </c>
      <c r="G23" s="77">
        <f>Table_7C_HSHC_sub_sector!G17</f>
        <v>1424.4053304225224</v>
      </c>
      <c r="H23" s="77">
        <f>Table_7C_HSHC_sub_sector!H17</f>
        <v>769.75485514167462</v>
      </c>
      <c r="I23" s="77">
        <f>Table_7C_HSHC_sub_sector!I17</f>
        <v>1263.1645972620186</v>
      </c>
      <c r="J23" s="71"/>
    </row>
    <row r="24" spans="1:10" s="33" customFormat="1" x14ac:dyDescent="0.3">
      <c r="A24" s="32" t="str">
        <f>Table_7C_HSHC_sub_sector!A18</f>
        <v>2,500-4,999</v>
      </c>
      <c r="B24" s="33">
        <f>Table_7C_HSHC_sub_sector!B18</f>
        <v>2023</v>
      </c>
      <c r="C24" s="33">
        <f>Table_7C_HSHC_sub_sector!C18</f>
        <v>31</v>
      </c>
      <c r="D24" s="77">
        <f>Table_7C_HSHC_sub_sector!D18</f>
        <v>4882.4457593688358</v>
      </c>
      <c r="E24" s="77">
        <f>Table_7C_HSHC_sub_sector!E18</f>
        <v>6173.123630619767</v>
      </c>
      <c r="F24" s="77">
        <f>Table_7C_HSHC_sub_sector!F18</f>
        <v>2855.0452638551556</v>
      </c>
      <c r="G24" s="77">
        <f>Table_7C_HSHC_sub_sector!G18</f>
        <v>1371.5457648997062</v>
      </c>
      <c r="H24" s="77">
        <f>Table_7C_HSHC_sub_sector!H18</f>
        <v>727.33834944035868</v>
      </c>
      <c r="I24" s="77">
        <f>Table_7C_HSHC_sub_sector!I18</f>
        <v>1219.194252424546</v>
      </c>
      <c r="J24" s="71"/>
    </row>
    <row r="25" spans="1:10" s="33" customFormat="1" x14ac:dyDescent="0.3">
      <c r="A25" s="32" t="str">
        <f>Table_7C_HSHC_sub_sector!A19</f>
        <v>2,500-4,999</v>
      </c>
      <c r="B25" s="33">
        <f>Table_7C_HSHC_sub_sector!B19</f>
        <v>2022</v>
      </c>
      <c r="C25" s="33">
        <f>Table_7C_HSHC_sub_sector!C19</f>
        <v>31</v>
      </c>
      <c r="D25" s="77">
        <f>Table_7C_HSHC_sub_sector!D19</f>
        <v>4415.5650319829429</v>
      </c>
      <c r="E25" s="77">
        <f>Table_7C_HSHC_sub_sector!E19</f>
        <v>5315.8900275685237</v>
      </c>
      <c r="F25" s="77">
        <f>Table_7C_HSHC_sub_sector!F19</f>
        <v>2470.8854607462772</v>
      </c>
      <c r="G25" s="77">
        <f>Table_7C_HSHC_sub_sector!G19</f>
        <v>1212.9898859551363</v>
      </c>
      <c r="H25" s="77">
        <f>Table_7C_HSHC_sub_sector!H19</f>
        <v>618.20528075482446</v>
      </c>
      <c r="I25" s="77">
        <f>Table_7C_HSHC_sub_sector!I19</f>
        <v>1013.8094001122852</v>
      </c>
      <c r="J25" s="71"/>
    </row>
    <row r="26" spans="1:10" s="33" customFormat="1" x14ac:dyDescent="0.3">
      <c r="A26" s="32" t="str">
        <f>Table_7C_HSHC_sub_sector!A20</f>
        <v>1,000-2,499</v>
      </c>
      <c r="B26" s="33">
        <f>Table_7C_HSHC_sub_sector!B20</f>
        <v>2024</v>
      </c>
      <c r="C26" s="33">
        <f>Table_7C_HSHC_sub_sector!C20</f>
        <v>39</v>
      </c>
      <c r="D26" s="77">
        <f>Table_7C_HSHC_sub_sector!D20</f>
        <v>5768.3694891532541</v>
      </c>
      <c r="E26" s="77">
        <f>Table_7C_HSHC_sub_sector!E20</f>
        <v>10170.100525971802</v>
      </c>
      <c r="F26" s="77">
        <f>Table_7C_HSHC_sub_sector!F20</f>
        <v>3212.1004637266192</v>
      </c>
      <c r="G26" s="77">
        <f>Table_7C_HSHC_sub_sector!G20</f>
        <v>2050.527527932526</v>
      </c>
      <c r="H26" s="77">
        <f>Table_7C_HSHC_sub_sector!H20</f>
        <v>2203.6818026205224</v>
      </c>
      <c r="I26" s="77">
        <f>Table_7C_HSHC_sub_sector!I20</f>
        <v>2703.7907316921355</v>
      </c>
      <c r="J26" s="71"/>
    </row>
    <row r="27" spans="1:10" s="33" customFormat="1" x14ac:dyDescent="0.3">
      <c r="A27" s="32" t="str">
        <f>Table_7C_HSHC_sub_sector!A21</f>
        <v>1,000-2,499</v>
      </c>
      <c r="B27" s="33">
        <f>Table_7C_HSHC_sub_sector!B21</f>
        <v>2023</v>
      </c>
      <c r="C27" s="33">
        <f>Table_7C_HSHC_sub_sector!C21</f>
        <v>39</v>
      </c>
      <c r="D27" s="77">
        <f>Table_7C_HSHC_sub_sector!D21</f>
        <v>5720.709309689677</v>
      </c>
      <c r="E27" s="77">
        <f>Table_7C_HSHC_sub_sector!E21</f>
        <v>9340.3368453433832</v>
      </c>
      <c r="F27" s="77">
        <f>Table_7C_HSHC_sub_sector!F21</f>
        <v>2900.25378758748</v>
      </c>
      <c r="G27" s="77">
        <f>Table_7C_HSHC_sub_sector!G21</f>
        <v>1792.5555641005922</v>
      </c>
      <c r="H27" s="77">
        <f>Table_7C_HSHC_sub_sector!H21</f>
        <v>1972.0372221794971</v>
      </c>
      <c r="I27" s="77">
        <f>Table_7C_HSHC_sub_sector!I21</f>
        <v>2675.4902714758132</v>
      </c>
      <c r="J27" s="71"/>
    </row>
    <row r="28" spans="1:10" s="33" customFormat="1" x14ac:dyDescent="0.3">
      <c r="A28" s="32" t="str">
        <f>Table_7C_HSHC_sub_sector!A22</f>
        <v>1,000-2,499</v>
      </c>
      <c r="B28" s="33">
        <f>Table_7C_HSHC_sub_sector!B22</f>
        <v>2022</v>
      </c>
      <c r="C28" s="33">
        <f>Table_7C_HSHC_sub_sector!C22</f>
        <v>40</v>
      </c>
      <c r="D28" s="77">
        <f>Table_7C_HSHC_sub_sector!D22</f>
        <v>4955.5458780916042</v>
      </c>
      <c r="E28" s="77">
        <f>Table_7C_HSHC_sub_sector!E22</f>
        <v>8414.9114107668847</v>
      </c>
      <c r="F28" s="77">
        <f>Table_7C_HSHC_sub_sector!F22</f>
        <v>2384.7895913201796</v>
      </c>
      <c r="G28" s="77">
        <f>Table_7C_HSHC_sub_sector!G22</f>
        <v>1770.1712577154783</v>
      </c>
      <c r="H28" s="77">
        <f>Table_7C_HSHC_sub_sector!H22</f>
        <v>2219.7930697612455</v>
      </c>
      <c r="I28" s="77">
        <f>Table_7C_HSHC_sub_sector!I22</f>
        <v>2040.1574919699817</v>
      </c>
      <c r="J28" s="71"/>
    </row>
    <row r="29" spans="1:10" s="33" customFormat="1" x14ac:dyDescent="0.3">
      <c r="A29" s="32" t="str">
        <f>Table_7C_HSHC_sub_sector!A23</f>
        <v>LSVT &lt; 12 Yr</v>
      </c>
      <c r="B29" s="33">
        <f>Table_7C_HSHC_sub_sector!B23</f>
        <v>2024</v>
      </c>
      <c r="C29" s="33">
        <f>Table_7C_HSHC_sub_sector!C23</f>
        <v>3</v>
      </c>
      <c r="D29" s="77">
        <f>Table_7C_HSHC_sub_sector!D23</f>
        <v>5120.416875941738</v>
      </c>
      <c r="E29" s="77">
        <f>Table_7C_HSHC_sub_sector!E23</f>
        <v>4752.0527574836751</v>
      </c>
      <c r="F29" s="77">
        <f>Table_7C_HSHC_sub_sector!F23</f>
        <v>3101.2154910454515</v>
      </c>
      <c r="G29" s="77">
        <f>Table_7C_HSHC_sub_sector!G23</f>
        <v>1300.2198228486454</v>
      </c>
      <c r="H29" s="77">
        <f>Table_7C_HSHC_sub_sector!H23</f>
        <v>253.83073640654297</v>
      </c>
      <c r="I29" s="77">
        <f>Table_7C_HSHC_sub_sector!I23</f>
        <v>96.786707183034849</v>
      </c>
      <c r="J29" s="71"/>
    </row>
    <row r="30" spans="1:10" s="33" customFormat="1" x14ac:dyDescent="0.3">
      <c r="A30" s="32" t="str">
        <f>Table_7C_HSHC_sub_sector!A24</f>
        <v>LSVT &lt; 12 Yr</v>
      </c>
      <c r="B30" s="33">
        <f>Table_7C_HSHC_sub_sector!B24</f>
        <v>2023</v>
      </c>
      <c r="C30" s="33">
        <f>Table_7C_HSHC_sub_sector!C24</f>
        <v>5</v>
      </c>
      <c r="D30" s="77">
        <f>Table_7C_HSHC_sub_sector!D24</f>
        <v>4645.4526360008404</v>
      </c>
      <c r="E30" s="77">
        <f>Table_7C_HSHC_sub_sector!E24</f>
        <v>4577.6735580749955</v>
      </c>
      <c r="F30" s="77">
        <f>Table_7C_HSHC_sub_sector!F24</f>
        <v>2620.3343157713571</v>
      </c>
      <c r="G30" s="77">
        <f>Table_7C_HSHC_sub_sector!G24</f>
        <v>1321.9026310694233</v>
      </c>
      <c r="H30" s="77">
        <f>Table_7C_HSHC_sub_sector!H24</f>
        <v>331.77720887206073</v>
      </c>
      <c r="I30" s="77">
        <f>Table_7C_HSHC_sub_sector!I24</f>
        <v>303.65940236215391</v>
      </c>
      <c r="J30" s="71"/>
    </row>
    <row r="31" spans="1:10" s="33" customFormat="1" x14ac:dyDescent="0.3">
      <c r="A31" s="32" t="str">
        <f>Table_7C_HSHC_sub_sector!A25</f>
        <v>LSVT &lt; 12 Yr</v>
      </c>
      <c r="B31" s="33">
        <f>Table_7C_HSHC_sub_sector!B25</f>
        <v>2022</v>
      </c>
      <c r="C31" s="33">
        <f>Table_7C_HSHC_sub_sector!C25</f>
        <v>8</v>
      </c>
      <c r="D31" s="77">
        <f>Table_7C_HSHC_sub_sector!D25</f>
        <v>4428.4927009797775</v>
      </c>
      <c r="E31" s="77">
        <f>Table_7C_HSHC_sub_sector!E25</f>
        <v>4303.8498404494112</v>
      </c>
      <c r="F31" s="77">
        <f>Table_7C_HSHC_sub_sector!F25</f>
        <v>2383.1519431199117</v>
      </c>
      <c r="G31" s="77">
        <f>Table_7C_HSHC_sub_sector!G25</f>
        <v>1383.9041968478143</v>
      </c>
      <c r="H31" s="77">
        <f>Table_7C_HSHC_sub_sector!H25</f>
        <v>255.40227374755821</v>
      </c>
      <c r="I31" s="77">
        <f>Table_7C_HSHC_sub_sector!I25</f>
        <v>281.39142673412687</v>
      </c>
      <c r="J31" s="71"/>
    </row>
    <row r="32" spans="1:10" s="33" customFormat="1" x14ac:dyDescent="0.3">
      <c r="A32" s="32" t="str">
        <f>Table_7C_HSHC_sub_sector!A26</f>
        <v>London</v>
      </c>
      <c r="B32" s="33">
        <f>Table_7C_HSHC_sub_sector!B26</f>
        <v>2024</v>
      </c>
      <c r="C32" s="33">
        <f>Table_7C_HSHC_sub_sector!C26</f>
        <v>23</v>
      </c>
      <c r="D32" s="77">
        <f>Table_7C_HSHC_sub_sector!D26</f>
        <v>8206.5885999999991</v>
      </c>
      <c r="E32" s="77">
        <f>Table_7C_HSHC_sub_sector!E26</f>
        <v>8060.9076823504029</v>
      </c>
      <c r="F32" s="77">
        <f>Table_7C_HSHC_sub_sector!F26</f>
        <v>3997.7118350429196</v>
      </c>
      <c r="G32" s="77">
        <f>Table_7C_HSHC_sub_sector!G26</f>
        <v>1694.6280424421911</v>
      </c>
      <c r="H32" s="77">
        <f>Table_7C_HSHC_sub_sector!H26</f>
        <v>1375.4519125790234</v>
      </c>
      <c r="I32" s="77">
        <f>Table_7C_HSHC_sub_sector!I26</f>
        <v>993.11589228626906</v>
      </c>
      <c r="J32" s="71"/>
    </row>
    <row r="33" spans="1:10" s="33" customFormat="1" x14ac:dyDescent="0.3">
      <c r="A33" s="32" t="str">
        <f>Table_7C_HSHC_sub_sector!A27</f>
        <v>London</v>
      </c>
      <c r="B33" s="33">
        <f>Table_7C_HSHC_sub_sector!B27</f>
        <v>2023</v>
      </c>
      <c r="C33" s="33">
        <f>Table_7C_HSHC_sub_sector!C27</f>
        <v>26</v>
      </c>
      <c r="D33" s="77">
        <f>Table_7C_HSHC_sub_sector!D27</f>
        <v>7218.2180959979896</v>
      </c>
      <c r="E33" s="77">
        <f>Table_7C_HSHC_sub_sector!E27</f>
        <v>7727.8555302036739</v>
      </c>
      <c r="F33" s="77">
        <f>Table_7C_HSHC_sub_sector!F27</f>
        <v>3829.7221872885266</v>
      </c>
      <c r="G33" s="77">
        <f>Table_7C_HSHC_sub_sector!G27</f>
        <v>1460.2324787553223</v>
      </c>
      <c r="H33" s="77">
        <f>Table_7C_HSHC_sub_sector!H27</f>
        <v>1196.8014708084056</v>
      </c>
      <c r="I33" s="77">
        <f>Table_7C_HSHC_sub_sector!I27</f>
        <v>1241.0993933514189</v>
      </c>
      <c r="J33" s="71"/>
    </row>
    <row r="34" spans="1:10" s="33" customFormat="1" x14ac:dyDescent="0.3">
      <c r="A34" s="32" t="str">
        <f>Table_7C_HSHC_sub_sector!A28</f>
        <v>London</v>
      </c>
      <c r="B34" s="33">
        <f>Table_7C_HSHC_sub_sector!B28</f>
        <v>2022</v>
      </c>
      <c r="C34" s="33">
        <f>Table_7C_HSHC_sub_sector!C28</f>
        <v>26</v>
      </c>
      <c r="D34" s="77">
        <f>Table_7C_HSHC_sub_sector!D28</f>
        <v>6764.2250720558586</v>
      </c>
      <c r="E34" s="77">
        <f>Table_7C_HSHC_sub_sector!E28</f>
        <v>6659.7648984698108</v>
      </c>
      <c r="F34" s="77">
        <f>Table_7C_HSHC_sub_sector!F28</f>
        <v>3083.2936839338413</v>
      </c>
      <c r="G34" s="77">
        <f>Table_7C_HSHC_sub_sector!G28</f>
        <v>1283.6723218355621</v>
      </c>
      <c r="H34" s="77">
        <f>Table_7C_HSHC_sub_sector!H28</f>
        <v>1031.7749732990408</v>
      </c>
      <c r="I34" s="77">
        <f>Table_7C_HSHC_sub_sector!I28</f>
        <v>1261.0239194013661</v>
      </c>
      <c r="J34" s="71"/>
    </row>
    <row r="35" spans="1:10" s="33" customFormat="1" x14ac:dyDescent="0.3">
      <c r="A35" s="32" t="str">
        <f>Table_7C_HSHC_sub_sector!A29</f>
        <v>SH Provider</v>
      </c>
      <c r="B35" s="33">
        <f>Table_7C_HSHC_sub_sector!B29</f>
        <v>2024</v>
      </c>
      <c r="C35" s="33">
        <f>Table_7C_HSHC_sub_sector!C29</f>
        <v>14</v>
      </c>
      <c r="D35" s="77">
        <f>Table_7C_HSHC_sub_sector!D29</f>
        <v>12028.649421946993</v>
      </c>
      <c r="E35" s="77">
        <f>Table_7C_HSHC_sub_sector!E29</f>
        <v>12783.924770170062</v>
      </c>
      <c r="F35" s="77">
        <f>Table_7C_HSHC_sub_sector!F29</f>
        <v>2716.0869260099653</v>
      </c>
      <c r="G35" s="77">
        <f>Table_7C_HSHC_sub_sector!G29</f>
        <v>2177.314089218461</v>
      </c>
      <c r="H35" s="77">
        <f>Table_7C_HSHC_sub_sector!H29</f>
        <v>2899.8105218835526</v>
      </c>
      <c r="I35" s="77">
        <f>Table_7C_HSHC_sub_sector!I29</f>
        <v>4990.7132330580835</v>
      </c>
      <c r="J35" s="72"/>
    </row>
    <row r="36" spans="1:10" s="33" customFormat="1" x14ac:dyDescent="0.3">
      <c r="A36" s="32" t="str">
        <f>Table_7C_HSHC_sub_sector!A30</f>
        <v>SH Provider</v>
      </c>
      <c r="B36" s="33">
        <f>Table_7C_HSHC_sub_sector!B30</f>
        <v>2023</v>
      </c>
      <c r="C36" s="33">
        <f>Table_7C_HSHC_sub_sector!C30</f>
        <v>15</v>
      </c>
      <c r="D36" s="77">
        <f>Table_7C_HSHC_sub_sector!D30</f>
        <v>9220.5166604268088</v>
      </c>
      <c r="E36" s="77">
        <f>Table_7C_HSHC_sub_sector!E30</f>
        <v>11234.720781466114</v>
      </c>
      <c r="F36" s="77">
        <f>Table_7C_HSHC_sub_sector!F30</f>
        <v>2508.9687067773166</v>
      </c>
      <c r="G36" s="77">
        <f>Table_7C_HSHC_sub_sector!G30</f>
        <v>1941.5197095435685</v>
      </c>
      <c r="H36" s="77">
        <f>Table_7C_HSHC_sub_sector!H30</f>
        <v>2503.6955394190873</v>
      </c>
      <c r="I36" s="77">
        <f>Table_7C_HSHC_sub_sector!I30</f>
        <v>4280.5368257261407</v>
      </c>
      <c r="J36" s="72"/>
    </row>
    <row r="37" spans="1:10" s="33" customFormat="1" x14ac:dyDescent="0.3">
      <c r="A37" s="32" t="str">
        <f>Table_7C_HSHC_sub_sector!A31</f>
        <v>SH Provider</v>
      </c>
      <c r="B37" s="33">
        <f>Table_7C_HSHC_sub_sector!B31</f>
        <v>2022</v>
      </c>
      <c r="C37" s="33">
        <f>Table_7C_HSHC_sub_sector!C31</f>
        <v>15</v>
      </c>
      <c r="D37" s="77">
        <f>Table_7C_HSHC_sub_sector!D31</f>
        <v>8396.4544721998391</v>
      </c>
      <c r="E37" s="77">
        <f>Table_7C_HSHC_sub_sector!E31</f>
        <v>10009.295170411457</v>
      </c>
      <c r="F37" s="77">
        <f>Table_7C_HSHC_sub_sector!F31</f>
        <v>2352.9348038047365</v>
      </c>
      <c r="G37" s="77">
        <f>Table_7C_HSHC_sub_sector!G31</f>
        <v>1815.2666132212423</v>
      </c>
      <c r="H37" s="77">
        <f>Table_7C_HSHC_sub_sector!H31</f>
        <v>2141.0742530279722</v>
      </c>
      <c r="I37" s="77">
        <f>Table_7C_HSHC_sub_sector!I31</f>
        <v>3700.0195003575063</v>
      </c>
      <c r="J37" s="71"/>
    </row>
    <row r="38" spans="1:10" s="33" customFormat="1" x14ac:dyDescent="0.3">
      <c r="A38" s="32" t="str">
        <f>Table_7C_HSHC_sub_sector!A32</f>
        <v>HOP Provider</v>
      </c>
      <c r="B38" s="33">
        <f>Table_7C_HSHC_sub_sector!B32</f>
        <v>2024</v>
      </c>
      <c r="C38" s="33">
        <f>Table_7C_HSHC_sub_sector!C32</f>
        <v>5</v>
      </c>
      <c r="D38" s="77">
        <f>Table_7C_HSHC_sub_sector!D32</f>
        <v>8332.85989187208</v>
      </c>
      <c r="E38" s="77">
        <f>Table_7C_HSHC_sub_sector!E32</f>
        <v>10132.61799480919</v>
      </c>
      <c r="F38" s="77">
        <f>Table_7C_HSHC_sub_sector!F32</f>
        <v>2825.3508603287514</v>
      </c>
      <c r="G38" s="77">
        <f>Table_7C_HSHC_sub_sector!G32</f>
        <v>1915.2888589829856</v>
      </c>
      <c r="H38" s="77">
        <f>Table_7C_HSHC_sub_sector!H32</f>
        <v>4664.6039603960398</v>
      </c>
      <c r="I38" s="77">
        <f>Table_7C_HSHC_sub_sector!I32</f>
        <v>727.374315101413</v>
      </c>
      <c r="J38" s="71"/>
    </row>
    <row r="39" spans="1:10" s="33" customFormat="1" x14ac:dyDescent="0.3">
      <c r="A39" s="32" t="str">
        <f>Table_7C_HSHC_sub_sector!A33</f>
        <v>HOP Provider</v>
      </c>
      <c r="B39" s="33">
        <f>Table_7C_HSHC_sub_sector!B33</f>
        <v>2023</v>
      </c>
      <c r="C39" s="33">
        <f>Table_7C_HSHC_sub_sector!C33</f>
        <v>6</v>
      </c>
      <c r="D39" s="77">
        <f>Table_7C_HSHC_sub_sector!D33</f>
        <v>6545.4128068424252</v>
      </c>
      <c r="E39" s="77">
        <f>Table_7C_HSHC_sub_sector!E33</f>
        <v>9091.4931772027121</v>
      </c>
      <c r="F39" s="77">
        <f>Table_7C_HSHC_sub_sector!F33</f>
        <v>2644.9532676983004</v>
      </c>
      <c r="G39" s="77">
        <f>Table_7C_HSHC_sub_sector!G33</f>
        <v>1780.9697991758014</v>
      </c>
      <c r="H39" s="77">
        <f>Table_7C_HSHC_sub_sector!H33</f>
        <v>4054.9980404498651</v>
      </c>
      <c r="I39" s="77">
        <f>Table_7C_HSHC_sub_sector!I33</f>
        <v>610.57206987874542</v>
      </c>
      <c r="J39" s="71"/>
    </row>
    <row r="40" spans="1:10" s="33" customFormat="1" x14ac:dyDescent="0.3">
      <c r="A40" s="32" t="str">
        <f>Table_7C_HSHC_sub_sector!A34</f>
        <v>HOP Provider</v>
      </c>
      <c r="B40" s="33">
        <f>Table_7C_HSHC_sub_sector!B34</f>
        <v>2022</v>
      </c>
      <c r="C40" s="33">
        <f>Table_7C_HSHC_sub_sector!C34</f>
        <v>6</v>
      </c>
      <c r="D40" s="77">
        <f>Table_7C_HSHC_sub_sector!D34</f>
        <v>5771.9222899703991</v>
      </c>
      <c r="E40" s="77">
        <f>Table_7C_HSHC_sub_sector!E34</f>
        <v>7730.391299786691</v>
      </c>
      <c r="F40" s="77">
        <f>Table_7C_HSHC_sub_sector!F34</f>
        <v>2278.8987189798463</v>
      </c>
      <c r="G40" s="77">
        <f>Table_7C_HSHC_sub_sector!G34</f>
        <v>1540.4762737350072</v>
      </c>
      <c r="H40" s="77">
        <f>Table_7C_HSHC_sub_sector!H34</f>
        <v>3687.3564826147267</v>
      </c>
      <c r="I40" s="77">
        <f>Table_7C_HSHC_sub_sector!I34</f>
        <v>223.65982445711089</v>
      </c>
      <c r="J40" s="71"/>
    </row>
    <row r="41" spans="1:10" s="33" customFormat="1" x14ac:dyDescent="0.3">
      <c r="A41" s="32" t="str">
        <f>Table_7C_HSHC_sub_sector!A35</f>
        <v>Over 50% of owned social stock - House/ bungalow</v>
      </c>
      <c r="B41" s="33">
        <f>Table_7C_HSHC_sub_sector!B35</f>
        <v>2024</v>
      </c>
      <c r="C41" s="33">
        <f>Table_7C_HSHC_sub_sector!C35</f>
        <v>143</v>
      </c>
      <c r="D41" s="77">
        <f>Table_7C_HSHC_sub_sector!D35</f>
        <v>4812.3794494125896</v>
      </c>
      <c r="E41" s="77">
        <f>Table_7C_HSHC_sub_sector!E35</f>
        <v>5059.1068793872646</v>
      </c>
      <c r="F41" s="77">
        <f>Table_7C_HSHC_sub_sector!F35</f>
        <v>2899.7432486474399</v>
      </c>
      <c r="G41" s="77">
        <f>Table_7C_HSHC_sub_sector!G35</f>
        <v>1170.387718410353</v>
      </c>
      <c r="H41" s="77">
        <f>Table_7C_HSHC_sub_sector!H35</f>
        <v>625.27600405073849</v>
      </c>
      <c r="I41" s="77">
        <f>Table_7C_HSHC_sub_sector!I35</f>
        <v>363.69990827873329</v>
      </c>
      <c r="J41" s="71"/>
    </row>
    <row r="42" spans="1:10" s="33" customFormat="1" x14ac:dyDescent="0.3">
      <c r="A42" s="32" t="str">
        <f>Table_7C_HSHC_sub_sector!A36</f>
        <v>Over 50% of owned social stock - House/ bungalow</v>
      </c>
      <c r="B42" s="33">
        <f>Table_7C_HSHC_sub_sector!B36</f>
        <v>2023</v>
      </c>
      <c r="C42" s="33">
        <f>Table_7C_HSHC_sub_sector!C36</f>
        <v>146</v>
      </c>
      <c r="D42" s="77">
        <f>Table_7C_HSHC_sub_sector!D36</f>
        <v>4336.1026659642139</v>
      </c>
      <c r="E42" s="77">
        <f>Table_7C_HSHC_sub_sector!E36</f>
        <v>4594.7480847090874</v>
      </c>
      <c r="F42" s="77">
        <f>Table_7C_HSHC_sub_sector!F36</f>
        <v>2553.6672402091031</v>
      </c>
      <c r="G42" s="77">
        <f>Table_7C_HSHC_sub_sector!G36</f>
        <v>1104.9462367581327</v>
      </c>
      <c r="H42" s="77">
        <f>Table_7C_HSHC_sub_sector!H36</f>
        <v>569.41475075887581</v>
      </c>
      <c r="I42" s="77">
        <f>Table_7C_HSHC_sub_sector!I36</f>
        <v>366.71985698297556</v>
      </c>
      <c r="J42" s="71"/>
    </row>
    <row r="43" spans="1:10" s="33" customFormat="1" x14ac:dyDescent="0.3">
      <c r="A43" s="32" t="str">
        <f>Table_7C_HSHC_sub_sector!A37</f>
        <v>Over 50% of owned social stock - House/ bungalow</v>
      </c>
      <c r="B43" s="33">
        <f>Table_7C_HSHC_sub_sector!B37</f>
        <v>2022</v>
      </c>
      <c r="C43" s="33">
        <f>Table_7C_HSHC_sub_sector!C37</f>
        <v>145</v>
      </c>
      <c r="D43" s="77">
        <f>Table_7C_HSHC_sub_sector!D37</f>
        <v>3867.9935376107042</v>
      </c>
      <c r="E43" s="77">
        <f>Table_7C_HSHC_sub_sector!E37</f>
        <v>4064.6392334995835</v>
      </c>
      <c r="F43" s="77">
        <f>Table_7C_HSHC_sub_sector!F37</f>
        <v>2190.1333234420235</v>
      </c>
      <c r="G43" s="77">
        <f>Table_7C_HSHC_sub_sector!G37</f>
        <v>1032.9860912967888</v>
      </c>
      <c r="H43" s="77">
        <f>Table_7C_HSHC_sub_sector!H37</f>
        <v>496.82051457636663</v>
      </c>
      <c r="I43" s="77">
        <f>Table_7C_HSHC_sub_sector!I37</f>
        <v>344.69930418440447</v>
      </c>
      <c r="J43" s="71"/>
    </row>
    <row r="44" spans="1:10" s="33" customFormat="1" x14ac:dyDescent="0.3">
      <c r="A44" s="32" t="str">
        <f>Table_7C_HSHC_sub_sector!A38</f>
        <v xml:space="preserve">Up to 50% of owned social stock - House /bungalow </v>
      </c>
      <c r="B44" s="33">
        <f>Table_7C_HSHC_sub_sector!B38</f>
        <v>2024</v>
      </c>
      <c r="C44" s="33">
        <f>Table_7C_HSHC_sub_sector!C38</f>
        <v>50</v>
      </c>
      <c r="D44" s="77">
        <f>Table_7C_HSHC_sub_sector!D38</f>
        <v>7813.1409846359611</v>
      </c>
      <c r="E44" s="77">
        <f>Table_7C_HSHC_sub_sector!E38</f>
        <v>7504.1992639001646</v>
      </c>
      <c r="F44" s="77">
        <f>Table_7C_HSHC_sub_sector!F38</f>
        <v>3410.9878615122689</v>
      </c>
      <c r="G44" s="77">
        <f>Table_7C_HSHC_sub_sector!G38</f>
        <v>1533.7112124775354</v>
      </c>
      <c r="H44" s="77">
        <f>Table_7C_HSHC_sub_sector!H38</f>
        <v>1557.5586143460591</v>
      </c>
      <c r="I44" s="77">
        <f>Table_7C_HSHC_sub_sector!I38</f>
        <v>1001.9415755643007</v>
      </c>
      <c r="J44" s="71"/>
    </row>
    <row r="45" spans="1:10" s="33" customFormat="1" x14ac:dyDescent="0.3">
      <c r="A45" s="32" t="str">
        <f>Table_7C_HSHC_sub_sector!A39</f>
        <v xml:space="preserve">Up to 50% of owned social stock - House /bungalow </v>
      </c>
      <c r="B45" s="33">
        <f>Table_7C_HSHC_sub_sector!B39</f>
        <v>2023</v>
      </c>
      <c r="C45" s="33">
        <f>Table_7C_HSHC_sub_sector!C39</f>
        <v>52</v>
      </c>
      <c r="D45" s="77">
        <f>Table_7C_HSHC_sub_sector!D39</f>
        <v>7159.5054111457484</v>
      </c>
      <c r="E45" s="77">
        <f>Table_7C_HSHC_sub_sector!E39</f>
        <v>7308.4276269901002</v>
      </c>
      <c r="F45" s="77">
        <f>Table_7C_HSHC_sub_sector!F39</f>
        <v>3204.8184384883434</v>
      </c>
      <c r="G45" s="77">
        <f>Table_7C_HSHC_sub_sector!G39</f>
        <v>1502.3354084463335</v>
      </c>
      <c r="H45" s="77">
        <f>Table_7C_HSHC_sub_sector!H39</f>
        <v>1503.2765323716178</v>
      </c>
      <c r="I45" s="77">
        <f>Table_7C_HSHC_sub_sector!I39</f>
        <v>1097.9972476838057</v>
      </c>
      <c r="J45" s="71"/>
    </row>
    <row r="46" spans="1:10" x14ac:dyDescent="0.3">
      <c r="A46" s="32" t="str">
        <f>Table_7C_HSHC_sub_sector!A40</f>
        <v xml:space="preserve">Up to 50% of owned social stock - House /bungalow </v>
      </c>
      <c r="B46" s="33">
        <f>Table_7C_HSHC_sub_sector!B40</f>
        <v>2022</v>
      </c>
      <c r="C46" s="33">
        <f>Table_7C_HSHC_sub_sector!C40</f>
        <v>52</v>
      </c>
      <c r="D46" s="77">
        <f>Table_7C_HSHC_sub_sector!D40</f>
        <v>6624.1297677046532</v>
      </c>
      <c r="E46" s="77">
        <f>Table_7C_HSHC_sub_sector!E40</f>
        <v>6393.2734449255468</v>
      </c>
      <c r="F46" s="77">
        <f>Table_7C_HSHC_sub_sector!F40</f>
        <v>2654.4035140986375</v>
      </c>
      <c r="G46" s="77">
        <f>Table_7C_HSHC_sub_sector!G40</f>
        <v>1306.3829997887844</v>
      </c>
      <c r="H46" s="77">
        <f>Table_7C_HSHC_sub_sector!H40</f>
        <v>1381.5196298447565</v>
      </c>
      <c r="I46" s="77">
        <f>Table_7C_HSHC_sub_sector!I40</f>
        <v>1050.9673011933678</v>
      </c>
      <c r="J46" s="71"/>
    </row>
    <row r="47" spans="1:10" x14ac:dyDescent="0.3">
      <c r="A47" s="32" t="str">
        <f>Table_7C_HSHC_sub_sector!A41</f>
        <v>Over 50% of owned social stock in a block less than 7 storeys</v>
      </c>
      <c r="B47" s="33">
        <f>Table_7C_HSHC_sub_sector!B41</f>
        <v>2024</v>
      </c>
      <c r="C47" s="33">
        <f>Table_7C_HSHC_sub_sector!C41</f>
        <v>46</v>
      </c>
      <c r="D47" s="77">
        <f>Table_7C_HSHC_sub_sector!D41</f>
        <v>8098.6529396865408</v>
      </c>
      <c r="E47" s="77">
        <f>Table_7C_HSHC_sub_sector!E41</f>
        <v>8110.338991377439</v>
      </c>
      <c r="F47" s="77">
        <f>Table_7C_HSHC_sub_sector!F41</f>
        <v>3516.1730470873304</v>
      </c>
      <c r="G47" s="77">
        <f>Table_7C_HSHC_sub_sector!G41</f>
        <v>1689.6733695815815</v>
      </c>
      <c r="H47" s="77">
        <f>Table_7C_HSHC_sub_sector!H41</f>
        <v>1769.1733529418291</v>
      </c>
      <c r="I47" s="77">
        <f>Table_7C_HSHC_sub_sector!I41</f>
        <v>1135.3192217666981</v>
      </c>
      <c r="J47" s="71"/>
    </row>
    <row r="48" spans="1:10" x14ac:dyDescent="0.3">
      <c r="A48" s="32" t="str">
        <f>Table_7C_HSHC_sub_sector!A42</f>
        <v>Over 50% of owned social stock in a block less than 7 storeys</v>
      </c>
      <c r="B48" s="33">
        <f>Table_7C_HSHC_sub_sector!B42</f>
        <v>2023</v>
      </c>
      <c r="C48" s="33">
        <f>Table_7C_HSHC_sub_sector!C42</f>
        <v>50</v>
      </c>
      <c r="D48" s="77">
        <f>Table_7C_HSHC_sub_sector!D42</f>
        <v>7159.5054111457484</v>
      </c>
      <c r="E48" s="77">
        <f>Table_7C_HSHC_sub_sector!E42</f>
        <v>7435.278608962195</v>
      </c>
      <c r="F48" s="77">
        <f>Table_7C_HSHC_sub_sector!F42</f>
        <v>3205.839780080767</v>
      </c>
      <c r="G48" s="77">
        <f>Table_7C_HSHC_sub_sector!G42</f>
        <v>1545.7521408066948</v>
      </c>
      <c r="H48" s="77">
        <f>Table_7C_HSHC_sub_sector!H42</f>
        <v>1539.2308908675132</v>
      </c>
      <c r="I48" s="77">
        <f>Table_7C_HSHC_sub_sector!I42</f>
        <v>1144.4557972072203</v>
      </c>
      <c r="J48" s="71"/>
    </row>
    <row r="49" spans="1:10" x14ac:dyDescent="0.3">
      <c r="A49" s="32" t="str">
        <f>Table_7C_HSHC_sub_sector!A43</f>
        <v>Over 50% of owned social stock in a block less than 7 storeys</v>
      </c>
      <c r="B49" s="33">
        <f>Table_7C_HSHC_sub_sector!B43</f>
        <v>2022</v>
      </c>
      <c r="C49" s="78">
        <f>Table_7C_HSHC_sub_sector!C43</f>
        <v>45</v>
      </c>
      <c r="D49" s="79">
        <f>Table_7C_HSHC_sub_sector!D43</f>
        <v>6707.392651615759</v>
      </c>
      <c r="E49" s="79">
        <f>Table_7C_HSHC_sub_sector!E43</f>
        <v>6863.1870455690732</v>
      </c>
      <c r="F49" s="79">
        <f>Table_7C_HSHC_sub_sector!F43</f>
        <v>2661.7009214599379</v>
      </c>
      <c r="G49" s="79">
        <f>Table_7C_HSHC_sub_sector!G43</f>
        <v>1502.0359405370384</v>
      </c>
      <c r="H49" s="79">
        <f>Table_7C_HSHC_sub_sector!H43</f>
        <v>1585.5207508458714</v>
      </c>
      <c r="I49" s="79">
        <f>Table_7C_HSHC_sub_sector!I43</f>
        <v>1113.9294327262255</v>
      </c>
      <c r="J49" s="72" t="s">
        <v>408</v>
      </c>
    </row>
    <row r="50" spans="1:10" x14ac:dyDescent="0.3">
      <c r="A50" s="32" t="str">
        <f>Table_7C_HSHC_sub_sector!A44</f>
        <v>Up to 50% of owned social stock in a block less than 7 storeys</v>
      </c>
      <c r="B50" s="33">
        <f>Table_7C_HSHC_sub_sector!B44</f>
        <v>2024</v>
      </c>
      <c r="C50" s="33">
        <f>Table_7C_HSHC_sub_sector!C44</f>
        <v>147</v>
      </c>
      <c r="D50" s="77">
        <f>Table_7C_HSHC_sub_sector!D44</f>
        <v>4825.9642521166506</v>
      </c>
      <c r="E50" s="77">
        <f>Table_7C_HSHC_sub_sector!E44</f>
        <v>5098.9771653147154</v>
      </c>
      <c r="F50" s="77">
        <f>Table_7C_HSHC_sub_sector!F44</f>
        <v>2914.1349582571429</v>
      </c>
      <c r="G50" s="77">
        <f>Table_7C_HSHC_sub_sector!G44</f>
        <v>1157.7991756948868</v>
      </c>
      <c r="H50" s="77">
        <f>Table_7C_HSHC_sub_sector!H44</f>
        <v>645.95618992410107</v>
      </c>
      <c r="I50" s="77">
        <f>Table_7C_HSHC_sub_sector!I44</f>
        <v>381.08684143858471</v>
      </c>
      <c r="J50" s="72"/>
    </row>
    <row r="51" spans="1:10" x14ac:dyDescent="0.3">
      <c r="A51" s="32" t="str">
        <f>Table_7C_HSHC_sub_sector!A45</f>
        <v>Up to 50% of owned social stock in a block less than 7 storeys</v>
      </c>
      <c r="B51" s="33">
        <f>Table_7C_HSHC_sub_sector!B45</f>
        <v>2023</v>
      </c>
      <c r="C51" s="33">
        <f>Table_7C_HSHC_sub_sector!C45</f>
        <v>148</v>
      </c>
      <c r="D51" s="77">
        <f>Table_7C_HSHC_sub_sector!D45</f>
        <v>4336.1026659642139</v>
      </c>
      <c r="E51" s="77">
        <f>Table_7C_HSHC_sub_sector!E45</f>
        <v>4596.1845161184428</v>
      </c>
      <c r="F51" s="77">
        <f>Table_7C_HSHC_sub_sector!F45</f>
        <v>2562.8328848515907</v>
      </c>
      <c r="G51" s="77">
        <f>Table_7C_HSHC_sub_sector!G45</f>
        <v>1097.7077734910361</v>
      </c>
      <c r="H51" s="77">
        <f>Table_7C_HSHC_sub_sector!H45</f>
        <v>572.21771866106542</v>
      </c>
      <c r="I51" s="77">
        <f>Table_7C_HSHC_sub_sector!I45</f>
        <v>363.42613911475087</v>
      </c>
      <c r="J51" s="72"/>
    </row>
    <row r="52" spans="1:10" x14ac:dyDescent="0.3">
      <c r="A52" s="32" t="str">
        <f>Table_7C_HSHC_sub_sector!A46</f>
        <v>Up to 50% of owned social stock in a block less than 7 storeys</v>
      </c>
      <c r="B52" s="33">
        <f>Table_7C_HSHC_sub_sector!B46</f>
        <v>2022</v>
      </c>
      <c r="C52" s="78">
        <f>Table_7C_HSHC_sub_sector!C46</f>
        <v>152</v>
      </c>
      <c r="D52" s="79">
        <f>Table_7C_HSHC_sub_sector!D46</f>
        <v>3868.7061822817082</v>
      </c>
      <c r="E52" s="79">
        <f>Table_7C_HSHC_sub_sector!E46</f>
        <v>4138.4797470366902</v>
      </c>
      <c r="F52" s="79">
        <f>Table_7C_HSHC_sub_sector!F46</f>
        <v>2221.8145524563233</v>
      </c>
      <c r="G52" s="79">
        <f>Table_7C_HSHC_sub_sector!G46</f>
        <v>1014.0777084915826</v>
      </c>
      <c r="H52" s="79">
        <f>Table_7C_HSHC_sub_sector!H46</f>
        <v>519.87404829620732</v>
      </c>
      <c r="I52" s="79">
        <f>Table_7C_HSHC_sub_sector!I46</f>
        <v>382.71343779257717</v>
      </c>
      <c r="J52" s="72" t="s">
        <v>407</v>
      </c>
    </row>
    <row r="53" spans="1:10" x14ac:dyDescent="0.3">
      <c r="A53" s="32" t="str">
        <f>Table_7C_HSHC_sub_sector!A47</f>
        <v>Over 10% of owned social stock in a block at least 7 storeys</v>
      </c>
      <c r="B53" s="33">
        <f>Table_7C_HSHC_sub_sector!B47</f>
        <v>2024</v>
      </c>
      <c r="C53" s="33">
        <f>Table_7C_HSHC_sub_sector!C47</f>
        <v>12</v>
      </c>
      <c r="D53" s="77">
        <f>Table_7C_HSHC_sub_sector!D47</f>
        <v>9343.332304775653</v>
      </c>
      <c r="E53" s="77">
        <f>Table_7C_HSHC_sub_sector!E47</f>
        <v>7977.9947217994068</v>
      </c>
      <c r="F53" s="77">
        <f>Table_7C_HSHC_sub_sector!F47</f>
        <v>4115.7207152947358</v>
      </c>
      <c r="G53" s="77">
        <f>Table_7C_HSHC_sub_sector!G47</f>
        <v>1368.658220085634</v>
      </c>
      <c r="H53" s="77">
        <f>Table_7C_HSHC_sub_sector!H47</f>
        <v>1346.9321827878098</v>
      </c>
      <c r="I53" s="77">
        <f>Table_7C_HSHC_sub_sector!I47</f>
        <v>1146.6836036312268</v>
      </c>
      <c r="J53" s="72"/>
    </row>
    <row r="54" spans="1:10" x14ac:dyDescent="0.3">
      <c r="A54" s="32" t="str">
        <f>Table_7C_HSHC_sub_sector!A48</f>
        <v>Over 10% of owned social stock in a block at least 7 storeys</v>
      </c>
      <c r="B54" s="33">
        <f>Table_7C_HSHC_sub_sector!B48</f>
        <v>2023</v>
      </c>
      <c r="C54" s="33">
        <f>Table_7C_HSHC_sub_sector!C48</f>
        <v>12</v>
      </c>
      <c r="D54" s="77">
        <f>Table_7C_HSHC_sub_sector!D48</f>
        <v>7674.255470047814</v>
      </c>
      <c r="E54" s="77">
        <f>Table_7C_HSHC_sub_sector!E48</f>
        <v>7148.00414354841</v>
      </c>
      <c r="F54" s="77">
        <f>Table_7C_HSHC_sub_sector!F48</f>
        <v>3627.903676689702</v>
      </c>
      <c r="G54" s="77">
        <f>Table_7C_HSHC_sub_sector!G48</f>
        <v>1341.1190418753813</v>
      </c>
      <c r="H54" s="77">
        <f>Table_7C_HSHC_sub_sector!H48</f>
        <v>1209.0647216585546</v>
      </c>
      <c r="I54" s="77">
        <f>Table_7C_HSHC_sub_sector!I48</f>
        <v>969.9167033247719</v>
      </c>
      <c r="J54" s="72"/>
    </row>
    <row r="55" spans="1:10" x14ac:dyDescent="0.3">
      <c r="A55" s="32" t="str">
        <f>Table_7C_HSHC_sub_sector!A49</f>
        <v>Over 10% of owned social stock in a block at least 7 storeys</v>
      </c>
      <c r="B55" s="33">
        <f>Table_7C_HSHC_sub_sector!B49</f>
        <v>2022</v>
      </c>
      <c r="C55" s="78">
        <f>Table_7C_HSHC_sub_sector!C49</f>
        <v>18</v>
      </c>
      <c r="D55" s="79">
        <f>Table_7C_HSHC_sub_sector!D49</f>
        <v>6705.7176835500613</v>
      </c>
      <c r="E55" s="79">
        <f>Table_7C_HSHC_sub_sector!E49</f>
        <v>6179.881254157177</v>
      </c>
      <c r="F55" s="79">
        <f>Table_7C_HSHC_sub_sector!F49</f>
        <v>2893.5241522423471</v>
      </c>
      <c r="G55" s="79">
        <f>Table_7C_HSHC_sub_sector!G49</f>
        <v>1182.3119576511986</v>
      </c>
      <c r="H55" s="79">
        <f>Table_7C_HSHC_sub_sector!H49</f>
        <v>966.72419025082536</v>
      </c>
      <c r="I55" s="79">
        <f>Table_7C_HSHC_sub_sector!I49</f>
        <v>1137.3209540128064</v>
      </c>
      <c r="J55" s="72" t="s">
        <v>406</v>
      </c>
    </row>
    <row r="56" spans="1:10" x14ac:dyDescent="0.3">
      <c r="A56" s="32" t="str">
        <f>Table_7C_HSHC_sub_sector!A50</f>
        <v>Up to 10% of owned social stock in a block at least 7 storeys</v>
      </c>
      <c r="B56" s="33">
        <f>Table_7C_HSHC_sub_sector!B50</f>
        <v>2024</v>
      </c>
      <c r="C56" s="33">
        <f>Table_7C_HSHC_sub_sector!C50</f>
        <v>181</v>
      </c>
      <c r="D56" s="77">
        <f>Table_7C_HSHC_sub_sector!D50</f>
        <v>5093.2396505886818</v>
      </c>
      <c r="E56" s="77">
        <f>Table_7C_HSHC_sub_sector!E50</f>
        <v>5609.0764750812241</v>
      </c>
      <c r="F56" s="77">
        <f>Table_7C_HSHC_sub_sector!F50</f>
        <v>2973.6816516070035</v>
      </c>
      <c r="G56" s="77">
        <f>Table_7C_HSHC_sub_sector!G50</f>
        <v>1268.0695547867165</v>
      </c>
      <c r="H56" s="77">
        <f>Table_7C_HSHC_sub_sector!H50</f>
        <v>861.49501520564547</v>
      </c>
      <c r="I56" s="77">
        <f>Table_7C_HSHC_sub_sector!I50</f>
        <v>505.83025348185902</v>
      </c>
      <c r="J56" s="72"/>
    </row>
    <row r="57" spans="1:10" x14ac:dyDescent="0.3">
      <c r="A57" s="32" t="str">
        <f>Table_7C_HSHC_sub_sector!A51</f>
        <v>Up to 10% of owned social stock in a block at least 7 storeys</v>
      </c>
      <c r="B57" s="33">
        <f>Table_7C_HSHC_sub_sector!B51</f>
        <v>2023</v>
      </c>
      <c r="C57" s="33">
        <f>Table_7C_HSHC_sub_sector!C51</f>
        <v>186</v>
      </c>
      <c r="D57" s="77">
        <f>Table_7C_HSHC_sub_sector!D51</f>
        <v>4537.3759524252</v>
      </c>
      <c r="E57" s="77">
        <f>Table_7C_HSHC_sub_sector!E51</f>
        <v>5152.4788936119967</v>
      </c>
      <c r="F57" s="77">
        <f>Table_7C_HSHC_sub_sector!F51</f>
        <v>2663.4903766678476</v>
      </c>
      <c r="G57" s="77">
        <f>Table_7C_HSHC_sub_sector!G51</f>
        <v>1193.7824713661589</v>
      </c>
      <c r="H57" s="77">
        <f>Table_7C_HSHC_sub_sector!H51</f>
        <v>773.77715786987835</v>
      </c>
      <c r="I57" s="77">
        <f>Table_7C_HSHC_sub_sector!I51</f>
        <v>521.42888770811192</v>
      </c>
      <c r="J57" s="72"/>
    </row>
    <row r="58" spans="1:10" x14ac:dyDescent="0.3">
      <c r="A58" s="32" t="str">
        <f>Table_7C_HSHC_sub_sector!A52</f>
        <v>Up to 10% of owned social stock in a block at least 7 storeys</v>
      </c>
      <c r="B58" s="33">
        <f>Table_7C_HSHC_sub_sector!B52</f>
        <v>2022</v>
      </c>
      <c r="C58" s="78">
        <f>Table_7C_HSHC_sub_sector!C52</f>
        <v>179</v>
      </c>
      <c r="D58" s="79">
        <f>Table_7C_HSHC_sub_sector!D52</f>
        <v>4009.4140678302078</v>
      </c>
      <c r="E58" s="79">
        <f>Table_7C_HSHC_sub_sector!E52</f>
        <v>4367.290921079194</v>
      </c>
      <c r="F58" s="79">
        <f>Table_7C_HSHC_sub_sector!F52</f>
        <v>2211.907099258844</v>
      </c>
      <c r="G58" s="79">
        <f>Table_7C_HSHC_sub_sector!G52</f>
        <v>1082.0774027345424</v>
      </c>
      <c r="H58" s="79">
        <f>Table_7C_HSHC_sub_sector!H52</f>
        <v>657.4997618177232</v>
      </c>
      <c r="I58" s="79">
        <f>Table_7C_HSHC_sub_sector!I52</f>
        <v>415.80665726808496</v>
      </c>
      <c r="J58" s="72" t="s">
        <v>405</v>
      </c>
    </row>
  </sheetData>
  <hyperlinks>
    <hyperlink ref="A6" location="Contents!A1" display="Go back to contents" xr:uid="{1FBA0E75-30D8-4F70-89A0-ED233084657D}"/>
  </hyperlinks>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62A4-79BD-4084-BAF0-A2140349ACA1}">
  <dimension ref="A1:C178"/>
  <sheetViews>
    <sheetView workbookViewId="0">
      <selection activeCell="B33" sqref="B33"/>
    </sheetView>
  </sheetViews>
  <sheetFormatPr defaultColWidth="19.81640625" defaultRowHeight="14.5" x14ac:dyDescent="0.35"/>
  <cols>
    <col min="1" max="1" width="48.08984375" style="4" customWidth="1"/>
    <col min="2" max="16384" width="19.81640625" style="4"/>
  </cols>
  <sheetData>
    <row r="1" spans="1:3" ht="18" x14ac:dyDescent="0.4">
      <c r="A1" s="30" t="str">
        <f>Contents!A12</f>
        <v>Table 10: General needs providers: Headline social housing costs per unit by total social homes owned (2023 - 2024)</v>
      </c>
    </row>
    <row r="2" spans="1:3" x14ac:dyDescent="0.35">
      <c r="A2" s="50" t="s">
        <v>377</v>
      </c>
    </row>
    <row r="3" spans="1:3" x14ac:dyDescent="0.35">
      <c r="A3" s="45" t="s">
        <v>314</v>
      </c>
    </row>
    <row r="4" spans="1:3" s="28" customFormat="1" ht="26.5" x14ac:dyDescent="0.35">
      <c r="A4" s="62" t="s">
        <v>284</v>
      </c>
      <c r="B4" s="62" t="s">
        <v>285</v>
      </c>
      <c r="C4" s="62" t="s">
        <v>307</v>
      </c>
    </row>
    <row r="5" spans="1:3" x14ac:dyDescent="0.35">
      <c r="A5" s="62" t="str">
        <f>Table_13A_HSHC_GN!A2</f>
        <v>A2Dominion Housing Group Limited</v>
      </c>
      <c r="B5" s="67">
        <f>Table_13A_HSHC_GN!B2</f>
        <v>25299</v>
      </c>
      <c r="C5" s="68">
        <f>Table_13A_HSHC_GN!D2</f>
        <v>9376.8209083119109</v>
      </c>
    </row>
    <row r="6" spans="1:3" x14ac:dyDescent="0.35">
      <c r="A6" s="62" t="str">
        <f>Table_13A_HSHC_GN!A3</f>
        <v>Abri Group Limited</v>
      </c>
      <c r="B6" s="67">
        <f>Table_13A_HSHC_GN!B3</f>
        <v>39801</v>
      </c>
      <c r="C6" s="68">
        <f>Table_13A_HSHC_GN!D3</f>
        <v>4281.1374914858425</v>
      </c>
    </row>
    <row r="7" spans="1:3" x14ac:dyDescent="0.35">
      <c r="A7" s="62" t="str">
        <f>Table_13A_HSHC_GN!A4</f>
        <v>Accent Group Limited</v>
      </c>
      <c r="B7" s="67">
        <f>Table_13A_HSHC_GN!B4</f>
        <v>19437</v>
      </c>
      <c r="C7" s="68">
        <f>Table_13A_HSHC_GN!D4</f>
        <v>4820.0555098684208</v>
      </c>
    </row>
    <row r="8" spans="1:3" x14ac:dyDescent="0.35">
      <c r="A8" s="62" t="str">
        <f>Table_13A_HSHC_GN!A5</f>
        <v>Acis Group Limited</v>
      </c>
      <c r="B8" s="67">
        <f>Table_13A_HSHC_GN!B5</f>
        <v>6719</v>
      </c>
      <c r="C8" s="68">
        <f>Table_13A_HSHC_GN!D5</f>
        <v>3573.001934811728</v>
      </c>
    </row>
    <row r="9" spans="1:3" x14ac:dyDescent="0.35">
      <c r="A9" s="62" t="str">
        <f>Table_13A_HSHC_GN!A6</f>
        <v>Arawak Walton Housing Association Limited</v>
      </c>
      <c r="B9" s="67">
        <f>Table_13A_HSHC_GN!B6</f>
        <v>1112</v>
      </c>
      <c r="C9" s="68">
        <f>Table_13A_HSHC_GN!D6</f>
        <v>4598.5727029438003</v>
      </c>
    </row>
    <row r="10" spans="1:3" x14ac:dyDescent="0.35">
      <c r="A10" s="62" t="str">
        <f>Table_13A_HSHC_GN!A7</f>
        <v>Arches Housing Limited</v>
      </c>
      <c r="B10" s="67">
        <f>Table_13A_HSHC_GN!B7</f>
        <v>1324</v>
      </c>
      <c r="C10" s="68">
        <f>Table_13A_HSHC_GN!D7</f>
        <v>3982.6283987915408</v>
      </c>
    </row>
    <row r="11" spans="1:3" x14ac:dyDescent="0.35">
      <c r="A11" s="62" t="str">
        <f>Table_13A_HSHC_GN!A8</f>
        <v>Aspire Housing Limited</v>
      </c>
      <c r="B11" s="67">
        <f>Table_13A_HSHC_GN!B8</f>
        <v>9364</v>
      </c>
      <c r="C11" s="68">
        <f>Table_13A_HSHC_GN!D8</f>
        <v>4198.9534387014101</v>
      </c>
    </row>
    <row r="12" spans="1:3" x14ac:dyDescent="0.35">
      <c r="A12" s="62" t="str">
        <f>Table_13A_HSHC_GN!A9</f>
        <v>Aster Group Limited</v>
      </c>
      <c r="B12" s="67">
        <f>Table_13A_HSHC_GN!B9</f>
        <v>35012</v>
      </c>
      <c r="C12" s="68">
        <f>Table_13A_HSHC_GN!D9</f>
        <v>5758.5283338032141</v>
      </c>
    </row>
    <row r="13" spans="1:3" x14ac:dyDescent="0.35">
      <c r="A13" s="62" t="str">
        <f>Table_13A_HSHC_GN!A10</f>
        <v>B3 Living Limited</v>
      </c>
      <c r="B13" s="67">
        <f>Table_13A_HSHC_GN!B10</f>
        <v>4541</v>
      </c>
      <c r="C13" s="68">
        <f>Table_13A_HSHC_GN!D10</f>
        <v>4938.5085041430439</v>
      </c>
    </row>
    <row r="14" spans="1:3" x14ac:dyDescent="0.35">
      <c r="A14" s="62" t="str">
        <f>Table_13A_HSHC_GN!A11</f>
        <v>Believe Housing Limited</v>
      </c>
      <c r="B14" s="67">
        <f>Table_13A_HSHC_GN!B11</f>
        <v>18171</v>
      </c>
      <c r="C14" s="68">
        <f>Table_13A_HSHC_GN!D11</f>
        <v>4426.393704254031</v>
      </c>
    </row>
    <row r="15" spans="1:3" x14ac:dyDescent="0.35">
      <c r="A15" s="62" t="str">
        <f>Table_13A_HSHC_GN!A12</f>
        <v>Bernicia Group</v>
      </c>
      <c r="B15" s="67">
        <f>Table_13A_HSHC_GN!B12</f>
        <v>13761</v>
      </c>
      <c r="C15" s="68">
        <f>Table_13A_HSHC_GN!D12</f>
        <v>4712.3890612598316</v>
      </c>
    </row>
    <row r="16" spans="1:3" x14ac:dyDescent="0.35">
      <c r="A16" s="62" t="str">
        <f>Table_13A_HSHC_GN!A13</f>
        <v>Beyond Housing Limited</v>
      </c>
      <c r="B16" s="67">
        <f>Table_13A_HSHC_GN!B13</f>
        <v>15328</v>
      </c>
      <c r="C16" s="68">
        <f>Table_13A_HSHC_GN!D13</f>
        <v>4251.2539899680805</v>
      </c>
    </row>
    <row r="17" spans="1:3" x14ac:dyDescent="0.35">
      <c r="A17" s="62" t="str">
        <f>Table_13A_HSHC_GN!A14</f>
        <v>Black Country Housing Group Limited</v>
      </c>
      <c r="B17" s="67">
        <f>Table_13A_HSHC_GN!B14</f>
        <v>2180</v>
      </c>
      <c r="C17" s="68">
        <f>Table_13A_HSHC_GN!D14</f>
        <v>6331.1926605504586</v>
      </c>
    </row>
    <row r="18" spans="1:3" x14ac:dyDescent="0.35">
      <c r="A18" s="62" t="str">
        <f>Table_13A_HSHC_GN!A15</f>
        <v>Bolton at Home Limited</v>
      </c>
      <c r="B18" s="67">
        <f>Table_13A_HSHC_GN!B15</f>
        <v>18980</v>
      </c>
      <c r="C18" s="68">
        <f>Table_13A_HSHC_GN!D15</f>
        <v>5210.6342694856421</v>
      </c>
    </row>
    <row r="19" spans="1:3" x14ac:dyDescent="0.35">
      <c r="A19" s="62" t="str">
        <f>Table_13A_HSHC_GN!A16</f>
        <v>Bournville Village Trust</v>
      </c>
      <c r="B19" s="67">
        <f>Table_13A_HSHC_GN!B16</f>
        <v>3771</v>
      </c>
      <c r="C19" s="68">
        <f>Table_13A_HSHC_GN!D16</f>
        <v>5134.3669250645999</v>
      </c>
    </row>
    <row r="20" spans="1:3" x14ac:dyDescent="0.35">
      <c r="A20" s="62" t="str">
        <f>Table_13A_HSHC_GN!A17</f>
        <v>Brighter Places</v>
      </c>
      <c r="B20" s="67">
        <f>Table_13A_HSHC_GN!B17</f>
        <v>3293</v>
      </c>
      <c r="C20" s="68">
        <f>Table_13A_HSHC_GN!D17</f>
        <v>4957.0347957639942</v>
      </c>
    </row>
    <row r="21" spans="1:3" x14ac:dyDescent="0.35">
      <c r="A21" s="62" t="str">
        <f>Table_13A_HSHC_GN!A18</f>
        <v>Broadacres Housing Association Limited</v>
      </c>
      <c r="B21" s="67">
        <f>Table_13A_HSHC_GN!B18</f>
        <v>6783</v>
      </c>
      <c r="C21" s="68">
        <f>Table_13A_HSHC_GN!D18</f>
        <v>5596.7860828541943</v>
      </c>
    </row>
    <row r="22" spans="1:3" x14ac:dyDescent="0.35">
      <c r="A22" s="62" t="str">
        <f>Table_13A_HSHC_GN!A19</f>
        <v>Broadland Housing Association Limited</v>
      </c>
      <c r="B22" s="67">
        <f>Table_13A_HSHC_GN!B19</f>
        <v>5505</v>
      </c>
      <c r="C22" s="68">
        <f>Table_13A_HSHC_GN!D19</f>
        <v>3882.3323410961302</v>
      </c>
    </row>
    <row r="23" spans="1:3" x14ac:dyDescent="0.35">
      <c r="A23" s="62" t="str">
        <f>Table_13A_HSHC_GN!A20</f>
        <v>Bromford Housing Group Limited</v>
      </c>
      <c r="B23" s="67">
        <f>Table_13A_HSHC_GN!B20</f>
        <v>43870</v>
      </c>
      <c r="C23" s="68">
        <f>Table_13A_HSHC_GN!D20</f>
        <v>4268.2305294532543</v>
      </c>
    </row>
    <row r="24" spans="1:3" x14ac:dyDescent="0.35">
      <c r="A24" s="62" t="str">
        <f>Table_13A_HSHC_GN!A21</f>
        <v>Bromsgrove District Housing Trust Limited</v>
      </c>
      <c r="B24" s="67">
        <f>Table_13A_HSHC_GN!B21</f>
        <v>4063</v>
      </c>
      <c r="C24" s="68">
        <f>Table_13A_HSHC_GN!D21</f>
        <v>4738.4689688481039</v>
      </c>
    </row>
    <row r="25" spans="1:3" x14ac:dyDescent="0.35">
      <c r="A25" s="62" t="str">
        <f>Table_13A_HSHC_GN!A22</f>
        <v>Calico Homes Limited</v>
      </c>
      <c r="B25" s="67">
        <f>Table_13A_HSHC_GN!B22</f>
        <v>5374</v>
      </c>
      <c r="C25" s="68">
        <f>Table_13A_HSHC_GN!D22</f>
        <v>3822.8155339805826</v>
      </c>
    </row>
    <row r="26" spans="1:3" x14ac:dyDescent="0.35">
      <c r="A26" s="62" t="str">
        <f>Table_13A_HSHC_GN!A23</f>
        <v>Castles &amp; Coasts Housing Association Limited</v>
      </c>
      <c r="B26" s="67">
        <f>Table_13A_HSHC_GN!B23</f>
        <v>6634</v>
      </c>
      <c r="C26" s="68">
        <f>Table_13A_HSHC_GN!D23</f>
        <v>4753.4522439585735</v>
      </c>
    </row>
    <row r="27" spans="1:3" x14ac:dyDescent="0.35">
      <c r="A27" s="62" t="str">
        <f>Table_13A_HSHC_GN!A24</f>
        <v>Chelmer Housing Partnership Limited</v>
      </c>
      <c r="B27" s="67">
        <f>Table_13A_HSHC_GN!B24</f>
        <v>10057</v>
      </c>
      <c r="C27" s="68">
        <f>Table_13A_HSHC_GN!D24</f>
        <v>4541.0471881060121</v>
      </c>
    </row>
    <row r="28" spans="1:3" x14ac:dyDescent="0.35">
      <c r="A28" s="62" t="str">
        <f>Table_13A_HSHC_GN!A25</f>
        <v>Cheshire Peaks &amp; Plains Housing Trust Limited</v>
      </c>
      <c r="B28" s="67">
        <f>Table_13A_HSHC_GN!B25</f>
        <v>5266</v>
      </c>
      <c r="C28" s="68">
        <f>Table_13A_HSHC_GN!D25</f>
        <v>5093.2396505886818</v>
      </c>
    </row>
    <row r="29" spans="1:3" x14ac:dyDescent="0.35">
      <c r="A29" s="62" t="str">
        <f>Table_13A_HSHC_GN!A26</f>
        <v>Christian Action (Enfield) Housing Association Limited</v>
      </c>
      <c r="B29" s="67">
        <f>Table_13A_HSHC_GN!B26</f>
        <v>1403</v>
      </c>
      <c r="C29" s="68">
        <f>Table_13A_HSHC_GN!D26</f>
        <v>6596.2410887880751</v>
      </c>
    </row>
    <row r="30" spans="1:3" x14ac:dyDescent="0.35">
      <c r="A30" s="62" t="str">
        <f>Table_13A_HSHC_GN!A27</f>
        <v>Citizen Housing Group Limited</v>
      </c>
      <c r="B30" s="67">
        <f>Table_13A_HSHC_GN!B27</f>
        <v>29761</v>
      </c>
      <c r="C30" s="68">
        <f>Table_13A_HSHC_GN!D27</f>
        <v>5528.145528044467</v>
      </c>
    </row>
    <row r="31" spans="1:3" x14ac:dyDescent="0.35">
      <c r="A31" s="62" t="str">
        <f>Table_13A_HSHC_GN!A28</f>
        <v>Clarion Housing Group Limited</v>
      </c>
      <c r="B31" s="67">
        <f>Table_13A_HSHC_GN!B28</f>
        <v>108844</v>
      </c>
      <c r="C31" s="68">
        <f>Table_13A_HSHC_GN!D28</f>
        <v>6054.1016538704971</v>
      </c>
    </row>
    <row r="32" spans="1:3" x14ac:dyDescent="0.35">
      <c r="A32" s="62" t="str">
        <f>Table_13A_HSHC_GN!A29</f>
        <v>Coastline Housing Limited</v>
      </c>
      <c r="B32" s="67">
        <f>Table_13A_HSHC_GN!B29</f>
        <v>5222</v>
      </c>
      <c r="C32" s="68">
        <f>Table_13A_HSHC_GN!D29</f>
        <v>4462.3191129486941</v>
      </c>
    </row>
    <row r="33" spans="1:3" x14ac:dyDescent="0.35">
      <c r="A33" s="62" t="str">
        <f>Table_13A_HSHC_GN!A30</f>
        <v>Cobalt Housing Limited</v>
      </c>
      <c r="B33" s="67">
        <f>Table_13A_HSHC_GN!B30</f>
        <v>5755</v>
      </c>
      <c r="C33" s="68">
        <f>Table_13A_HSHC_GN!D30</f>
        <v>5032.6672458731537</v>
      </c>
    </row>
    <row r="34" spans="1:3" x14ac:dyDescent="0.35">
      <c r="A34" s="62" t="str">
        <f>Table_13A_HSHC_GN!A31</f>
        <v>Community Gateway Association Limited</v>
      </c>
      <c r="B34" s="67">
        <f>Table_13A_HSHC_GN!B31</f>
        <v>6926</v>
      </c>
      <c r="C34" s="68">
        <f>Table_13A_HSHC_GN!D31</f>
        <v>3684.8108576378863</v>
      </c>
    </row>
    <row r="35" spans="1:3" x14ac:dyDescent="0.35">
      <c r="A35" s="62" t="str">
        <f>Table_13A_HSHC_GN!A32</f>
        <v>Connect Housing Association Limited</v>
      </c>
      <c r="B35" s="67">
        <f>Table_13A_HSHC_GN!B32</f>
        <v>3364</v>
      </c>
      <c r="C35" s="68">
        <f>Table_13A_HSHC_GN!D32</f>
        <v>5106.9127123608669</v>
      </c>
    </row>
    <row r="36" spans="1:3" x14ac:dyDescent="0.35">
      <c r="A36" s="62" t="str">
        <f>Table_13A_HSHC_GN!A33</f>
        <v>Connexus Homes Limited</v>
      </c>
      <c r="B36" s="67">
        <f>Table_13A_HSHC_GN!B33</f>
        <v>10781</v>
      </c>
      <c r="C36" s="68">
        <f>Table_13A_HSHC_GN!D33</f>
        <v>5706.7062424635933</v>
      </c>
    </row>
    <row r="37" spans="1:3" x14ac:dyDescent="0.35">
      <c r="A37" s="62" t="str">
        <f>Table_13A_HSHC_GN!A34</f>
        <v>Cornerstone Housing Limited</v>
      </c>
      <c r="B37" s="67">
        <f>Table_13A_HSHC_GN!B34</f>
        <v>1388</v>
      </c>
      <c r="C37" s="68">
        <f>Table_13A_HSHC_GN!D34</f>
        <v>4503.1892274982283</v>
      </c>
    </row>
    <row r="38" spans="1:3" x14ac:dyDescent="0.35">
      <c r="A38" s="62" t="str">
        <f>Table_13A_HSHC_GN!A35</f>
        <v>Cottsway Housing Association Limited</v>
      </c>
      <c r="B38" s="67">
        <f>Table_13A_HSHC_GN!B35</f>
        <v>5710</v>
      </c>
      <c r="C38" s="68">
        <f>Table_13A_HSHC_GN!D35</f>
        <v>5414.3607705779332</v>
      </c>
    </row>
    <row r="39" spans="1:3" x14ac:dyDescent="0.35">
      <c r="A39" s="62" t="str">
        <f>Table_13A_HSHC_GN!A36</f>
        <v>Cross Keys Homes Limited</v>
      </c>
      <c r="B39" s="67">
        <f>Table_13A_HSHC_GN!B36</f>
        <v>12486</v>
      </c>
      <c r="C39" s="68">
        <f>Table_13A_HSHC_GN!D36</f>
        <v>4441.3376757486694</v>
      </c>
    </row>
    <row r="40" spans="1:3" x14ac:dyDescent="0.35">
      <c r="A40" s="62" t="str">
        <f>Table_13A_HSHC_GN!A37</f>
        <v>Croydon Churches Housing Association Limited</v>
      </c>
      <c r="B40" s="67">
        <f>Table_13A_HSHC_GN!B37</f>
        <v>1444</v>
      </c>
      <c r="C40" s="68">
        <f>Table_13A_HSHC_GN!D37</f>
        <v>7591.6552667578653</v>
      </c>
    </row>
    <row r="41" spans="1:3" x14ac:dyDescent="0.35">
      <c r="A41" s="62" t="str">
        <f>Table_13A_HSHC_GN!A38</f>
        <v>Curo Group (Albion) Limited</v>
      </c>
      <c r="B41" s="67">
        <f>Table_13A_HSHC_GN!B38</f>
        <v>12986</v>
      </c>
      <c r="C41" s="68">
        <f>Table_13A_HSHC_GN!D38</f>
        <v>5107.038348991221</v>
      </c>
    </row>
    <row r="42" spans="1:3" x14ac:dyDescent="0.35">
      <c r="A42" s="62" t="str">
        <f>Table_13A_HSHC_GN!A39</f>
        <v>Durham Aged Mineworkers' Homes Association</v>
      </c>
      <c r="B42" s="67">
        <f>Table_13A_HSHC_GN!B39</f>
        <v>1760</v>
      </c>
      <c r="C42" s="68">
        <f>Table_13A_HSHC_GN!D39</f>
        <v>3546.3013698630139</v>
      </c>
    </row>
    <row r="43" spans="1:3" x14ac:dyDescent="0.35">
      <c r="A43" s="62" t="str">
        <f>Table_13A_HSHC_GN!A40</f>
        <v>East End Homes Limited</v>
      </c>
      <c r="B43" s="67">
        <f>Table_13A_HSHC_GN!B40</f>
        <v>2370</v>
      </c>
      <c r="C43" s="68">
        <f>Table_13A_HSHC_GN!D40</f>
        <v>7990.7172995780593</v>
      </c>
    </row>
    <row r="44" spans="1:3" x14ac:dyDescent="0.35">
      <c r="A44" s="62" t="str">
        <f>Table_13A_HSHC_GN!A41</f>
        <v>East Midlands Housing Group Limited</v>
      </c>
      <c r="B44" s="67">
        <f>Table_13A_HSHC_GN!B41</f>
        <v>18478</v>
      </c>
      <c r="C44" s="68">
        <f>Table_13A_HSHC_GN!D41</f>
        <v>4173.1168959714932</v>
      </c>
    </row>
    <row r="45" spans="1:3" x14ac:dyDescent="0.35">
      <c r="A45" s="62" t="str">
        <f>Table_13A_HSHC_GN!A42</f>
        <v>Eastlight Community Homes Limited</v>
      </c>
      <c r="B45" s="67">
        <f>Table_13A_HSHC_GN!B42</f>
        <v>12854</v>
      </c>
      <c r="C45" s="68">
        <f>Table_13A_HSHC_GN!D42</f>
        <v>4416.6018360043563</v>
      </c>
    </row>
    <row r="46" spans="1:3" x14ac:dyDescent="0.35">
      <c r="A46" s="62" t="str">
        <f>Table_13A_HSHC_GN!A43</f>
        <v>Eden Housing Association Limited</v>
      </c>
      <c r="B46" s="67">
        <f>Table_13A_HSHC_GN!B43</f>
        <v>1815</v>
      </c>
      <c r="C46" s="68">
        <f>Table_13A_HSHC_GN!D43</f>
        <v>4513.0784708249494</v>
      </c>
    </row>
    <row r="47" spans="1:3" x14ac:dyDescent="0.35">
      <c r="A47" s="62" t="str">
        <f>Table_13A_HSHC_GN!A44</f>
        <v>Empowering People Inspiring Communities Limited</v>
      </c>
      <c r="B47" s="67">
        <f>Table_13A_HSHC_GN!B44</f>
        <v>1382</v>
      </c>
      <c r="C47" s="68">
        <f>Table_13A_HSHC_GN!D44</f>
        <v>3698.972099853157</v>
      </c>
    </row>
    <row r="48" spans="1:3" x14ac:dyDescent="0.35">
      <c r="A48" s="62" t="str">
        <f>Table_13A_HSHC_GN!A45</f>
        <v>English Rural Housing Association Limited</v>
      </c>
      <c r="B48" s="67">
        <f>Table_13A_HSHC_GN!B45</f>
        <v>1530</v>
      </c>
      <c r="C48" s="68">
        <f>Table_13A_HSHC_GN!D45</f>
        <v>3833.1160365058672</v>
      </c>
    </row>
    <row r="49" spans="1:3" x14ac:dyDescent="0.35">
      <c r="A49" s="62" t="str">
        <f>Table_13A_HSHC_GN!A46</f>
        <v>Estuary Housing Association Limited</v>
      </c>
      <c r="B49" s="67">
        <f>Table_13A_HSHC_GN!B46</f>
        <v>4338</v>
      </c>
      <c r="C49" s="68">
        <f>Table_13A_HSHC_GN!D46</f>
        <v>5600.5071461502994</v>
      </c>
    </row>
    <row r="50" spans="1:3" x14ac:dyDescent="0.35">
      <c r="A50" s="62" t="str">
        <f>Table_13A_HSHC_GN!A47</f>
        <v>Fairhive Homes Limited</v>
      </c>
      <c r="B50" s="67">
        <f>Table_13A_HSHC_GN!B47</f>
        <v>8814</v>
      </c>
      <c r="C50" s="68">
        <f>Table_13A_HSHC_GN!D47</f>
        <v>5522.9180848649876</v>
      </c>
    </row>
    <row r="51" spans="1:3" x14ac:dyDescent="0.35">
      <c r="A51" s="62" t="str">
        <f>Table_13A_HSHC_GN!A48</f>
        <v>First Choice Homes Oldham Limited</v>
      </c>
      <c r="B51" s="67">
        <f>Table_13A_HSHC_GN!B48</f>
        <v>11505</v>
      </c>
      <c r="C51" s="68">
        <f>Table_13A_HSHC_GN!D48</f>
        <v>4345.4150369404606</v>
      </c>
    </row>
    <row r="52" spans="1:3" x14ac:dyDescent="0.35">
      <c r="A52" s="62" t="str">
        <f>Table_13A_HSHC_GN!A49</f>
        <v>First Garden Cities Homes Limited</v>
      </c>
      <c r="B52" s="67">
        <f>Table_13A_HSHC_GN!B49</f>
        <v>2298</v>
      </c>
      <c r="C52" s="68">
        <f>Table_13A_HSHC_GN!D49</f>
        <v>5432.2328410078189</v>
      </c>
    </row>
    <row r="53" spans="1:3" x14ac:dyDescent="0.35">
      <c r="A53" s="62" t="str">
        <f>Table_13A_HSHC_GN!A50</f>
        <v>Flagship Housing Group Limited</v>
      </c>
      <c r="B53" s="67">
        <f>Table_13A_HSHC_GN!B50</f>
        <v>32045</v>
      </c>
      <c r="C53" s="68">
        <f>Table_13A_HSHC_GN!D50</f>
        <v>4580.7943752312813</v>
      </c>
    </row>
    <row r="54" spans="1:3" x14ac:dyDescent="0.35">
      <c r="A54" s="62" t="str">
        <f>Table_13A_HSHC_GN!A51</f>
        <v>ForHousing Limited</v>
      </c>
      <c r="B54" s="67">
        <f>Table_13A_HSHC_GN!B51</f>
        <v>17799</v>
      </c>
      <c r="C54" s="68">
        <f>Table_13A_HSHC_GN!D51</f>
        <v>4435.0677181553228</v>
      </c>
    </row>
    <row r="55" spans="1:3" x14ac:dyDescent="0.35">
      <c r="A55" s="62" t="str">
        <f>Table_13A_HSHC_GN!A52</f>
        <v>Freebridge Community Housing Limited</v>
      </c>
      <c r="B55" s="67">
        <f>Table_13A_HSHC_GN!B52</f>
        <v>6823</v>
      </c>
      <c r="C55" s="68">
        <f>Table_13A_HSHC_GN!D52</f>
        <v>4481.0200791440711</v>
      </c>
    </row>
    <row r="56" spans="1:3" x14ac:dyDescent="0.35">
      <c r="A56" s="62" t="str">
        <f>Table_13A_HSHC_GN!A53</f>
        <v>Gateway Housing Association Limited</v>
      </c>
      <c r="B56" s="67">
        <f>Table_13A_HSHC_GN!B53</f>
        <v>2870</v>
      </c>
      <c r="C56" s="68">
        <f>Table_13A_HSHC_GN!D53</f>
        <v>8238.6759581881524</v>
      </c>
    </row>
    <row r="57" spans="1:3" x14ac:dyDescent="0.35">
      <c r="A57" s="62" t="str">
        <f>Table_13A_HSHC_GN!A54</f>
        <v>Gentoo Group Limited</v>
      </c>
      <c r="B57" s="67">
        <f>Table_13A_HSHC_GN!B54</f>
        <v>28674</v>
      </c>
      <c r="C57" s="68">
        <f>Table_13A_HSHC_GN!D54</f>
        <v>3978.5958307188175</v>
      </c>
    </row>
    <row r="58" spans="1:3" x14ac:dyDescent="0.35">
      <c r="A58" s="62" t="str">
        <f>Table_13A_HSHC_GN!A55</f>
        <v>Gloucester City Homes Limited</v>
      </c>
      <c r="B58" s="67">
        <f>Table_13A_HSHC_GN!B55</f>
        <v>4795</v>
      </c>
      <c r="C58" s="68">
        <f>Table_13A_HSHC_GN!D55</f>
        <v>5373.8278808085015</v>
      </c>
    </row>
    <row r="59" spans="1:3" x14ac:dyDescent="0.35">
      <c r="A59" s="62" t="str">
        <f>Table_13A_HSHC_GN!A56</f>
        <v>Golding Homes Limited</v>
      </c>
      <c r="B59" s="67">
        <f>Table_13A_HSHC_GN!B56</f>
        <v>7909</v>
      </c>
      <c r="C59" s="68">
        <f>Table_13A_HSHC_GN!D56</f>
        <v>5230.3995953464846</v>
      </c>
    </row>
    <row r="60" spans="1:3" x14ac:dyDescent="0.35">
      <c r="A60" s="62" t="str">
        <f>Table_13A_HSHC_GN!A57</f>
        <v>Grand Union Housing Group Limited</v>
      </c>
      <c r="B60" s="67">
        <f>Table_13A_HSHC_GN!B57</f>
        <v>12638</v>
      </c>
      <c r="C60" s="68">
        <f>Table_13A_HSHC_GN!D57</f>
        <v>4898.7734823785122</v>
      </c>
    </row>
    <row r="61" spans="1:3" x14ac:dyDescent="0.35">
      <c r="A61" s="62" t="str">
        <f>Table_13A_HSHC_GN!A58</f>
        <v>Great Places Housing Group Limited</v>
      </c>
      <c r="B61" s="67">
        <f>Table_13A_HSHC_GN!B58</f>
        <v>21702</v>
      </c>
      <c r="C61" s="68">
        <f>Table_13A_HSHC_GN!D58</f>
        <v>4372.5654727730425</v>
      </c>
    </row>
    <row r="62" spans="1:3" x14ac:dyDescent="0.35">
      <c r="A62" s="62" t="str">
        <f>Table_13A_HSHC_GN!A59</f>
        <v>Greatwell Homes Limited</v>
      </c>
      <c r="B62" s="67">
        <f>Table_13A_HSHC_GN!B59</f>
        <v>5090</v>
      </c>
      <c r="C62" s="68">
        <f>Table_13A_HSHC_GN!D59</f>
        <v>4923.7189440993789</v>
      </c>
    </row>
    <row r="63" spans="1:3" x14ac:dyDescent="0.35">
      <c r="A63" s="62" t="str">
        <f>Table_13A_HSHC_GN!A60</f>
        <v>GreenSquareAccord Limited</v>
      </c>
      <c r="B63" s="67">
        <f>Table_13A_HSHC_GN!B60</f>
        <v>25574</v>
      </c>
      <c r="C63" s="68">
        <f>Table_13A_HSHC_GN!D60</f>
        <v>5140.4513956099263</v>
      </c>
    </row>
    <row r="64" spans="1:3" x14ac:dyDescent="0.35">
      <c r="A64" s="62" t="str">
        <f>Table_13A_HSHC_GN!A61</f>
        <v>Habinteg Housing Association Limited</v>
      </c>
      <c r="B64" s="67">
        <f>Table_13A_HSHC_GN!B61</f>
        <v>3252</v>
      </c>
      <c r="C64" s="68">
        <f>Table_13A_HSHC_GN!D61</f>
        <v>8097.18437783833</v>
      </c>
    </row>
    <row r="65" spans="1:3" x14ac:dyDescent="0.35">
      <c r="A65" s="62" t="str">
        <f>Table_13A_HSHC_GN!A62</f>
        <v>Halton Housing</v>
      </c>
      <c r="B65" s="67">
        <f>Table_13A_HSHC_GN!B62</f>
        <v>7403</v>
      </c>
      <c r="C65" s="68">
        <f>Table_13A_HSHC_GN!D62</f>
        <v>4159.5299203025797</v>
      </c>
    </row>
    <row r="66" spans="1:3" x14ac:dyDescent="0.35">
      <c r="A66" s="62" t="str">
        <f>Table_13A_HSHC_GN!A63</f>
        <v>Hastoe Housing Association Limited</v>
      </c>
      <c r="B66" s="67">
        <f>Table_13A_HSHC_GN!B63</f>
        <v>5091</v>
      </c>
      <c r="C66" s="68">
        <f>Table_13A_HSHC_GN!D63</f>
        <v>4388.1296368606017</v>
      </c>
    </row>
    <row r="67" spans="1:3" x14ac:dyDescent="0.35">
      <c r="A67" s="62" t="str">
        <f>Table_13A_HSHC_GN!A64</f>
        <v>Heart of Medway Housing Association Limited</v>
      </c>
      <c r="B67" s="67">
        <f>Table_13A_HSHC_GN!B64</f>
        <v>1128</v>
      </c>
      <c r="C67" s="68">
        <f>Table_13A_HSHC_GN!D64</f>
        <v>3694.0035273368608</v>
      </c>
    </row>
    <row r="68" spans="1:3" x14ac:dyDescent="0.35">
      <c r="A68" s="62" t="str">
        <f>Table_13A_HSHC_GN!A65</f>
        <v>Hexagon Housing Association Limited</v>
      </c>
      <c r="B68" s="67">
        <f>Table_13A_HSHC_GN!B65</f>
        <v>4333</v>
      </c>
      <c r="C68" s="68">
        <f>Table_13A_HSHC_GN!D65</f>
        <v>7335.4764638346724</v>
      </c>
    </row>
    <row r="69" spans="1:3" x14ac:dyDescent="0.35">
      <c r="A69" s="62" t="str">
        <f>Table_13A_HSHC_GN!A66</f>
        <v>Hightown Housing Association Limited</v>
      </c>
      <c r="B69" s="67">
        <f>Table_13A_HSHC_GN!B66</f>
        <v>7938</v>
      </c>
      <c r="C69" s="68">
        <f>Table_13A_HSHC_GN!D66</f>
        <v>6784.1771364597589</v>
      </c>
    </row>
    <row r="70" spans="1:3" x14ac:dyDescent="0.35">
      <c r="A70" s="62" t="str">
        <f>Table_13A_HSHC_GN!A67</f>
        <v>Home Group Limited</v>
      </c>
      <c r="B70" s="67">
        <f>Table_13A_HSHC_GN!B67</f>
        <v>48147</v>
      </c>
      <c r="C70" s="68">
        <f>Table_13A_HSHC_GN!D67</f>
        <v>6368.9681057879234</v>
      </c>
    </row>
    <row r="71" spans="1:3" x14ac:dyDescent="0.35">
      <c r="A71" s="62" t="str">
        <f>Table_13A_HSHC_GN!A68</f>
        <v>Honeycomb Group Limited</v>
      </c>
      <c r="B71" s="67">
        <f>Table_13A_HSHC_GN!B68</f>
        <v>3118</v>
      </c>
      <c r="C71" s="68">
        <f>Table_13A_HSHC_GN!D68</f>
        <v>6744.2908653846152</v>
      </c>
    </row>
    <row r="72" spans="1:3" x14ac:dyDescent="0.35">
      <c r="A72" s="62" t="str">
        <f>Table_13A_HSHC_GN!A69</f>
        <v>Housing Solutions</v>
      </c>
      <c r="B72" s="67">
        <f>Table_13A_HSHC_GN!B69</f>
        <v>6410</v>
      </c>
      <c r="C72" s="68">
        <f>Table_13A_HSHC_GN!D69</f>
        <v>4964.7425897035882</v>
      </c>
    </row>
    <row r="73" spans="1:3" x14ac:dyDescent="0.35">
      <c r="A73" s="62" t="str">
        <f>Table_13A_HSHC_GN!A70</f>
        <v>Hundred Houses Society Limited</v>
      </c>
      <c r="B73" s="67">
        <f>Table_13A_HSHC_GN!B70</f>
        <v>1353</v>
      </c>
      <c r="C73" s="68">
        <f>Table_13A_HSHC_GN!D70</f>
        <v>5399.6010638297876</v>
      </c>
    </row>
    <row r="74" spans="1:3" x14ac:dyDescent="0.35">
      <c r="A74" s="62" t="str">
        <f>Table_13A_HSHC_GN!A71</f>
        <v>Hyde Housing Association Limited</v>
      </c>
      <c r="B74" s="67">
        <f>Table_13A_HSHC_GN!B71</f>
        <v>34502</v>
      </c>
      <c r="C74" s="68">
        <f>Table_13A_HSHC_GN!D71</f>
        <v>7190.6316613151293</v>
      </c>
    </row>
    <row r="75" spans="1:3" x14ac:dyDescent="0.35">
      <c r="A75" s="62" t="str">
        <f>Table_13A_HSHC_GN!A72</f>
        <v>Incommunities Limited</v>
      </c>
      <c r="B75" s="67">
        <f>Table_13A_HSHC_GN!B72</f>
        <v>21303</v>
      </c>
      <c r="C75" s="68">
        <f>Table_13A_HSHC_GN!D72</f>
        <v>4639.6030463881834</v>
      </c>
    </row>
    <row r="76" spans="1:3" x14ac:dyDescent="0.35">
      <c r="A76" s="62" t="str">
        <f>Table_13A_HSHC_GN!A73</f>
        <v>Irwell Valley Housing Association Limited</v>
      </c>
      <c r="B76" s="67">
        <f>Table_13A_HSHC_GN!B73</f>
        <v>7383</v>
      </c>
      <c r="C76" s="68">
        <f>Table_13A_HSHC_GN!D73</f>
        <v>4333.2886445904278</v>
      </c>
    </row>
    <row r="77" spans="1:3" x14ac:dyDescent="0.35">
      <c r="A77" s="62" t="str">
        <f>Table_13A_HSHC_GN!A74</f>
        <v>Islington and Shoreditch Housing Association Limited</v>
      </c>
      <c r="B77" s="67">
        <f>Table_13A_HSHC_GN!B74</f>
        <v>2361</v>
      </c>
      <c r="C77" s="68">
        <f>Table_13A_HSHC_GN!D74</f>
        <v>10820.990266610241</v>
      </c>
    </row>
    <row r="78" spans="1:3" x14ac:dyDescent="0.35">
      <c r="A78" s="62" t="str">
        <f>Table_13A_HSHC_GN!A75</f>
        <v>Jigsaw Homes Group Limited</v>
      </c>
      <c r="B78" s="67">
        <f>Table_13A_HSHC_GN!B75</f>
        <v>34321</v>
      </c>
      <c r="C78" s="68">
        <f>Table_13A_HSHC_GN!D75</f>
        <v>4115.1107263537097</v>
      </c>
    </row>
    <row r="79" spans="1:3" x14ac:dyDescent="0.35">
      <c r="A79" s="62" t="str">
        <f>Table_13A_HSHC_GN!A76</f>
        <v>Joseph Rowntree Housing Trust</v>
      </c>
      <c r="B79" s="67">
        <f>Table_13A_HSHC_GN!B76</f>
        <v>2348</v>
      </c>
      <c r="C79" s="68">
        <f>Table_13A_HSHC_GN!D76</f>
        <v>9560.6962895098495</v>
      </c>
    </row>
    <row r="80" spans="1:3" x14ac:dyDescent="0.35">
      <c r="A80" s="62" t="str">
        <f>Table_13A_HSHC_GN!A77</f>
        <v>Karbon Homes Limited</v>
      </c>
      <c r="B80" s="67">
        <f>Table_13A_HSHC_GN!B77</f>
        <v>31413</v>
      </c>
      <c r="C80" s="68">
        <f>Table_13A_HSHC_GN!D77</f>
        <v>4242.4569650003177</v>
      </c>
    </row>
    <row r="81" spans="1:3" x14ac:dyDescent="0.35">
      <c r="A81" s="62" t="str">
        <f>Table_13A_HSHC_GN!A78</f>
        <v>Karibu Community Homes Limited</v>
      </c>
      <c r="B81" s="67">
        <f>Table_13A_HSHC_GN!B78</f>
        <v>1318</v>
      </c>
      <c r="C81" s="68">
        <f>Table_13A_HSHC_GN!D78</f>
        <v>6736.2471740768651</v>
      </c>
    </row>
    <row r="82" spans="1:3" x14ac:dyDescent="0.35">
      <c r="A82" s="62" t="str">
        <f>Table_13A_HSHC_GN!A79</f>
        <v>Leeds Federated Housing Association Limited</v>
      </c>
      <c r="B82" s="67">
        <f>Table_13A_HSHC_GN!B79</f>
        <v>4593</v>
      </c>
      <c r="C82" s="68">
        <f>Table_13A_HSHC_GN!D79</f>
        <v>5251.8599562363243</v>
      </c>
    </row>
    <row r="83" spans="1:3" x14ac:dyDescent="0.35">
      <c r="A83" s="62" t="str">
        <f>Table_13A_HSHC_GN!A80</f>
        <v>Lincolnshire Housing Partnership Limited</v>
      </c>
      <c r="B83" s="67">
        <f>Table_13A_HSHC_GN!B80</f>
        <v>12186</v>
      </c>
      <c r="C83" s="68">
        <f>Table_13A_HSHC_GN!D80</f>
        <v>4532.5545298586712</v>
      </c>
    </row>
    <row r="84" spans="1:3" x14ac:dyDescent="0.35">
      <c r="A84" s="62" t="str">
        <f>Table_13A_HSHC_GN!A81</f>
        <v>LiveWest Homes Limited</v>
      </c>
      <c r="B84" s="67">
        <f>Table_13A_HSHC_GN!B81</f>
        <v>37577</v>
      </c>
      <c r="C84" s="68">
        <f>Table_13A_HSHC_GN!D81</f>
        <v>4732.4161055965087</v>
      </c>
    </row>
    <row r="85" spans="1:3" x14ac:dyDescent="0.35">
      <c r="A85" s="62" t="str">
        <f>Table_13A_HSHC_GN!A82</f>
        <v>Livin Housing Limited</v>
      </c>
      <c r="B85" s="67">
        <f>Table_13A_HSHC_GN!B82</f>
        <v>8883</v>
      </c>
      <c r="C85" s="68">
        <f>Table_13A_HSHC_GN!D82</f>
        <v>4387.9320049532816</v>
      </c>
    </row>
    <row r="86" spans="1:3" x14ac:dyDescent="0.35">
      <c r="A86" s="62" t="str">
        <f>Table_13A_HSHC_GN!A83</f>
        <v>Livv Housing Group</v>
      </c>
      <c r="B86" s="67">
        <f>Table_13A_HSHC_GN!B83</f>
        <v>12911</v>
      </c>
      <c r="C86" s="68">
        <f>Table_13A_HSHC_GN!D83</f>
        <v>4310.1554644597418</v>
      </c>
    </row>
    <row r="87" spans="1:3" x14ac:dyDescent="0.35">
      <c r="A87" s="62" t="str">
        <f>Table_13A_HSHC_GN!A84</f>
        <v>Local Space</v>
      </c>
      <c r="B87" s="67">
        <f>Table_13A_HSHC_GN!B84</f>
        <v>1588</v>
      </c>
      <c r="C87" s="68">
        <f>Table_13A_HSHC_GN!D84</f>
        <v>8827.4559193954665</v>
      </c>
    </row>
    <row r="88" spans="1:3" x14ac:dyDescent="0.35">
      <c r="A88" s="62" t="str">
        <f>Table_13A_HSHC_GN!A85</f>
        <v>London &amp; Quadrant Housing Trust</v>
      </c>
      <c r="B88" s="67">
        <f>Table_13A_HSHC_GN!B85</f>
        <v>89234</v>
      </c>
      <c r="C88" s="68">
        <f>Table_13A_HSHC_GN!D85</f>
        <v>6494.5946248725677</v>
      </c>
    </row>
    <row r="89" spans="1:3" x14ac:dyDescent="0.35">
      <c r="A89" s="62" t="str">
        <f>Table_13A_HSHC_GN!A86</f>
        <v>Longhurst Group Limited</v>
      </c>
      <c r="B89" s="67">
        <f>Table_13A_HSHC_GN!B86</f>
        <v>22987</v>
      </c>
      <c r="C89" s="68">
        <f>Table_13A_HSHC_GN!D86</f>
        <v>5596.6669544944307</v>
      </c>
    </row>
    <row r="90" spans="1:3" x14ac:dyDescent="0.35">
      <c r="A90" s="62" t="str">
        <f>Table_13A_HSHC_GN!A87</f>
        <v>Magenta Living</v>
      </c>
      <c r="B90" s="67">
        <f>Table_13A_HSHC_GN!B87</f>
        <v>12733</v>
      </c>
      <c r="C90" s="68">
        <f>Table_13A_HSHC_GN!D87</f>
        <v>5787.6728380595268</v>
      </c>
    </row>
    <row r="91" spans="1:3" x14ac:dyDescent="0.35">
      <c r="A91" s="62" t="str">
        <f>Table_13A_HSHC_GN!A88</f>
        <v>Magna Housing Limited</v>
      </c>
      <c r="B91" s="67">
        <f>Table_13A_HSHC_GN!B88</f>
        <v>8467</v>
      </c>
      <c r="C91" s="68">
        <f>Table_13A_HSHC_GN!D88</f>
        <v>5771.0076605774893</v>
      </c>
    </row>
    <row r="92" spans="1:3" x14ac:dyDescent="0.35">
      <c r="A92" s="62" t="str">
        <f>Table_13A_HSHC_GN!A89</f>
        <v>Manningham Housing Association Limited</v>
      </c>
      <c r="B92" s="67">
        <f>Table_13A_HSHC_GN!B89</f>
        <v>1394</v>
      </c>
      <c r="C92" s="68">
        <f>Table_13A_HSHC_GN!D89</f>
        <v>4441.1764705882351</v>
      </c>
    </row>
    <row r="93" spans="1:3" x14ac:dyDescent="0.35">
      <c r="A93" s="62" t="str">
        <f>Table_13A_HSHC_GN!A90</f>
        <v>Midland Heart Limited</v>
      </c>
      <c r="B93" s="67">
        <f>Table_13A_HSHC_GN!B90</f>
        <v>31463</v>
      </c>
      <c r="C93" s="68">
        <f>Table_13A_HSHC_GN!D90</f>
        <v>4612.2693505871075</v>
      </c>
    </row>
    <row r="94" spans="1:3" x14ac:dyDescent="0.35">
      <c r="A94" s="62" t="str">
        <f>Table_13A_HSHC_GN!A91</f>
        <v>Moat Homes Limited</v>
      </c>
      <c r="B94" s="67">
        <f>Table_13A_HSHC_GN!B91</f>
        <v>19199</v>
      </c>
      <c r="C94" s="68">
        <f>Table_13A_HSHC_GN!D91</f>
        <v>5099.4514789562718</v>
      </c>
    </row>
    <row r="95" spans="1:3" x14ac:dyDescent="0.35">
      <c r="A95" s="62" t="str">
        <f>Table_13A_HSHC_GN!A92</f>
        <v>Mosscare St. Vincent's Housing Group Limited</v>
      </c>
      <c r="B95" s="67">
        <f>Table_13A_HSHC_GN!B92</f>
        <v>8654</v>
      </c>
      <c r="C95" s="68">
        <f>Table_13A_HSHC_GN!D92</f>
        <v>5256.6974595842958</v>
      </c>
    </row>
    <row r="96" spans="1:3" x14ac:dyDescent="0.35">
      <c r="A96" s="62" t="str">
        <f>Table_13A_HSHC_GN!A93</f>
        <v>Muir Group Housing Association Limited</v>
      </c>
      <c r="B96" s="67">
        <f>Table_13A_HSHC_GN!B93</f>
        <v>5703</v>
      </c>
      <c r="C96" s="68">
        <f>Table_13A_HSHC_GN!D93</f>
        <v>4812.3794494125896</v>
      </c>
    </row>
    <row r="97" spans="1:3" x14ac:dyDescent="0.35">
      <c r="A97" s="62" t="str">
        <f>Table_13A_HSHC_GN!A94</f>
        <v>NSAH (Alliance Homes) Limited</v>
      </c>
      <c r="B97" s="67">
        <f>Table_13A_HSHC_GN!B94</f>
        <v>7026</v>
      </c>
      <c r="C97" s="68">
        <f>Table_13A_HSHC_GN!D94</f>
        <v>5646.5373961218838</v>
      </c>
    </row>
    <row r="98" spans="1:3" ht="26.5" x14ac:dyDescent="0.35">
      <c r="A98" s="62" t="str">
        <f>Table_13A_HSHC_GN!A95</f>
        <v>Nehemiah United Churches Housing Association Limited</v>
      </c>
      <c r="B98" s="67">
        <f>Table_13A_HSHC_GN!B95</f>
        <v>1235</v>
      </c>
      <c r="C98" s="68">
        <f>Table_13A_HSHC_GN!D95</f>
        <v>4827.7243589743593</v>
      </c>
    </row>
    <row r="99" spans="1:3" x14ac:dyDescent="0.35">
      <c r="A99" s="62" t="str">
        <f>Table_13A_HSHC_GN!A96</f>
        <v>Newlon Housing Trust</v>
      </c>
      <c r="B99" s="67">
        <f>Table_13A_HSHC_GN!B96</f>
        <v>7377</v>
      </c>
      <c r="C99" s="68">
        <f>Table_13A_HSHC_GN!D96</f>
        <v>12861.809382981584</v>
      </c>
    </row>
    <row r="100" spans="1:3" x14ac:dyDescent="0.35">
      <c r="A100" s="62" t="str">
        <f>Table_13A_HSHC_GN!A97</f>
        <v>North Devon Homes</v>
      </c>
      <c r="B100" s="67">
        <f>Table_13A_HSHC_GN!B97</f>
        <v>3342</v>
      </c>
      <c r="C100" s="68">
        <f>Table_13A_HSHC_GN!D97</f>
        <v>5451.1614055985701</v>
      </c>
    </row>
    <row r="101" spans="1:3" x14ac:dyDescent="0.35">
      <c r="A101" s="62" t="str">
        <f>Table_13A_HSHC_GN!A98</f>
        <v>North London Muslim Housing Association Limited</v>
      </c>
      <c r="B101" s="67">
        <f>Table_13A_HSHC_GN!B98</f>
        <v>1067</v>
      </c>
      <c r="C101" s="68">
        <f>Table_13A_HSHC_GN!D98</f>
        <v>4091.846298031865</v>
      </c>
    </row>
    <row r="102" spans="1:3" x14ac:dyDescent="0.35">
      <c r="A102" s="62" t="str">
        <f>Table_13A_HSHC_GN!A99</f>
        <v>North Star Housing Group</v>
      </c>
      <c r="B102" s="67">
        <f>Table_13A_HSHC_GN!B99</f>
        <v>3907</v>
      </c>
      <c r="C102" s="68">
        <f>Table_13A_HSHC_GN!D99</f>
        <v>5332.0678309288787</v>
      </c>
    </row>
    <row r="103" spans="1:3" x14ac:dyDescent="0.35">
      <c r="A103" s="62" t="str">
        <f>Table_13A_HSHC_GN!A100</f>
        <v>Notting Hill Genesis</v>
      </c>
      <c r="B103" s="67">
        <f>Table_13A_HSHC_GN!B100</f>
        <v>49826</v>
      </c>
      <c r="C103" s="68">
        <f>Table_13A_HSHC_GN!D100</f>
        <v>9214.1850455186068</v>
      </c>
    </row>
    <row r="104" spans="1:3" x14ac:dyDescent="0.35">
      <c r="A104" s="62" t="str">
        <f>Table_13A_HSHC_GN!A101</f>
        <v>Nottingham Community Housing Association Limited</v>
      </c>
      <c r="B104" s="67">
        <f>Table_13A_HSHC_GN!B101</f>
        <v>10255</v>
      </c>
      <c r="C104" s="68">
        <f>Table_13A_HSHC_GN!D101</f>
        <v>6462.4736741336401</v>
      </c>
    </row>
    <row r="105" spans="1:3" x14ac:dyDescent="0.35">
      <c r="A105" s="62" t="str">
        <f>Table_13A_HSHC_GN!A102</f>
        <v>Ocean Housing Group Limited</v>
      </c>
      <c r="B105" s="67">
        <f>Table_13A_HSHC_GN!B102</f>
        <v>4314</v>
      </c>
      <c r="C105" s="68">
        <f>Table_13A_HSHC_GN!D102</f>
        <v>3660.9495921355369</v>
      </c>
    </row>
    <row r="106" spans="1:3" x14ac:dyDescent="0.35">
      <c r="A106" s="62" t="str">
        <f>Table_13A_HSHC_GN!A103</f>
        <v>One Manchester Limited</v>
      </c>
      <c r="B106" s="67">
        <f>Table_13A_HSHC_GN!B103</f>
        <v>11918</v>
      </c>
      <c r="C106" s="68">
        <f>Table_13A_HSHC_GN!D103</f>
        <v>5817.9224702131232</v>
      </c>
    </row>
    <row r="107" spans="1:3" x14ac:dyDescent="0.35">
      <c r="A107" s="62" t="str">
        <f>Table_13A_HSHC_GN!A104</f>
        <v>One Vision Housing Limited</v>
      </c>
      <c r="B107" s="67">
        <f>Table_13A_HSHC_GN!B104</f>
        <v>13136</v>
      </c>
      <c r="C107" s="68">
        <f>Table_13A_HSHC_GN!D104</f>
        <v>4090.1339829476246</v>
      </c>
    </row>
    <row r="108" spans="1:3" x14ac:dyDescent="0.35">
      <c r="A108" s="62" t="str">
        <f>Table_13A_HSHC_GN!A105</f>
        <v>Ongo Homes Limited</v>
      </c>
      <c r="B108" s="67">
        <f>Table_13A_HSHC_GN!B105</f>
        <v>11227</v>
      </c>
      <c r="C108" s="68">
        <f>Table_13A_HSHC_GN!D105</f>
        <v>3968.8612099644129</v>
      </c>
    </row>
    <row r="109" spans="1:3" x14ac:dyDescent="0.35">
      <c r="A109" s="62" t="str">
        <f>Table_13A_HSHC_GN!A106</f>
        <v>Onward Group Limited</v>
      </c>
      <c r="B109" s="67">
        <f>Table_13A_HSHC_GN!B106</f>
        <v>29893</v>
      </c>
      <c r="C109" s="68">
        <f>Table_13A_HSHC_GN!D106</f>
        <v>5145.887643378519</v>
      </c>
    </row>
    <row r="110" spans="1:3" x14ac:dyDescent="0.35">
      <c r="A110" s="62" t="str">
        <f>Table_13A_HSHC_GN!A107</f>
        <v>Orbit Group Limited</v>
      </c>
      <c r="B110" s="67">
        <f>Table_13A_HSHC_GN!B107</f>
        <v>40180</v>
      </c>
      <c r="C110" s="68">
        <f>Table_13A_HSHC_GN!D107</f>
        <v>5487.1577899452468</v>
      </c>
    </row>
    <row r="111" spans="1:3" x14ac:dyDescent="0.35">
      <c r="A111" s="62" t="str">
        <f>Table_13A_HSHC_GN!A108</f>
        <v>Origin Housing Limited</v>
      </c>
      <c r="B111" s="67">
        <f>Table_13A_HSHC_GN!B108</f>
        <v>6272</v>
      </c>
      <c r="C111" s="68">
        <f>Table_13A_HSHC_GN!D108</f>
        <v>8206.5885797950214</v>
      </c>
    </row>
    <row r="112" spans="1:3" x14ac:dyDescent="0.35">
      <c r="A112" s="62" t="str">
        <f>Table_13A_HSHC_GN!A109</f>
        <v>Orwell Housing Association Limited</v>
      </c>
      <c r="B112" s="67">
        <f>Table_13A_HSHC_GN!B109</f>
        <v>3944</v>
      </c>
      <c r="C112" s="68">
        <f>Table_13A_HSHC_GN!D109</f>
        <v>8463.5063957863058</v>
      </c>
    </row>
    <row r="113" spans="1:3" x14ac:dyDescent="0.35">
      <c r="A113" s="62" t="str">
        <f>Table_13A_HSHC_GN!A110</f>
        <v>Paradigm Housing Group Limited</v>
      </c>
      <c r="B113" s="67">
        <f>Table_13A_HSHC_GN!B110</f>
        <v>15445</v>
      </c>
      <c r="C113" s="68">
        <f>Table_13A_HSHC_GN!D110</f>
        <v>4768.0103192518545</v>
      </c>
    </row>
    <row r="114" spans="1:3" x14ac:dyDescent="0.35">
      <c r="A114" s="62" t="str">
        <f>Table_13A_HSHC_GN!A111</f>
        <v>Paragon Asra Housing Limited</v>
      </c>
      <c r="B114" s="67">
        <f>Table_13A_HSHC_GN!B111</f>
        <v>22015</v>
      </c>
      <c r="C114" s="68">
        <f>Table_13A_HSHC_GN!D111</f>
        <v>6489.9923879460885</v>
      </c>
    </row>
    <row r="115" spans="1:3" x14ac:dyDescent="0.35">
      <c r="A115" s="62" t="str">
        <f>Table_13A_HSHC_GN!A112</f>
        <v>Peabody Trust</v>
      </c>
      <c r="B115" s="67">
        <f>Table_13A_HSHC_GN!B112</f>
        <v>93497</v>
      </c>
      <c r="C115" s="68">
        <f>Table_13A_HSHC_GN!D112</f>
        <v>7416.7560848640669</v>
      </c>
    </row>
    <row r="116" spans="1:3" ht="26.5" x14ac:dyDescent="0.35">
      <c r="A116" s="62" t="str">
        <f>Table_13A_HSHC_GN!A113</f>
        <v>Phoenix Community Housing Association (Bellingham and Downham) Limited</v>
      </c>
      <c r="B116" s="67">
        <f>Table_13A_HSHC_GN!B113</f>
        <v>6467</v>
      </c>
      <c r="C116" s="68">
        <f>Table_13A_HSHC_GN!D113</f>
        <v>5674.346683160662</v>
      </c>
    </row>
    <row r="117" spans="1:3" x14ac:dyDescent="0.35">
      <c r="A117" s="62" t="str">
        <f>Table_13A_HSHC_GN!A114</f>
        <v>Pickering and Ferens Homes</v>
      </c>
      <c r="B117" s="67">
        <f>Table_13A_HSHC_GN!B114</f>
        <v>1429</v>
      </c>
      <c r="C117" s="68">
        <f>Table_13A_HSHC_GN!D114</f>
        <v>5768.3694891532541</v>
      </c>
    </row>
    <row r="118" spans="1:3" x14ac:dyDescent="0.35">
      <c r="A118" s="62" t="str">
        <f>Table_13A_HSHC_GN!A115</f>
        <v>Places for People Group Limited</v>
      </c>
      <c r="B118" s="67">
        <f>Table_13A_HSHC_GN!B115</f>
        <v>62341</v>
      </c>
      <c r="C118" s="68">
        <f>Table_13A_HSHC_GN!D115</f>
        <v>4673.1518569988284</v>
      </c>
    </row>
    <row r="119" spans="1:3" x14ac:dyDescent="0.35">
      <c r="A119" s="62" t="str">
        <f>Table_13A_HSHC_GN!A116</f>
        <v>Platform Housing Group Limited</v>
      </c>
      <c r="B119" s="67">
        <f>Table_13A_HSHC_GN!B116</f>
        <v>47497</v>
      </c>
      <c r="C119" s="68">
        <f>Table_13A_HSHC_GN!D116</f>
        <v>3997.6217535884161</v>
      </c>
    </row>
    <row r="120" spans="1:3" x14ac:dyDescent="0.35">
      <c r="A120" s="62" t="str">
        <f>Table_13A_HSHC_GN!A117</f>
        <v>Plus Dane Housing Limited</v>
      </c>
      <c r="B120" s="67">
        <f>Table_13A_HSHC_GN!B117</f>
        <v>13245</v>
      </c>
      <c r="C120" s="68">
        <f>Table_13A_HSHC_GN!D117</f>
        <v>5304.3412608531526</v>
      </c>
    </row>
    <row r="121" spans="1:3" x14ac:dyDescent="0.35">
      <c r="A121" s="62" t="str">
        <f>Table_13A_HSHC_GN!A118</f>
        <v>Plymouth Community Homes Limited</v>
      </c>
      <c r="B121" s="67">
        <f>Table_13A_HSHC_GN!B118</f>
        <v>14663</v>
      </c>
      <c r="C121" s="68">
        <f>Table_13A_HSHC_GN!D118</f>
        <v>3967.4691400122751</v>
      </c>
    </row>
    <row r="122" spans="1:3" ht="26.5" x14ac:dyDescent="0.35">
      <c r="A122" s="62" t="str">
        <f>Table_13A_HSHC_GN!A119</f>
        <v>Poplar Housing And Regeneration Community Association Limited</v>
      </c>
      <c r="B122" s="67">
        <f>Table_13A_HSHC_GN!B119</f>
        <v>5440</v>
      </c>
      <c r="C122" s="68">
        <f>Table_13A_HSHC_GN!D119</f>
        <v>9472.4795640326975</v>
      </c>
    </row>
    <row r="123" spans="1:3" x14ac:dyDescent="0.35">
      <c r="A123" s="62" t="str">
        <f>Table_13A_HSHC_GN!A120</f>
        <v>Prima Housing Group Limited</v>
      </c>
      <c r="B123" s="67">
        <f>Table_13A_HSHC_GN!B120</f>
        <v>2566</v>
      </c>
      <c r="C123" s="68">
        <f>Table_13A_HSHC_GN!D120</f>
        <v>5679.1184161374676</v>
      </c>
    </row>
    <row r="124" spans="1:3" x14ac:dyDescent="0.35">
      <c r="A124" s="62" t="str">
        <f>Table_13A_HSHC_GN!A121</f>
        <v>Raven Housing Trust Limited</v>
      </c>
      <c r="B124" s="67">
        <f>Table_13A_HSHC_GN!B121</f>
        <v>6290</v>
      </c>
      <c r="C124" s="68">
        <f>Table_13A_HSHC_GN!D121</f>
        <v>6276.0679834634821</v>
      </c>
    </row>
    <row r="125" spans="1:3" x14ac:dyDescent="0.35">
      <c r="A125" s="62" t="str">
        <f>Table_13A_HSHC_GN!A122</f>
        <v>Regenda Limited</v>
      </c>
      <c r="B125" s="67">
        <f>Table_13A_HSHC_GN!B122</f>
        <v>12101</v>
      </c>
      <c r="C125" s="68">
        <f>Table_13A_HSHC_GN!D122</f>
        <v>4487.3339384437659</v>
      </c>
    </row>
    <row r="126" spans="1:3" x14ac:dyDescent="0.35">
      <c r="A126" s="62" t="str">
        <f>Table_13A_HSHC_GN!A123</f>
        <v>Richmond Housing Partnership Limited</v>
      </c>
      <c r="B126" s="67">
        <f>Table_13A_HSHC_GN!B123</f>
        <v>7672</v>
      </c>
      <c r="C126" s="68">
        <f>Table_13A_HSHC_GN!D123</f>
        <v>6057.964451488735</v>
      </c>
    </row>
    <row r="127" spans="1:3" x14ac:dyDescent="0.35">
      <c r="A127" s="62" t="str">
        <f>Table_13A_HSHC_GN!A124</f>
        <v>Rochdale Boroughwide Housing Limited</v>
      </c>
      <c r="B127" s="67">
        <f>Table_13A_HSHC_GN!B124</f>
        <v>12346</v>
      </c>
      <c r="C127" s="68">
        <f>Table_13A_HSHC_GN!D124</f>
        <v>5857.8828099708644</v>
      </c>
    </row>
    <row r="128" spans="1:3" x14ac:dyDescent="0.35">
      <c r="A128" s="62" t="str">
        <f>Table_13A_HSHC_GN!A125</f>
        <v>Rooftop Housing Group Limited</v>
      </c>
      <c r="B128" s="67">
        <f>Table_13A_HSHC_GN!B125</f>
        <v>6590</v>
      </c>
      <c r="C128" s="68">
        <f>Table_13A_HSHC_GN!D125</f>
        <v>5077.6934749620641</v>
      </c>
    </row>
    <row r="129" spans="1:3" x14ac:dyDescent="0.35">
      <c r="A129" s="62" t="str">
        <f>Table_13A_HSHC_GN!A126</f>
        <v>Saffron Housing Trust Limited</v>
      </c>
      <c r="B129" s="67">
        <f>Table_13A_HSHC_GN!B126</f>
        <v>6713</v>
      </c>
      <c r="C129" s="68">
        <f>Table_13A_HSHC_GN!D126</f>
        <v>4612.0047661602621</v>
      </c>
    </row>
    <row r="130" spans="1:3" x14ac:dyDescent="0.35">
      <c r="A130" s="62" t="str">
        <f>Table_13A_HSHC_GN!A127</f>
        <v>Salix Homes Limited</v>
      </c>
      <c r="B130" s="67">
        <f>Table_13A_HSHC_GN!B127</f>
        <v>7964</v>
      </c>
      <c r="C130" s="68">
        <f>Table_13A_HSHC_GN!D127</f>
        <v>5120.416875941738</v>
      </c>
    </row>
    <row r="131" spans="1:3" x14ac:dyDescent="0.35">
      <c r="A131" s="62" t="str">
        <f>Table_13A_HSHC_GN!A128</f>
        <v>Sanctuary Housing Association</v>
      </c>
      <c r="B131" s="67">
        <f>Table_13A_HSHC_GN!B128</f>
        <v>85434</v>
      </c>
      <c r="C131" s="68">
        <f>Table_13A_HSHC_GN!D128</f>
        <v>5581.936636914349</v>
      </c>
    </row>
    <row r="132" spans="1:3" x14ac:dyDescent="0.35">
      <c r="A132" s="62" t="str">
        <f>Table_13A_HSHC_GN!A129</f>
        <v>Saxon Weald</v>
      </c>
      <c r="B132" s="67">
        <f>Table_13A_HSHC_GN!B129</f>
        <v>6195</v>
      </c>
      <c r="C132" s="68">
        <f>Table_13A_HSHC_GN!D129</f>
        <v>5969.558359621451</v>
      </c>
    </row>
    <row r="133" spans="1:3" x14ac:dyDescent="0.35">
      <c r="A133" s="62" t="str">
        <f>Table_13A_HSHC_GN!A130</f>
        <v>Selwood Housing Society Limited</v>
      </c>
      <c r="B133" s="67">
        <f>Table_13A_HSHC_GN!B130</f>
        <v>7104</v>
      </c>
      <c r="C133" s="68">
        <f>Table_13A_HSHC_GN!D130</f>
        <v>5172.719594594595</v>
      </c>
    </row>
    <row r="134" spans="1:3" x14ac:dyDescent="0.35">
      <c r="A134" s="62" t="str">
        <f>Table_13A_HSHC_GN!A131</f>
        <v>Settle Group</v>
      </c>
      <c r="B134" s="67">
        <f>Table_13A_HSHC_GN!B131</f>
        <v>9398</v>
      </c>
      <c r="C134" s="68">
        <f>Table_13A_HSHC_GN!D131</f>
        <v>6761.9299545021695</v>
      </c>
    </row>
    <row r="135" spans="1:3" x14ac:dyDescent="0.35">
      <c r="A135" s="62" t="str">
        <f>Table_13A_HSHC_GN!A132</f>
        <v>Soha Housing Limited</v>
      </c>
      <c r="B135" s="67">
        <f>Table_13A_HSHC_GN!B132</f>
        <v>7589</v>
      </c>
      <c r="C135" s="68">
        <f>Table_13A_HSHC_GN!D132</f>
        <v>4602.1873764659376</v>
      </c>
    </row>
    <row r="136" spans="1:3" x14ac:dyDescent="0.35">
      <c r="A136" s="62" t="str">
        <f>Table_13A_HSHC_GN!A133</f>
        <v>South Lakes Housing</v>
      </c>
      <c r="B136" s="67">
        <f>Table_13A_HSHC_GN!B133</f>
        <v>3383</v>
      </c>
      <c r="C136" s="68">
        <f>Table_13A_HSHC_GN!D133</f>
        <v>6296.5931863727455</v>
      </c>
    </row>
    <row r="137" spans="1:3" x14ac:dyDescent="0.35">
      <c r="A137" s="62" t="str">
        <f>Table_13A_HSHC_GN!A134</f>
        <v>South Liverpool Homes Limited</v>
      </c>
      <c r="B137" s="67">
        <f>Table_13A_HSHC_GN!B134</f>
        <v>3822</v>
      </c>
      <c r="C137" s="68">
        <f>Table_13A_HSHC_GN!D134</f>
        <v>4714.0240711669285</v>
      </c>
    </row>
    <row r="138" spans="1:3" x14ac:dyDescent="0.35">
      <c r="A138" s="62" t="str">
        <f>Table_13A_HSHC_GN!A135</f>
        <v>South Yorkshire Housing Association Limited</v>
      </c>
      <c r="B138" s="67">
        <f>Table_13A_HSHC_GN!B135</f>
        <v>5318</v>
      </c>
      <c r="C138" s="68">
        <f>Table_13A_HSHC_GN!D135</f>
        <v>5576.0971055088703</v>
      </c>
    </row>
    <row r="139" spans="1:3" x14ac:dyDescent="0.35">
      <c r="A139" s="62" t="str">
        <f>Table_13A_HSHC_GN!A136</f>
        <v>Southern Housing</v>
      </c>
      <c r="B139" s="67">
        <f>Table_13A_HSHC_GN!B136</f>
        <v>68805</v>
      </c>
      <c r="C139" s="68">
        <f>Table_13A_HSHC_GN!D136</f>
        <v>6799.6765378394957</v>
      </c>
    </row>
    <row r="140" spans="1:3" x14ac:dyDescent="0.35">
      <c r="A140" s="62" t="str">
        <f>Table_13A_HSHC_GN!A137</f>
        <v>Southway Housing Trust (Manchester) Limited</v>
      </c>
      <c r="B140" s="67">
        <f>Table_13A_HSHC_GN!B137</f>
        <v>6247</v>
      </c>
      <c r="C140" s="68">
        <f>Table_13A_HSHC_GN!D137</f>
        <v>5278.1954887218044</v>
      </c>
    </row>
    <row r="141" spans="1:3" x14ac:dyDescent="0.35">
      <c r="A141" s="62" t="str">
        <f>Table_13A_HSHC_GN!A138</f>
        <v>Sovereign Housing Association Limited</v>
      </c>
      <c r="B141" s="67">
        <f>Table_13A_HSHC_GN!B138</f>
        <v>76941</v>
      </c>
      <c r="C141" s="68">
        <f>Table_13A_HSHC_GN!D138</f>
        <v>5457.0148453555612</v>
      </c>
    </row>
    <row r="142" spans="1:3" x14ac:dyDescent="0.35">
      <c r="A142" s="62" t="str">
        <f>Table_13A_HSHC_GN!A139</f>
        <v>Stonewater Limited</v>
      </c>
      <c r="B142" s="67">
        <f>Table_13A_HSHC_GN!B139</f>
        <v>35482</v>
      </c>
      <c r="C142" s="68">
        <f>Table_13A_HSHC_GN!D139</f>
        <v>4632.0654376012963</v>
      </c>
    </row>
    <row r="143" spans="1:3" x14ac:dyDescent="0.35">
      <c r="A143" s="62" t="str">
        <f>Table_13A_HSHC_GN!A140</f>
        <v>Teign Housing</v>
      </c>
      <c r="B143" s="67">
        <f>Table_13A_HSHC_GN!B140</f>
        <v>3905</v>
      </c>
      <c r="C143" s="68">
        <f>Table_13A_HSHC_GN!D140</f>
        <v>4710.4997476022209</v>
      </c>
    </row>
    <row r="144" spans="1:3" x14ac:dyDescent="0.35">
      <c r="A144" s="62" t="str">
        <f>Table_13A_HSHC_GN!A141</f>
        <v>Thames Valley Housing Association Limited</v>
      </c>
      <c r="B144" s="67">
        <f>Table_13A_HSHC_GN!B141</f>
        <v>45211</v>
      </c>
      <c r="C144" s="68">
        <f>Table_13A_HSHC_GN!D141</f>
        <v>6031.6082047746277</v>
      </c>
    </row>
    <row r="145" spans="1:3" x14ac:dyDescent="0.35">
      <c r="A145" s="62" t="str">
        <f>Table_13A_HSHC_GN!A142</f>
        <v>The Cambridge Housing Society Limited</v>
      </c>
      <c r="B145" s="67">
        <f>Table_13A_HSHC_GN!B142</f>
        <v>2988</v>
      </c>
      <c r="C145" s="68">
        <f>Table_13A_HSHC_GN!D142</f>
        <v>5939.113170086036</v>
      </c>
    </row>
    <row r="146" spans="1:3" x14ac:dyDescent="0.35">
      <c r="A146" s="62" t="str">
        <f>Table_13A_HSHC_GN!A143</f>
        <v>The Guinness Partnership Limited</v>
      </c>
      <c r="B146" s="67">
        <f>Table_13A_HSHC_GN!B143</f>
        <v>64506</v>
      </c>
      <c r="C146" s="68">
        <f>Table_13A_HSHC_GN!D143</f>
        <v>5223.5914128497252</v>
      </c>
    </row>
    <row r="147" spans="1:3" x14ac:dyDescent="0.35">
      <c r="A147" s="62" t="str">
        <f>Table_13A_HSHC_GN!A144</f>
        <v>The Havebury Housing Partnership</v>
      </c>
      <c r="B147" s="67">
        <f>Table_13A_HSHC_GN!B144</f>
        <v>7460</v>
      </c>
      <c r="C147" s="68">
        <f>Table_13A_HSHC_GN!D144</f>
        <v>4775.1511081262588</v>
      </c>
    </row>
    <row r="148" spans="1:3" x14ac:dyDescent="0.35">
      <c r="A148" s="62" t="str">
        <f>Table_13A_HSHC_GN!A145</f>
        <v>The Housing Plus Group Limited</v>
      </c>
      <c r="B148" s="67">
        <f>Table_13A_HSHC_GN!B145</f>
        <v>19038</v>
      </c>
      <c r="C148" s="68">
        <f>Table_13A_HSHC_GN!D145</f>
        <v>4269.0547577718162</v>
      </c>
    </row>
    <row r="149" spans="1:3" x14ac:dyDescent="0.35">
      <c r="A149" s="62" t="str">
        <f>Table_13A_HSHC_GN!A146</f>
        <v>The Industrial Dwellings Society (1885) Limited</v>
      </c>
      <c r="B149" s="67">
        <f>Table_13A_HSHC_GN!B146</f>
        <v>1494</v>
      </c>
      <c r="C149" s="68">
        <f>Table_13A_HSHC_GN!D146</f>
        <v>8963.927855711423</v>
      </c>
    </row>
    <row r="150" spans="1:3" x14ac:dyDescent="0.35">
      <c r="A150" s="62" t="str">
        <f>Table_13A_HSHC_GN!A147</f>
        <v>The Pioneer Housing and Community Group Limited</v>
      </c>
      <c r="B150" s="67">
        <f>Table_13A_HSHC_GN!B147</f>
        <v>2437</v>
      </c>
      <c r="C150" s="68">
        <f>Table_13A_HSHC_GN!D147</f>
        <v>4396.7993434550681</v>
      </c>
    </row>
    <row r="151" spans="1:3" x14ac:dyDescent="0.35">
      <c r="A151" s="62" t="str">
        <f>Table_13A_HSHC_GN!A148</f>
        <v>The Riverside Group Limited</v>
      </c>
      <c r="B151" s="67">
        <f>Table_13A_HSHC_GN!B148</f>
        <v>64959</v>
      </c>
      <c r="C151" s="68">
        <f>Table_13A_HSHC_GN!D148</f>
        <v>7563.9968164387519</v>
      </c>
    </row>
    <row r="152" spans="1:3" x14ac:dyDescent="0.35">
      <c r="A152" s="62" t="str">
        <f>Table_13A_HSHC_GN!A149</f>
        <v>The Wrekin Housing Group Limited</v>
      </c>
      <c r="B152" s="67">
        <f>Table_13A_HSHC_GN!B149</f>
        <v>13290</v>
      </c>
      <c r="C152" s="68">
        <f>Table_13A_HSHC_GN!D149</f>
        <v>4631.1284630978298</v>
      </c>
    </row>
    <row r="153" spans="1:3" x14ac:dyDescent="0.35">
      <c r="A153" s="62" t="str">
        <f>Table_13A_HSHC_GN!A150</f>
        <v>Thirteen Housing Group Limited</v>
      </c>
      <c r="B153" s="67">
        <f>Table_13A_HSHC_GN!B150</f>
        <v>34983</v>
      </c>
      <c r="C153" s="68">
        <f>Table_13A_HSHC_GN!D150</f>
        <v>4618.2145099606141</v>
      </c>
    </row>
    <row r="154" spans="1:3" x14ac:dyDescent="0.35">
      <c r="A154" s="62" t="str">
        <f>Table_13A_HSHC_GN!A151</f>
        <v>Thrive Homes Limited</v>
      </c>
      <c r="B154" s="67">
        <f>Table_13A_HSHC_GN!B151</f>
        <v>4904</v>
      </c>
      <c r="C154" s="68">
        <f>Table_13A_HSHC_GN!D151</f>
        <v>5793.043140303148</v>
      </c>
    </row>
    <row r="155" spans="1:3" x14ac:dyDescent="0.35">
      <c r="A155" s="62" t="str">
        <f>Table_13A_HSHC_GN!A152</f>
        <v>Together Housing Group Limited</v>
      </c>
      <c r="B155" s="67">
        <f>Table_13A_HSHC_GN!B152</f>
        <v>36927</v>
      </c>
      <c r="C155" s="68">
        <f>Table_13A_HSHC_GN!D152</f>
        <v>6263.6780889792935</v>
      </c>
    </row>
    <row r="156" spans="1:3" x14ac:dyDescent="0.35">
      <c r="A156" s="62" t="str">
        <f>Table_13A_HSHC_GN!A153</f>
        <v>Torus62 Limited</v>
      </c>
      <c r="B156" s="67">
        <f>Table_13A_HSHC_GN!B153</f>
        <v>39376</v>
      </c>
      <c r="C156" s="68">
        <f>Table_13A_HSHC_GN!D153</f>
        <v>4664.2672479343037</v>
      </c>
    </row>
    <row r="157" spans="1:3" x14ac:dyDescent="0.35">
      <c r="A157" s="62" t="str">
        <f>Table_13A_HSHC_GN!A154</f>
        <v>Tower Hamlets Community Housing</v>
      </c>
      <c r="B157" s="67">
        <f>Table_13A_HSHC_GN!B154</f>
        <v>2053</v>
      </c>
      <c r="C157" s="68">
        <f>Table_13A_HSHC_GN!D154</f>
        <v>14890.891378470533</v>
      </c>
    </row>
    <row r="158" spans="1:3" x14ac:dyDescent="0.35">
      <c r="A158" s="62" t="str">
        <f>Table_13A_HSHC_GN!A155</f>
        <v>Trent &amp; Dove Housing Limited</v>
      </c>
      <c r="B158" s="67">
        <f>Table_13A_HSHC_GN!B155</f>
        <v>6644</v>
      </c>
      <c r="C158" s="68">
        <f>Table_13A_HSHC_GN!D155</f>
        <v>4587.8988561107763</v>
      </c>
    </row>
    <row r="159" spans="1:3" x14ac:dyDescent="0.35">
      <c r="A159" s="62" t="str">
        <f>Table_13A_HSHC_GN!A156</f>
        <v>Trident Housing Association Limited</v>
      </c>
      <c r="B159" s="67">
        <f>Table_13A_HSHC_GN!B156</f>
        <v>3202</v>
      </c>
      <c r="C159" s="68">
        <f>Table_13A_HSHC_GN!D156</f>
        <v>11858.62279098111</v>
      </c>
    </row>
    <row r="160" spans="1:3" x14ac:dyDescent="0.35">
      <c r="A160" s="62" t="str">
        <f>Table_13A_HSHC_GN!A157</f>
        <v>Tuntum Housing Association Limited</v>
      </c>
      <c r="B160" s="67">
        <f>Table_13A_HSHC_GN!B157</f>
        <v>1577</v>
      </c>
      <c r="C160" s="68">
        <f>Table_13A_HSHC_GN!D157</f>
        <v>4941.6511483550594</v>
      </c>
    </row>
    <row r="161" spans="1:3" x14ac:dyDescent="0.35">
      <c r="A161" s="62" t="str">
        <f>Table_13A_HSHC_GN!A158</f>
        <v>Two Rivers Housing</v>
      </c>
      <c r="B161" s="67">
        <f>Table_13A_HSHC_GN!B158</f>
        <v>4561</v>
      </c>
      <c r="C161" s="68">
        <f>Table_13A_HSHC_GN!D158</f>
        <v>4446.8318351238768</v>
      </c>
    </row>
    <row r="162" spans="1:3" x14ac:dyDescent="0.35">
      <c r="A162" s="62" t="str">
        <f>Table_13A_HSHC_GN!A159</f>
        <v>Unity Housing Association Limited</v>
      </c>
      <c r="B162" s="67">
        <f>Table_13A_HSHC_GN!B159</f>
        <v>1388</v>
      </c>
      <c r="C162" s="68">
        <f>Table_13A_HSHC_GN!D159</f>
        <v>4577.1715721464461</v>
      </c>
    </row>
    <row r="163" spans="1:3" x14ac:dyDescent="0.35">
      <c r="A163" s="62" t="str">
        <f>Table_13A_HSHC_GN!A160</f>
        <v>Vivid Housing Limited</v>
      </c>
      <c r="B163" s="67">
        <f>Table_13A_HSHC_GN!B160</f>
        <v>32529</v>
      </c>
      <c r="C163" s="68">
        <f>Table_13A_HSHC_GN!D160</f>
        <v>4053.85654630312</v>
      </c>
    </row>
    <row r="164" spans="1:3" x14ac:dyDescent="0.35">
      <c r="A164" s="62" t="str">
        <f>Table_13A_HSHC_GN!A161</f>
        <v>Wakefield And District Housing Limited</v>
      </c>
      <c r="B164" s="67">
        <f>Table_13A_HSHC_GN!B161</f>
        <v>32145</v>
      </c>
      <c r="C164" s="68">
        <f>Table_13A_HSHC_GN!D161</f>
        <v>4147.8290619557101</v>
      </c>
    </row>
    <row r="165" spans="1:3" x14ac:dyDescent="0.35">
      <c r="A165" s="62" t="str">
        <f>Table_13A_HSHC_GN!A162</f>
        <v>Walsall Housing Group Limited</v>
      </c>
      <c r="B165" s="67">
        <f>Table_13A_HSHC_GN!B162</f>
        <v>21734</v>
      </c>
      <c r="C165" s="68">
        <f>Table_13A_HSHC_GN!D162</f>
        <v>4454.6793043158186</v>
      </c>
    </row>
    <row r="166" spans="1:3" x14ac:dyDescent="0.35">
      <c r="A166" s="62" t="str">
        <f>Table_13A_HSHC_GN!A163</f>
        <v>Wandle Housing Association Limited</v>
      </c>
      <c r="B166" s="67">
        <f>Table_13A_HSHC_GN!B163</f>
        <v>6828</v>
      </c>
      <c r="C166" s="68">
        <f>Table_13A_HSHC_GN!D163</f>
        <v>7635.564669693862</v>
      </c>
    </row>
    <row r="167" spans="1:3" x14ac:dyDescent="0.35">
      <c r="A167" s="62" t="str">
        <f>Table_13A_HSHC_GN!A164</f>
        <v>Warrington Housing Association Limited</v>
      </c>
      <c r="B167" s="67">
        <f>Table_13A_HSHC_GN!B164</f>
        <v>1299</v>
      </c>
      <c r="C167" s="68">
        <f>Table_13A_HSHC_GN!D164</f>
        <v>5376.1538461538457</v>
      </c>
    </row>
    <row r="168" spans="1:3" x14ac:dyDescent="0.35">
      <c r="A168" s="62" t="str">
        <f>Table_13A_HSHC_GN!A165</f>
        <v>Watford Community Housing Trust</v>
      </c>
      <c r="B168" s="67">
        <f>Table_13A_HSHC_GN!B165</f>
        <v>5434</v>
      </c>
      <c r="C168" s="68">
        <f>Table_13A_HSHC_GN!D165</f>
        <v>5135.5992211010798</v>
      </c>
    </row>
    <row r="169" spans="1:3" x14ac:dyDescent="0.35">
      <c r="A169" s="62" t="str">
        <f>Table_13A_HSHC_GN!A166</f>
        <v>Watmos Community Homes</v>
      </c>
      <c r="B169" s="67">
        <f>Table_13A_HSHC_GN!B166</f>
        <v>2615</v>
      </c>
      <c r="C169" s="68">
        <f>Table_13A_HSHC_GN!D166</f>
        <v>10679.541108986616</v>
      </c>
    </row>
    <row r="170" spans="1:3" x14ac:dyDescent="0.35">
      <c r="A170" s="62" t="str">
        <f>Table_13A_HSHC_GN!A167</f>
        <v>Weaver Vale Housing Trust Limited</v>
      </c>
      <c r="B170" s="67">
        <f>Table_13A_HSHC_GN!B167</f>
        <v>6378</v>
      </c>
      <c r="C170" s="68">
        <f>Table_13A_HSHC_GN!D167</f>
        <v>4825.9642521166506</v>
      </c>
    </row>
    <row r="171" spans="1:3" x14ac:dyDescent="0.35">
      <c r="A171" s="62" t="str">
        <f>Table_13A_HSHC_GN!A168</f>
        <v>West Kent Housing Association</v>
      </c>
      <c r="B171" s="67">
        <f>Table_13A_HSHC_GN!B168</f>
        <v>8268</v>
      </c>
      <c r="C171" s="68">
        <f>Table_13A_HSHC_GN!D168</f>
        <v>7277.4552491533614</v>
      </c>
    </row>
    <row r="172" spans="1:3" x14ac:dyDescent="0.35">
      <c r="A172" s="62" t="str">
        <f>Table_13A_HSHC_GN!A169</f>
        <v>Westward Housing Group Limited</v>
      </c>
      <c r="B172" s="67">
        <f>Table_13A_HSHC_GN!B169</f>
        <v>7298</v>
      </c>
      <c r="C172" s="68">
        <f>Table_13A_HSHC_GN!D169</f>
        <v>4468.1050656660409</v>
      </c>
    </row>
    <row r="173" spans="1:3" x14ac:dyDescent="0.35">
      <c r="A173" s="62" t="str">
        <f>Table_13A_HSHC_GN!A170</f>
        <v>Willow Tree Housing Partnership Limited</v>
      </c>
      <c r="B173" s="67">
        <f>Table_13A_HSHC_GN!B170</f>
        <v>1496</v>
      </c>
      <c r="C173" s="68">
        <f>Table_13A_HSHC_GN!D170</f>
        <v>4869.6524064171126</v>
      </c>
    </row>
    <row r="174" spans="1:3" x14ac:dyDescent="0.35">
      <c r="A174" s="62" t="str">
        <f>Table_13A_HSHC_GN!A171</f>
        <v>Worthing Homes Limited</v>
      </c>
      <c r="B174" s="67">
        <f>Table_13A_HSHC_GN!B171</f>
        <v>3842</v>
      </c>
      <c r="C174" s="68">
        <f>Table_13A_HSHC_GN!D171</f>
        <v>4421.8590398365677</v>
      </c>
    </row>
    <row r="175" spans="1:3" x14ac:dyDescent="0.35">
      <c r="A175" s="62" t="str">
        <f>Table_13A_HSHC_GN!A172</f>
        <v>Wythenshawe Community Housing Group Limited</v>
      </c>
      <c r="B175" s="67">
        <f>Table_13A_HSHC_GN!B172</f>
        <v>13734</v>
      </c>
      <c r="C175" s="68">
        <f>Table_13A_HSHC_GN!D172</f>
        <v>4569.4100509832488</v>
      </c>
    </row>
    <row r="176" spans="1:3" x14ac:dyDescent="0.35">
      <c r="A176" s="62" t="str">
        <f>Table_13A_HSHC_GN!A173</f>
        <v>Yorkshire Housing Limited</v>
      </c>
      <c r="B176" s="67">
        <f>Table_13A_HSHC_GN!B173</f>
        <v>18394</v>
      </c>
      <c r="C176" s="68">
        <f>Table_13A_HSHC_GN!D173</f>
        <v>4867.0218549527017</v>
      </c>
    </row>
    <row r="177" spans="1:3" x14ac:dyDescent="0.35">
      <c r="A177" s="62" t="str">
        <f>Table_13A_HSHC_GN!A174</f>
        <v>Your Housing Group Limited</v>
      </c>
      <c r="B177" s="67">
        <f>Table_13A_HSHC_GN!B174</f>
        <v>26111</v>
      </c>
      <c r="C177" s="68">
        <f>Table_13A_HSHC_GN!D174</f>
        <v>6246.3980739570407</v>
      </c>
    </row>
    <row r="178" spans="1:3" x14ac:dyDescent="0.35">
      <c r="A178" s="62" t="str">
        <f>Table_13A_HSHC_GN!A175</f>
        <v>bpha Limited</v>
      </c>
      <c r="B178" s="67">
        <f>Table_13A_HSHC_GN!B175</f>
        <v>17661</v>
      </c>
      <c r="C178" s="68">
        <f>Table_13A_HSHC_GN!D175</f>
        <v>4190.5087060430178</v>
      </c>
    </row>
  </sheetData>
  <hyperlinks>
    <hyperlink ref="A3" location="Contents!A1" display="Go back to contents" xr:uid="{4ACE5066-9D54-4840-923D-FDD1FE8A347D}"/>
  </hyperlinks>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D9F00-2563-45F2-971D-2135C74E6251}">
  <dimension ref="A1:L15"/>
  <sheetViews>
    <sheetView workbookViewId="0">
      <selection activeCell="B33" sqref="B33"/>
    </sheetView>
  </sheetViews>
  <sheetFormatPr defaultColWidth="18.1796875" defaultRowHeight="14.5" x14ac:dyDescent="0.35"/>
  <cols>
    <col min="1" max="1" width="24.90625" customWidth="1"/>
  </cols>
  <sheetData>
    <row r="1" spans="1:12" ht="18" x14ac:dyDescent="0.4">
      <c r="A1" s="30" t="str">
        <f>Contents!A13</f>
        <v>Table 11: Summary of metrics by region (medians) (2022 - 2024)</v>
      </c>
    </row>
    <row r="2" spans="1:12" x14ac:dyDescent="0.35">
      <c r="A2" s="50" t="s">
        <v>370</v>
      </c>
    </row>
    <row r="3" spans="1:12" x14ac:dyDescent="0.35">
      <c r="A3" s="31" t="s">
        <v>314</v>
      </c>
    </row>
    <row r="4" spans="1:12" s="4" customFormat="1" ht="42.5" x14ac:dyDescent="0.35">
      <c r="A4" s="32" t="s">
        <v>51</v>
      </c>
      <c r="B4" s="32" t="s">
        <v>22</v>
      </c>
      <c r="C4" s="32" t="s">
        <v>23</v>
      </c>
      <c r="D4" s="32" t="s">
        <v>24</v>
      </c>
      <c r="E4" s="32" t="s">
        <v>25</v>
      </c>
      <c r="F4" s="32" t="s">
        <v>26</v>
      </c>
      <c r="G4" s="32" t="s">
        <v>27</v>
      </c>
      <c r="H4" s="32" t="s">
        <v>28</v>
      </c>
      <c r="I4" s="32" t="s">
        <v>29</v>
      </c>
      <c r="J4" s="32" t="s">
        <v>30</v>
      </c>
      <c r="K4" s="32" t="s">
        <v>31</v>
      </c>
      <c r="L4" s="32" t="s">
        <v>32</v>
      </c>
    </row>
    <row r="5" spans="1:12" x14ac:dyDescent="0.35">
      <c r="A5" s="32" t="str">
        <f>Table_8_Summary_region!A2</f>
        <v>London</v>
      </c>
      <c r="B5" s="33">
        <f>Table_8_Summary_region!B2</f>
        <v>23</v>
      </c>
      <c r="C5" s="40">
        <f>Table_8_Summary_region!C2</f>
        <v>0.10692224370155524</v>
      </c>
      <c r="D5" s="40">
        <f>Table_8_Summary_region!D2</f>
        <v>5.0008337631414643E-2</v>
      </c>
      <c r="E5" s="40">
        <f>Table_8_Summary_region!E2</f>
        <v>6.0470324748040311E-3</v>
      </c>
      <c r="F5" s="40">
        <f>Table_8_Summary_region!F2</f>
        <v>0</v>
      </c>
      <c r="G5" s="40">
        <f>Table_8_Summary_region!G2</f>
        <v>0.42289462118394805</v>
      </c>
      <c r="H5" s="40">
        <f>Table_8_Summary_region!H2</f>
        <v>0.70091185410334345</v>
      </c>
      <c r="I5" s="38">
        <f>Table_8_Summary_region!I2</f>
        <v>8206.5885797950214</v>
      </c>
      <c r="J5" s="40">
        <f>Table_8_Summary_region!J2</f>
        <v>0.16160372022874381</v>
      </c>
      <c r="K5" s="40">
        <f>Table_8_Summary_region!K2</f>
        <v>0.14189379039055913</v>
      </c>
      <c r="L5" s="40">
        <f>Table_8_Summary_region!L2</f>
        <v>2.0386136891727358E-2</v>
      </c>
    </row>
    <row r="6" spans="1:12" x14ac:dyDescent="0.35">
      <c r="A6" s="32" t="str">
        <f>Table_8_Summary_region!A3</f>
        <v>Mixed</v>
      </c>
      <c r="B6" s="33">
        <f>Table_8_Summary_region!B3</f>
        <v>23</v>
      </c>
      <c r="C6" s="40">
        <f>Table_8_Summary_region!C3</f>
        <v>0.28451928346471339</v>
      </c>
      <c r="D6" s="40">
        <f>Table_8_Summary_region!D3</f>
        <v>7.5263852869370262E-2</v>
      </c>
      <c r="E6" s="40">
        <f>Table_8_Summary_region!E3</f>
        <v>1.5457586922457968E-2</v>
      </c>
      <c r="F6" s="40">
        <f>Table_8_Summary_region!F3</f>
        <v>1.006248098659116E-3</v>
      </c>
      <c r="G6" s="40">
        <f>Table_8_Summary_region!G3</f>
        <v>0.44609242525059561</v>
      </c>
      <c r="H6" s="40">
        <f>Table_8_Summary_region!H3</f>
        <v>0.99437072918277258</v>
      </c>
      <c r="I6" s="38">
        <f>Table_8_Summary_region!I3</f>
        <v>6054.1016538704971</v>
      </c>
      <c r="J6" s="40">
        <f>Table_8_Summary_region!J3</f>
        <v>0.23214285714285715</v>
      </c>
      <c r="K6" s="40">
        <f>Table_8_Summary_region!K3</f>
        <v>0.16055882277408254</v>
      </c>
      <c r="L6" s="40">
        <f>Table_8_Summary_region!L3</f>
        <v>2.4354537525999063E-2</v>
      </c>
    </row>
    <row r="7" spans="1:12" x14ac:dyDescent="0.35">
      <c r="A7" s="32" t="str">
        <f>Table_8_Summary_region!A4</f>
        <v>South East</v>
      </c>
      <c r="B7" s="33">
        <f>Table_8_Summary_region!B4</f>
        <v>18</v>
      </c>
      <c r="C7" s="40">
        <f>Table_8_Summary_region!C4</f>
        <v>9.6657714029788386E-2</v>
      </c>
      <c r="D7" s="40">
        <f>Table_8_Summary_region!D4</f>
        <v>7.0056025214222384E-2</v>
      </c>
      <c r="E7" s="40">
        <f>Table_8_Summary_region!E4</f>
        <v>2.0661597972522341E-2</v>
      </c>
      <c r="F7" s="40">
        <f>Table_8_Summary_region!F4</f>
        <v>0</v>
      </c>
      <c r="G7" s="40">
        <f>Table_8_Summary_region!G4</f>
        <v>0.51311324137537528</v>
      </c>
      <c r="H7" s="40">
        <f>Table_8_Summary_region!H4</f>
        <v>1.2996327415834823</v>
      </c>
      <c r="I7" s="38">
        <f>Table_8_Summary_region!I4</f>
        <v>5164.9255371513782</v>
      </c>
      <c r="J7" s="40">
        <f>Table_8_Summary_region!J4</f>
        <v>0.25884092843917994</v>
      </c>
      <c r="K7" s="40">
        <f>Table_8_Summary_region!K4</f>
        <v>0.2297506594649274</v>
      </c>
      <c r="L7" s="40">
        <f>Table_8_Summary_region!L4</f>
        <v>2.8752784225548351E-2</v>
      </c>
    </row>
    <row r="8" spans="1:12" x14ac:dyDescent="0.35">
      <c r="A8" s="32" t="str">
        <f>Table_8_Summary_region!A5</f>
        <v>South West</v>
      </c>
      <c r="B8" s="33">
        <f>Table_8_Summary_region!B5</f>
        <v>19</v>
      </c>
      <c r="C8" s="40">
        <f>Table_8_Summary_region!C5</f>
        <v>5.8975435815030987E-2</v>
      </c>
      <c r="D8" s="40">
        <f>Table_8_Summary_region!D5</f>
        <v>7.6331049809265389E-2</v>
      </c>
      <c r="E8" s="40">
        <f>Table_8_Summary_region!E5</f>
        <v>2.043250531556293E-2</v>
      </c>
      <c r="F8" s="40">
        <f>Table_8_Summary_region!F5</f>
        <v>0</v>
      </c>
      <c r="G8" s="40">
        <f>Table_8_Summary_region!G5</f>
        <v>0.40225921385773367</v>
      </c>
      <c r="H8" s="40">
        <f>Table_8_Summary_region!H5</f>
        <v>1.3464596743657706</v>
      </c>
      <c r="I8" s="38">
        <f>Table_8_Summary_region!I5</f>
        <v>4957.0347957639942</v>
      </c>
      <c r="J8" s="40">
        <f>Table_8_Summary_region!J5</f>
        <v>0.18747022391615054</v>
      </c>
      <c r="K8" s="40">
        <f>Table_8_Summary_region!K5</f>
        <v>0.18290669652175562</v>
      </c>
      <c r="L8" s="40">
        <f>Table_8_Summary_region!L5</f>
        <v>2.7899784869128721E-2</v>
      </c>
    </row>
    <row r="9" spans="1:12" x14ac:dyDescent="0.35">
      <c r="A9" s="32" t="str">
        <f>Table_8_Summary_region!A6</f>
        <v>East Midlands</v>
      </c>
      <c r="B9" s="33">
        <f>Table_8_Summary_region!B6</f>
        <v>8</v>
      </c>
      <c r="C9" s="40">
        <f>Table_8_Summary_region!C6</f>
        <v>2.7371959883410627E-2</v>
      </c>
      <c r="D9" s="40">
        <f>Table_8_Summary_region!D6</f>
        <v>9.6041910837394356E-2</v>
      </c>
      <c r="E9" s="40">
        <f>Table_8_Summary_region!E6</f>
        <v>1.9155542054460916E-2</v>
      </c>
      <c r="F9" s="40">
        <f>Table_8_Summary_region!F6</f>
        <v>1.8011235085772727E-4</v>
      </c>
      <c r="G9" s="40">
        <f>Table_8_Summary_region!G6</f>
        <v>0.52303493774793242</v>
      </c>
      <c r="H9" s="40">
        <f>Table_8_Summary_region!H6</f>
        <v>1.2969641310554298</v>
      </c>
      <c r="I9" s="38">
        <f>Table_8_Summary_region!I6</f>
        <v>4932.6850462272196</v>
      </c>
      <c r="J9" s="40">
        <f>Table_8_Summary_region!J6</f>
        <v>0.25217136896777675</v>
      </c>
      <c r="K9" s="40">
        <f>Table_8_Summary_region!K6</f>
        <v>0.1911599375733703</v>
      </c>
      <c r="L9" s="40">
        <f>Table_8_Summary_region!L6</f>
        <v>2.7590510013187557E-2</v>
      </c>
    </row>
    <row r="10" spans="1:12" x14ac:dyDescent="0.35">
      <c r="A10" s="32" t="str">
        <f>Table_8_Summary_region!A7</f>
        <v>West Midlands</v>
      </c>
      <c r="B10" s="33">
        <f>Table_8_Summary_region!B7</f>
        <v>21</v>
      </c>
      <c r="C10" s="40">
        <f>Table_8_Summary_region!C7</f>
        <v>8.1583944206518308E-2</v>
      </c>
      <c r="D10" s="40">
        <f>Table_8_Summary_region!D7</f>
        <v>8.6209225113085486E-2</v>
      </c>
      <c r="E10" s="40">
        <f>Table_8_Summary_region!E7</f>
        <v>1.3818046925716405E-2</v>
      </c>
      <c r="F10" s="40">
        <f>Table_8_Summary_region!F7</f>
        <v>0</v>
      </c>
      <c r="G10" s="40">
        <f>Table_8_Summary_region!G7</f>
        <v>0.50344722691196309</v>
      </c>
      <c r="H10" s="40">
        <f>Table_8_Summary_region!H7</f>
        <v>1.2439654062317549</v>
      </c>
      <c r="I10" s="38">
        <f>Table_8_Summary_region!I7</f>
        <v>4738.4689688481039</v>
      </c>
      <c r="J10" s="40">
        <f>Table_8_Summary_region!J7</f>
        <v>0.22990437554332077</v>
      </c>
      <c r="K10" s="40">
        <f>Table_8_Summary_region!K7</f>
        <v>0.19936009750895101</v>
      </c>
      <c r="L10" s="40">
        <f>Table_8_Summary_region!L7</f>
        <v>3.0866948301575135E-2</v>
      </c>
    </row>
    <row r="11" spans="1:12" x14ac:dyDescent="0.35">
      <c r="A11" s="32" t="str">
        <f>Table_8_Summary_region!A8</f>
        <v>East of England</v>
      </c>
      <c r="B11" s="33">
        <f>Table_8_Summary_region!B8</f>
        <v>20</v>
      </c>
      <c r="C11" s="40">
        <f>Table_8_Summary_region!C8</f>
        <v>6.1306007042868205E-2</v>
      </c>
      <c r="D11" s="40">
        <f>Table_8_Summary_region!D8</f>
        <v>9.8350992210576874E-2</v>
      </c>
      <c r="E11" s="40">
        <f>Table_8_Summary_region!E8</f>
        <v>1.9341176466428273E-2</v>
      </c>
      <c r="F11" s="40">
        <f>Table_8_Summary_region!F8</f>
        <v>0</v>
      </c>
      <c r="G11" s="40">
        <f>Table_8_Summary_region!G8</f>
        <v>0.55305067635314109</v>
      </c>
      <c r="H11" s="40">
        <f>Table_8_Summary_region!H8</f>
        <v>1.356359461319101</v>
      </c>
      <c r="I11" s="38">
        <f>Table_8_Summary_region!I8</f>
        <v>4918.6409932607785</v>
      </c>
      <c r="J11" s="40">
        <f>Table_8_Summary_region!J8</f>
        <v>0.25599664670536681</v>
      </c>
      <c r="K11" s="40">
        <f>Table_8_Summary_region!K8</f>
        <v>0.25709064935175241</v>
      </c>
      <c r="L11" s="40">
        <f>Table_8_Summary_region!L8</f>
        <v>3.2602147766719908E-2</v>
      </c>
    </row>
    <row r="12" spans="1:12" x14ac:dyDescent="0.35">
      <c r="A12" s="32" t="str">
        <f>Table_8_Summary_region!A9</f>
        <v>North East</v>
      </c>
      <c r="B12" s="33">
        <f>Table_8_Summary_region!B9</f>
        <v>10</v>
      </c>
      <c r="C12" s="40">
        <f>Table_8_Summary_region!C9</f>
        <v>5.6703889031183501E-2</v>
      </c>
      <c r="D12" s="40">
        <f>Table_8_Summary_region!D9</f>
        <v>0.10278996475049262</v>
      </c>
      <c r="E12" s="40">
        <f>Table_8_Summary_region!E9</f>
        <v>1.3254708050403347E-2</v>
      </c>
      <c r="F12" s="40">
        <f>Table_8_Summary_region!F9</f>
        <v>0</v>
      </c>
      <c r="G12" s="40">
        <f>Table_8_Summary_region!G9</f>
        <v>0.403882935949753</v>
      </c>
      <c r="H12" s="40">
        <f>Table_8_Summary_region!H9</f>
        <v>1.69600198867166</v>
      </c>
      <c r="I12" s="38">
        <f>Table_8_Summary_region!I9</f>
        <v>4319.5929974606806</v>
      </c>
      <c r="J12" s="40">
        <f>Table_8_Summary_region!J9</f>
        <v>0.21480833153687862</v>
      </c>
      <c r="K12" s="40">
        <f>Table_8_Summary_region!K9</f>
        <v>0.21474895094213908</v>
      </c>
      <c r="L12" s="40">
        <f>Table_8_Summary_region!L9</f>
        <v>3.1335877787939392E-2</v>
      </c>
    </row>
    <row r="13" spans="1:12" x14ac:dyDescent="0.35">
      <c r="A13" s="32" t="str">
        <f>Table_8_Summary_region!A10</f>
        <v>North West</v>
      </c>
      <c r="B13" s="33">
        <f>Table_8_Summary_region!B10</f>
        <v>36</v>
      </c>
      <c r="C13" s="40">
        <f>Table_8_Summary_region!C10</f>
        <v>0.16867969830996921</v>
      </c>
      <c r="D13" s="40">
        <f>Table_8_Summary_region!D10</f>
        <v>9.6275344460565265E-2</v>
      </c>
      <c r="E13" s="40">
        <f>Table_8_Summary_region!E10</f>
        <v>1.1970709497481915E-2</v>
      </c>
      <c r="F13" s="40">
        <f>Table_8_Summary_region!F10</f>
        <v>0</v>
      </c>
      <c r="G13" s="40">
        <f>Table_8_Summary_region!G10</f>
        <v>0.41284524986995985</v>
      </c>
      <c r="H13" s="40">
        <f>Table_8_Summary_region!H10</f>
        <v>1.2673189607520039</v>
      </c>
      <c r="I13" s="38">
        <f>Table_8_Summary_region!I10</f>
        <v>4819.1718507646201</v>
      </c>
      <c r="J13" s="40">
        <f>Table_8_Summary_region!J10</f>
        <v>0.16945626946754178</v>
      </c>
      <c r="K13" s="40">
        <f>Table_8_Summary_region!K10</f>
        <v>0.16553444231472181</v>
      </c>
      <c r="L13" s="40">
        <f>Table_8_Summary_region!L10</f>
        <v>2.9011755426780091E-2</v>
      </c>
    </row>
    <row r="14" spans="1:12" x14ac:dyDescent="0.35">
      <c r="A14" s="32" t="str">
        <f>Table_8_Summary_region!A11</f>
        <v>Yorkshire &amp; the Humber</v>
      </c>
      <c r="B14" s="33">
        <f>Table_8_Summary_region!B11</f>
        <v>15</v>
      </c>
      <c r="C14" s="40">
        <f>Table_8_Summary_region!C11</f>
        <v>5.7279824514962163E-2</v>
      </c>
      <c r="D14" s="40">
        <f>Table_8_Summary_region!D11</f>
        <v>6.7161498151804402E-2</v>
      </c>
      <c r="E14" s="40">
        <f>Table_8_Summary_region!E11</f>
        <v>1.0574018126888218E-2</v>
      </c>
      <c r="F14" s="40">
        <f>Table_8_Summary_region!F11</f>
        <v>0</v>
      </c>
      <c r="G14" s="40">
        <f>Table_8_Summary_region!G11</f>
        <v>0.38021442287276208</v>
      </c>
      <c r="H14" s="40">
        <f>Table_8_Summary_region!H11</f>
        <v>0.91674599106685217</v>
      </c>
      <c r="I14" s="38">
        <f>Table_8_Summary_region!I11</f>
        <v>4867.0218549527017</v>
      </c>
      <c r="J14" s="40">
        <f>Table_8_Summary_region!J11</f>
        <v>0.14723299979579335</v>
      </c>
      <c r="K14" s="40">
        <f>Table_8_Summary_region!K11</f>
        <v>0.16023790611620203</v>
      </c>
      <c r="L14" s="40">
        <f>Table_8_Summary_region!L11</f>
        <v>2.2616129073662863E-2</v>
      </c>
    </row>
    <row r="15" spans="1:12" x14ac:dyDescent="0.35">
      <c r="A15" s="32" t="str">
        <f>Table_8_Summary_region!A12</f>
        <v>England</v>
      </c>
      <c r="B15" s="33">
        <f>Table_8_Summary_region!B12</f>
        <v>193</v>
      </c>
      <c r="C15" s="40">
        <f>Table_8_Summary_region!C12</f>
        <v>1</v>
      </c>
      <c r="D15" s="40">
        <f>Table_8_Summary_region!D12</f>
        <v>7.6505322742245183E-2</v>
      </c>
      <c r="E15" s="40">
        <f>Table_8_Summary_region!E12</f>
        <v>1.4278187565858799E-2</v>
      </c>
      <c r="F15" s="40">
        <f>Table_8_Summary_region!F12</f>
        <v>0</v>
      </c>
      <c r="G15" s="40">
        <f>Table_8_Summary_region!G12</f>
        <v>0.45643582629841761</v>
      </c>
      <c r="H15" s="40">
        <f>Table_8_Summary_region!H12</f>
        <v>1.2168538579118762</v>
      </c>
      <c r="I15" s="38">
        <f>Table_8_Summary_region!I12</f>
        <v>5135.5992211010798</v>
      </c>
      <c r="J15" s="40">
        <f>Table_8_Summary_region!J12</f>
        <v>0.20429080170242334</v>
      </c>
      <c r="K15" s="40">
        <f>Table_8_Summary_region!K12</f>
        <v>0.18511948477487147</v>
      </c>
      <c r="L15" s="40">
        <f>Table_8_Summary_region!L12</f>
        <v>2.8439521798164145E-2</v>
      </c>
    </row>
  </sheetData>
  <hyperlinks>
    <hyperlink ref="A3" location="Contents!A1" display="Go back to contents" xr:uid="{1477767E-C3C1-4405-AD34-4159350F5298}"/>
  </hyperlinks>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D4D2E-0A42-40D7-BD1C-22E6FF93F698}">
  <dimension ref="A1:I15"/>
  <sheetViews>
    <sheetView workbookViewId="0">
      <selection activeCell="B33" sqref="B33"/>
    </sheetView>
  </sheetViews>
  <sheetFormatPr defaultColWidth="17.1796875" defaultRowHeight="14" x14ac:dyDescent="0.3"/>
  <cols>
    <col min="1" max="1" width="25.08984375" style="34" customWidth="1"/>
    <col min="2" max="16384" width="17.1796875" style="34"/>
  </cols>
  <sheetData>
    <row r="1" spans="1:9" ht="18" x14ac:dyDescent="0.4">
      <c r="A1" s="30" t="str">
        <f>Contents!A14</f>
        <v>Table 12: Reinvestment with component breakdown and average property values by region 2024</v>
      </c>
    </row>
    <row r="2" spans="1:9" x14ac:dyDescent="0.3">
      <c r="A2" s="50" t="s">
        <v>372</v>
      </c>
    </row>
    <row r="3" spans="1:9" x14ac:dyDescent="0.3">
      <c r="A3" s="31" t="s">
        <v>314</v>
      </c>
    </row>
    <row r="4" spans="1:9" s="32" customFormat="1" ht="43.5" x14ac:dyDescent="0.35">
      <c r="A4" s="28" t="s">
        <v>51</v>
      </c>
      <c r="B4" s="28" t="s">
        <v>315</v>
      </c>
      <c r="C4" s="28" t="s">
        <v>318</v>
      </c>
      <c r="D4" s="28" t="s">
        <v>316</v>
      </c>
      <c r="E4" s="28" t="s">
        <v>317</v>
      </c>
      <c r="F4" s="28" t="s">
        <v>401</v>
      </c>
      <c r="G4" s="28" t="s">
        <v>402</v>
      </c>
      <c r="H4" s="28" t="s">
        <v>404</v>
      </c>
      <c r="I4" s="28" t="s">
        <v>283</v>
      </c>
    </row>
    <row r="5" spans="1:9" x14ac:dyDescent="0.3">
      <c r="A5" s="62" t="str">
        <f>Table_10_Reinvestment_region!A2</f>
        <v>London</v>
      </c>
      <c r="B5" s="63">
        <f>Table_10_Reinvestment_region!B2</f>
        <v>5.0008337631414643E-2</v>
      </c>
      <c r="C5" s="63">
        <f>Table_10_Reinvestment_region!C2</f>
        <v>5.030601478918427E-2</v>
      </c>
      <c r="D5" s="63">
        <f>Table_10_Reinvestment_region!D2</f>
        <v>1.3355481438354971E-2</v>
      </c>
      <c r="E5" s="63">
        <f>Table_10_Reinvestment_region!E2</f>
        <v>3.6950533350829297E-2</v>
      </c>
      <c r="F5" s="80">
        <f>Table_10_Reinvestment_region!F2</f>
        <v>6.3343615485388876</v>
      </c>
      <c r="G5" s="80">
        <f>Table_10_Reinvestment_region!G2</f>
        <v>1.6816766034810042</v>
      </c>
      <c r="H5" s="80">
        <f>Table_10_Reinvestment_region!H2</f>
        <v>4.6526849450578833</v>
      </c>
      <c r="I5" s="81">
        <f>Table_10_Reinvestment_region!I2</f>
        <v>123.15970737639006</v>
      </c>
    </row>
    <row r="6" spans="1:9" x14ac:dyDescent="0.3">
      <c r="A6" s="62" t="str">
        <f>Table_10_Reinvestment_region!A3</f>
        <v>Mixed</v>
      </c>
      <c r="B6" s="63">
        <f>Table_10_Reinvestment_region!B3</f>
        <v>7.5263852869370262E-2</v>
      </c>
      <c r="C6" s="63">
        <f>Table_10_Reinvestment_region!C3</f>
        <v>7.1908309184717911E-2</v>
      </c>
      <c r="D6" s="63">
        <f>Table_10_Reinvestment_region!D3</f>
        <v>1.5183005122165629E-2</v>
      </c>
      <c r="E6" s="63">
        <f>Table_10_Reinvestment_region!E3</f>
        <v>5.672530406255228E-2</v>
      </c>
      <c r="F6" s="80">
        <f>Table_10_Reinvestment_region!F3</f>
        <v>5.3792818754407721</v>
      </c>
      <c r="G6" s="80">
        <f>Table_10_Reinvestment_region!G3</f>
        <v>1.135802874443715</v>
      </c>
      <c r="H6" s="80">
        <f>Table_10_Reinvestment_region!H3</f>
        <v>4.2434790009970573</v>
      </c>
      <c r="I6" s="81">
        <f>Table_10_Reinvestment_region!I3</f>
        <v>73.512056808772243</v>
      </c>
    </row>
    <row r="7" spans="1:9" x14ac:dyDescent="0.3">
      <c r="A7" s="62" t="str">
        <f>Table_10_Reinvestment_region!A4</f>
        <v>South East</v>
      </c>
      <c r="B7" s="63">
        <f>Table_10_Reinvestment_region!B4</f>
        <v>7.0056025214222384E-2</v>
      </c>
      <c r="C7" s="63">
        <f>Table_10_Reinvestment_region!C4</f>
        <v>7.3316879152649325E-2</v>
      </c>
      <c r="D7" s="63">
        <f>Table_10_Reinvestment_region!D4</f>
        <v>1.2127753180495171E-2</v>
      </c>
      <c r="E7" s="63">
        <f>Table_10_Reinvestment_region!E4</f>
        <v>6.118912597215416E-2</v>
      </c>
      <c r="F7" s="80">
        <f>Table_10_Reinvestment_region!F4</f>
        <v>6.2952853236098454</v>
      </c>
      <c r="G7" s="80">
        <f>Table_10_Reinvestment_region!G4</f>
        <v>1.041338195077484</v>
      </c>
      <c r="H7" s="80">
        <f>Table_10_Reinvestment_region!H4</f>
        <v>5.2539471285323609</v>
      </c>
      <c r="I7" s="81">
        <f>Table_10_Reinvestment_region!I4</f>
        <v>84.701866459482105</v>
      </c>
    </row>
    <row r="8" spans="1:9" x14ac:dyDescent="0.3">
      <c r="A8" s="62" t="str">
        <f>Table_10_Reinvestment_region!A5</f>
        <v>South West</v>
      </c>
      <c r="B8" s="63">
        <f>Table_10_Reinvestment_region!B5</f>
        <v>7.6331049809265389E-2</v>
      </c>
      <c r="C8" s="63">
        <f>Table_10_Reinvestment_region!C5</f>
        <v>8.8275433962426986E-2</v>
      </c>
      <c r="D8" s="63">
        <f>Table_10_Reinvestment_region!D5</f>
        <v>1.7065170063888878E-2</v>
      </c>
      <c r="E8" s="63">
        <f>Table_10_Reinvestment_region!E5</f>
        <v>7.1210263898538115E-2</v>
      </c>
      <c r="F8" s="80">
        <f>Table_10_Reinvestment_region!F5</f>
        <v>5.0804097109490467</v>
      </c>
      <c r="G8" s="80">
        <f>Table_10_Reinvestment_region!G5</f>
        <v>0.98213117534465633</v>
      </c>
      <c r="H8" s="80">
        <f>Table_10_Reinvestment_region!H5</f>
        <v>4.0982785356043907</v>
      </c>
      <c r="I8" s="81">
        <f>Table_10_Reinvestment_region!I5</f>
        <v>57.099061904676056</v>
      </c>
    </row>
    <row r="9" spans="1:9" x14ac:dyDescent="0.3">
      <c r="A9" s="62" t="str">
        <f>Table_10_Reinvestment_region!A6</f>
        <v>East Midlands</v>
      </c>
      <c r="B9" s="63">
        <f>Table_10_Reinvestment_region!B6</f>
        <v>9.6041910837394356E-2</v>
      </c>
      <c r="C9" s="63">
        <f>Table_10_Reinvestment_region!C6</f>
        <v>0.10416851333661147</v>
      </c>
      <c r="D9" s="63">
        <f>Table_10_Reinvestment_region!D6</f>
        <v>2.0595540560336422E-2</v>
      </c>
      <c r="E9" s="63">
        <f>Table_10_Reinvestment_region!E6</f>
        <v>8.357297277627504E-2</v>
      </c>
      <c r="F9" s="80">
        <f>Table_10_Reinvestment_region!F6</f>
        <v>5.7824882167089653</v>
      </c>
      <c r="G9" s="80">
        <f>Table_10_Reinvestment_region!G6</f>
        <v>1.1432770497746931</v>
      </c>
      <c r="H9" s="80">
        <f>Table_10_Reinvestment_region!H6</f>
        <v>4.6392111669342722</v>
      </c>
      <c r="I9" s="81">
        <f>Table_10_Reinvestment_region!I6</f>
        <v>54.351082712105075</v>
      </c>
    </row>
    <row r="10" spans="1:9" x14ac:dyDescent="0.3">
      <c r="A10" s="62" t="str">
        <f>Table_10_Reinvestment_region!A7</f>
        <v>West Midlands</v>
      </c>
      <c r="B10" s="63">
        <f>Table_10_Reinvestment_region!B7</f>
        <v>8.6209225113085486E-2</v>
      </c>
      <c r="C10" s="63">
        <f>Table_10_Reinvestment_region!C7</f>
        <v>9.8777144802798533E-2</v>
      </c>
      <c r="D10" s="63">
        <f>Table_10_Reinvestment_region!D7</f>
        <v>2.263661417550443E-2</v>
      </c>
      <c r="E10" s="63">
        <f>Table_10_Reinvestment_region!E7</f>
        <v>7.6140530627294103E-2</v>
      </c>
      <c r="F10" s="80">
        <f>Table_10_Reinvestment_region!F7</f>
        <v>5.0136295751269015</v>
      </c>
      <c r="G10" s="80">
        <f>Table_10_Reinvestment_region!G7</f>
        <v>1.1489661757041436</v>
      </c>
      <c r="H10" s="80">
        <f>Table_10_Reinvestment_region!H7</f>
        <v>3.8646633994227577</v>
      </c>
      <c r="I10" s="81">
        <f>Table_10_Reinvestment_region!I7</f>
        <v>50.302264411370238</v>
      </c>
    </row>
    <row r="11" spans="1:9" x14ac:dyDescent="0.3">
      <c r="A11" s="62" t="str">
        <f>Table_10_Reinvestment_region!A8</f>
        <v>East of England</v>
      </c>
      <c r="B11" s="63">
        <f>Table_10_Reinvestment_region!B8</f>
        <v>9.8350992210576874E-2</v>
      </c>
      <c r="C11" s="63">
        <f>Table_10_Reinvestment_region!C8</f>
        <v>9.0687805560828005E-2</v>
      </c>
      <c r="D11" s="63">
        <f>Table_10_Reinvestment_region!D8</f>
        <v>1.5523801486922966E-2</v>
      </c>
      <c r="E11" s="63">
        <f>Table_10_Reinvestment_region!E8</f>
        <v>7.5164004073905041E-2</v>
      </c>
      <c r="F11" s="80">
        <f>Table_10_Reinvestment_region!F8</f>
        <v>6.2613333488857652</v>
      </c>
      <c r="G11" s="80">
        <f>Table_10_Reinvestment_region!G8</f>
        <v>1.0718055790462082</v>
      </c>
      <c r="H11" s="80">
        <f>Table_10_Reinvestment_region!H8</f>
        <v>5.1895277698395574</v>
      </c>
      <c r="I11" s="81">
        <f>Table_10_Reinvestment_region!I8</f>
        <v>68.085746493130046</v>
      </c>
    </row>
    <row r="12" spans="1:9" x14ac:dyDescent="0.3">
      <c r="A12" s="62" t="str">
        <f>Table_10_Reinvestment_region!A9</f>
        <v>North East</v>
      </c>
      <c r="B12" s="63">
        <f>Table_10_Reinvestment_region!B9</f>
        <v>0.10278996475049262</v>
      </c>
      <c r="C12" s="63">
        <f>Table_10_Reinvestment_region!C9</f>
        <v>0.10573231488281003</v>
      </c>
      <c r="D12" s="63">
        <f>Table_10_Reinvestment_region!D9</f>
        <v>3.0939526039577711E-2</v>
      </c>
      <c r="E12" s="63">
        <f>Table_10_Reinvestment_region!E9</f>
        <v>7.4792788843232316E-2</v>
      </c>
      <c r="F12" s="80">
        <f>Table_10_Reinvestment_region!F9</f>
        <v>3.8090684139428599</v>
      </c>
      <c r="G12" s="80">
        <f>Table_10_Reinvestment_region!G9</f>
        <v>1.1146145008774255</v>
      </c>
      <c r="H12" s="80">
        <f>Table_10_Reinvestment_region!H9</f>
        <v>2.6944539130654346</v>
      </c>
      <c r="I12" s="81">
        <f>Table_10_Reinvestment_region!I9</f>
        <v>35.936433874227859</v>
      </c>
    </row>
    <row r="13" spans="1:9" x14ac:dyDescent="0.3">
      <c r="A13" s="62" t="str">
        <f>Table_10_Reinvestment_region!A10</f>
        <v>North West</v>
      </c>
      <c r="B13" s="63">
        <f>Table_10_Reinvestment_region!B10</f>
        <v>9.6275344460565265E-2</v>
      </c>
      <c r="C13" s="63">
        <f>Table_10_Reinvestment_region!C10</f>
        <v>9.8016211966957492E-2</v>
      </c>
      <c r="D13" s="63">
        <f>Table_10_Reinvestment_region!D10</f>
        <v>2.4720182481281494E-2</v>
      </c>
      <c r="E13" s="63">
        <f>Table_10_Reinvestment_region!E10</f>
        <v>7.3296029485675998E-2</v>
      </c>
      <c r="F13" s="80">
        <f>Table_10_Reinvestment_region!F10</f>
        <v>4.0092966275740212</v>
      </c>
      <c r="G13" s="80">
        <f>Table_10_Reinvestment_region!G10</f>
        <v>1.0111648090279974</v>
      </c>
      <c r="H13" s="80">
        <f>Table_10_Reinvestment_region!H10</f>
        <v>2.9981318185460233</v>
      </c>
      <c r="I13" s="81">
        <f>Table_10_Reinvestment_region!I10</f>
        <v>39.920341435006556</v>
      </c>
    </row>
    <row r="14" spans="1:9" x14ac:dyDescent="0.3">
      <c r="A14" s="62" t="str">
        <f>Table_10_Reinvestment_region!A11</f>
        <v>Yorkshire &amp; the Humber</v>
      </c>
      <c r="B14" s="63">
        <f>Table_10_Reinvestment_region!B11</f>
        <v>6.7161498151804402E-2</v>
      </c>
      <c r="C14" s="63">
        <f>Table_10_Reinvestment_region!C11</f>
        <v>9.4336273462183248E-2</v>
      </c>
      <c r="D14" s="63">
        <f>Table_10_Reinvestment_region!D11</f>
        <v>3.2352447919109725E-2</v>
      </c>
      <c r="E14" s="63">
        <f>Table_10_Reinvestment_region!E11</f>
        <v>6.1983825543073516E-2</v>
      </c>
      <c r="F14" s="80">
        <f>Table_10_Reinvestment_region!F11</f>
        <v>3.6697015522283603</v>
      </c>
      <c r="G14" s="80">
        <f>Table_10_Reinvestment_region!G11</f>
        <v>1.258517259479591</v>
      </c>
      <c r="H14" s="80">
        <f>Table_10_Reinvestment_region!H11</f>
        <v>2.4111842927487688</v>
      </c>
      <c r="I14" s="81">
        <f>Table_10_Reinvestment_region!I11</f>
        <v>38.454464026488267</v>
      </c>
    </row>
    <row r="15" spans="1:9" x14ac:dyDescent="0.3">
      <c r="A15" s="62" t="str">
        <f>Table_10_Reinvestment_region!A12</f>
        <v>England</v>
      </c>
      <c r="B15" s="63">
        <f>Table_10_Reinvestment_region!B12</f>
        <v>7.6505322742245183E-2</v>
      </c>
      <c r="C15" s="63">
        <f>Table_10_Reinvestment_region!C12</f>
        <v>7.6539329211322477E-2</v>
      </c>
      <c r="D15" s="63">
        <f>Table_10_Reinvestment_region!D12</f>
        <v>1.7130357080108446E-2</v>
      </c>
      <c r="E15" s="63">
        <f>Table_10_Reinvestment_region!E12</f>
        <v>5.9408972131214023E-2</v>
      </c>
      <c r="F15" s="80">
        <f>Table_10_Reinvestment_region!F12</f>
        <v>5.1724388386227051</v>
      </c>
      <c r="G15" s="80">
        <f>Table_10_Reinvestment_region!G12</f>
        <v>1.1576496056816881</v>
      </c>
      <c r="H15" s="80">
        <f>Table_10_Reinvestment_region!H12</f>
        <v>4.0147892329410171</v>
      </c>
      <c r="I15" s="81">
        <f>Table_10_Reinvestment_region!I12</f>
        <v>66.490728639792678</v>
      </c>
    </row>
  </sheetData>
  <hyperlinks>
    <hyperlink ref="A3" location="Contents!A1" display="Go back to contents" xr:uid="{7BD8D8FD-6A78-4449-A6D3-270A47326275}"/>
  </hyperlinks>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94C9E-FA1F-4BA8-A03F-0CB392B6B2A7}">
  <dimension ref="A1:E15"/>
  <sheetViews>
    <sheetView workbookViewId="0">
      <selection activeCell="B33" sqref="B33"/>
    </sheetView>
  </sheetViews>
  <sheetFormatPr defaultColWidth="26.81640625" defaultRowHeight="14.5" x14ac:dyDescent="0.35"/>
  <sheetData>
    <row r="1" spans="1:5" ht="18" x14ac:dyDescent="0.4">
      <c r="A1" s="30" t="str">
        <f>Contents!A15</f>
        <v>Table 13: New supply % (weighted average) and number of new units 2024</v>
      </c>
    </row>
    <row r="2" spans="1:5" x14ac:dyDescent="0.35">
      <c r="A2" s="50" t="s">
        <v>374</v>
      </c>
    </row>
    <row r="3" spans="1:5" x14ac:dyDescent="0.35">
      <c r="A3" s="31" t="s">
        <v>314</v>
      </c>
    </row>
    <row r="4" spans="1:5" s="27" customFormat="1" x14ac:dyDescent="0.35">
      <c r="A4" s="51" t="s">
        <v>51</v>
      </c>
      <c r="B4" s="51" t="s">
        <v>303</v>
      </c>
      <c r="C4" s="51" t="s">
        <v>304</v>
      </c>
      <c r="D4" s="51" t="s">
        <v>305</v>
      </c>
      <c r="E4" s="51" t="s">
        <v>306</v>
      </c>
    </row>
    <row r="5" spans="1:5" x14ac:dyDescent="0.35">
      <c r="A5" s="51" t="str">
        <f>Table_11A_New_Supply_Region!A2</f>
        <v>London</v>
      </c>
      <c r="B5" s="64">
        <f>Table_11A_New_Supply_Region!B2</f>
        <v>1.3550830469197113E-2</v>
      </c>
      <c r="C5" s="65">
        <f>Table_11A_New_Supply_Region!C2</f>
        <v>4333</v>
      </c>
      <c r="D5" s="64">
        <f>Table_11A_New_Supply_Region!D2</f>
        <v>3.4448461413811794E-3</v>
      </c>
      <c r="E5" s="65">
        <f>Table_11A_New_Supply_Region!E2</f>
        <v>1233</v>
      </c>
    </row>
    <row r="6" spans="1:5" x14ac:dyDescent="0.35">
      <c r="A6" s="51" t="str">
        <f>Table_11A_New_Supply_Region!A3</f>
        <v>Mixed</v>
      </c>
      <c r="B6" s="64">
        <f>Table_11A_New_Supply_Region!B3</f>
        <v>1.5698999569038034E-2</v>
      </c>
      <c r="C6" s="65">
        <f>Table_11A_New_Supply_Region!C3</f>
        <v>13624</v>
      </c>
      <c r="D6" s="64">
        <f>Table_11A_New_Supply_Region!D3</f>
        <v>2.5162662513381223E-3</v>
      </c>
      <c r="E6" s="65">
        <f>Table_11A_New_Supply_Region!E3</f>
        <v>2320</v>
      </c>
    </row>
    <row r="7" spans="1:5" x14ac:dyDescent="0.35">
      <c r="A7" s="51" t="str">
        <f>Table_11A_New_Supply_Region!A4</f>
        <v>South East</v>
      </c>
      <c r="B7" s="64">
        <f>Table_11A_New_Supply_Region!B4</f>
        <v>1.8501641164095851E-2</v>
      </c>
      <c r="C7" s="65">
        <f>Table_11A_New_Supply_Region!C4</f>
        <v>5400</v>
      </c>
      <c r="D7" s="64">
        <f>Table_11A_New_Supply_Region!D4</f>
        <v>1.3520465367822612E-3</v>
      </c>
      <c r="E7" s="65">
        <f>Table_11A_New_Supply_Region!E4</f>
        <v>410</v>
      </c>
    </row>
    <row r="8" spans="1:5" x14ac:dyDescent="0.35">
      <c r="A8" s="51" t="str">
        <f>Table_11A_New_Supply_Region!A5</f>
        <v>South West</v>
      </c>
      <c r="B8" s="64">
        <f>Table_11A_New_Supply_Region!B5</f>
        <v>2.0143782896097067E-2</v>
      </c>
      <c r="C8" s="65">
        <f>Table_11A_New_Supply_Region!C5</f>
        <v>3410</v>
      </c>
      <c r="D8" s="64">
        <f>Table_11A_New_Supply_Region!D5</f>
        <v>1.6913148385458157E-3</v>
      </c>
      <c r="E8" s="65">
        <f>Table_11A_New_Supply_Region!E5</f>
        <v>293</v>
      </c>
    </row>
    <row r="9" spans="1:5" x14ac:dyDescent="0.35">
      <c r="A9" s="51" t="str">
        <f>Table_11A_New_Supply_Region!A6</f>
        <v>East Midlands</v>
      </c>
      <c r="B9" s="64">
        <f>Table_11A_New_Supply_Region!B6</f>
        <v>2.2545216383696911E-2</v>
      </c>
      <c r="C9" s="65">
        <f>Table_11A_New_Supply_Region!C6</f>
        <v>1790</v>
      </c>
      <c r="D9" s="64">
        <f>Table_11A_New_Supply_Region!D6</f>
        <v>4.3334336442973215E-4</v>
      </c>
      <c r="E9" s="65">
        <f>Table_11A_New_Supply_Region!E6</f>
        <v>36</v>
      </c>
    </row>
    <row r="10" spans="1:5" x14ac:dyDescent="0.35">
      <c r="A10" s="51" t="str">
        <f>Table_11A_New_Supply_Region!A7</f>
        <v>West Midlands</v>
      </c>
      <c r="B10" s="64">
        <f>Table_11A_New_Supply_Region!B7</f>
        <v>1.842356076713085E-2</v>
      </c>
      <c r="C10" s="65">
        <f>Table_11A_New_Supply_Region!C7</f>
        <v>4272</v>
      </c>
      <c r="D10" s="64">
        <f>Table_11A_New_Supply_Region!D7</f>
        <v>3.2736933556616008E-4</v>
      </c>
      <c r="E10" s="65">
        <f>Table_11A_New_Supply_Region!E7</f>
        <v>78</v>
      </c>
    </row>
    <row r="11" spans="1:5" x14ac:dyDescent="0.35">
      <c r="A11" s="51" t="str">
        <f>Table_11A_New_Supply_Region!A8</f>
        <v>East of England</v>
      </c>
      <c r="B11" s="64">
        <f>Table_11A_New_Supply_Region!B8</f>
        <v>2.3554809577900977E-2</v>
      </c>
      <c r="C11" s="65">
        <f>Table_11A_New_Supply_Region!C8</f>
        <v>4168</v>
      </c>
      <c r="D11" s="64">
        <f>Table_11A_New_Supply_Region!D8</f>
        <v>5.1999518320251347E-4</v>
      </c>
      <c r="E11" s="65">
        <f>Table_11A_New_Supply_Region!E8</f>
        <v>95</v>
      </c>
    </row>
    <row r="12" spans="1:5" x14ac:dyDescent="0.35">
      <c r="A12" s="51" t="str">
        <f>Table_11A_New_Supply_Region!A9</f>
        <v>North East</v>
      </c>
      <c r="B12" s="64">
        <f>Table_11A_New_Supply_Region!B9</f>
        <v>1.3226581660705129E-2</v>
      </c>
      <c r="C12" s="65">
        <f>Table_11A_New_Supply_Region!C9</f>
        <v>2141</v>
      </c>
      <c r="D12" s="64">
        <f>Table_11A_New_Supply_Region!D9</f>
        <v>1.0465308420595238E-3</v>
      </c>
      <c r="E12" s="65">
        <f>Table_11A_New_Supply_Region!E9</f>
        <v>171</v>
      </c>
    </row>
    <row r="13" spans="1:5" x14ac:dyDescent="0.35">
      <c r="A13" s="51" t="str">
        <f>Table_11A_New_Supply_Region!A10</f>
        <v>North West</v>
      </c>
      <c r="B13" s="64">
        <f>Table_11A_New_Supply_Region!B10</f>
        <v>1.4858834958178978E-2</v>
      </c>
      <c r="C13" s="65">
        <f>Table_11A_New_Supply_Region!C10</f>
        <v>7296</v>
      </c>
      <c r="D13" s="64">
        <f>Table_11A_New_Supply_Region!D10</f>
        <v>7.6209074833739183E-4</v>
      </c>
      <c r="E13" s="65">
        <f>Table_11A_New_Supply_Region!E10</f>
        <v>384</v>
      </c>
    </row>
    <row r="14" spans="1:5" x14ac:dyDescent="0.35">
      <c r="A14" s="51" t="str">
        <f>Table_11A_New_Supply_Region!A11</f>
        <v>Yorkshire &amp; the Humber</v>
      </c>
      <c r="B14" s="64">
        <f>Table_11A_New_Supply_Region!B11</f>
        <v>1.739517471389114E-2</v>
      </c>
      <c r="C14" s="65">
        <f>Table_11A_New_Supply_Region!C11</f>
        <v>2853</v>
      </c>
      <c r="D14" s="64">
        <f>Table_11A_New_Supply_Region!D11</f>
        <v>2.42283978519898E-3</v>
      </c>
      <c r="E14" s="65">
        <f>Table_11A_New_Supply_Region!E11</f>
        <v>402</v>
      </c>
    </row>
    <row r="15" spans="1:5" x14ac:dyDescent="0.35">
      <c r="A15" s="51" t="str">
        <f>Table_11A_New_Supply_Region!A12</f>
        <v>England</v>
      </c>
      <c r="B15" s="64">
        <f>Table_11A_New_Supply_Region!B12</f>
        <v>1.6685630559887931E-2</v>
      </c>
      <c r="C15" s="65">
        <f>Table_11A_New_Supply_Region!C12</f>
        <v>49287</v>
      </c>
      <c r="D15" s="64">
        <f>Table_11A_New_Supply_Region!D12</f>
        <v>1.7526302383344388E-3</v>
      </c>
      <c r="E15" s="65">
        <f>Table_11A_New_Supply_Region!E12</f>
        <v>5422</v>
      </c>
    </row>
  </sheetData>
  <hyperlinks>
    <hyperlink ref="A3" location="Contents!A1" display="Go back to contents" xr:uid="{88A68192-9F71-4A4A-8FBF-2D370377DBED}"/>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18FB-7009-4D76-8F43-CE1109565AAF}">
  <sheetPr>
    <tabColor rgb="FF00B0F0"/>
  </sheetPr>
  <dimension ref="A1:D7"/>
  <sheetViews>
    <sheetView workbookViewId="0">
      <selection sqref="A1:B26"/>
    </sheetView>
  </sheetViews>
  <sheetFormatPr defaultRowHeight="14.5" x14ac:dyDescent="0.35"/>
  <cols>
    <col min="1" max="1" width="40.08984375" bestFit="1" customWidth="1"/>
    <col min="2" max="4" width="7.6328125" bestFit="1" customWidth="1"/>
    <col min="5" max="5" width="11" bestFit="1" customWidth="1"/>
    <col min="6" max="8" width="7.6328125" bestFit="1" customWidth="1"/>
  </cols>
  <sheetData>
    <row r="1" spans="1:4" x14ac:dyDescent="0.35">
      <c r="A1" t="s">
        <v>20</v>
      </c>
      <c r="B1" t="s">
        <v>275</v>
      </c>
      <c r="C1" t="s">
        <v>276</v>
      </c>
      <c r="D1" t="s">
        <v>277</v>
      </c>
    </row>
    <row r="2" spans="1:4" x14ac:dyDescent="0.35">
      <c r="A2" t="s">
        <v>397</v>
      </c>
      <c r="B2" s="2">
        <v>1.5847332239309959E-2</v>
      </c>
      <c r="C2" s="2">
        <v>1.6682879626891061E-2</v>
      </c>
      <c r="D2" s="2">
        <v>1.6685630559887931E-2</v>
      </c>
    </row>
    <row r="3" spans="1:4" x14ac:dyDescent="0.35">
      <c r="A3" t="s">
        <v>396</v>
      </c>
      <c r="B3" s="2">
        <v>1.8462449101069604E-3</v>
      </c>
      <c r="C3" s="2">
        <v>2.7025527373138324E-3</v>
      </c>
      <c r="D3" s="2">
        <v>1.7526302383344388E-3</v>
      </c>
    </row>
    <row r="4" spans="1:4" x14ac:dyDescent="0.35">
      <c r="A4" t="s">
        <v>70</v>
      </c>
      <c r="B4" s="9">
        <v>45542</v>
      </c>
      <c r="C4" s="9">
        <v>48791</v>
      </c>
      <c r="D4" s="9">
        <v>49287</v>
      </c>
    </row>
    <row r="5" spans="1:4" x14ac:dyDescent="0.35">
      <c r="A5" t="s">
        <v>71</v>
      </c>
      <c r="B5" s="9">
        <v>5552</v>
      </c>
      <c r="C5" s="9">
        <v>8280</v>
      </c>
      <c r="D5" s="9">
        <v>5422</v>
      </c>
    </row>
    <row r="6" spans="1:4" x14ac:dyDescent="0.35">
      <c r="A6" t="s">
        <v>398</v>
      </c>
      <c r="B6" s="2">
        <v>1.4225816112608564E-2</v>
      </c>
      <c r="C6" s="2">
        <v>1.2784126424634118E-2</v>
      </c>
      <c r="D6" s="2">
        <v>1.4278187565858799E-2</v>
      </c>
    </row>
    <row r="7" spans="1:4" x14ac:dyDescent="0.35">
      <c r="A7" t="s">
        <v>399</v>
      </c>
      <c r="B7" s="2">
        <v>0</v>
      </c>
      <c r="C7" s="2">
        <v>0</v>
      </c>
      <c r="D7" s="2">
        <v>0</v>
      </c>
    </row>
  </sheetData>
  <phoneticPr fontId="3" type="noConversion"/>
  <pageMargins left="0.7" right="0.7" top="0.75" bottom="0.75" header="0.3" footer="0.3"/>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266E-53A7-4CE6-A284-FF9A5DDD4F84}">
  <dimension ref="A1:F15"/>
  <sheetViews>
    <sheetView workbookViewId="0">
      <selection activeCell="B33" sqref="B33"/>
    </sheetView>
  </sheetViews>
  <sheetFormatPr defaultColWidth="6.36328125" defaultRowHeight="14" x14ac:dyDescent="0.3"/>
  <cols>
    <col min="1" max="1" width="25.1796875" style="34" customWidth="1"/>
    <col min="2" max="4" width="7.26953125" style="34" customWidth="1"/>
    <col min="5" max="16384" width="6.36328125" style="34"/>
  </cols>
  <sheetData>
    <row r="1" spans="1:6" ht="18" x14ac:dyDescent="0.4">
      <c r="A1" s="30" t="str">
        <f>Contents!A16</f>
        <v>Table 14: New supply % (weighted average) (2022 - 2024)</v>
      </c>
    </row>
    <row r="2" spans="1:6" x14ac:dyDescent="0.3">
      <c r="A2" s="50" t="s">
        <v>373</v>
      </c>
    </row>
    <row r="3" spans="1:6" x14ac:dyDescent="0.3">
      <c r="A3" s="31" t="s">
        <v>314</v>
      </c>
    </row>
    <row r="4" spans="1:6" s="29" customFormat="1" x14ac:dyDescent="0.3">
      <c r="A4" s="29" t="s">
        <v>51</v>
      </c>
      <c r="B4" s="29" t="s">
        <v>275</v>
      </c>
      <c r="C4" s="29" t="s">
        <v>276</v>
      </c>
      <c r="D4" s="29" t="s">
        <v>277</v>
      </c>
    </row>
    <row r="5" spans="1:6" x14ac:dyDescent="0.3">
      <c r="A5" s="29" t="str">
        <f>Table_11B_New_Supply_Region_WA!A2</f>
        <v>London</v>
      </c>
      <c r="B5" s="35">
        <f>Table_11B_New_Supply_Region_WA!B2</f>
        <v>1.7677966687943955E-2</v>
      </c>
      <c r="C5" s="35">
        <f>Table_11B_New_Supply_Region_WA!C2</f>
        <v>1.8953160847738681E-2</v>
      </c>
      <c r="D5" s="35">
        <f>Table_11B_New_Supply_Region_WA!D2</f>
        <v>1.3550830469197113E-2</v>
      </c>
      <c r="E5" s="29"/>
      <c r="F5" s="29"/>
    </row>
    <row r="6" spans="1:6" x14ac:dyDescent="0.3">
      <c r="A6" s="29" t="str">
        <f>Table_11B_New_Supply_Region_WA!A3</f>
        <v>Mixed</v>
      </c>
      <c r="B6" s="35">
        <f>Table_11B_New_Supply_Region_WA!B3</f>
        <v>1.3847452574729401E-2</v>
      </c>
      <c r="C6" s="35">
        <f>Table_11B_New_Supply_Region_WA!C3</f>
        <v>1.4989842332806352E-2</v>
      </c>
      <c r="D6" s="35">
        <f>Table_11B_New_Supply_Region_WA!D3</f>
        <v>1.5698999569038034E-2</v>
      </c>
      <c r="E6" s="29"/>
      <c r="F6" s="29"/>
    </row>
    <row r="7" spans="1:6" x14ac:dyDescent="0.3">
      <c r="A7" s="29" t="str">
        <f>Table_11B_New_Supply_Region_WA!A4</f>
        <v>South East</v>
      </c>
      <c r="B7" s="35">
        <f>Table_11B_New_Supply_Region_WA!B4</f>
        <v>2.0392135622596546E-2</v>
      </c>
      <c r="C7" s="35">
        <f>Table_11B_New_Supply_Region_WA!C4</f>
        <v>2.3392337641660998E-2</v>
      </c>
      <c r="D7" s="35">
        <f>Table_11B_New_Supply_Region_WA!D4</f>
        <v>1.8501641164095851E-2</v>
      </c>
      <c r="E7" s="29"/>
      <c r="F7" s="29"/>
    </row>
    <row r="8" spans="1:6" x14ac:dyDescent="0.3">
      <c r="A8" s="29" t="str">
        <f>Table_11B_New_Supply_Region_WA!A5</f>
        <v>South West</v>
      </c>
      <c r="B8" s="35">
        <f>Table_11B_New_Supply_Region_WA!B5</f>
        <v>1.9134371136683745E-2</v>
      </c>
      <c r="C8" s="35">
        <f>Table_11B_New_Supply_Region_WA!C5</f>
        <v>2.0373453426117787E-2</v>
      </c>
      <c r="D8" s="35">
        <f>Table_11B_New_Supply_Region_WA!D5</f>
        <v>2.0143782896097067E-2</v>
      </c>
      <c r="E8" s="29"/>
      <c r="F8" s="29"/>
    </row>
    <row r="9" spans="1:6" x14ac:dyDescent="0.3">
      <c r="A9" s="29" t="str">
        <f>Table_11B_New_Supply_Region_WA!A6</f>
        <v>East Midlands</v>
      </c>
      <c r="B9" s="35">
        <f>Table_11B_New_Supply_Region_WA!B6</f>
        <v>2.4718665114474195E-2</v>
      </c>
      <c r="C9" s="35">
        <f>Table_11B_New_Supply_Region_WA!C6</f>
        <v>2.0153365958922583E-2</v>
      </c>
      <c r="D9" s="35">
        <f>Table_11B_New_Supply_Region_WA!D6</f>
        <v>2.2545216383696911E-2</v>
      </c>
      <c r="E9" s="29"/>
      <c r="F9" s="29"/>
    </row>
    <row r="10" spans="1:6" x14ac:dyDescent="0.3">
      <c r="A10" s="29" t="str">
        <f>Table_11B_New_Supply_Region_WA!A7</f>
        <v>West Midlands</v>
      </c>
      <c r="B10" s="35">
        <f>Table_11B_New_Supply_Region_WA!B7</f>
        <v>2.0220993147530349E-2</v>
      </c>
      <c r="C10" s="35">
        <f>Table_11B_New_Supply_Region_WA!C7</f>
        <v>1.7612336912722442E-2</v>
      </c>
      <c r="D10" s="35">
        <f>Table_11B_New_Supply_Region_WA!D7</f>
        <v>1.842356076713085E-2</v>
      </c>
      <c r="E10" s="29"/>
      <c r="F10" s="29"/>
    </row>
    <row r="11" spans="1:6" x14ac:dyDescent="0.3">
      <c r="A11" s="29" t="str">
        <f>Table_11B_New_Supply_Region_WA!A8</f>
        <v>East of England</v>
      </c>
      <c r="B11" s="35">
        <f>Table_11B_New_Supply_Region_WA!B8</f>
        <v>2.2847858197932055E-2</v>
      </c>
      <c r="C11" s="35">
        <f>Table_11B_New_Supply_Region_WA!C8</f>
        <v>2.2131843627057349E-2</v>
      </c>
      <c r="D11" s="35">
        <f>Table_11B_New_Supply_Region_WA!D8</f>
        <v>2.3554809577900977E-2</v>
      </c>
      <c r="E11" s="29"/>
      <c r="F11" s="29"/>
    </row>
    <row r="12" spans="1:6" x14ac:dyDescent="0.3">
      <c r="A12" s="29" t="str">
        <f>Table_11B_New_Supply_Region_WA!A9</f>
        <v>North East</v>
      </c>
      <c r="B12" s="35">
        <f>Table_11B_New_Supply_Region_WA!B9</f>
        <v>1.0681780677591743E-2</v>
      </c>
      <c r="C12" s="35">
        <f>Table_11B_New_Supply_Region_WA!C9</f>
        <v>1.0057606064586343E-2</v>
      </c>
      <c r="D12" s="35">
        <f>Table_11B_New_Supply_Region_WA!D9</f>
        <v>1.3226581660705129E-2</v>
      </c>
      <c r="E12" s="29"/>
      <c r="F12" s="29"/>
    </row>
    <row r="13" spans="1:6" x14ac:dyDescent="0.3">
      <c r="A13" s="29" t="str">
        <f>Table_11B_New_Supply_Region_WA!A10</f>
        <v>North West</v>
      </c>
      <c r="B13" s="35">
        <f>Table_11B_New_Supply_Region_WA!B10</f>
        <v>1.1156750588639009E-2</v>
      </c>
      <c r="C13" s="35">
        <f>Table_11B_New_Supply_Region_WA!C10</f>
        <v>1.2900240607070146E-2</v>
      </c>
      <c r="D13" s="35">
        <f>Table_11B_New_Supply_Region_WA!D10</f>
        <v>1.4858834958178978E-2</v>
      </c>
      <c r="E13" s="29"/>
      <c r="F13" s="29"/>
    </row>
    <row r="14" spans="1:6" x14ac:dyDescent="0.3">
      <c r="A14" s="29" t="str">
        <f>Table_11B_New_Supply_Region_WA!A11</f>
        <v>Yorkshire &amp; the Humber</v>
      </c>
      <c r="B14" s="35">
        <f>Table_11B_New_Supply_Region_WA!B11</f>
        <v>1.1259980718364522E-2</v>
      </c>
      <c r="C14" s="35">
        <f>Table_11B_New_Supply_Region_WA!C11</f>
        <v>1.0756761792379593E-2</v>
      </c>
      <c r="D14" s="35">
        <f>Table_11B_New_Supply_Region_WA!D11</f>
        <v>1.739517471389114E-2</v>
      </c>
      <c r="E14" s="29"/>
      <c r="F14" s="29"/>
    </row>
    <row r="15" spans="1:6" x14ac:dyDescent="0.3">
      <c r="A15" s="29" t="str">
        <f>Table_11B_New_Supply_Region_WA!A12</f>
        <v>England</v>
      </c>
      <c r="B15" s="35">
        <f>Table_11B_New_Supply_Region_WA!B12</f>
        <v>1.5847332239309959E-2</v>
      </c>
      <c r="C15" s="35">
        <f>Table_11B_New_Supply_Region_WA!C12</f>
        <v>1.6682879626891061E-2</v>
      </c>
      <c r="D15" s="35">
        <f>Table_11B_New_Supply_Region_WA!D12</f>
        <v>1.6685630559887931E-2</v>
      </c>
      <c r="E15" s="29"/>
      <c r="F15" s="29"/>
    </row>
  </sheetData>
  <hyperlinks>
    <hyperlink ref="A3" location="Contents!A1" display="Go back to contents" xr:uid="{69FD6086-24C3-46A2-A5F8-AFC677623CDC}"/>
  </hyperlinks>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28F46-0357-4AAC-9E97-835E30FB05F8}">
  <dimension ref="A1:H37"/>
  <sheetViews>
    <sheetView workbookViewId="0">
      <selection activeCell="B33" sqref="B33"/>
    </sheetView>
  </sheetViews>
  <sheetFormatPr defaultColWidth="17.453125" defaultRowHeight="14.5" x14ac:dyDescent="0.35"/>
  <cols>
    <col min="1" max="1" width="21.54296875" customWidth="1"/>
  </cols>
  <sheetData>
    <row r="1" spans="1:8" ht="18" x14ac:dyDescent="0.4">
      <c r="A1" s="30" t="str">
        <f>Contents!A17</f>
        <v>Table 15: Headline social housing cost (HSHC) by region 2024</v>
      </c>
    </row>
    <row r="2" spans="1:8" x14ac:dyDescent="0.35">
      <c r="A2" s="50" t="s">
        <v>375</v>
      </c>
    </row>
    <row r="3" spans="1:8" x14ac:dyDescent="0.35">
      <c r="A3" s="31" t="s">
        <v>314</v>
      </c>
    </row>
    <row r="4" spans="1:8" s="4" customFormat="1" ht="29" x14ac:dyDescent="0.35">
      <c r="A4" s="28" t="s">
        <v>51</v>
      </c>
      <c r="B4" s="28" t="s">
        <v>21</v>
      </c>
      <c r="C4" s="28" t="s">
        <v>74</v>
      </c>
      <c r="D4" s="28" t="s">
        <v>77</v>
      </c>
      <c r="E4" s="28" t="s">
        <v>75</v>
      </c>
      <c r="F4" s="28" t="s">
        <v>76</v>
      </c>
      <c r="G4" s="28" t="s">
        <v>78</v>
      </c>
      <c r="H4" s="28"/>
    </row>
    <row r="5" spans="1:8" s="4" customFormat="1" x14ac:dyDescent="0.35">
      <c r="A5" s="28" t="str">
        <f>Table_16_HSHC_Region_Breakdown!A2</f>
        <v>London</v>
      </c>
      <c r="B5" s="4">
        <f>Table_16_HSHC_Region_Breakdown!B2</f>
        <v>2024</v>
      </c>
      <c r="C5" s="46">
        <f>Table_16_HSHC_Region_Breakdown!C2</f>
        <v>8060.9076823504029</v>
      </c>
      <c r="D5" s="46">
        <f>Table_16_HSHC_Region_Breakdown!D2</f>
        <v>3997.7118350429196</v>
      </c>
      <c r="E5" s="46">
        <f>Table_16_HSHC_Region_Breakdown!E2</f>
        <v>1694.6280424421911</v>
      </c>
      <c r="F5" s="46">
        <f>Table_16_HSHC_Region_Breakdown!F2</f>
        <v>1375.4519125790234</v>
      </c>
      <c r="G5" s="46">
        <f>Table_16_HSHC_Region_Breakdown!G2</f>
        <v>993.11589228626906</v>
      </c>
      <c r="H5" s="28"/>
    </row>
    <row r="6" spans="1:8" s="4" customFormat="1" x14ac:dyDescent="0.35">
      <c r="A6" s="28" t="str">
        <f>Table_16_HSHC_Region_Breakdown!A3</f>
        <v>London</v>
      </c>
      <c r="B6" s="4">
        <f>Table_16_HSHC_Region_Breakdown!B3</f>
        <v>2023</v>
      </c>
      <c r="C6" s="46">
        <f>Table_16_HSHC_Region_Breakdown!C3</f>
        <v>7727.8555302036739</v>
      </c>
      <c r="D6" s="46">
        <f>Table_16_HSHC_Region_Breakdown!D3</f>
        <v>3829.7221872885266</v>
      </c>
      <c r="E6" s="46">
        <f>Table_16_HSHC_Region_Breakdown!E3</f>
        <v>1460.2324787553223</v>
      </c>
      <c r="F6" s="46">
        <f>Table_16_HSHC_Region_Breakdown!F3</f>
        <v>1196.8014708084056</v>
      </c>
      <c r="G6" s="46">
        <f>Table_16_HSHC_Region_Breakdown!G3</f>
        <v>1241.0993933514189</v>
      </c>
      <c r="H6" s="28"/>
    </row>
    <row r="7" spans="1:8" s="4" customFormat="1" x14ac:dyDescent="0.35">
      <c r="A7" s="28" t="str">
        <f>Table_16_HSHC_Region_Breakdown!A4</f>
        <v>London</v>
      </c>
      <c r="B7" s="4">
        <f>Table_16_HSHC_Region_Breakdown!B4</f>
        <v>2022</v>
      </c>
      <c r="C7" s="46">
        <f>Table_16_HSHC_Region_Breakdown!C4</f>
        <v>6659.7648984698108</v>
      </c>
      <c r="D7" s="46">
        <f>Table_16_HSHC_Region_Breakdown!D4</f>
        <v>3083.2936839338413</v>
      </c>
      <c r="E7" s="46">
        <f>Table_16_HSHC_Region_Breakdown!E4</f>
        <v>1283.6723218355621</v>
      </c>
      <c r="F7" s="46">
        <f>Table_16_HSHC_Region_Breakdown!F4</f>
        <v>1031.7749732990408</v>
      </c>
      <c r="G7" s="46">
        <f>Table_16_HSHC_Region_Breakdown!G4</f>
        <v>1261.0239194013661</v>
      </c>
      <c r="H7" s="28"/>
    </row>
    <row r="8" spans="1:8" s="4" customFormat="1" x14ac:dyDescent="0.35">
      <c r="A8" s="28" t="str">
        <f>Table_16_HSHC_Region_Breakdown!A5</f>
        <v>Mixed</v>
      </c>
      <c r="B8" s="4">
        <f>Table_16_HSHC_Region_Breakdown!B5</f>
        <v>2024</v>
      </c>
      <c r="C8" s="46">
        <f>Table_16_HSHC_Region_Breakdown!C5</f>
        <v>6133.8060228482527</v>
      </c>
      <c r="D8" s="46">
        <f>Table_16_HSHC_Region_Breakdown!D5</f>
        <v>2943.4839702573627</v>
      </c>
      <c r="E8" s="46">
        <f>Table_16_HSHC_Region_Breakdown!E5</f>
        <v>1307.9424026153256</v>
      </c>
      <c r="F8" s="46">
        <f>Table_16_HSHC_Region_Breakdown!F5</f>
        <v>1203.9411503943659</v>
      </c>
      <c r="G8" s="46">
        <f>Table_16_HSHC_Region_Breakdown!G5</f>
        <v>678.43849958119904</v>
      </c>
      <c r="H8" s="28"/>
    </row>
    <row r="9" spans="1:8" s="4" customFormat="1" x14ac:dyDescent="0.35">
      <c r="A9" s="28" t="str">
        <f>Table_16_HSHC_Region_Breakdown!A6</f>
        <v>Mixed</v>
      </c>
      <c r="B9" s="4">
        <f>Table_16_HSHC_Region_Breakdown!B6</f>
        <v>2023</v>
      </c>
      <c r="C9" s="46">
        <f>Table_16_HSHC_Region_Breakdown!C6</f>
        <v>5444.9577140696092</v>
      </c>
      <c r="D9" s="46">
        <f>Table_16_HSHC_Region_Breakdown!D6</f>
        <v>2618.8686732564629</v>
      </c>
      <c r="E9" s="46">
        <f>Table_16_HSHC_Region_Breakdown!E6</f>
        <v>1153.0682766968637</v>
      </c>
      <c r="F9" s="46">
        <f>Table_16_HSHC_Region_Breakdown!F6</f>
        <v>1120.7043260684006</v>
      </c>
      <c r="G9" s="46">
        <f>Table_16_HSHC_Region_Breakdown!G6</f>
        <v>552.3164380478828</v>
      </c>
      <c r="H9" s="28"/>
    </row>
    <row r="10" spans="1:8" s="4" customFormat="1" x14ac:dyDescent="0.35">
      <c r="A10" s="28" t="str">
        <f>Table_16_HSHC_Region_Breakdown!A7</f>
        <v>Mixed</v>
      </c>
      <c r="B10" s="4">
        <f>Table_16_HSHC_Region_Breakdown!B7</f>
        <v>2022</v>
      </c>
      <c r="C10" s="46">
        <f>Table_16_HSHC_Region_Breakdown!C7</f>
        <v>4981.1871201675094</v>
      </c>
      <c r="D10" s="46">
        <f>Table_16_HSHC_Region_Breakdown!D7</f>
        <v>2370.698636433277</v>
      </c>
      <c r="E10" s="46">
        <f>Table_16_HSHC_Region_Breakdown!E7</f>
        <v>1112.4419079720137</v>
      </c>
      <c r="F10" s="46">
        <f>Table_16_HSHC_Region_Breakdown!F7</f>
        <v>1012.1176140135846</v>
      </c>
      <c r="G10" s="46">
        <f>Table_16_HSHC_Region_Breakdown!G7</f>
        <v>485.92896174863387</v>
      </c>
      <c r="H10" s="28"/>
    </row>
    <row r="11" spans="1:8" s="4" customFormat="1" x14ac:dyDescent="0.35">
      <c r="A11" s="28" t="str">
        <f>Table_16_HSHC_Region_Breakdown!A8</f>
        <v>South East</v>
      </c>
      <c r="B11" s="4">
        <f>Table_16_HSHC_Region_Breakdown!B8</f>
        <v>2024</v>
      </c>
      <c r="C11" s="46">
        <f>Table_16_HSHC_Region_Breakdown!C8</f>
        <v>5819.9544625611034</v>
      </c>
      <c r="D11" s="46">
        <f>Table_16_HSHC_Region_Breakdown!D8</f>
        <v>3309.3740220781042</v>
      </c>
      <c r="E11" s="46">
        <f>Table_16_HSHC_Region_Breakdown!E8</f>
        <v>1284.8715707538856</v>
      </c>
      <c r="F11" s="46">
        <f>Table_16_HSHC_Region_Breakdown!F8</f>
        <v>785.90569505742542</v>
      </c>
      <c r="G11" s="46">
        <f>Table_16_HSHC_Region_Breakdown!G8</f>
        <v>439.803174671688</v>
      </c>
      <c r="H11" s="28"/>
    </row>
    <row r="12" spans="1:8" s="4" customFormat="1" x14ac:dyDescent="0.35">
      <c r="A12" s="28" t="str">
        <f>Table_16_HSHC_Region_Breakdown!A9</f>
        <v>South East</v>
      </c>
      <c r="B12" s="4">
        <f>Table_16_HSHC_Region_Breakdown!B9</f>
        <v>2023</v>
      </c>
      <c r="C12" s="46">
        <f>Table_16_HSHC_Region_Breakdown!C9</f>
        <v>5072.738166204198</v>
      </c>
      <c r="D12" s="46">
        <f>Table_16_HSHC_Region_Breakdown!D9</f>
        <v>2669.8187143881651</v>
      </c>
      <c r="E12" s="46">
        <f>Table_16_HSHC_Region_Breakdown!E9</f>
        <v>1372.6113782366488</v>
      </c>
      <c r="F12" s="46">
        <f>Table_16_HSHC_Region_Breakdown!F9</f>
        <v>634.68725130343478</v>
      </c>
      <c r="G12" s="46">
        <f>Table_16_HSHC_Region_Breakdown!G9</f>
        <v>395.62082227594993</v>
      </c>
      <c r="H12" s="28"/>
    </row>
    <row r="13" spans="1:8" s="4" customFormat="1" x14ac:dyDescent="0.35">
      <c r="A13" s="28" t="str">
        <f>Table_16_HSHC_Region_Breakdown!A10</f>
        <v>South East</v>
      </c>
      <c r="B13" s="4">
        <f>Table_16_HSHC_Region_Breakdown!B10</f>
        <v>2022</v>
      </c>
      <c r="C13" s="46">
        <f>Table_16_HSHC_Region_Breakdown!C10</f>
        <v>4300.8401810930873</v>
      </c>
      <c r="D13" s="46">
        <f>Table_16_HSHC_Region_Breakdown!D10</f>
        <v>2246.2213139183377</v>
      </c>
      <c r="E13" s="46">
        <f>Table_16_HSHC_Region_Breakdown!E10</f>
        <v>1211.2267779338924</v>
      </c>
      <c r="F13" s="46">
        <f>Table_16_HSHC_Region_Breakdown!F10</f>
        <v>532.79118945232119</v>
      </c>
      <c r="G13" s="46">
        <f>Table_16_HSHC_Region_Breakdown!G10</f>
        <v>310.60089978853551</v>
      </c>
      <c r="H13" s="28"/>
    </row>
    <row r="14" spans="1:8" s="4" customFormat="1" x14ac:dyDescent="0.35">
      <c r="A14" s="28" t="str">
        <f>Table_16_HSHC_Region_Breakdown!A11</f>
        <v>South West</v>
      </c>
      <c r="B14" s="4">
        <f>Table_16_HSHC_Region_Breakdown!B11</f>
        <v>2024</v>
      </c>
      <c r="C14" s="46">
        <f>Table_16_HSHC_Region_Breakdown!C11</f>
        <v>5096.0030288279513</v>
      </c>
      <c r="D14" s="46">
        <f>Table_16_HSHC_Region_Breakdown!D11</f>
        <v>2943.161399270437</v>
      </c>
      <c r="E14" s="46">
        <f>Table_16_HSHC_Region_Breakdown!E11</f>
        <v>1186.5193117829822</v>
      </c>
      <c r="F14" s="46">
        <f>Table_16_HSHC_Region_Breakdown!F11</f>
        <v>587.45440231729378</v>
      </c>
      <c r="G14" s="46">
        <f>Table_16_HSHC_Region_Breakdown!G11</f>
        <v>378.86791545723884</v>
      </c>
      <c r="H14" s="28"/>
    </row>
    <row r="15" spans="1:8" s="4" customFormat="1" x14ac:dyDescent="0.35">
      <c r="A15" s="28" t="str">
        <f>Table_16_HSHC_Region_Breakdown!A12</f>
        <v>South West</v>
      </c>
      <c r="B15" s="4">
        <f>Table_16_HSHC_Region_Breakdown!B12</f>
        <v>2023</v>
      </c>
      <c r="C15" s="46">
        <f>Table_16_HSHC_Region_Breakdown!C12</f>
        <v>4621.0525672446356</v>
      </c>
      <c r="D15" s="46">
        <f>Table_16_HSHC_Region_Breakdown!D12</f>
        <v>2596.0982526479197</v>
      </c>
      <c r="E15" s="46">
        <f>Table_16_HSHC_Region_Breakdown!E12</f>
        <v>1117.3396732653298</v>
      </c>
      <c r="F15" s="46">
        <f>Table_16_HSHC_Region_Breakdown!F12</f>
        <v>523.60667159681941</v>
      </c>
      <c r="G15" s="46">
        <f>Table_16_HSHC_Region_Breakdown!G12</f>
        <v>384.0079697345663</v>
      </c>
      <c r="H15" s="28"/>
    </row>
    <row r="16" spans="1:8" s="4" customFormat="1" x14ac:dyDescent="0.35">
      <c r="A16" s="28" t="str">
        <f>Table_16_HSHC_Region_Breakdown!A13</f>
        <v>South West</v>
      </c>
      <c r="B16" s="4">
        <f>Table_16_HSHC_Region_Breakdown!B13</f>
        <v>2022</v>
      </c>
      <c r="C16" s="46">
        <f>Table_16_HSHC_Region_Breakdown!C13</f>
        <v>4076.7557782121958</v>
      </c>
      <c r="D16" s="46">
        <f>Table_16_HSHC_Region_Breakdown!D13</f>
        <v>2283.4576872065322</v>
      </c>
      <c r="E16" s="46">
        <f>Table_16_HSHC_Region_Breakdown!E13</f>
        <v>1073.3677375557079</v>
      </c>
      <c r="F16" s="46">
        <f>Table_16_HSHC_Region_Breakdown!F13</f>
        <v>431.3686049946885</v>
      </c>
      <c r="G16" s="46">
        <f>Table_16_HSHC_Region_Breakdown!G13</f>
        <v>288.56174845526715</v>
      </c>
      <c r="H16" s="28"/>
    </row>
    <row r="17" spans="1:8" s="4" customFormat="1" x14ac:dyDescent="0.35">
      <c r="A17" s="28" t="str">
        <f>Table_16_HSHC_Region_Breakdown!A14</f>
        <v>East Midlands</v>
      </c>
      <c r="B17" s="4">
        <f>Table_16_HSHC_Region_Breakdown!B14</f>
        <v>2024</v>
      </c>
      <c r="C17" s="46">
        <f>Table_16_HSHC_Region_Breakdown!C14</f>
        <v>5414.0042598509053</v>
      </c>
      <c r="D17" s="46">
        <f>Table_16_HSHC_Region_Breakdown!D14</f>
        <v>2740.8210355494703</v>
      </c>
      <c r="E17" s="46">
        <f>Table_16_HSHC_Region_Breakdown!E14</f>
        <v>1207.553628480146</v>
      </c>
      <c r="F17" s="46">
        <f>Table_16_HSHC_Region_Breakdown!F14</f>
        <v>652.55591054313095</v>
      </c>
      <c r="G17" s="46">
        <f>Table_16_HSHC_Region_Breakdown!G14</f>
        <v>813.07368527815811</v>
      </c>
      <c r="H17" s="28"/>
    </row>
    <row r="18" spans="1:8" s="4" customFormat="1" x14ac:dyDescent="0.35">
      <c r="A18" s="28" t="str">
        <f>Table_16_HSHC_Region_Breakdown!A15</f>
        <v>East Midlands</v>
      </c>
      <c r="B18" s="4">
        <f>Table_16_HSHC_Region_Breakdown!B15</f>
        <v>2023</v>
      </c>
      <c r="C18" s="46">
        <f>Table_16_HSHC_Region_Breakdown!C15</f>
        <v>4788.5837009819779</v>
      </c>
      <c r="D18" s="46">
        <f>Table_16_HSHC_Region_Breakdown!D15</f>
        <v>2230.9135368015213</v>
      </c>
      <c r="E18" s="46">
        <f>Table_16_HSHC_Region_Breakdown!E15</f>
        <v>1184.9455966258265</v>
      </c>
      <c r="F18" s="46">
        <f>Table_16_HSHC_Region_Breakdown!F15</f>
        <v>576.22294386296301</v>
      </c>
      <c r="G18" s="46">
        <f>Table_16_HSHC_Region_Breakdown!G15</f>
        <v>796.50162369166674</v>
      </c>
      <c r="H18" s="28"/>
    </row>
    <row r="19" spans="1:8" s="4" customFormat="1" x14ac:dyDescent="0.35">
      <c r="A19" s="28" t="str">
        <f>Table_16_HSHC_Region_Breakdown!A16</f>
        <v>East Midlands</v>
      </c>
      <c r="B19" s="4">
        <f>Table_16_HSHC_Region_Breakdown!B16</f>
        <v>2022</v>
      </c>
      <c r="C19" s="46">
        <f>Table_16_HSHC_Region_Breakdown!C16</f>
        <v>4240.8224357964391</v>
      </c>
      <c r="D19" s="46">
        <f>Table_16_HSHC_Region_Breakdown!D16</f>
        <v>1850.7037445512315</v>
      </c>
      <c r="E19" s="46">
        <f>Table_16_HSHC_Region_Breakdown!E16</f>
        <v>1088.8477495929835</v>
      </c>
      <c r="F19" s="46">
        <f>Table_16_HSHC_Region_Breakdown!F16</f>
        <v>527.32261961031463</v>
      </c>
      <c r="G19" s="46">
        <f>Table_16_HSHC_Region_Breakdown!G16</f>
        <v>773.94832204190959</v>
      </c>
      <c r="H19" s="28"/>
    </row>
    <row r="20" spans="1:8" s="4" customFormat="1" x14ac:dyDescent="0.35">
      <c r="A20" s="28" t="str">
        <f>Table_16_HSHC_Region_Breakdown!A17</f>
        <v>West Midlands</v>
      </c>
      <c r="B20" s="4">
        <f>Table_16_HSHC_Region_Breakdown!B17</f>
        <v>2024</v>
      </c>
      <c r="C20" s="46">
        <f>Table_16_HSHC_Region_Breakdown!C17</f>
        <v>4878.3633041221228</v>
      </c>
      <c r="D20" s="46">
        <f>Table_16_HSHC_Region_Breakdown!D17</f>
        <v>2863.4755697922228</v>
      </c>
      <c r="E20" s="46">
        <f>Table_16_HSHC_Region_Breakdown!E17</f>
        <v>960.97069764009882</v>
      </c>
      <c r="F20" s="46">
        <f>Table_16_HSHC_Region_Breakdown!F17</f>
        <v>760.84135230976904</v>
      </c>
      <c r="G20" s="46">
        <f>Table_16_HSHC_Region_Breakdown!G17</f>
        <v>293.07568438003221</v>
      </c>
      <c r="H20" s="28"/>
    </row>
    <row r="21" spans="1:8" s="4" customFormat="1" x14ac:dyDescent="0.35">
      <c r="A21" s="28" t="str">
        <f>Table_16_HSHC_Region_Breakdown!A18</f>
        <v>West Midlands</v>
      </c>
      <c r="B21" s="4">
        <f>Table_16_HSHC_Region_Breakdown!B18</f>
        <v>2023</v>
      </c>
      <c r="C21" s="46">
        <f>Table_16_HSHC_Region_Breakdown!C18</f>
        <v>4310.3516474822991</v>
      </c>
      <c r="D21" s="46">
        <f>Table_16_HSHC_Region_Breakdown!D18</f>
        <v>2393.5674133846674</v>
      </c>
      <c r="E21" s="46">
        <f>Table_16_HSHC_Region_Breakdown!E18</f>
        <v>933.48979690500994</v>
      </c>
      <c r="F21" s="46">
        <f>Table_16_HSHC_Region_Breakdown!F18</f>
        <v>701.6072676450035</v>
      </c>
      <c r="G21" s="46">
        <f>Table_16_HSHC_Region_Breakdown!G18</f>
        <v>281.68716954761811</v>
      </c>
      <c r="H21" s="28"/>
    </row>
    <row r="22" spans="1:8" s="4" customFormat="1" x14ac:dyDescent="0.35">
      <c r="A22" s="28" t="str">
        <f>Table_16_HSHC_Region_Breakdown!A19</f>
        <v>West Midlands</v>
      </c>
      <c r="B22" s="4">
        <f>Table_16_HSHC_Region_Breakdown!B19</f>
        <v>2022</v>
      </c>
      <c r="C22" s="46">
        <f>Table_16_HSHC_Region_Breakdown!C19</f>
        <v>3831.1595447627342</v>
      </c>
      <c r="D22" s="46">
        <f>Table_16_HSHC_Region_Breakdown!D19</f>
        <v>2014.4408802745165</v>
      </c>
      <c r="E22" s="46">
        <f>Table_16_HSHC_Region_Breakdown!E19</f>
        <v>875.98819163427618</v>
      </c>
      <c r="F22" s="46">
        <f>Table_16_HSHC_Region_Breakdown!F19</f>
        <v>635.38275323471726</v>
      </c>
      <c r="G22" s="46">
        <f>Table_16_HSHC_Region_Breakdown!G19</f>
        <v>305.34771961922416</v>
      </c>
      <c r="H22" s="28"/>
    </row>
    <row r="23" spans="1:8" s="4" customFormat="1" x14ac:dyDescent="0.35">
      <c r="A23" s="28" t="str">
        <f>Table_16_HSHC_Region_Breakdown!A20</f>
        <v>East of England</v>
      </c>
      <c r="B23" s="4">
        <f>Table_16_HSHC_Region_Breakdown!B20</f>
        <v>2024</v>
      </c>
      <c r="C23" s="46">
        <f>Table_16_HSHC_Region_Breakdown!C20</f>
        <v>4963.0707470395055</v>
      </c>
      <c r="D23" s="46">
        <f>Table_16_HSHC_Region_Breakdown!D20</f>
        <v>2658.6876628343675</v>
      </c>
      <c r="E23" s="46">
        <f>Table_16_HSHC_Region_Breakdown!E20</f>
        <v>1295.0141770142575</v>
      </c>
      <c r="F23" s="46">
        <f>Table_16_HSHC_Region_Breakdown!F20</f>
        <v>510.6370741863314</v>
      </c>
      <c r="G23" s="46">
        <f>Table_16_HSHC_Region_Breakdown!G20</f>
        <v>498.73183300454929</v>
      </c>
      <c r="H23" s="28"/>
    </row>
    <row r="24" spans="1:8" s="4" customFormat="1" x14ac:dyDescent="0.35">
      <c r="A24" s="28" t="str">
        <f>Table_16_HSHC_Region_Breakdown!A21</f>
        <v>East of England</v>
      </c>
      <c r="B24" s="4">
        <f>Table_16_HSHC_Region_Breakdown!B21</f>
        <v>2023</v>
      </c>
      <c r="C24" s="46">
        <f>Table_16_HSHC_Region_Breakdown!C21</f>
        <v>4611.0160069180947</v>
      </c>
      <c r="D24" s="46">
        <f>Table_16_HSHC_Region_Breakdown!D21</f>
        <v>2458.5590832347975</v>
      </c>
      <c r="E24" s="46">
        <f>Table_16_HSHC_Region_Breakdown!E21</f>
        <v>1156.3512933189795</v>
      </c>
      <c r="F24" s="46">
        <f>Table_16_HSHC_Region_Breakdown!F21</f>
        <v>466.13604409697098</v>
      </c>
      <c r="G24" s="46">
        <f>Table_16_HSHC_Region_Breakdown!G21</f>
        <v>529.9695862673467</v>
      </c>
      <c r="H24" s="28"/>
    </row>
    <row r="25" spans="1:8" s="4" customFormat="1" x14ac:dyDescent="0.35">
      <c r="A25" s="28" t="str">
        <f>Table_16_HSHC_Region_Breakdown!A22</f>
        <v>East of England</v>
      </c>
      <c r="B25" s="4">
        <f>Table_16_HSHC_Region_Breakdown!B22</f>
        <v>2022</v>
      </c>
      <c r="C25" s="46">
        <f>Table_16_HSHC_Region_Breakdown!C22</f>
        <v>4157.0948282602285</v>
      </c>
      <c r="D25" s="46">
        <f>Table_16_HSHC_Region_Breakdown!D22</f>
        <v>2145.6254623531745</v>
      </c>
      <c r="E25" s="46">
        <f>Table_16_HSHC_Region_Breakdown!E22</f>
        <v>1101.4741172437436</v>
      </c>
      <c r="F25" s="46">
        <f>Table_16_HSHC_Region_Breakdown!F22</f>
        <v>379.81824633575712</v>
      </c>
      <c r="G25" s="46">
        <f>Table_16_HSHC_Region_Breakdown!G22</f>
        <v>530.17700232755351</v>
      </c>
      <c r="H25" s="28"/>
    </row>
    <row r="26" spans="1:8" s="4" customFormat="1" x14ac:dyDescent="0.35">
      <c r="A26" s="28" t="str">
        <f>Table_16_HSHC_Region_Breakdown!A23</f>
        <v>North East</v>
      </c>
      <c r="B26" s="4">
        <f>Table_16_HSHC_Region_Breakdown!B23</f>
        <v>2024</v>
      </c>
      <c r="C26" s="46">
        <f>Table_16_HSHC_Region_Breakdown!C23</f>
        <v>4366.1711090541585</v>
      </c>
      <c r="D26" s="46">
        <f>Table_16_HSHC_Region_Breakdown!D23</f>
        <v>2893.9620051507768</v>
      </c>
      <c r="E26" s="46">
        <f>Table_16_HSHC_Region_Breakdown!E23</f>
        <v>895.35989320638998</v>
      </c>
      <c r="F26" s="46">
        <f>Table_16_HSHC_Region_Breakdown!F23</f>
        <v>358.57717664393522</v>
      </c>
      <c r="G26" s="46">
        <f>Table_16_HSHC_Region_Breakdown!G23</f>
        <v>218.27203405305679</v>
      </c>
      <c r="H26" s="28"/>
    </row>
    <row r="27" spans="1:8" s="4" customFormat="1" x14ac:dyDescent="0.35">
      <c r="A27" s="28" t="str">
        <f>Table_16_HSHC_Region_Breakdown!A24</f>
        <v>North East</v>
      </c>
      <c r="B27" s="4">
        <f>Table_16_HSHC_Region_Breakdown!B24</f>
        <v>2023</v>
      </c>
      <c r="C27" s="46">
        <f>Table_16_HSHC_Region_Breakdown!C24</f>
        <v>4064.6844791660028</v>
      </c>
      <c r="D27" s="46">
        <f>Table_16_HSHC_Region_Breakdown!D24</f>
        <v>2637.9682790525771</v>
      </c>
      <c r="E27" s="46">
        <f>Table_16_HSHC_Region_Breakdown!E24</f>
        <v>902.07161109022434</v>
      </c>
      <c r="F27" s="46">
        <f>Table_16_HSHC_Region_Breakdown!F24</f>
        <v>311.75484767190676</v>
      </c>
      <c r="G27" s="46">
        <f>Table_16_HSHC_Region_Breakdown!G24</f>
        <v>212.88974135129453</v>
      </c>
      <c r="H27" s="28"/>
    </row>
    <row r="28" spans="1:8" s="4" customFormat="1" x14ac:dyDescent="0.35">
      <c r="A28" s="28" t="str">
        <f>Table_16_HSHC_Region_Breakdown!A25</f>
        <v>North East</v>
      </c>
      <c r="B28" s="4">
        <f>Table_16_HSHC_Region_Breakdown!B25</f>
        <v>2022</v>
      </c>
      <c r="C28" s="46">
        <f>Table_16_HSHC_Region_Breakdown!C25</f>
        <v>3641.4745351657234</v>
      </c>
      <c r="D28" s="46">
        <f>Table_16_HSHC_Region_Breakdown!D25</f>
        <v>2266.9037995149556</v>
      </c>
      <c r="E28" s="46">
        <f>Table_16_HSHC_Region_Breakdown!E25</f>
        <v>876.57235246564267</v>
      </c>
      <c r="F28" s="46">
        <f>Table_16_HSHC_Region_Breakdown!F25</f>
        <v>292.52061438965239</v>
      </c>
      <c r="G28" s="46">
        <f>Table_16_HSHC_Region_Breakdown!G25</f>
        <v>205.47776879547291</v>
      </c>
      <c r="H28" s="28"/>
    </row>
    <row r="29" spans="1:8" s="4" customFormat="1" x14ac:dyDescent="0.35">
      <c r="A29" s="28" t="str">
        <f>Table_16_HSHC_Region_Breakdown!A26</f>
        <v>North West</v>
      </c>
      <c r="B29" s="4">
        <f>Table_16_HSHC_Region_Breakdown!B26</f>
        <v>2024</v>
      </c>
      <c r="C29" s="46">
        <f>Table_16_HSHC_Region_Breakdown!C26</f>
        <v>5303.9969214876455</v>
      </c>
      <c r="D29" s="46">
        <f>Table_16_HSHC_Region_Breakdown!D26</f>
        <v>2888.6488088256174</v>
      </c>
      <c r="E29" s="46">
        <f>Table_16_HSHC_Region_Breakdown!E26</f>
        <v>1236.2573027210674</v>
      </c>
      <c r="F29" s="46">
        <f>Table_16_HSHC_Region_Breakdown!F26</f>
        <v>787.99627121364585</v>
      </c>
      <c r="G29" s="46">
        <f>Table_16_HSHC_Region_Breakdown!G26</f>
        <v>391.09453872731501</v>
      </c>
      <c r="H29" s="28"/>
    </row>
    <row r="30" spans="1:8" s="4" customFormat="1" x14ac:dyDescent="0.35">
      <c r="A30" s="28" t="str">
        <f>Table_16_HSHC_Region_Breakdown!A27</f>
        <v>North West</v>
      </c>
      <c r="B30" s="4">
        <f>Table_16_HSHC_Region_Breakdown!B27</f>
        <v>2023</v>
      </c>
      <c r="C30" s="46">
        <f>Table_16_HSHC_Region_Breakdown!C27</f>
        <v>4930.7437693895436</v>
      </c>
      <c r="D30" s="46">
        <f>Table_16_HSHC_Region_Breakdown!D27</f>
        <v>2596.4420836673075</v>
      </c>
      <c r="E30" s="46">
        <f>Table_16_HSHC_Region_Breakdown!E27</f>
        <v>1206.1448500126669</v>
      </c>
      <c r="F30" s="46">
        <f>Table_16_HSHC_Region_Breakdown!F27</f>
        <v>706.72420022675647</v>
      </c>
      <c r="G30" s="46">
        <f>Table_16_HSHC_Region_Breakdown!G27</f>
        <v>421.4326354828126</v>
      </c>
      <c r="H30" s="28"/>
    </row>
    <row r="31" spans="1:8" s="4" customFormat="1" x14ac:dyDescent="0.35">
      <c r="A31" s="28" t="str">
        <f>Table_16_HSHC_Region_Breakdown!A28</f>
        <v>North West</v>
      </c>
      <c r="B31" s="4">
        <f>Table_16_HSHC_Region_Breakdown!B28</f>
        <v>2022</v>
      </c>
      <c r="C31" s="46">
        <f>Table_16_HSHC_Region_Breakdown!C28</f>
        <v>4132.4274999164745</v>
      </c>
      <c r="D31" s="46">
        <f>Table_16_HSHC_Region_Breakdown!D28</f>
        <v>2172.6429120310045</v>
      </c>
      <c r="E31" s="46">
        <f>Table_16_HSHC_Region_Breakdown!E28</f>
        <v>1048.4029935518358</v>
      </c>
      <c r="F31" s="46">
        <f>Table_16_HSHC_Region_Breakdown!F28</f>
        <v>589.64159232902341</v>
      </c>
      <c r="G31" s="46">
        <f>Table_16_HSHC_Region_Breakdown!G28</f>
        <v>321.74000200461063</v>
      </c>
      <c r="H31" s="28"/>
    </row>
    <row r="32" spans="1:8" s="4" customFormat="1" x14ac:dyDescent="0.35">
      <c r="A32" s="28" t="str">
        <f>Table_16_HSHC_Region_Breakdown!A29</f>
        <v>Yorkshire &amp; the Humber</v>
      </c>
      <c r="B32" s="4">
        <f>Table_16_HSHC_Region_Breakdown!B29</f>
        <v>2024</v>
      </c>
      <c r="C32" s="46">
        <f>Table_16_HSHC_Region_Breakdown!C29</f>
        <v>5064.7381133287618</v>
      </c>
      <c r="D32" s="46">
        <f>Table_16_HSHC_Region_Breakdown!D29</f>
        <v>2880.030639412415</v>
      </c>
      <c r="E32" s="46">
        <f>Table_16_HSHC_Region_Breakdown!E29</f>
        <v>1323.0295954485648</v>
      </c>
      <c r="F32" s="46">
        <f>Table_16_HSHC_Region_Breakdown!F29</f>
        <v>414.91694618953193</v>
      </c>
      <c r="G32" s="46">
        <f>Table_16_HSHC_Region_Breakdown!G29</f>
        <v>446.76093227825032</v>
      </c>
      <c r="H32" s="28"/>
    </row>
    <row r="33" spans="1:8" s="4" customFormat="1" x14ac:dyDescent="0.35">
      <c r="A33" s="28" t="str">
        <f>Table_16_HSHC_Region_Breakdown!A30</f>
        <v>Yorkshire &amp; the Humber</v>
      </c>
      <c r="B33" s="4">
        <f>Table_16_HSHC_Region_Breakdown!B30</f>
        <v>2023</v>
      </c>
      <c r="C33" s="46">
        <f>Table_16_HSHC_Region_Breakdown!C30</f>
        <v>4548.1350314136453</v>
      </c>
      <c r="D33" s="46">
        <f>Table_16_HSHC_Region_Breakdown!D30</f>
        <v>2379.0936989961497</v>
      </c>
      <c r="E33" s="46">
        <f>Table_16_HSHC_Region_Breakdown!E30</f>
        <v>1331.5352670947577</v>
      </c>
      <c r="F33" s="46">
        <f>Table_16_HSHC_Region_Breakdown!F30</f>
        <v>365.60190057281852</v>
      </c>
      <c r="G33" s="46">
        <f>Table_16_HSHC_Region_Breakdown!G30</f>
        <v>471.90416474991963</v>
      </c>
      <c r="H33" s="28"/>
    </row>
    <row r="34" spans="1:8" s="4" customFormat="1" x14ac:dyDescent="0.35">
      <c r="A34" s="28" t="str">
        <f>Table_16_HSHC_Region_Breakdown!A31</f>
        <v>Yorkshire &amp; the Humber</v>
      </c>
      <c r="B34" s="4">
        <f>Table_16_HSHC_Region_Breakdown!B31</f>
        <v>2022</v>
      </c>
      <c r="C34" s="46">
        <f>Table_16_HSHC_Region_Breakdown!C31</f>
        <v>4044.9683639650498</v>
      </c>
      <c r="D34" s="46">
        <f>Table_16_HSHC_Region_Breakdown!D31</f>
        <v>1868.1706337250175</v>
      </c>
      <c r="E34" s="46">
        <f>Table_16_HSHC_Region_Breakdown!E31</f>
        <v>1321.0429848347896</v>
      </c>
      <c r="F34" s="46">
        <f>Table_16_HSHC_Region_Breakdown!F31</f>
        <v>371.92427437983326</v>
      </c>
      <c r="G34" s="46">
        <f>Table_16_HSHC_Region_Breakdown!G31</f>
        <v>483.83047102540928</v>
      </c>
      <c r="H34" s="28"/>
    </row>
    <row r="35" spans="1:8" s="4" customFormat="1" x14ac:dyDescent="0.35">
      <c r="A35" s="28" t="str">
        <f>Table_16_HSHC_Region_Breakdown!A32</f>
        <v>England</v>
      </c>
      <c r="B35" s="4">
        <f>Table_16_HSHC_Region_Breakdown!B32</f>
        <v>2024</v>
      </c>
      <c r="C35" s="46">
        <f>Table_16_HSHC_Region_Breakdown!C32</f>
        <v>5759.4587060554068</v>
      </c>
      <c r="D35" s="46">
        <f>Table_16_HSHC_Region_Breakdown!D32</f>
        <v>3046.1798826012364</v>
      </c>
      <c r="E35" s="46">
        <f>Table_16_HSHC_Region_Breakdown!E32</f>
        <v>1274.4550634125724</v>
      </c>
      <c r="F35" s="46">
        <f>Table_16_HSHC_Region_Breakdown!F32</f>
        <v>892.31124297539964</v>
      </c>
      <c r="G35" s="46">
        <f>Table_16_HSHC_Region_Breakdown!G32</f>
        <v>546.51251706619882</v>
      </c>
      <c r="H35" s="28"/>
    </row>
    <row r="36" spans="1:8" s="4" customFormat="1" x14ac:dyDescent="0.35">
      <c r="A36" s="28" t="str">
        <f>Table_16_HSHC_Region_Breakdown!A33</f>
        <v>England</v>
      </c>
      <c r="B36" s="4">
        <f>Table_16_HSHC_Region_Breakdown!B33</f>
        <v>2023</v>
      </c>
      <c r="C36" s="46">
        <f>Table_16_HSHC_Region_Breakdown!C33</f>
        <v>5251.1288934283921</v>
      </c>
      <c r="D36" s="46">
        <f>Table_16_HSHC_Region_Breakdown!D33</f>
        <v>2711.1667324910154</v>
      </c>
      <c r="E36" s="46">
        <f>Table_16_HSHC_Region_Breakdown!E33</f>
        <v>1201.0661440002918</v>
      </c>
      <c r="F36" s="46">
        <f>Table_16_HSHC_Region_Breakdown!F33</f>
        <v>795.29586232586064</v>
      </c>
      <c r="G36" s="46">
        <f>Table_16_HSHC_Region_Breakdown!G33</f>
        <v>543.60015461122362</v>
      </c>
      <c r="H36" s="28"/>
    </row>
    <row r="37" spans="1:8" s="4" customFormat="1" x14ac:dyDescent="0.35">
      <c r="A37" s="28" t="str">
        <f>Table_16_HSHC_Region_Breakdown!A34</f>
        <v>England</v>
      </c>
      <c r="B37" s="4">
        <f>Table_16_HSHC_Region_Breakdown!B34</f>
        <v>2022</v>
      </c>
      <c r="C37" s="46">
        <f>Table_16_HSHC_Region_Breakdown!C34</f>
        <v>4598.5946089432491</v>
      </c>
      <c r="D37" s="46">
        <f>Table_16_HSHC_Region_Breakdown!D34</f>
        <v>2302.3942816496765</v>
      </c>
      <c r="E37" s="46">
        <f>Table_16_HSHC_Region_Breakdown!E34</f>
        <v>1104.0336673283941</v>
      </c>
      <c r="F37" s="46">
        <f>Table_16_HSHC_Region_Breakdown!F34</f>
        <v>701.29106248005121</v>
      </c>
      <c r="G37" s="46">
        <f>Table_16_HSHC_Region_Breakdown!G34</f>
        <v>490.87559748512712</v>
      </c>
      <c r="H37" s="28"/>
    </row>
  </sheetData>
  <hyperlinks>
    <hyperlink ref="A3" location="Contents!A1" display="Go back to contents" xr:uid="{144981DD-1082-4A31-860F-DB7132879E0A}"/>
  </hyperlinks>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C1E8D-C108-48E0-9479-63B6FA559972}">
  <dimension ref="A1:N19"/>
  <sheetViews>
    <sheetView workbookViewId="0">
      <selection activeCell="B33" sqref="B33"/>
    </sheetView>
  </sheetViews>
  <sheetFormatPr defaultColWidth="12" defaultRowHeight="14.5" x14ac:dyDescent="0.35"/>
  <cols>
    <col min="1" max="1" width="36" customWidth="1"/>
    <col min="7" max="7" width="12.81640625" customWidth="1"/>
    <col min="8" max="8" width="14.7265625" customWidth="1"/>
    <col min="9" max="9" width="15.54296875" customWidth="1"/>
    <col min="10" max="10" width="16" customWidth="1"/>
    <col min="11" max="11" width="12.7265625" customWidth="1"/>
    <col min="13" max="13" width="23.36328125" customWidth="1"/>
  </cols>
  <sheetData>
    <row r="1" spans="1:14" ht="18" x14ac:dyDescent="0.4">
      <c r="A1" s="30" t="str">
        <f>Contents!A18</f>
        <v>Table 16: Summary of sector trends (2022 - 2024) by region (medians)</v>
      </c>
    </row>
    <row r="2" spans="1:14" x14ac:dyDescent="0.35">
      <c r="A2" s="50" t="s">
        <v>371</v>
      </c>
    </row>
    <row r="3" spans="1:14" x14ac:dyDescent="0.35">
      <c r="A3" s="31" t="s">
        <v>314</v>
      </c>
    </row>
    <row r="4" spans="1:14" s="28" customFormat="1" x14ac:dyDescent="0.35">
      <c r="A4" s="28" t="s">
        <v>20</v>
      </c>
      <c r="B4" s="28" t="s">
        <v>21</v>
      </c>
      <c r="C4" s="28" t="s">
        <v>67</v>
      </c>
      <c r="D4" s="28" t="s">
        <v>42</v>
      </c>
      <c r="E4" s="28" t="s">
        <v>52</v>
      </c>
      <c r="F4" s="28" t="s">
        <v>54</v>
      </c>
      <c r="G4" s="28" t="s">
        <v>56</v>
      </c>
      <c r="H4" s="28" t="s">
        <v>58</v>
      </c>
      <c r="I4" s="28" t="s">
        <v>60</v>
      </c>
      <c r="J4" s="28" t="s">
        <v>62</v>
      </c>
      <c r="K4" s="28" t="s">
        <v>65</v>
      </c>
      <c r="L4" s="28" t="s">
        <v>64</v>
      </c>
      <c r="M4" s="28" t="s">
        <v>66</v>
      </c>
    </row>
    <row r="5" spans="1:14" x14ac:dyDescent="0.35">
      <c r="A5" s="28" t="str">
        <f>Table_9_Summary_region_3y!A2</f>
        <v>Reinvestment (%)</v>
      </c>
      <c r="B5" s="4">
        <f>Table_9_Summary_region_3y!B2</f>
        <v>2024</v>
      </c>
      <c r="C5" s="43">
        <f>Table_9_Summary_region_3y!C2</f>
        <v>7.6505322742245183E-2</v>
      </c>
      <c r="D5" s="43">
        <f>Table_9_Summary_region_3y!D2</f>
        <v>5.0008337631414643E-2</v>
      </c>
      <c r="E5" s="43">
        <f>Table_9_Summary_region_3y!E2</f>
        <v>7.5263852869370262E-2</v>
      </c>
      <c r="F5" s="43">
        <f>Table_9_Summary_region_3y!F2</f>
        <v>7.0056025214222384E-2</v>
      </c>
      <c r="G5" s="43">
        <f>Table_9_Summary_region_3y!G2</f>
        <v>7.6331049809265389E-2</v>
      </c>
      <c r="H5" s="43">
        <f>Table_9_Summary_region_3y!H2</f>
        <v>9.6041910837394356E-2</v>
      </c>
      <c r="I5" s="43">
        <f>Table_9_Summary_region_3y!I2</f>
        <v>8.6209225113085486E-2</v>
      </c>
      <c r="J5" s="43">
        <f>Table_9_Summary_region_3y!J2</f>
        <v>9.8350992210576874E-2</v>
      </c>
      <c r="K5" s="43">
        <f>Table_9_Summary_region_3y!K2</f>
        <v>9.6275344460565265E-2</v>
      </c>
      <c r="L5" s="43">
        <f>Table_9_Summary_region_3y!L2</f>
        <v>0.10278996475049262</v>
      </c>
      <c r="M5" s="43">
        <f>Table_9_Summary_region_3y!M2</f>
        <v>6.7161498151804402E-2</v>
      </c>
      <c r="N5" s="28"/>
    </row>
    <row r="6" spans="1:14" x14ac:dyDescent="0.35">
      <c r="A6" s="28" t="str">
        <f>Table_9_Summary_region_3y!A3</f>
        <v>Reinvestment (%)</v>
      </c>
      <c r="B6" s="4">
        <f>Table_9_Summary_region_3y!B3</f>
        <v>2023</v>
      </c>
      <c r="C6" s="43">
        <f>Table_9_Summary_region_3y!C3</f>
        <v>6.7325251006994574E-2</v>
      </c>
      <c r="D6" s="43">
        <f>Table_9_Summary_region_3y!D3</f>
        <v>4.8028727298745244E-2</v>
      </c>
      <c r="E6" s="43">
        <f>Table_9_Summary_region_3y!E3</f>
        <v>5.9697279518802819E-2</v>
      </c>
      <c r="F6" s="43">
        <f>Table_9_Summary_region_3y!F3</f>
        <v>7.3430467473334315E-2</v>
      </c>
      <c r="G6" s="43">
        <f>Table_9_Summary_region_3y!G3</f>
        <v>5.89976110959246E-2</v>
      </c>
      <c r="H6" s="43">
        <f>Table_9_Summary_region_3y!H3</f>
        <v>7.3901762573565927E-2</v>
      </c>
      <c r="I6" s="43">
        <f>Table_9_Summary_region_3y!I3</f>
        <v>7.0520334875625396E-2</v>
      </c>
      <c r="J6" s="43">
        <f>Table_9_Summary_region_3y!J3</f>
        <v>7.0709150950859681E-2</v>
      </c>
      <c r="K6" s="43">
        <f>Table_9_Summary_region_3y!K3</f>
        <v>7.6792831174148951E-2</v>
      </c>
      <c r="L6" s="43">
        <f>Table_9_Summary_region_3y!L3</f>
        <v>7.9958799757523402E-2</v>
      </c>
      <c r="M6" s="43">
        <f>Table_9_Summary_region_3y!M3</f>
        <v>5.450266353968302E-2</v>
      </c>
      <c r="N6" s="28"/>
    </row>
    <row r="7" spans="1:14" x14ac:dyDescent="0.35">
      <c r="A7" s="28" t="str">
        <f>Table_9_Summary_region_3y!A4</f>
        <v>Reinvestment (%)</v>
      </c>
      <c r="B7" s="4">
        <f>Table_9_Summary_region_3y!B4</f>
        <v>2022</v>
      </c>
      <c r="C7" s="43">
        <f>Table_9_Summary_region_3y!C4</f>
        <v>6.4921002579891904E-2</v>
      </c>
      <c r="D7" s="43">
        <f>Table_9_Summary_region_3y!D4</f>
        <v>5.3489119309095876E-2</v>
      </c>
      <c r="E7" s="43">
        <f>Table_9_Summary_region_3y!E4</f>
        <v>5.8553630846245097E-2</v>
      </c>
      <c r="F7" s="43">
        <f>Table_9_Summary_region_3y!F4</f>
        <v>5.4366491652369633E-2</v>
      </c>
      <c r="G7" s="43">
        <f>Table_9_Summary_region_3y!G4</f>
        <v>6.776169747525973E-2</v>
      </c>
      <c r="H7" s="43">
        <f>Table_9_Summary_region_3y!H4</f>
        <v>7.9144738512259991E-2</v>
      </c>
      <c r="I7" s="43">
        <f>Table_9_Summary_region_3y!I4</f>
        <v>7.0353839782818756E-2</v>
      </c>
      <c r="J7" s="43">
        <f>Table_9_Summary_region_3y!J4</f>
        <v>6.981424608539219E-2</v>
      </c>
      <c r="K7" s="43">
        <f>Table_9_Summary_region_3y!K4</f>
        <v>7.9298658603155006E-2</v>
      </c>
      <c r="L7" s="43">
        <f>Table_9_Summary_region_3y!L4</f>
        <v>6.8584539762752708E-2</v>
      </c>
      <c r="M7" s="43">
        <f>Table_9_Summary_region_3y!M4</f>
        <v>6.6877310439094284E-2</v>
      </c>
      <c r="N7" s="28"/>
    </row>
    <row r="8" spans="1:14" x14ac:dyDescent="0.35">
      <c r="A8" s="28" t="str">
        <f>Table_9_Summary_region_3y!A5</f>
        <v>New supply (Social) (%)</v>
      </c>
      <c r="B8" s="4">
        <f>Table_9_Summary_region_3y!B5</f>
        <v>2024</v>
      </c>
      <c r="C8" s="43">
        <f>Table_9_Summary_region_3y!C5</f>
        <v>1.4278187565858799E-2</v>
      </c>
      <c r="D8" s="43">
        <f>Table_9_Summary_region_3y!D5</f>
        <v>6.0470324748040311E-3</v>
      </c>
      <c r="E8" s="43">
        <f>Table_9_Summary_region_3y!E5</f>
        <v>1.5457586922457968E-2</v>
      </c>
      <c r="F8" s="43">
        <f>Table_9_Summary_region_3y!F5</f>
        <v>2.0661597972522341E-2</v>
      </c>
      <c r="G8" s="43">
        <f>Table_9_Summary_region_3y!G5</f>
        <v>2.043250531556293E-2</v>
      </c>
      <c r="H8" s="43">
        <f>Table_9_Summary_region_3y!H5</f>
        <v>1.9155542054460916E-2</v>
      </c>
      <c r="I8" s="43">
        <f>Table_9_Summary_region_3y!I5</f>
        <v>1.3818046925716405E-2</v>
      </c>
      <c r="J8" s="43">
        <f>Table_9_Summary_region_3y!J5</f>
        <v>1.9341176466428273E-2</v>
      </c>
      <c r="K8" s="43">
        <f>Table_9_Summary_region_3y!K5</f>
        <v>1.1970709497481915E-2</v>
      </c>
      <c r="L8" s="43">
        <f>Table_9_Summary_region_3y!L5</f>
        <v>1.3254708050403347E-2</v>
      </c>
      <c r="M8" s="43">
        <f>Table_9_Summary_region_3y!M5</f>
        <v>1.0574018126888218E-2</v>
      </c>
      <c r="N8" s="28"/>
    </row>
    <row r="9" spans="1:14" x14ac:dyDescent="0.35">
      <c r="A9" s="28" t="str">
        <f>Table_9_Summary_region_3y!A6</f>
        <v>New supply (Social) (%)</v>
      </c>
      <c r="B9" s="4">
        <f>Table_9_Summary_region_3y!B6</f>
        <v>2023</v>
      </c>
      <c r="C9" s="43">
        <f>Table_9_Summary_region_3y!C6</f>
        <v>1.2784126424634118E-2</v>
      </c>
      <c r="D9" s="43">
        <f>Table_9_Summary_region_3y!D6</f>
        <v>7.0390430313816647E-3</v>
      </c>
      <c r="E9" s="43">
        <f>Table_9_Summary_region_3y!E6</f>
        <v>1.2509069801189958E-2</v>
      </c>
      <c r="F9" s="43">
        <f>Table_9_Summary_region_3y!F6</f>
        <v>2.255977629895084E-2</v>
      </c>
      <c r="G9" s="43">
        <f>Table_9_Summary_region_3y!G6</f>
        <v>1.2204424103737604E-2</v>
      </c>
      <c r="H9" s="43">
        <f>Table_9_Summary_region_3y!H6</f>
        <v>1.8841740373149823E-2</v>
      </c>
      <c r="I9" s="43">
        <f>Table_9_Summary_region_3y!I6</f>
        <v>1.3444598980064905E-2</v>
      </c>
      <c r="J9" s="43">
        <f>Table_9_Summary_region_3y!J6</f>
        <v>1.6848454229837165E-2</v>
      </c>
      <c r="K9" s="43">
        <f>Table_9_Summary_region_3y!K6</f>
        <v>1.1502889138410638E-2</v>
      </c>
      <c r="L9" s="43">
        <f>Table_9_Summary_region_3y!L6</f>
        <v>1.1334595004987388E-2</v>
      </c>
      <c r="M9" s="43">
        <f>Table_9_Summary_region_3y!M6</f>
        <v>9.35285781766651E-3</v>
      </c>
      <c r="N9" s="28"/>
    </row>
    <row r="10" spans="1:14" x14ac:dyDescent="0.35">
      <c r="A10" s="28" t="str">
        <f>Table_9_Summary_region_3y!A7</f>
        <v>New supply (Social) (%)</v>
      </c>
      <c r="B10" s="4">
        <f>Table_9_Summary_region_3y!B7</f>
        <v>2022</v>
      </c>
      <c r="C10" s="43">
        <f>Table_9_Summary_region_3y!C7</f>
        <v>1.4225816112608564E-2</v>
      </c>
      <c r="D10" s="43">
        <f>Table_9_Summary_region_3y!D7</f>
        <v>9.5392514730098452E-3</v>
      </c>
      <c r="E10" s="43">
        <f>Table_9_Summary_region_3y!E7</f>
        <v>1.3372335553834063E-2</v>
      </c>
      <c r="F10" s="43">
        <f>Table_9_Summary_region_3y!F7</f>
        <v>1.8740841816983992E-2</v>
      </c>
      <c r="G10" s="43">
        <f>Table_9_Summary_region_3y!G7</f>
        <v>1.8853884903241226E-2</v>
      </c>
      <c r="H10" s="43">
        <f>Table_9_Summary_region_3y!H7</f>
        <v>2.1370727128976509E-2</v>
      </c>
      <c r="I10" s="43">
        <f>Table_9_Summary_region_3y!I7</f>
        <v>1.5735266069044442E-2</v>
      </c>
      <c r="J10" s="43">
        <f>Table_9_Summary_region_3y!J7</f>
        <v>2.1424763558150928E-2</v>
      </c>
      <c r="K10" s="43">
        <f>Table_9_Summary_region_3y!K7</f>
        <v>8.6135723912188385E-3</v>
      </c>
      <c r="L10" s="43">
        <f>Table_9_Summary_region_3y!L7</f>
        <v>1.1009616672225241E-2</v>
      </c>
      <c r="M10" s="43">
        <f>Table_9_Summary_region_3y!M7</f>
        <v>1.0702088299660899E-2</v>
      </c>
      <c r="N10" s="28"/>
    </row>
    <row r="11" spans="1:14" x14ac:dyDescent="0.35">
      <c r="A11" s="28" t="str">
        <f>Table_9_Summary_region_3y!A8</f>
        <v>Headline Social Housing CPU (£)</v>
      </c>
      <c r="B11" s="4">
        <f>Table_9_Summary_region_3y!B8</f>
        <v>2024</v>
      </c>
      <c r="C11" s="44">
        <f>Table_9_Summary_region_3y!C8</f>
        <v>5135.5991999999997</v>
      </c>
      <c r="D11" s="44">
        <f>Table_9_Summary_region_3y!D8</f>
        <v>8206.5885999999991</v>
      </c>
      <c r="E11" s="44">
        <f>Table_9_Summary_region_3y!E8</f>
        <v>6054.1017000000002</v>
      </c>
      <c r="F11" s="44">
        <f>Table_9_Summary_region_3y!F8</f>
        <v>5164.9255000000003</v>
      </c>
      <c r="G11" s="44">
        <f>Table_9_Summary_region_3y!G8</f>
        <v>4957.0348000000004</v>
      </c>
      <c r="H11" s="44">
        <f>Table_9_Summary_region_3y!H8</f>
        <v>4932.6850000000004</v>
      </c>
      <c r="I11" s="44">
        <f>Table_9_Summary_region_3y!I8</f>
        <v>4738.4690000000001</v>
      </c>
      <c r="J11" s="44">
        <f>Table_9_Summary_region_3y!J8</f>
        <v>4918.6409999999996</v>
      </c>
      <c r="K11" s="44">
        <f>Table_9_Summary_region_3y!K8</f>
        <v>4819.1719000000003</v>
      </c>
      <c r="L11" s="44">
        <f>Table_9_Summary_region_3y!L8</f>
        <v>4319.5929999999998</v>
      </c>
      <c r="M11" s="44">
        <f>Table_9_Summary_region_3y!M8</f>
        <v>4867.0218999999997</v>
      </c>
      <c r="N11" s="28"/>
    </row>
    <row r="12" spans="1:14" x14ac:dyDescent="0.35">
      <c r="A12" s="28" t="str">
        <f>Table_9_Summary_region_3y!A9</f>
        <v>Headline Social Housing CPU (£)</v>
      </c>
      <c r="B12" s="4">
        <f>Table_9_Summary_region_3y!B9</f>
        <v>2023</v>
      </c>
      <c r="C12" s="44">
        <f>Table_9_Summary_region_3y!C9</f>
        <v>4585.8213755163106</v>
      </c>
      <c r="D12" s="44">
        <f>Table_9_Summary_region_3y!D9</f>
        <v>7218.2180959979896</v>
      </c>
      <c r="E12" s="44">
        <f>Table_9_Summary_region_3y!E9</f>
        <v>5539.8555661534265</v>
      </c>
      <c r="F12" s="44">
        <f>Table_9_Summary_region_3y!F9</f>
        <v>4665.4278712470414</v>
      </c>
      <c r="G12" s="44">
        <f>Table_9_Summary_region_3y!G9</f>
        <v>4574.0567508574995</v>
      </c>
      <c r="H12" s="44">
        <f>Table_9_Summary_region_3y!H9</f>
        <v>4353.407215465224</v>
      </c>
      <c r="I12" s="44">
        <f>Table_9_Summary_region_3y!I9</f>
        <v>4469.7783493456382</v>
      </c>
      <c r="J12" s="44">
        <f>Table_9_Summary_region_3y!J9</f>
        <v>4348.8617491372843</v>
      </c>
      <c r="K12" s="44">
        <f>Table_9_Summary_region_3y!K9</f>
        <v>4474.8665735367867</v>
      </c>
      <c r="L12" s="44">
        <f>Table_9_Summary_region_3y!L9</f>
        <v>4062.183943451048</v>
      </c>
      <c r="M12" s="44">
        <f>Table_9_Summary_region_3y!M9</f>
        <v>4507.456850807127</v>
      </c>
      <c r="N12" s="28"/>
    </row>
    <row r="13" spans="1:14" x14ac:dyDescent="0.35">
      <c r="A13" s="28" t="str">
        <f>Table_9_Summary_region_3y!A10</f>
        <v>Headline Social Housing CPU (£)</v>
      </c>
      <c r="B13" s="4">
        <f>Table_9_Summary_region_3y!B10</f>
        <v>2022</v>
      </c>
      <c r="C13" s="44">
        <f>Table_9_Summary_region_3y!C10</f>
        <v>4150.0272026662415</v>
      </c>
      <c r="D13" s="44">
        <f>Table_9_Summary_region_3y!D10</f>
        <v>6764.2250720558586</v>
      </c>
      <c r="E13" s="44">
        <f>Table_9_Summary_region_3y!E10</f>
        <v>5033.8866015123804</v>
      </c>
      <c r="F13" s="44">
        <f>Table_9_Summary_region_3y!F10</f>
        <v>4127.5877257267975</v>
      </c>
      <c r="G13" s="44">
        <f>Table_9_Summary_region_3y!G10</f>
        <v>4232.7671546978263</v>
      </c>
      <c r="H13" s="44">
        <f>Table_9_Summary_region_3y!H10</f>
        <v>3757.0534622914211</v>
      </c>
      <c r="I13" s="44">
        <f>Table_9_Summary_region_3y!I10</f>
        <v>4068.6214257344109</v>
      </c>
      <c r="J13" s="44">
        <f>Table_9_Summary_region_3y!J10</f>
        <v>3927.57576567968</v>
      </c>
      <c r="K13" s="44">
        <f>Table_9_Summary_region_3y!K10</f>
        <v>3887.5840273564363</v>
      </c>
      <c r="L13" s="44">
        <f>Table_9_Summary_region_3y!L10</f>
        <v>3722.5500757893151</v>
      </c>
      <c r="M13" s="44">
        <f>Table_9_Summary_region_3y!M10</f>
        <v>3878.7169848386352</v>
      </c>
      <c r="N13" s="28"/>
    </row>
    <row r="14" spans="1:14" x14ac:dyDescent="0.35">
      <c r="A14" s="28" t="str">
        <f>Table_9_Summary_region_3y!A11</f>
        <v>Operating Margin (Overall) (%)</v>
      </c>
      <c r="B14" s="4">
        <f>Table_9_Summary_region_3y!B11</f>
        <v>2024</v>
      </c>
      <c r="C14" s="43">
        <f>Table_9_Summary_region_3y!C11</f>
        <v>0.18511948477487147</v>
      </c>
      <c r="D14" s="43">
        <f>Table_9_Summary_region_3y!D11</f>
        <v>0.14189379039055913</v>
      </c>
      <c r="E14" s="43">
        <f>Table_9_Summary_region_3y!E11</f>
        <v>0.16055882277408254</v>
      </c>
      <c r="F14" s="43">
        <f>Table_9_Summary_region_3y!F11</f>
        <v>0.2297506594649274</v>
      </c>
      <c r="G14" s="43">
        <f>Table_9_Summary_region_3y!G11</f>
        <v>0.18290669652175562</v>
      </c>
      <c r="H14" s="43">
        <f>Table_9_Summary_region_3y!H11</f>
        <v>0.1911599375733703</v>
      </c>
      <c r="I14" s="43">
        <f>Table_9_Summary_region_3y!I11</f>
        <v>0.19936009750895101</v>
      </c>
      <c r="J14" s="43">
        <f>Table_9_Summary_region_3y!J11</f>
        <v>0.25709064935175241</v>
      </c>
      <c r="K14" s="43">
        <f>Table_9_Summary_region_3y!K11</f>
        <v>0.16553444231472181</v>
      </c>
      <c r="L14" s="43">
        <f>Table_9_Summary_region_3y!L11</f>
        <v>0.21474895094213908</v>
      </c>
      <c r="M14" s="43">
        <f>Table_9_Summary_region_3y!M11</f>
        <v>0.16023790611620203</v>
      </c>
      <c r="N14" s="28"/>
    </row>
    <row r="15" spans="1:14" x14ac:dyDescent="0.35">
      <c r="A15" s="28" t="str">
        <f>Table_9_Summary_region_3y!A12</f>
        <v>Operating Margin (Overall) (%)</v>
      </c>
      <c r="B15" s="4">
        <f>Table_9_Summary_region_3y!B12</f>
        <v>2023</v>
      </c>
      <c r="C15" s="43">
        <f>Table_9_Summary_region_3y!C12</f>
        <v>0.18200361890025568</v>
      </c>
      <c r="D15" s="43">
        <f>Table_9_Summary_region_3y!D12</f>
        <v>0.1406349922910462</v>
      </c>
      <c r="E15" s="43">
        <f>Table_9_Summary_region_3y!E12</f>
        <v>0.15239353285173718</v>
      </c>
      <c r="F15" s="43">
        <f>Table_9_Summary_region_3y!F12</f>
        <v>0.23297251725304452</v>
      </c>
      <c r="G15" s="43">
        <f>Table_9_Summary_region_3y!G12</f>
        <v>0.18197837579132856</v>
      </c>
      <c r="H15" s="43">
        <f>Table_9_Summary_region_3y!H12</f>
        <v>0.20425085215885386</v>
      </c>
      <c r="I15" s="43">
        <f>Table_9_Summary_region_3y!I12</f>
        <v>0.19281579337984267</v>
      </c>
      <c r="J15" s="43">
        <f>Table_9_Summary_region_3y!J12</f>
        <v>0.24388731430243113</v>
      </c>
      <c r="K15" s="43">
        <f>Table_9_Summary_region_3y!K12</f>
        <v>0.15874731466646477</v>
      </c>
      <c r="L15" s="43">
        <f>Table_9_Summary_region_3y!L12</f>
        <v>0.19383017824541704</v>
      </c>
      <c r="M15" s="43">
        <f>Table_9_Summary_region_3y!M12</f>
        <v>0.15224801947940603</v>
      </c>
      <c r="N15" s="28"/>
    </row>
    <row r="16" spans="1:14" x14ac:dyDescent="0.35">
      <c r="A16" s="28" t="str">
        <f>Table_9_Summary_region_3y!A13</f>
        <v>Operating Margin (Overall) (%)</v>
      </c>
      <c r="B16" s="4">
        <f>Table_9_Summary_region_3y!B13</f>
        <v>2022</v>
      </c>
      <c r="C16" s="43">
        <f>Table_9_Summary_region_3y!C13</f>
        <v>0.20467033618590819</v>
      </c>
      <c r="D16" s="43">
        <f>Table_9_Summary_region_3y!D13</f>
        <v>0.15035507057084455</v>
      </c>
      <c r="E16" s="43">
        <f>Table_9_Summary_region_3y!E13</f>
        <v>0.20151161877158891</v>
      </c>
      <c r="F16" s="43">
        <f>Table_9_Summary_region_3y!F13</f>
        <v>0.26956100595447485</v>
      </c>
      <c r="G16" s="43">
        <f>Table_9_Summary_region_3y!G13</f>
        <v>0.20153398833613514</v>
      </c>
      <c r="H16" s="43">
        <f>Table_9_Summary_region_3y!H13</f>
        <v>0.24269454790123152</v>
      </c>
      <c r="I16" s="43">
        <f>Table_9_Summary_region_3y!I13</f>
        <v>0.19388148611104367</v>
      </c>
      <c r="J16" s="43">
        <f>Table_9_Summary_region_3y!J13</f>
        <v>0.26682169445830972</v>
      </c>
      <c r="K16" s="43">
        <f>Table_9_Summary_region_3y!K13</f>
        <v>0.19648105897346102</v>
      </c>
      <c r="L16" s="43">
        <f>Table_9_Summary_region_3y!L13</f>
        <v>0.22298409488799581</v>
      </c>
      <c r="M16" s="43">
        <f>Table_9_Summary_region_3y!M13</f>
        <v>0.15355066402817275</v>
      </c>
      <c r="N16" s="28"/>
    </row>
    <row r="17" spans="1:14" x14ac:dyDescent="0.35">
      <c r="A17" s="28" t="str">
        <f>Table_9_Summary_region_3y!A14</f>
        <v>Return on Capital Employed (ROCE) (%)</v>
      </c>
      <c r="B17" s="4">
        <f>Table_9_Summary_region_3y!B14</f>
        <v>2024</v>
      </c>
      <c r="C17" s="43">
        <f>Table_9_Summary_region_3y!C14</f>
        <v>2.8439521798164145E-2</v>
      </c>
      <c r="D17" s="43">
        <f>Table_9_Summary_region_3y!D14</f>
        <v>2.0386136891727358E-2</v>
      </c>
      <c r="E17" s="43">
        <f>Table_9_Summary_region_3y!E14</f>
        <v>2.4354537525999063E-2</v>
      </c>
      <c r="F17" s="43">
        <f>Table_9_Summary_region_3y!F14</f>
        <v>2.8752784225548351E-2</v>
      </c>
      <c r="G17" s="43">
        <f>Table_9_Summary_region_3y!G14</f>
        <v>2.7899784869128721E-2</v>
      </c>
      <c r="H17" s="43">
        <f>Table_9_Summary_region_3y!H14</f>
        <v>2.7590510013187557E-2</v>
      </c>
      <c r="I17" s="43">
        <f>Table_9_Summary_region_3y!I14</f>
        <v>3.0866948301575135E-2</v>
      </c>
      <c r="J17" s="43">
        <f>Table_9_Summary_region_3y!J14</f>
        <v>3.2602147766719908E-2</v>
      </c>
      <c r="K17" s="43">
        <f>Table_9_Summary_region_3y!K14</f>
        <v>2.9011755426780091E-2</v>
      </c>
      <c r="L17" s="43">
        <f>Table_9_Summary_region_3y!L14</f>
        <v>3.1335877787939392E-2</v>
      </c>
      <c r="M17" s="43">
        <f>Table_9_Summary_region_3y!M14</f>
        <v>2.2616129073662863E-2</v>
      </c>
      <c r="N17" s="28"/>
    </row>
    <row r="18" spans="1:14" x14ac:dyDescent="0.35">
      <c r="A18" s="28" t="str">
        <f>Table_9_Summary_region_3y!A15</f>
        <v>Return on Capital Employed (ROCE) (%)</v>
      </c>
      <c r="B18" s="4">
        <f>Table_9_Summary_region_3y!B15</f>
        <v>2023</v>
      </c>
      <c r="C18" s="43">
        <f>Table_9_Summary_region_3y!C15</f>
        <v>2.8402087807861236E-2</v>
      </c>
      <c r="D18" s="43">
        <f>Table_9_Summary_region_3y!D15</f>
        <v>1.8539324553437132E-2</v>
      </c>
      <c r="E18" s="43">
        <f>Table_9_Summary_region_3y!E15</f>
        <v>2.5282781882201857E-2</v>
      </c>
      <c r="F18" s="43">
        <f>Table_9_Summary_region_3y!F15</f>
        <v>3.041489875435878E-2</v>
      </c>
      <c r="G18" s="43">
        <f>Table_9_Summary_region_3y!G15</f>
        <v>2.962820124859385E-2</v>
      </c>
      <c r="H18" s="43">
        <f>Table_9_Summary_region_3y!H15</f>
        <v>2.9215016890952905E-2</v>
      </c>
      <c r="I18" s="43">
        <f>Table_9_Summary_region_3y!I15</f>
        <v>3.2006612639485364E-2</v>
      </c>
      <c r="J18" s="43">
        <f>Table_9_Summary_region_3y!J15</f>
        <v>3.4905524730502249E-2</v>
      </c>
      <c r="K18" s="43">
        <f>Table_9_Summary_region_3y!K15</f>
        <v>3.2014944486318156E-2</v>
      </c>
      <c r="L18" s="43">
        <f>Table_9_Summary_region_3y!L15</f>
        <v>3.2197426792595109E-2</v>
      </c>
      <c r="M18" s="43">
        <f>Table_9_Summary_region_3y!M15</f>
        <v>2.4291880651564322E-2</v>
      </c>
      <c r="N18" s="28"/>
    </row>
    <row r="19" spans="1:14" x14ac:dyDescent="0.35">
      <c r="A19" s="28" t="str">
        <f>Table_9_Summary_region_3y!A16</f>
        <v>Return on Capital Employed (ROCE) (%)</v>
      </c>
      <c r="B19" s="4">
        <f>Table_9_Summary_region_3y!B16</f>
        <v>2022</v>
      </c>
      <c r="C19" s="43">
        <f>Table_9_Summary_region_3y!C16</f>
        <v>3.1729527730601309E-2</v>
      </c>
      <c r="D19" s="43">
        <f>Table_9_Summary_region_3y!D16</f>
        <v>2.168359179519453E-2</v>
      </c>
      <c r="E19" s="43">
        <f>Table_9_Summary_region_3y!E16</f>
        <v>2.8301510003875166E-2</v>
      </c>
      <c r="F19" s="43">
        <f>Table_9_Summary_region_3y!F16</f>
        <v>3.5014624333308784E-2</v>
      </c>
      <c r="G19" s="43">
        <f>Table_9_Summary_region_3y!G16</f>
        <v>2.9247832824194218E-2</v>
      </c>
      <c r="H19" s="43">
        <f>Table_9_Summary_region_3y!H16</f>
        <v>3.1809817213349717E-2</v>
      </c>
      <c r="I19" s="43">
        <f>Table_9_Summary_region_3y!I16</f>
        <v>3.3842502999608323E-2</v>
      </c>
      <c r="J19" s="43">
        <f>Table_9_Summary_region_3y!J16</f>
        <v>3.5103492471739675E-2</v>
      </c>
      <c r="K19" s="43">
        <f>Table_9_Summary_region_3y!K16</f>
        <v>3.4062988279793205E-2</v>
      </c>
      <c r="L19" s="43">
        <f>Table_9_Summary_region_3y!L16</f>
        <v>3.724206353915345E-2</v>
      </c>
      <c r="M19" s="43">
        <f>Table_9_Summary_region_3y!M16</f>
        <v>2.2873188723150931E-2</v>
      </c>
      <c r="N19" s="28"/>
    </row>
  </sheetData>
  <hyperlinks>
    <hyperlink ref="A3" location="Contents!A1" display="Go back to contents" xr:uid="{E09F853E-830E-4095-B097-99B49FD86324}"/>
  </hyperlinks>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0BCF1-8975-4DBD-8CFF-4BAB35FECA74}">
  <dimension ref="A1:D14"/>
  <sheetViews>
    <sheetView workbookViewId="0">
      <selection activeCell="B33" sqref="B33"/>
    </sheetView>
  </sheetViews>
  <sheetFormatPr defaultColWidth="23.08984375" defaultRowHeight="14" x14ac:dyDescent="0.3"/>
  <cols>
    <col min="1" max="1" width="25.1796875" style="34" customWidth="1"/>
    <col min="2" max="3" width="23.6328125" style="34" customWidth="1"/>
    <col min="4" max="4" width="48.453125" style="34" customWidth="1"/>
    <col min="5" max="16384" width="23.08984375" style="34"/>
  </cols>
  <sheetData>
    <row r="1" spans="1:4" ht="18" x14ac:dyDescent="0.4">
      <c r="A1" s="30" t="str">
        <f>Contents!A19</f>
        <v>Table 17: Return on capital employed by region</v>
      </c>
    </row>
    <row r="2" spans="1:4" x14ac:dyDescent="0.3">
      <c r="A2" s="50" t="s">
        <v>376</v>
      </c>
    </row>
    <row r="3" spans="1:4" x14ac:dyDescent="0.3">
      <c r="A3" s="31" t="s">
        <v>314</v>
      </c>
    </row>
    <row r="4" spans="1:4" s="32" customFormat="1" x14ac:dyDescent="0.3">
      <c r="A4" s="32" t="s">
        <v>51</v>
      </c>
      <c r="B4" s="32" t="s">
        <v>308</v>
      </c>
      <c r="C4" s="32" t="s">
        <v>309</v>
      </c>
      <c r="D4" s="32" t="s">
        <v>287</v>
      </c>
    </row>
    <row r="5" spans="1:4" x14ac:dyDescent="0.3">
      <c r="A5" s="32" t="str">
        <f>Table_15_Reg_ROCE_median!A2</f>
        <v>London</v>
      </c>
      <c r="B5" s="40">
        <f>Table_15_Reg_ROCE_median!B2</f>
        <v>1.8539324553437132E-2</v>
      </c>
      <c r="C5" s="40">
        <f>Table_15_Reg_ROCE_median!C2</f>
        <v>2.0386136891727358E-2</v>
      </c>
      <c r="D5" s="40">
        <f>Table_15_Reg_ROCE_median!D2</f>
        <v>0.16430589795521369</v>
      </c>
    </row>
    <row r="6" spans="1:4" x14ac:dyDescent="0.3">
      <c r="A6" s="32" t="str">
        <f>Table_15_Reg_ROCE_median!A3</f>
        <v>Mixed</v>
      </c>
      <c r="B6" s="40">
        <f>Table_15_Reg_ROCE_median!B3</f>
        <v>2.5282781882201857E-2</v>
      </c>
      <c r="C6" s="40">
        <f>Table_15_Reg_ROCE_median!C3</f>
        <v>2.4354537525999063E-2</v>
      </c>
      <c r="D6" s="40">
        <f>Table_15_Reg_ROCE_median!D3</f>
        <v>0.15049409122928872</v>
      </c>
    </row>
    <row r="7" spans="1:4" x14ac:dyDescent="0.3">
      <c r="A7" s="32" t="str">
        <f>Table_15_Reg_ROCE_median!A4</f>
        <v>South East</v>
      </c>
      <c r="B7" s="40">
        <f>Table_15_Reg_ROCE_median!B4</f>
        <v>3.041489875435878E-2</v>
      </c>
      <c r="C7" s="40">
        <f>Table_15_Reg_ROCE_median!C4</f>
        <v>2.8752784225548351E-2</v>
      </c>
      <c r="D7" s="40">
        <f>Table_15_Reg_ROCE_median!D4</f>
        <v>0.19740969506153777</v>
      </c>
    </row>
    <row r="8" spans="1:4" x14ac:dyDescent="0.3">
      <c r="A8" s="32" t="str">
        <f>Table_15_Reg_ROCE_median!A5</f>
        <v>South West</v>
      </c>
      <c r="B8" s="40">
        <f>Table_15_Reg_ROCE_median!B5</f>
        <v>2.962820124859385E-2</v>
      </c>
      <c r="C8" s="40">
        <f>Table_15_Reg_ROCE_median!C5</f>
        <v>2.7899784869128721E-2</v>
      </c>
      <c r="D8" s="40">
        <f>Table_15_Reg_ROCE_median!D5</f>
        <v>0.1829776063086094</v>
      </c>
    </row>
    <row r="9" spans="1:4" x14ac:dyDescent="0.3">
      <c r="A9" s="32" t="str">
        <f>Table_15_Reg_ROCE_median!A6</f>
        <v>East Midlands</v>
      </c>
      <c r="B9" s="40">
        <f>Table_15_Reg_ROCE_median!B6</f>
        <v>2.9215016890952905E-2</v>
      </c>
      <c r="C9" s="40">
        <f>Table_15_Reg_ROCE_median!C6</f>
        <v>2.7590510013187557E-2</v>
      </c>
      <c r="D9" s="40">
        <f>Table_15_Reg_ROCE_median!D6</f>
        <v>0.18526373663256515</v>
      </c>
    </row>
    <row r="10" spans="1:4" x14ac:dyDescent="0.3">
      <c r="A10" s="32" t="str">
        <f>Table_15_Reg_ROCE_median!A7</f>
        <v>West Midlands</v>
      </c>
      <c r="B10" s="40">
        <f>Table_15_Reg_ROCE_median!B7</f>
        <v>3.2006612639485364E-2</v>
      </c>
      <c r="C10" s="40">
        <f>Table_15_Reg_ROCE_median!C7</f>
        <v>3.0866948301575135E-2</v>
      </c>
      <c r="D10" s="40">
        <f>Table_15_Reg_ROCE_median!D7</f>
        <v>0.21154342947670493</v>
      </c>
    </row>
    <row r="11" spans="1:4" x14ac:dyDescent="0.3">
      <c r="A11" s="32" t="str">
        <f>Table_15_Reg_ROCE_median!A8</f>
        <v>East of England</v>
      </c>
      <c r="B11" s="40">
        <f>Table_15_Reg_ROCE_median!B8</f>
        <v>3.4905524730502249E-2</v>
      </c>
      <c r="C11" s="40">
        <f>Table_15_Reg_ROCE_median!C8</f>
        <v>3.2602147766719908E-2</v>
      </c>
      <c r="D11" s="40">
        <f>Table_15_Reg_ROCE_median!D8</f>
        <v>0.26190659485244305</v>
      </c>
    </row>
    <row r="12" spans="1:4" x14ac:dyDescent="0.3">
      <c r="A12" s="32" t="str">
        <f>Table_15_Reg_ROCE_median!A9</f>
        <v>North East</v>
      </c>
      <c r="B12" s="40">
        <f>Table_15_Reg_ROCE_median!B9</f>
        <v>3.2197426792595109E-2</v>
      </c>
      <c r="C12" s="40">
        <f>Table_15_Reg_ROCE_median!C9</f>
        <v>3.1335877787939392E-2</v>
      </c>
      <c r="D12" s="40">
        <f>Table_15_Reg_ROCE_median!D9</f>
        <v>0.20689360708579879</v>
      </c>
    </row>
    <row r="13" spans="1:4" x14ac:dyDescent="0.3">
      <c r="A13" s="32" t="str">
        <f>Table_15_Reg_ROCE_median!A10</f>
        <v>North West</v>
      </c>
      <c r="B13" s="40">
        <f>Table_15_Reg_ROCE_median!B10</f>
        <v>3.2014944486318156E-2</v>
      </c>
      <c r="C13" s="40">
        <f>Table_15_Reg_ROCE_median!C10</f>
        <v>2.9011755426780091E-2</v>
      </c>
      <c r="D13" s="40">
        <f>Table_15_Reg_ROCE_median!D10</f>
        <v>0.13534123150192029</v>
      </c>
    </row>
    <row r="14" spans="1:4" x14ac:dyDescent="0.3">
      <c r="A14" s="32" t="str">
        <f>Table_15_Reg_ROCE_median!A11</f>
        <v>Yorkshire &amp; the Humber</v>
      </c>
      <c r="B14" s="40">
        <f>Table_15_Reg_ROCE_median!B11</f>
        <v>2.4291880651564322E-2</v>
      </c>
      <c r="C14" s="40">
        <f>Table_15_Reg_ROCE_median!C11</f>
        <v>2.2616129073662863E-2</v>
      </c>
      <c r="D14" s="40">
        <f>Table_15_Reg_ROCE_median!D11</f>
        <v>0.11690734108045152</v>
      </c>
    </row>
  </sheetData>
  <hyperlinks>
    <hyperlink ref="A3" location="Contents!A1" display="Go back to contents" xr:uid="{447281DC-606A-41BA-A14B-34E7EFD0B343}"/>
  </hyperlinks>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AB9F-26C9-448C-A31B-C08316F2A72A}">
  <dimension ref="A1:C18"/>
  <sheetViews>
    <sheetView workbookViewId="0">
      <selection activeCell="B33" sqref="B33"/>
    </sheetView>
  </sheetViews>
  <sheetFormatPr defaultColWidth="20.1796875" defaultRowHeight="14.5" x14ac:dyDescent="0.35"/>
  <cols>
    <col min="1" max="1" width="47" customWidth="1"/>
  </cols>
  <sheetData>
    <row r="1" spans="1:3" ht="18" x14ac:dyDescent="0.4">
      <c r="A1" s="30" t="str">
        <f>Contents!A20</f>
        <v>Table 18: SH providers: Headline social housing costs per unit by total social homes owned (2023 - 2024)</v>
      </c>
    </row>
    <row r="2" spans="1:3" x14ac:dyDescent="0.35">
      <c r="A2" s="50" t="s">
        <v>378</v>
      </c>
    </row>
    <row r="3" spans="1:3" x14ac:dyDescent="0.35">
      <c r="A3" s="31" t="s">
        <v>314</v>
      </c>
    </row>
    <row r="4" spans="1:3" x14ac:dyDescent="0.35">
      <c r="A4" s="51" t="s">
        <v>284</v>
      </c>
      <c r="B4" s="51" t="s">
        <v>285</v>
      </c>
      <c r="C4" s="51" t="s">
        <v>307</v>
      </c>
    </row>
    <row r="5" spans="1:3" x14ac:dyDescent="0.35">
      <c r="A5" s="51" t="str">
        <f>Table_13C_HSHC_SH!A2</f>
        <v>Advance Housing and Support Limited</v>
      </c>
      <c r="B5" s="65">
        <f>Table_13C_HSHC_SH!B2</f>
        <v>2258</v>
      </c>
      <c r="C5" s="65">
        <f>Table_13C_HSHC_SH!C2</f>
        <v>17335.924006908463</v>
      </c>
    </row>
    <row r="6" spans="1:3" x14ac:dyDescent="0.35">
      <c r="A6" s="51" t="str">
        <f>Table_13C_HSHC_SH!A3</f>
        <v>Bournemouth Churches Housing Association Limited</v>
      </c>
      <c r="B6" s="65">
        <f>Table_13C_HSHC_SH!B3</f>
        <v>1276</v>
      </c>
      <c r="C6" s="65">
        <f>Table_13C_HSHC_SH!C3</f>
        <v>13066.310975609756</v>
      </c>
    </row>
    <row r="7" spans="1:3" x14ac:dyDescent="0.35">
      <c r="A7" s="51" t="str">
        <f>Table_13C_HSHC_SH!A4</f>
        <v>Brunelcare</v>
      </c>
      <c r="B7" s="65">
        <f>Table_13C_HSHC_SH!B4</f>
        <v>1138</v>
      </c>
      <c r="C7" s="65">
        <f>Table_13C_HSHC_SH!C4</f>
        <v>8976.9503546099295</v>
      </c>
    </row>
    <row r="8" spans="1:3" x14ac:dyDescent="0.35">
      <c r="A8" s="51" t="str">
        <f>Table_13C_HSHC_SH!A5</f>
        <v>Framework Housing Association</v>
      </c>
      <c r="B8" s="65">
        <f>Table_13C_HSHC_SH!B5</f>
        <v>1223</v>
      </c>
      <c r="C8" s="65">
        <f>Table_13C_HSHC_SH!C5</f>
        <v>29513.368983957214</v>
      </c>
    </row>
    <row r="9" spans="1:3" x14ac:dyDescent="0.35">
      <c r="A9" s="51" t="str">
        <f>Table_13C_HSHC_SH!A6</f>
        <v>Golden Lane Housing Limited</v>
      </c>
      <c r="B9" s="65">
        <f>Table_13C_HSHC_SH!B6</f>
        <v>2869</v>
      </c>
      <c r="C9" s="65">
        <f>Table_13C_HSHC_SH!C6</f>
        <v>10990.987868284228</v>
      </c>
    </row>
    <row r="10" spans="1:3" x14ac:dyDescent="0.35">
      <c r="A10" s="51" t="str">
        <f>Table_13C_HSHC_SH!A7</f>
        <v>Inclusion Housing Community Interest Company</v>
      </c>
      <c r="B10" s="65">
        <f>Table_13C_HSHC_SH!B7</f>
        <v>4072</v>
      </c>
      <c r="C10" s="65">
        <f>Table_13C_HSHC_SH!C7</f>
        <v>18450.638506876228</v>
      </c>
    </row>
    <row r="11" spans="1:3" x14ac:dyDescent="0.35">
      <c r="A11" s="51" t="str">
        <f>Table_13C_HSHC_SH!A8</f>
        <v>Look Ahead Care and Support Limited</v>
      </c>
      <c r="B11" s="65">
        <f>Table_13C_HSHC_SH!B8</f>
        <v>1159</v>
      </c>
      <c r="C11" s="65">
        <f>Table_13C_HSHC_SH!C8</f>
        <v>37695.609756097561</v>
      </c>
    </row>
    <row r="12" spans="1:3" x14ac:dyDescent="0.35">
      <c r="A12" s="51" t="str">
        <f>Table_13C_HSHC_SH!A9</f>
        <v>Progress Housing Group Limited</v>
      </c>
      <c r="B12" s="65">
        <f>Table_13C_HSHC_SH!B9</f>
        <v>11082</v>
      </c>
      <c r="C12" s="65">
        <f>Table_13C_HSHC_SH!C9</f>
        <v>7510.8930500540164</v>
      </c>
    </row>
    <row r="13" spans="1:3" x14ac:dyDescent="0.35">
      <c r="A13" s="51" t="str">
        <f>Table_13C_HSHC_SH!A10</f>
        <v>Railway Housing Association and Benefit Fund</v>
      </c>
      <c r="B13" s="65">
        <f>Table_13C_HSHC_SH!B10</f>
        <v>1633</v>
      </c>
      <c r="C13" s="65">
        <f>Table_13C_HSHC_SH!C10</f>
        <v>4071.7488789237664</v>
      </c>
    </row>
    <row r="14" spans="1:3" x14ac:dyDescent="0.35">
      <c r="A14" s="51" t="str">
        <f>Table_13C_HSHC_SH!A11</f>
        <v>Salvation Army Housing Association</v>
      </c>
      <c r="B14" s="65">
        <f>Table_13C_HSHC_SH!B11</f>
        <v>3462</v>
      </c>
      <c r="C14" s="65">
        <f>Table_13C_HSHC_SH!C11</f>
        <v>8864.4356211003978</v>
      </c>
    </row>
    <row r="15" spans="1:3" x14ac:dyDescent="0.35">
      <c r="A15" s="51" t="str">
        <f>Table_13C_HSHC_SH!A12</f>
        <v>St Mungo Community Housing Association</v>
      </c>
      <c r="B15" s="65">
        <f>Table_13C_HSHC_SH!B12</f>
        <v>1626</v>
      </c>
      <c r="C15" s="65">
        <f>Table_13C_HSHC_SH!C12</f>
        <v>29554.942723801443</v>
      </c>
    </row>
    <row r="16" spans="1:3" x14ac:dyDescent="0.35">
      <c r="A16" s="51" t="str">
        <f>Table_13C_HSHC_SH!A13</f>
        <v>Sustain (UK) Ltd</v>
      </c>
      <c r="B16" s="65">
        <f>Table_13C_HSHC_SH!B13</f>
        <v>1852</v>
      </c>
      <c r="C16" s="65">
        <f>Table_13C_HSHC_SH!C13</f>
        <v>10197.624190064796</v>
      </c>
    </row>
    <row r="17" spans="1:3" x14ac:dyDescent="0.35">
      <c r="A17" s="51" t="str">
        <f>Table_13C_HSHC_SH!A14</f>
        <v>The Community Housing Group Limited</v>
      </c>
      <c r="B17" s="65">
        <f>Table_13C_HSHC_SH!B14</f>
        <v>6047</v>
      </c>
      <c r="C17" s="65">
        <f>Table_13C_HSHC_SH!C14</f>
        <v>4663.3057851239673</v>
      </c>
    </row>
    <row r="18" spans="1:3" x14ac:dyDescent="0.35">
      <c r="A18" s="51" t="str">
        <f>Table_13C_HSHC_SH!A15</f>
        <v>YMCA St Paul's Group</v>
      </c>
      <c r="B18" s="65">
        <f>Table_13C_HSHC_SH!B15</f>
        <v>1197</v>
      </c>
      <c r="C18" s="65">
        <f>Table_13C_HSHC_SH!C15</f>
        <v>15150.44971381848</v>
      </c>
    </row>
  </sheetData>
  <hyperlinks>
    <hyperlink ref="A3" location="Contents!A1" display="Go back to contents" xr:uid="{B4995233-1C66-40C1-B4E1-A71F2F71DE65}"/>
  </hyperlinks>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F43E2-9FBA-46AD-8BA1-1056C5DB1830}">
  <dimension ref="A1:D9"/>
  <sheetViews>
    <sheetView workbookViewId="0">
      <selection activeCell="B33" sqref="B33"/>
    </sheetView>
  </sheetViews>
  <sheetFormatPr defaultColWidth="22.08984375" defaultRowHeight="14" x14ac:dyDescent="0.3"/>
  <cols>
    <col min="1" max="1" width="38.1796875" style="34" customWidth="1"/>
    <col min="2" max="16384" width="22.08984375" style="34"/>
  </cols>
  <sheetData>
    <row r="1" spans="1:4" ht="18" x14ac:dyDescent="0.4">
      <c r="A1" s="30" t="str">
        <f>Contents!A21</f>
        <v>Table 19: HOP providers: Headline social housing costs per unit by total social homes owned (2023 - 2024)</v>
      </c>
    </row>
    <row r="2" spans="1:4" x14ac:dyDescent="0.3">
      <c r="A2" s="50" t="s">
        <v>379</v>
      </c>
    </row>
    <row r="3" spans="1:4" x14ac:dyDescent="0.3">
      <c r="A3" s="31" t="s">
        <v>314</v>
      </c>
    </row>
    <row r="4" spans="1:4" s="29" customFormat="1" x14ac:dyDescent="0.3">
      <c r="A4" s="29" t="s">
        <v>284</v>
      </c>
      <c r="B4" s="29" t="s">
        <v>285</v>
      </c>
      <c r="C4" s="29" t="s">
        <v>307</v>
      </c>
    </row>
    <row r="5" spans="1:4" x14ac:dyDescent="0.3">
      <c r="A5" s="29" t="str">
        <f>Table_13B_HSHC_HOP!A2</f>
        <v>Anchor Hanover Group</v>
      </c>
      <c r="B5" s="42">
        <f>Table_13B_HSHC_HOP!B2</f>
        <v>40355</v>
      </c>
      <c r="C5" s="66">
        <f>Table_13B_HSHC_HOP!D2</f>
        <v>11876.73942701228</v>
      </c>
      <c r="D5" s="29"/>
    </row>
    <row r="6" spans="1:4" x14ac:dyDescent="0.3">
      <c r="A6" s="29" t="str">
        <f>Table_13B_HSHC_HOP!A3</f>
        <v>Futures Housing Group Limited</v>
      </c>
      <c r="B6" s="42">
        <f>Table_13B_HSHC_HOP!B3</f>
        <v>10188</v>
      </c>
      <c r="C6" s="66">
        <f>Table_13B_HSHC_HOP!D3</f>
        <v>4829.9094538019663</v>
      </c>
      <c r="D6" s="29"/>
    </row>
    <row r="7" spans="1:4" x14ac:dyDescent="0.3">
      <c r="A7" s="29" t="str">
        <f>Table_13B_HSHC_HOP!A4</f>
        <v>Housing 21</v>
      </c>
      <c r="B7" s="42">
        <f>Table_13B_HSHC_HOP!B4</f>
        <v>19963</v>
      </c>
      <c r="C7" s="66">
        <f>Table_13B_HSHC_HOP!D4</f>
        <v>8332.85989187208</v>
      </c>
      <c r="D7" s="29"/>
    </row>
    <row r="8" spans="1:4" x14ac:dyDescent="0.3">
      <c r="A8" s="29" t="str">
        <f>Table_13B_HSHC_HOP!A5</f>
        <v>Red Kite Community Housing Limited</v>
      </c>
      <c r="B8" s="42">
        <f>Table_13B_HSHC_HOP!B5</f>
        <v>5439</v>
      </c>
      <c r="C8" s="66">
        <f>Table_13B_HSHC_HOP!D5</f>
        <v>5916.712630998345</v>
      </c>
      <c r="D8" s="29"/>
    </row>
    <row r="9" spans="1:4" x14ac:dyDescent="0.3">
      <c r="A9" s="29" t="str">
        <f>Table_13B_HSHC_HOP!A6</f>
        <v>The Abbeyfield Society</v>
      </c>
      <c r="B9" s="42">
        <f>Table_13B_HSHC_HOP!B6</f>
        <v>1554</v>
      </c>
      <c r="C9" s="66">
        <f>Table_13B_HSHC_HOP!D6</f>
        <v>33533.957845433259</v>
      </c>
      <c r="D9" s="29"/>
    </row>
  </sheetData>
  <hyperlinks>
    <hyperlink ref="A3" location="Contents!A1" display="Go back to contents" xr:uid="{234AF02A-822C-4F61-AFD9-B55363E85148}"/>
  </hyperlinks>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B9B7-4D89-4235-BE98-39C850FFBD28}">
  <dimension ref="A1:S70"/>
  <sheetViews>
    <sheetView workbookViewId="0">
      <selection activeCell="B33" sqref="B33"/>
    </sheetView>
  </sheetViews>
  <sheetFormatPr defaultColWidth="13.08984375" defaultRowHeight="14.5" x14ac:dyDescent="0.35"/>
  <cols>
    <col min="1" max="1" width="13.90625" style="27" customWidth="1"/>
  </cols>
  <sheetData>
    <row r="1" spans="1:19" ht="18" x14ac:dyDescent="0.4">
      <c r="A1" s="30" t="str">
        <f>Contents!A22</f>
        <v>Table 20: Summary of stock characteristics by size groupings (2022 - 2024)</v>
      </c>
    </row>
    <row r="2" spans="1:19" x14ac:dyDescent="0.35">
      <c r="A2" s="50" t="s">
        <v>376</v>
      </c>
    </row>
    <row r="3" spans="1:19" x14ac:dyDescent="0.35">
      <c r="A3" s="31" t="s">
        <v>314</v>
      </c>
    </row>
    <row r="4" spans="1:19" s="28" customFormat="1" ht="65.5" x14ac:dyDescent="0.35">
      <c r="A4" s="62" t="s">
        <v>330</v>
      </c>
      <c r="B4" s="62" t="s">
        <v>21</v>
      </c>
      <c r="C4" s="62" t="s">
        <v>23</v>
      </c>
      <c r="D4" s="62" t="s">
        <v>285</v>
      </c>
      <c r="E4" s="62" t="s">
        <v>334</v>
      </c>
      <c r="F4" s="62" t="s">
        <v>335</v>
      </c>
      <c r="G4" s="62" t="s">
        <v>336</v>
      </c>
      <c r="H4" s="62" t="s">
        <v>337</v>
      </c>
      <c r="I4" s="62" t="s">
        <v>338</v>
      </c>
      <c r="J4" s="62" t="s">
        <v>339</v>
      </c>
      <c r="K4" s="62" t="s">
        <v>340</v>
      </c>
      <c r="L4" s="62" t="s">
        <v>341</v>
      </c>
      <c r="M4" s="62" t="s">
        <v>342</v>
      </c>
      <c r="N4" s="62" t="s">
        <v>343</v>
      </c>
      <c r="O4" s="62" t="s">
        <v>344</v>
      </c>
      <c r="P4" s="62" t="s">
        <v>80</v>
      </c>
      <c r="Q4" s="62" t="s">
        <v>299</v>
      </c>
      <c r="R4" s="62" t="s">
        <v>300</v>
      </c>
      <c r="S4" s="62" t="s">
        <v>301</v>
      </c>
    </row>
    <row r="5" spans="1:19" x14ac:dyDescent="0.35">
      <c r="A5" s="62" t="str">
        <f>Table_7B_Size_Charateristics!A2</f>
        <v>England</v>
      </c>
      <c r="B5" s="61">
        <f>Table_7B_Size_Charateristics!B2</f>
        <v>2024</v>
      </c>
      <c r="C5" s="69">
        <f>Table_7B_Size_Charateristics!C2</f>
        <v>1</v>
      </c>
      <c r="D5" s="67">
        <f>Table_7B_Size_Charateristics!D2</f>
        <v>2795452</v>
      </c>
      <c r="E5" s="69">
        <f>Table_7B_Size_Charateristics!E2</f>
        <v>3.4509624919333258E-2</v>
      </c>
      <c r="F5" s="69">
        <f>Table_7B_Size_Charateristics!F2</f>
        <v>8.3856564162074682E-2</v>
      </c>
      <c r="G5" s="69">
        <f>Table_7B_Size_Charateristics!G2</f>
        <v>5.9337860817981043E-2</v>
      </c>
      <c r="H5" s="69">
        <f>Table_7B_Size_Charateristics!H2</f>
        <v>0.10518662626850592</v>
      </c>
      <c r="I5" s="69">
        <f>Table_7B_Size_Charateristics!I2</f>
        <v>0.16026987803425333</v>
      </c>
      <c r="J5" s="69">
        <f>Table_7B_Size_Charateristics!J2</f>
        <v>6.6403360262977149E-2</v>
      </c>
      <c r="K5" s="69">
        <f>Table_7B_Size_Charateristics!K2</f>
        <v>0.18619270933449689</v>
      </c>
      <c r="L5" s="69">
        <f>Table_7B_Size_Charateristics!L2</f>
        <v>0.14749014801234994</v>
      </c>
      <c r="M5" s="69">
        <f>Table_7B_Size_Charateristics!M2</f>
        <v>9.7706497488295421E-2</v>
      </c>
      <c r="N5" s="69">
        <f>Table_7B_Size_Charateristics!N2</f>
        <v>0.10242219088005992</v>
      </c>
      <c r="O5" s="69">
        <f>Table_7B_Size_Charateristics!O2</f>
        <v>7.4990728901080411E-2</v>
      </c>
      <c r="P5" s="70">
        <f>Table_7B_Size_Charateristics!P2</f>
        <v>47.403711487757448</v>
      </c>
      <c r="Q5" s="69">
        <f>Table_7B_Size_Charateristics!Q2</f>
        <v>0.54777152073551738</v>
      </c>
      <c r="R5" s="69">
        <f>Table_7B_Size_Charateristics!R2</f>
        <v>0.41872961809194353</v>
      </c>
      <c r="S5" s="69">
        <f>Table_7B_Size_Charateristics!S2</f>
        <v>3.349886117253887E-2</v>
      </c>
    </row>
    <row r="6" spans="1:19" x14ac:dyDescent="0.35">
      <c r="A6" s="62" t="str">
        <f>Table_7B_Size_Charateristics!A3</f>
        <v>England</v>
      </c>
      <c r="B6" s="61">
        <f>Table_7B_Size_Charateristics!B3</f>
        <v>2023</v>
      </c>
      <c r="C6" s="69">
        <f>Table_7B_Size_Charateristics!C3</f>
        <v>1</v>
      </c>
      <c r="D6" s="67">
        <f>Table_7B_Size_Charateristics!D3</f>
        <v>2798650</v>
      </c>
      <c r="E6" s="69">
        <f>Table_7B_Size_Charateristics!E3</f>
        <v>3.5937786302775374E-2</v>
      </c>
      <c r="F6" s="69">
        <f>Table_7B_Size_Charateristics!F3</f>
        <v>8.5670970870752511E-2</v>
      </c>
      <c r="G6" s="69">
        <f>Table_7B_Size_Charateristics!G3</f>
        <v>5.9210453935383649E-2</v>
      </c>
      <c r="H6" s="69">
        <f>Table_7B_Size_Charateristics!H3</f>
        <v>0.10468577049158054</v>
      </c>
      <c r="I6" s="69">
        <f>Table_7B_Size_Charateristics!I3</f>
        <v>0.16309293560788399</v>
      </c>
      <c r="J6" s="69">
        <f>Table_7B_Size_Charateristics!J3</f>
        <v>6.6334380373491458E-2</v>
      </c>
      <c r="K6" s="69">
        <f>Table_7B_Size_Charateristics!K3</f>
        <v>0.1864783130191584</v>
      </c>
      <c r="L6" s="69">
        <f>Table_7B_Size_Charateristics!L3</f>
        <v>0.14716285046005906</v>
      </c>
      <c r="M6" s="69">
        <f>Table_7B_Size_Charateristics!M3</f>
        <v>9.6361049508795468E-2</v>
      </c>
      <c r="N6" s="69">
        <f>Table_7B_Size_Charateristics!N3</f>
        <v>0.10177027433915188</v>
      </c>
      <c r="O6" s="69">
        <f>Table_7B_Size_Charateristics!O3</f>
        <v>7.490397226449555E-2</v>
      </c>
      <c r="P6" s="70">
        <f>Table_7B_Size_Charateristics!P3</f>
        <v>47.010332960231381</v>
      </c>
      <c r="Q6" s="69">
        <f>Table_7B_Size_Charateristics!Q3</f>
        <v>0.5458783712857963</v>
      </c>
      <c r="R6" s="69">
        <f>Table_7B_Size_Charateristics!R3</f>
        <v>0.42085319873815924</v>
      </c>
      <c r="S6" s="69">
        <f>Table_7B_Size_Charateristics!S3</f>
        <v>3.3268429976044747E-2</v>
      </c>
    </row>
    <row r="7" spans="1:19" x14ac:dyDescent="0.35">
      <c r="A7" s="62" t="str">
        <f>Table_7B_Size_Charateristics!A4</f>
        <v>England</v>
      </c>
      <c r="B7" s="61">
        <f>Table_7B_Size_Charateristics!B4</f>
        <v>2022</v>
      </c>
      <c r="C7" s="69">
        <f>Table_7B_Size_Charateristics!C4</f>
        <v>1</v>
      </c>
      <c r="D7" s="67">
        <f>Table_7B_Size_Charateristics!D4</f>
        <v>2755973</v>
      </c>
      <c r="E7" s="69">
        <f>Table_7B_Size_Charateristics!E4</f>
        <v>3.5297872847264433E-2</v>
      </c>
      <c r="F7" s="69">
        <f>Table_7B_Size_Charateristics!F4</f>
        <v>8.7714175913752246E-2</v>
      </c>
      <c r="G7" s="69">
        <f>Table_7B_Size_Charateristics!G4</f>
        <v>6.12015077236275E-2</v>
      </c>
      <c r="H7" s="69">
        <f>Table_7B_Size_Charateristics!H4</f>
        <v>0.10293322643646409</v>
      </c>
      <c r="I7" s="69">
        <f>Table_7B_Size_Charateristics!I4</f>
        <v>0.15307627677196758</v>
      </c>
      <c r="J7" s="69">
        <f>Table_7B_Size_Charateristics!J4</f>
        <v>6.9859406881432662E-2</v>
      </c>
      <c r="K7" s="69">
        <f>Table_7B_Size_Charateristics!K4</f>
        <v>0.19524144524281473</v>
      </c>
      <c r="L7" s="69">
        <f>Table_7B_Size_Charateristics!L4</f>
        <v>0.13555284936153567</v>
      </c>
      <c r="M7" s="69">
        <f>Table_7B_Size_Charateristics!M4</f>
        <v>9.9631350597303894E-2</v>
      </c>
      <c r="N7" s="69">
        <f>Table_7B_Size_Charateristics!N4</f>
        <v>0.10485000593910426</v>
      </c>
      <c r="O7" s="69">
        <f>Table_7B_Size_Charateristics!O4</f>
        <v>7.7653931045749552E-2</v>
      </c>
      <c r="P7" s="70">
        <f>Table_7B_Size_Charateristics!P4</f>
        <v>46.577382093504269</v>
      </c>
      <c r="Q7" s="69">
        <f>Table_7B_Size_Charateristics!Q4</f>
        <v>0.55590246392370357</v>
      </c>
      <c r="R7" s="69">
        <f>Table_7B_Size_Charateristics!R4</f>
        <v>0.39675380629562129</v>
      </c>
      <c r="S7" s="69">
        <f>Table_7B_Size_Charateristics!S4</f>
        <v>4.7343729780675484E-2</v>
      </c>
    </row>
    <row r="8" spans="1:19" x14ac:dyDescent="0.35">
      <c r="A8" s="62" t="str">
        <f>Table_7B_Size_Charateristics!A5</f>
        <v>&gt;40,000</v>
      </c>
      <c r="B8" s="61">
        <f>Table_7B_Size_Charateristics!B5</f>
        <v>2024</v>
      </c>
      <c r="C8" s="69">
        <f>Table_7B_Size_Charateristics!C5</f>
        <v>0.36832934351940222</v>
      </c>
      <c r="D8" s="67">
        <f>Table_7B_Size_Charateristics!D5</f>
        <v>1029647</v>
      </c>
      <c r="E8" s="69">
        <f>Table_7B_Size_Charateristics!E5</f>
        <v>3.2830669151660712E-2</v>
      </c>
      <c r="F8" s="69">
        <f>Table_7B_Size_Charateristics!F5</f>
        <v>9.9265087937904936E-2</v>
      </c>
      <c r="G8" s="69">
        <f>Table_7B_Size_Charateristics!G5</f>
        <v>6.0278430059017493E-2</v>
      </c>
      <c r="H8" s="69">
        <f>Table_7B_Size_Charateristics!H5</f>
        <v>0.10201538696580437</v>
      </c>
      <c r="I8" s="69">
        <f>Table_7B_Size_Charateristics!I5</f>
        <v>0.32582227687857374</v>
      </c>
      <c r="J8" s="69">
        <f>Table_7B_Size_Charateristics!J5</f>
        <v>2.9753615591508416E-2</v>
      </c>
      <c r="K8" s="69">
        <f>Table_7B_Size_Charateristics!K5</f>
        <v>0.10330549360987309</v>
      </c>
      <c r="L8" s="69">
        <f>Table_7B_Size_Charateristics!L5</f>
        <v>0.18482994076138312</v>
      </c>
      <c r="M8" s="69">
        <f>Table_7B_Size_Charateristics!M5</f>
        <v>7.4955851174712915E-2</v>
      </c>
      <c r="N8" s="69">
        <f>Table_7B_Size_Charateristics!N5</f>
        <v>7.8882844614906467E-2</v>
      </c>
      <c r="O8" s="69">
        <f>Table_7B_Size_Charateristics!O5</f>
        <v>4.0156160344220503E-2</v>
      </c>
      <c r="P8" s="70">
        <f>Table_7B_Size_Charateristics!P5</f>
        <v>44.085174977867169</v>
      </c>
      <c r="Q8" s="69">
        <f>Table_7B_Size_Charateristics!Q5</f>
        <v>0.46018169031287198</v>
      </c>
      <c r="R8" s="69">
        <f>Table_7B_Size_Charateristics!R5</f>
        <v>0.49212975977951079</v>
      </c>
      <c r="S8" s="69">
        <f>Table_7B_Size_Charateristics!S5</f>
        <v>4.7688549907617186E-2</v>
      </c>
    </row>
    <row r="9" spans="1:19" x14ac:dyDescent="0.35">
      <c r="A9" s="62" t="str">
        <f>Table_7B_Size_Charateristics!A6</f>
        <v>&gt;40,000</v>
      </c>
      <c r="B9" s="61">
        <f>Table_7B_Size_Charateristics!B6</f>
        <v>2023</v>
      </c>
      <c r="C9" s="69">
        <f>Table_7B_Size_Charateristics!C6</f>
        <v>0.36533971736372894</v>
      </c>
      <c r="D9" s="67">
        <f>Table_7B_Size_Charateristics!D6</f>
        <v>1022458</v>
      </c>
      <c r="E9" s="69">
        <f>Table_7B_Size_Charateristics!E6</f>
        <v>3.493090510157832E-2</v>
      </c>
      <c r="F9" s="69">
        <f>Table_7B_Size_Charateristics!F6</f>
        <v>0.10012260525499789</v>
      </c>
      <c r="G9" s="69">
        <f>Table_7B_Size_Charateristics!G6</f>
        <v>6.2350788387871156E-2</v>
      </c>
      <c r="H9" s="69">
        <f>Table_7B_Size_Charateristics!H6</f>
        <v>0.10164196125073222</v>
      </c>
      <c r="I9" s="69">
        <f>Table_7B_Size_Charateristics!I6</f>
        <v>0.31302412970756555</v>
      </c>
      <c r="J9" s="69">
        <f>Table_7B_Size_Charateristics!J6</f>
        <v>3.0425846527530134E-2</v>
      </c>
      <c r="K9" s="69">
        <f>Table_7B_Size_Charateristics!K6</f>
        <v>0.10647427245875662</v>
      </c>
      <c r="L9" s="69">
        <f>Table_7B_Size_Charateristics!L6</f>
        <v>0.1887817240231541</v>
      </c>
      <c r="M9" s="69">
        <f>Table_7B_Size_Charateristics!M6</f>
        <v>7.5418308569514481E-2</v>
      </c>
      <c r="N9" s="69">
        <f>Table_7B_Size_Charateristics!N6</f>
        <v>7.957743140626905E-2</v>
      </c>
      <c r="O9" s="69">
        <f>Table_7B_Size_Charateristics!O6</f>
        <v>4.2305537668606751E-2</v>
      </c>
      <c r="P9" s="70">
        <f>Table_7B_Size_Charateristics!P6</f>
        <v>43.465333251745712</v>
      </c>
      <c r="Q9" s="69">
        <f>Table_7B_Size_Charateristics!Q6</f>
        <v>0.46863548847844011</v>
      </c>
      <c r="R9" s="69">
        <f>Table_7B_Size_Charateristics!R6</f>
        <v>0.485886634792984</v>
      </c>
      <c r="S9" s="69">
        <f>Table_7B_Size_Charateristics!S6</f>
        <v>4.547787672857586E-2</v>
      </c>
    </row>
    <row r="10" spans="1:19" x14ac:dyDescent="0.35">
      <c r="A10" s="62" t="str">
        <f>Table_7B_Size_Charateristics!A7</f>
        <v>&gt;40,000</v>
      </c>
      <c r="B10" s="61">
        <f>Table_7B_Size_Charateristics!B7</f>
        <v>2022</v>
      </c>
      <c r="C10" s="69">
        <f>Table_7B_Size_Charateristics!C7</f>
        <v>0.32995642555279026</v>
      </c>
      <c r="D10" s="67">
        <f>Table_7B_Size_Charateristics!D7</f>
        <v>909351</v>
      </c>
      <c r="E10" s="69">
        <f>Table_7B_Size_Charateristics!E7</f>
        <v>3.7133008257489122E-2</v>
      </c>
      <c r="F10" s="69">
        <f>Table_7B_Size_Charateristics!F7</f>
        <v>0.10723901481573588</v>
      </c>
      <c r="G10" s="69">
        <f>Table_7B_Size_Charateristics!G7</f>
        <v>6.7564673288679572E-2</v>
      </c>
      <c r="H10" s="69">
        <f>Table_7B_Size_Charateristics!H7</f>
        <v>9.3999921352371771E-2</v>
      </c>
      <c r="I10" s="69">
        <f>Table_7B_Size_Charateristics!I7</f>
        <v>0.30688561515575469</v>
      </c>
      <c r="J10" s="69">
        <f>Table_7B_Size_Charateristics!J7</f>
        <v>3.5957699336615939E-2</v>
      </c>
      <c r="K10" s="69">
        <f>Table_7B_Size_Charateristics!K7</f>
        <v>0.12504461827228158</v>
      </c>
      <c r="L10" s="69">
        <f>Table_7B_Size_Charateristics!L7</f>
        <v>0.15815826413779552</v>
      </c>
      <c r="M10" s="69">
        <f>Table_7B_Size_Charateristics!M7</f>
        <v>8.7697173939066619E-2</v>
      </c>
      <c r="N10" s="69">
        <f>Table_7B_Size_Charateristics!N7</f>
        <v>7.5100059798262009E-2</v>
      </c>
      <c r="O10" s="69">
        <f>Table_7B_Size_Charateristics!O7</f>
        <v>4.9591974719172316E-2</v>
      </c>
      <c r="P10" s="70">
        <f>Table_7B_Size_Charateristics!P7</f>
        <v>43.06826911755639</v>
      </c>
      <c r="Q10" s="69">
        <f>Table_7B_Size_Charateristics!Q7</f>
        <v>0.48264444031446896</v>
      </c>
      <c r="R10" s="69">
        <f>Table_7B_Size_Charateristics!R7</f>
        <v>0.43345754978388912</v>
      </c>
      <c r="S10" s="69">
        <f>Table_7B_Size_Charateristics!S7</f>
        <v>8.3898009901641993E-2</v>
      </c>
    </row>
    <row r="11" spans="1:19" x14ac:dyDescent="0.35">
      <c r="A11" s="62" t="str">
        <f>Table_7B_Size_Charateristics!A8</f>
        <v>25,000-39,999</v>
      </c>
      <c r="B11" s="61">
        <f>Table_7B_Size_Charateristics!B8</f>
        <v>2024</v>
      </c>
      <c r="C11" s="69">
        <f>Table_7B_Size_Charateristics!C8</f>
        <v>0.2335536435610413</v>
      </c>
      <c r="D11" s="67">
        <f>Table_7B_Size_Charateristics!D8</f>
        <v>652888</v>
      </c>
      <c r="E11" s="69">
        <f>Table_7B_Size_Charateristics!E8</f>
        <v>2.3141794611020575E-2</v>
      </c>
      <c r="F11" s="69">
        <f>Table_7B_Size_Charateristics!F8</f>
        <v>5.8752802930977441E-2</v>
      </c>
      <c r="G11" s="69">
        <f>Table_7B_Size_Charateristics!G8</f>
        <v>1.4803923595189108E-2</v>
      </c>
      <c r="H11" s="69">
        <f>Table_7B_Size_Charateristics!H8</f>
        <v>5.7113333913810037E-2</v>
      </c>
      <c r="I11" s="69">
        <f>Table_7B_Size_Charateristics!I8</f>
        <v>4.5719888979413918E-2</v>
      </c>
      <c r="J11" s="69">
        <f>Table_7B_Size_Charateristics!J8</f>
        <v>0.13744991796992731</v>
      </c>
      <c r="K11" s="69">
        <f>Table_7B_Size_Charateristics!K8</f>
        <v>0.20999862309115677</v>
      </c>
      <c r="L11" s="69">
        <f>Table_7B_Size_Charateristics!L8</f>
        <v>0.16990782339255103</v>
      </c>
      <c r="M11" s="69">
        <f>Table_7B_Size_Charateristics!M8</f>
        <v>0.14483100031706073</v>
      </c>
      <c r="N11" s="69">
        <f>Table_7B_Size_Charateristics!N8</f>
        <v>0.1257962935519896</v>
      </c>
      <c r="O11" s="69">
        <f>Table_7B_Size_Charateristics!O8</f>
        <v>9.4379195188901505E-2</v>
      </c>
      <c r="P11" s="70">
        <f>Table_7B_Size_Charateristics!P8</f>
        <v>47.751685550174649</v>
      </c>
      <c r="Q11" s="69">
        <f>Table_7B_Size_Charateristics!Q8</f>
        <v>0.6066472418684753</v>
      </c>
      <c r="R11" s="69">
        <f>Table_7B_Size_Charateristics!R8</f>
        <v>0.36656384171525669</v>
      </c>
      <c r="S11" s="69">
        <f>Table_7B_Size_Charateristics!S8</f>
        <v>2.6788916416268085E-2</v>
      </c>
    </row>
    <row r="12" spans="1:19" x14ac:dyDescent="0.35">
      <c r="A12" s="62" t="str">
        <f>Table_7B_Size_Charateristics!A9</f>
        <v>25,000-39,999</v>
      </c>
      <c r="B12" s="61">
        <f>Table_7B_Size_Charateristics!B9</f>
        <v>2023</v>
      </c>
      <c r="C12" s="69">
        <f>Table_7B_Size_Charateristics!C9</f>
        <v>0.22748325085308987</v>
      </c>
      <c r="D12" s="67">
        <f>Table_7B_Size_Charateristics!D9</f>
        <v>636646</v>
      </c>
      <c r="E12" s="69">
        <f>Table_7B_Size_Charateristics!E9</f>
        <v>2.4548130441594391E-2</v>
      </c>
      <c r="F12" s="69">
        <f>Table_7B_Size_Charateristics!F9</f>
        <v>6.0514780264399978E-2</v>
      </c>
      <c r="G12" s="69">
        <f>Table_7B_Size_Charateristics!G9</f>
        <v>1.4100400237528638E-2</v>
      </c>
      <c r="H12" s="69">
        <f>Table_7B_Size_Charateristics!H9</f>
        <v>5.7676927438343947E-2</v>
      </c>
      <c r="I12" s="69">
        <f>Table_7B_Size_Charateristics!I9</f>
        <v>4.8731236888656888E-2</v>
      </c>
      <c r="J12" s="69">
        <f>Table_7B_Size_Charateristics!J9</f>
        <v>0.13954608760881457</v>
      </c>
      <c r="K12" s="69">
        <f>Table_7B_Size_Charateristics!K9</f>
        <v>0.21177004905586369</v>
      </c>
      <c r="L12" s="69">
        <f>Table_7B_Size_Charateristics!L9</f>
        <v>0.15981240832479152</v>
      </c>
      <c r="M12" s="69">
        <f>Table_7B_Size_Charateristics!M9</f>
        <v>0.14589865606149371</v>
      </c>
      <c r="N12" s="69">
        <f>Table_7B_Size_Charateristics!N9</f>
        <v>0.12790247893878548</v>
      </c>
      <c r="O12" s="69">
        <f>Table_7B_Size_Charateristics!O9</f>
        <v>9.4561755445721499E-2</v>
      </c>
      <c r="P12" s="70">
        <f>Table_7B_Size_Charateristics!P9</f>
        <v>47.51766861076846</v>
      </c>
      <c r="Q12" s="69">
        <f>Table_7B_Size_Charateristics!Q9</f>
        <v>0.60523980191523408</v>
      </c>
      <c r="R12" s="69">
        <f>Table_7B_Size_Charateristics!R9</f>
        <v>0.36817181613101468</v>
      </c>
      <c r="S12" s="69">
        <f>Table_7B_Size_Charateristics!S9</f>
        <v>2.6588381953751312E-2</v>
      </c>
    </row>
    <row r="13" spans="1:19" x14ac:dyDescent="0.35">
      <c r="A13" s="62" t="str">
        <f>Table_7B_Size_Charateristics!A10</f>
        <v>25,000-39,999</v>
      </c>
      <c r="B13" s="61">
        <f>Table_7B_Size_Charateristics!B10</f>
        <v>2022</v>
      </c>
      <c r="C13" s="69">
        <f>Table_7B_Size_Charateristics!C10</f>
        <v>0.25314580367804762</v>
      </c>
      <c r="D13" s="67">
        <f>Table_7B_Size_Charateristics!D10</f>
        <v>697663</v>
      </c>
      <c r="E13" s="69">
        <f>Table_7B_Size_Charateristics!E10</f>
        <v>2.3453805919669352E-2</v>
      </c>
      <c r="F13" s="69">
        <f>Table_7B_Size_Charateristics!F10</f>
        <v>6.3333650477856801E-2</v>
      </c>
      <c r="G13" s="69">
        <f>Table_7B_Size_Charateristics!G10</f>
        <v>1.9815585052171299E-2</v>
      </c>
      <c r="H13" s="69">
        <f>Table_7B_Size_Charateristics!H10</f>
        <v>6.6070392573362682E-2</v>
      </c>
      <c r="I13" s="69">
        <f>Table_7B_Size_Charateristics!I10</f>
        <v>5.6675951993605589E-2</v>
      </c>
      <c r="J13" s="69">
        <f>Table_7B_Size_Charateristics!J10</f>
        <v>0.13854621646651138</v>
      </c>
      <c r="K13" s="69">
        <f>Table_7B_Size_Charateristics!K10</f>
        <v>0.20804450924139617</v>
      </c>
      <c r="L13" s="69">
        <f>Table_7B_Size_Charateristics!L10</f>
        <v>0.16485322474563746</v>
      </c>
      <c r="M13" s="69">
        <f>Table_7B_Size_Charateristics!M10</f>
        <v>0.12861066024134823</v>
      </c>
      <c r="N13" s="69">
        <f>Table_7B_Size_Charateristics!N10</f>
        <v>0.12731376701761388</v>
      </c>
      <c r="O13" s="69">
        <f>Table_7B_Size_Charateristics!O10</f>
        <v>9.0069692668353324E-2</v>
      </c>
      <c r="P13" s="70">
        <f>Table_7B_Size_Charateristics!P10</f>
        <v>46.850139556117817</v>
      </c>
      <c r="Q13" s="69">
        <f>Table_7B_Size_Charateristics!Q10</f>
        <v>0.60620117019509445</v>
      </c>
      <c r="R13" s="69">
        <f>Table_7B_Size_Charateristics!R10</f>
        <v>0.36317129247188396</v>
      </c>
      <c r="S13" s="69">
        <f>Table_7B_Size_Charateristics!S10</f>
        <v>3.0627537333021725E-2</v>
      </c>
    </row>
    <row r="14" spans="1:19" x14ac:dyDescent="0.35">
      <c r="A14" s="62" t="str">
        <f>Table_7B_Size_Charateristics!A11</f>
        <v>10,000-24,999</v>
      </c>
      <c r="B14" s="61">
        <f>Table_7B_Size_Charateristics!B11</f>
        <v>2024</v>
      </c>
      <c r="C14" s="69">
        <f>Table_7B_Size_Charateristics!C11</f>
        <v>0.21811034494600515</v>
      </c>
      <c r="D14" s="67">
        <f>Table_7B_Size_Charateristics!D11</f>
        <v>609717</v>
      </c>
      <c r="E14" s="69">
        <f>Table_7B_Size_Charateristics!E11</f>
        <v>2.7330712445281992E-2</v>
      </c>
      <c r="F14" s="69">
        <f>Table_7B_Size_Charateristics!F11</f>
        <v>9.3968185240037597E-2</v>
      </c>
      <c r="G14" s="69">
        <f>Table_7B_Size_Charateristics!G11</f>
        <v>0.12591102556808689</v>
      </c>
      <c r="H14" s="69">
        <f>Table_7B_Size_Charateristics!H11</f>
        <v>0.12352624477530902</v>
      </c>
      <c r="I14" s="69">
        <f>Table_7B_Size_Charateristics!I11</f>
        <v>2.3728665771700193E-2</v>
      </c>
      <c r="J14" s="69">
        <f>Table_7B_Size_Charateristics!J11</f>
        <v>7.7076637193131986E-2</v>
      </c>
      <c r="K14" s="69">
        <f>Table_7B_Size_Charateristics!K11</f>
        <v>0.30076594451106076</v>
      </c>
      <c r="L14" s="69">
        <f>Table_7B_Size_Charateristics!L11</f>
        <v>6.1354713632656988E-2</v>
      </c>
      <c r="M14" s="69">
        <f>Table_7B_Size_Charateristics!M11</f>
        <v>4.8579659441759959E-2</v>
      </c>
      <c r="N14" s="69">
        <f>Table_7B_Size_Charateristics!N11</f>
        <v>0.11597166678480969</v>
      </c>
      <c r="O14" s="69">
        <f>Table_7B_Size_Charateristics!O11</f>
        <v>0.12308544232148451</v>
      </c>
      <c r="P14" s="70">
        <f>Table_7B_Size_Charateristics!P11</f>
        <v>50.905066603551987</v>
      </c>
      <c r="Q14" s="69">
        <f>Table_7B_Size_Charateristics!Q11</f>
        <v>0.61455952760427268</v>
      </c>
      <c r="R14" s="69">
        <f>Table_7B_Size_Charateristics!R11</f>
        <v>0.3632106461143304</v>
      </c>
      <c r="S14" s="69">
        <f>Table_7B_Size_Charateristics!S11</f>
        <v>2.2229826281396862E-2</v>
      </c>
    </row>
    <row r="15" spans="1:19" x14ac:dyDescent="0.35">
      <c r="A15" s="62" t="str">
        <f>Table_7B_Size_Charateristics!A12</f>
        <v>10,000-24,999</v>
      </c>
      <c r="B15" s="61">
        <f>Table_7B_Size_Charateristics!B12</f>
        <v>2023</v>
      </c>
      <c r="C15" s="69">
        <f>Table_7B_Size_Charateristics!C12</f>
        <v>0.22142068497311204</v>
      </c>
      <c r="D15" s="67">
        <f>Table_7B_Size_Charateristics!D12</f>
        <v>619679</v>
      </c>
      <c r="E15" s="69">
        <f>Table_7B_Size_Charateristics!E12</f>
        <v>2.6697795269491693E-2</v>
      </c>
      <c r="F15" s="69">
        <f>Table_7B_Size_Charateristics!F12</f>
        <v>9.4175208362559673E-2</v>
      </c>
      <c r="G15" s="69">
        <f>Table_7B_Size_Charateristics!G12</f>
        <v>0.12198460350024834</v>
      </c>
      <c r="H15" s="69">
        <f>Table_7B_Size_Charateristics!H12</f>
        <v>0.12484662948469227</v>
      </c>
      <c r="I15" s="69">
        <f>Table_7B_Size_Charateristics!I12</f>
        <v>4.4072850629447206E-2</v>
      </c>
      <c r="J15" s="69">
        <f>Table_7B_Size_Charateristics!J12</f>
        <v>7.5399485687412934E-2</v>
      </c>
      <c r="K15" s="69">
        <f>Table_7B_Size_Charateristics!K12</f>
        <v>0.29492469389778275</v>
      </c>
      <c r="L15" s="69">
        <f>Table_7B_Size_Charateristics!L12</f>
        <v>6.0003133409516241E-2</v>
      </c>
      <c r="M15" s="69">
        <f>Table_7B_Size_Charateristics!M12</f>
        <v>4.721426135297601E-2</v>
      </c>
      <c r="N15" s="69">
        <f>Table_7B_Size_Charateristics!N12</f>
        <v>0.11285699268556232</v>
      </c>
      <c r="O15" s="69">
        <f>Table_7B_Size_Charateristics!O12</f>
        <v>0.11869734935236187</v>
      </c>
      <c r="P15" s="70">
        <f>Table_7B_Size_Charateristics!P12</f>
        <v>50.515509186183642</v>
      </c>
      <c r="Q15" s="69">
        <f>Table_7B_Size_Charateristics!Q12</f>
        <v>0.60296647597873931</v>
      </c>
      <c r="R15" s="69">
        <f>Table_7B_Size_Charateristics!R12</f>
        <v>0.37183800633346165</v>
      </c>
      <c r="S15" s="69">
        <f>Table_7B_Size_Charateristics!S12</f>
        <v>2.5195517687798995E-2</v>
      </c>
    </row>
    <row r="16" spans="1:19" x14ac:dyDescent="0.35">
      <c r="A16" s="62" t="str">
        <f>Table_7B_Size_Charateristics!A13</f>
        <v>10,000-24,999</v>
      </c>
      <c r="B16" s="61">
        <f>Table_7B_Size_Charateristics!B13</f>
        <v>2022</v>
      </c>
      <c r="C16" s="69">
        <f>Table_7B_Size_Charateristics!C13</f>
        <v>0.22087843385983824</v>
      </c>
      <c r="D16" s="67">
        <f>Table_7B_Size_Charateristics!D13</f>
        <v>608735</v>
      </c>
      <c r="E16" s="69">
        <f>Table_7B_Size_Charateristics!E13</f>
        <v>2.7666775946364179E-2</v>
      </c>
      <c r="F16" s="69">
        <f>Table_7B_Size_Charateristics!F13</f>
        <v>9.2038455637925162E-2</v>
      </c>
      <c r="G16" s="69">
        <f>Table_7B_Size_Charateristics!G13</f>
        <v>8.9014880258975415E-2</v>
      </c>
      <c r="H16" s="69">
        <f>Table_7B_Size_Charateristics!H13</f>
        <v>0.10884120542403287</v>
      </c>
      <c r="I16" s="69">
        <f>Table_7B_Size_Charateristics!I13</f>
        <v>4.3314345579137159E-2</v>
      </c>
      <c r="J16" s="69">
        <f>Table_7B_Size_Charateristics!J13</f>
        <v>7.6802641039360256E-2</v>
      </c>
      <c r="K16" s="69">
        <f>Table_7B_Size_Charateristics!K13</f>
        <v>0.299293576797032</v>
      </c>
      <c r="L16" s="69">
        <f>Table_7B_Size_Charateristics!L13</f>
        <v>6.5617412441634396E-2</v>
      </c>
      <c r="M16" s="69">
        <f>Table_7B_Size_Charateristics!M13</f>
        <v>6.2264116833002078E-2</v>
      </c>
      <c r="N16" s="69">
        <f>Table_7B_Size_Charateristics!N13</f>
        <v>0.13462877220171279</v>
      </c>
      <c r="O16" s="69">
        <f>Table_7B_Size_Charateristics!O13</f>
        <v>0.12022304942511301</v>
      </c>
      <c r="P16" s="70">
        <f>Table_7B_Size_Charateristics!P13</f>
        <v>49.89051391452675</v>
      </c>
      <c r="Q16" s="69">
        <f>Table_7B_Size_Charateristics!Q13</f>
        <v>0.60144978586320164</v>
      </c>
      <c r="R16" s="69">
        <f>Table_7B_Size_Charateristics!R13</f>
        <v>0.37012312777215139</v>
      </c>
      <c r="S16" s="69">
        <f>Table_7B_Size_Charateristics!S13</f>
        <v>2.8427086364647001E-2</v>
      </c>
    </row>
    <row r="17" spans="1:19" x14ac:dyDescent="0.35">
      <c r="A17" s="62" t="str">
        <f>Table_7B_Size_Charateristics!A14</f>
        <v>5,000-9,999</v>
      </c>
      <c r="B17" s="61">
        <f>Table_7B_Size_Charateristics!B14</f>
        <v>2024</v>
      </c>
      <c r="C17" s="69">
        <f>Table_7B_Size_Charateristics!C14</f>
        <v>0.11922365327682249</v>
      </c>
      <c r="D17" s="67">
        <f>Table_7B_Size_Charateristics!D14</f>
        <v>333284</v>
      </c>
      <c r="E17" s="69">
        <f>Table_7B_Size_Charateristics!E14</f>
        <v>2.3979548973248041E-2</v>
      </c>
      <c r="F17" s="69">
        <f>Table_7B_Size_Charateristics!F14</f>
        <v>6.6918903997791671E-2</v>
      </c>
      <c r="G17" s="69">
        <f>Table_7B_Size_Charateristics!G14</f>
        <v>3.6703951564732377E-2</v>
      </c>
      <c r="H17" s="69">
        <f>Table_7B_Size_Charateristics!H14</f>
        <v>0.15503050478950034</v>
      </c>
      <c r="I17" s="69">
        <f>Table_7B_Size_Charateristics!I14</f>
        <v>0.11683916707979568</v>
      </c>
      <c r="J17" s="69">
        <f>Table_7B_Size_Charateristics!J14</f>
        <v>3.1129607181862917E-2</v>
      </c>
      <c r="K17" s="69">
        <f>Table_7B_Size_Charateristics!K14</f>
        <v>0.23176411719149012</v>
      </c>
      <c r="L17" s="69">
        <f>Table_7B_Size_Charateristics!L14</f>
        <v>0.19252245510447355</v>
      </c>
      <c r="M17" s="69">
        <f>Table_7B_Size_Charateristics!M14</f>
        <v>0.11813881312264213</v>
      </c>
      <c r="N17" s="69">
        <f>Table_7B_Size_Charateristics!N14</f>
        <v>7.8006927328502756E-2</v>
      </c>
      <c r="O17" s="69">
        <f>Table_7B_Size_Charateristics!O14</f>
        <v>3.9864456637000154E-2</v>
      </c>
      <c r="P17" s="70">
        <f>Table_7B_Size_Charateristics!P14</f>
        <v>50.642289926810562</v>
      </c>
      <c r="Q17" s="69">
        <f>Table_7B_Size_Charateristics!Q14</f>
        <v>0.60361772683653914</v>
      </c>
      <c r="R17" s="69">
        <f>Table_7B_Size_Charateristics!R14</f>
        <v>0.37190663193460499</v>
      </c>
      <c r="S17" s="69">
        <f>Table_7B_Size_Charateristics!S14</f>
        <v>2.447564122885601E-2</v>
      </c>
    </row>
    <row r="18" spans="1:19" x14ac:dyDescent="0.35">
      <c r="A18" s="62" t="str">
        <f>Table_7B_Size_Charateristics!A15</f>
        <v>5,000-9,999</v>
      </c>
      <c r="B18" s="61">
        <f>Table_7B_Size_Charateristics!B15</f>
        <v>2023</v>
      </c>
      <c r="C18" s="69">
        <f>Table_7B_Size_Charateristics!C15</f>
        <v>0.12200167938113018</v>
      </c>
      <c r="D18" s="67">
        <f>Table_7B_Size_Charateristics!D15</f>
        <v>341440</v>
      </c>
      <c r="E18" s="69">
        <f>Table_7B_Size_Charateristics!E15</f>
        <v>2.5060097462171773E-2</v>
      </c>
      <c r="F18" s="69">
        <f>Table_7B_Size_Charateristics!F15</f>
        <v>6.7748887179497674E-2</v>
      </c>
      <c r="G18" s="69">
        <f>Table_7B_Size_Charateristics!G15</f>
        <v>3.5217938503910709E-2</v>
      </c>
      <c r="H18" s="69">
        <f>Table_7B_Size_Charateristics!H15</f>
        <v>0.14726589682955327</v>
      </c>
      <c r="I18" s="69">
        <f>Table_7B_Size_Charateristics!I15</f>
        <v>0.12967460102458084</v>
      </c>
      <c r="J18" s="69">
        <f>Table_7B_Size_Charateristics!J15</f>
        <v>2.9753621096676182E-2</v>
      </c>
      <c r="K18" s="69">
        <f>Table_7B_Size_Charateristics!K15</f>
        <v>0.22475695230747861</v>
      </c>
      <c r="L18" s="69">
        <f>Table_7B_Size_Charateristics!L15</f>
        <v>0.20543172461381809</v>
      </c>
      <c r="M18" s="69">
        <f>Table_7B_Size_Charateristics!M15</f>
        <v>0.113245902104584</v>
      </c>
      <c r="N18" s="69">
        <f>Table_7B_Size_Charateristics!N15</f>
        <v>7.5756776435207479E-2</v>
      </c>
      <c r="O18" s="69">
        <f>Table_7B_Size_Charateristics!O15</f>
        <v>3.8896587084190824E-2</v>
      </c>
      <c r="P18" s="70">
        <f>Table_7B_Size_Charateristics!P15</f>
        <v>50.424764437705626</v>
      </c>
      <c r="Q18" s="69">
        <f>Table_7B_Size_Charateristics!Q15</f>
        <v>0.59573475159778266</v>
      </c>
      <c r="R18" s="69">
        <f>Table_7B_Size_Charateristics!R15</f>
        <v>0.37872218992615753</v>
      </c>
      <c r="S18" s="69">
        <f>Table_7B_Size_Charateristics!S15</f>
        <v>2.5543058476059886E-2</v>
      </c>
    </row>
    <row r="19" spans="1:19" x14ac:dyDescent="0.35">
      <c r="A19" s="62" t="str">
        <f>Table_7B_Size_Charateristics!A16</f>
        <v>5,000-9,999</v>
      </c>
      <c r="B19" s="61">
        <f>Table_7B_Size_Charateristics!B16</f>
        <v>2022</v>
      </c>
      <c r="C19" s="69">
        <f>Table_7B_Size_Charateristics!C16</f>
        <v>0.13095991869296253</v>
      </c>
      <c r="D19" s="67">
        <f>Table_7B_Size_Charateristics!D16</f>
        <v>360922</v>
      </c>
      <c r="E19" s="69">
        <f>Table_7B_Size_Charateristics!E16</f>
        <v>2.5307783379903963E-2</v>
      </c>
      <c r="F19" s="69">
        <f>Table_7B_Size_Charateristics!F16</f>
        <v>7.1845386456110383E-2</v>
      </c>
      <c r="G19" s="69">
        <f>Table_7B_Size_Charateristics!G16</f>
        <v>8.8243307268089641E-2</v>
      </c>
      <c r="H19" s="69">
        <f>Table_7B_Size_Charateristics!H16</f>
        <v>0.16347053708358622</v>
      </c>
      <c r="I19" s="69">
        <f>Table_7B_Size_Charateristics!I16</f>
        <v>0.12215983600166086</v>
      </c>
      <c r="J19" s="69">
        <f>Table_7B_Size_Charateristics!J16</f>
        <v>2.7925220664124971E-2</v>
      </c>
      <c r="K19" s="69">
        <f>Table_7B_Size_Charateristics!K16</f>
        <v>0.21053986515037057</v>
      </c>
      <c r="L19" s="69">
        <f>Table_7B_Size_Charateristics!L16</f>
        <v>0.18838561966530828</v>
      </c>
      <c r="M19" s="69">
        <f>Table_7B_Size_Charateristics!M16</f>
        <v>9.1786434210681611E-2</v>
      </c>
      <c r="N19" s="69">
        <f>Table_7B_Size_Charateristics!N16</f>
        <v>7.0825351774483791E-2</v>
      </c>
      <c r="O19" s="69">
        <f>Table_7B_Size_Charateristics!O16</f>
        <v>3.666382818169401E-2</v>
      </c>
      <c r="P19" s="70">
        <f>Table_7B_Size_Charateristics!P16</f>
        <v>49.477634704204007</v>
      </c>
      <c r="Q19" s="69">
        <f>Table_7B_Size_Charateristics!Q16</f>
        <v>0.60181089996400305</v>
      </c>
      <c r="R19" s="69">
        <f>Table_7B_Size_Charateristics!R16</f>
        <v>0.36837712485649876</v>
      </c>
      <c r="S19" s="69">
        <f>Table_7B_Size_Charateristics!S16</f>
        <v>2.9811975179498296E-2</v>
      </c>
    </row>
    <row r="20" spans="1:19" x14ac:dyDescent="0.35">
      <c r="A20" s="62" t="str">
        <f>Table_7B_Size_Charateristics!A17</f>
        <v>2,500-4,999</v>
      </c>
      <c r="B20" s="61">
        <f>Table_7B_Size_Charateristics!B17</f>
        <v>2024</v>
      </c>
      <c r="C20" s="69">
        <f>Table_7B_Size_Charateristics!C17</f>
        <v>3.8644555513741609E-2</v>
      </c>
      <c r="D20" s="67">
        <f>Table_7B_Size_Charateristics!D17</f>
        <v>108029</v>
      </c>
      <c r="E20" s="69">
        <f>Table_7B_Size_Charateristics!E17</f>
        <v>0.1103129715169075</v>
      </c>
      <c r="F20" s="69">
        <f>Table_7B_Size_Charateristics!F17</f>
        <v>9.1929019059696929E-2</v>
      </c>
      <c r="G20" s="69">
        <f>Table_7B_Size_Charateristics!G17</f>
        <v>1.5361273530314957E-2</v>
      </c>
      <c r="H20" s="69">
        <f>Table_7B_Size_Charateristics!H17</f>
        <v>0.18886696689100063</v>
      </c>
      <c r="I20" s="69">
        <f>Table_7B_Size_Charateristics!I17</f>
        <v>0.10062100409355819</v>
      </c>
      <c r="J20" s="69">
        <f>Table_7B_Size_Charateristics!J17</f>
        <v>4.4724334812364687E-2</v>
      </c>
      <c r="K20" s="69">
        <f>Table_7B_Size_Charateristics!K17</f>
        <v>0.11010235717926548</v>
      </c>
      <c r="L20" s="69">
        <f>Table_7B_Size_Charateristics!L17</f>
        <v>5.6090345163893301E-2</v>
      </c>
      <c r="M20" s="69">
        <f>Table_7B_Size_Charateristics!M17</f>
        <v>0.23772726821347784</v>
      </c>
      <c r="N20" s="69">
        <f>Table_7B_Size_Charateristics!N17</f>
        <v>0.15541639309835126</v>
      </c>
      <c r="O20" s="69">
        <f>Table_7B_Size_Charateristics!O17</f>
        <v>9.109005701777366E-2</v>
      </c>
      <c r="P20" s="70">
        <f>Table_7B_Size_Charateristics!P17</f>
        <v>47.208613801207783</v>
      </c>
      <c r="Q20" s="69">
        <f>Table_7B_Size_Charateristics!Q17</f>
        <v>0.54091230499775467</v>
      </c>
      <c r="R20" s="69">
        <f>Table_7B_Size_Charateristics!R17</f>
        <v>0.43311511973238748</v>
      </c>
      <c r="S20" s="69">
        <f>Table_7B_Size_Charateristics!S17</f>
        <v>2.5972575269857773E-2</v>
      </c>
    </row>
    <row r="21" spans="1:19" x14ac:dyDescent="0.35">
      <c r="A21" s="62" t="str">
        <f>Table_7B_Size_Charateristics!A18</f>
        <v>2,500-4,999</v>
      </c>
      <c r="B21" s="61">
        <f>Table_7B_Size_Charateristics!B18</f>
        <v>2023</v>
      </c>
      <c r="C21" s="69">
        <f>Table_7B_Size_Charateristics!C18</f>
        <v>4.1521805156057384E-2</v>
      </c>
      <c r="D21" s="67">
        <f>Table_7B_Size_Charateristics!D18</f>
        <v>116205</v>
      </c>
      <c r="E21" s="69">
        <f>Table_7B_Size_Charateristics!E18</f>
        <v>0.10923013655382985</v>
      </c>
      <c r="F21" s="69">
        <f>Table_7B_Size_Charateristics!F18</f>
        <v>0.10768223019880784</v>
      </c>
      <c r="G21" s="69">
        <f>Table_7B_Size_Charateristics!G18</f>
        <v>1.6112181140694508E-2</v>
      </c>
      <c r="H21" s="69">
        <f>Table_7B_Size_Charateristics!H18</f>
        <v>0.17512329664770221</v>
      </c>
      <c r="I21" s="69">
        <f>Table_7B_Size_Charateristics!I18</f>
        <v>0.13248570712835442</v>
      </c>
      <c r="J21" s="69">
        <f>Table_7B_Size_Charateristics!J18</f>
        <v>4.968197955845137E-2</v>
      </c>
      <c r="K21" s="69">
        <f>Table_7B_Size_Charateristics!K18</f>
        <v>0.12185747040538986</v>
      </c>
      <c r="L21" s="69">
        <f>Table_7B_Size_Charateristics!L18</f>
        <v>5.0167434863150971E-2</v>
      </c>
      <c r="M21" s="69">
        <f>Table_7B_Size_Charateristics!M18</f>
        <v>0.21629668809599287</v>
      </c>
      <c r="N21" s="69">
        <f>Table_7B_Size_Charateristics!N18</f>
        <v>0.14312004065280856</v>
      </c>
      <c r="O21" s="69">
        <f>Table_7B_Size_Charateristics!O18</f>
        <v>9.5155201507455253E-2</v>
      </c>
      <c r="P21" s="70">
        <f>Table_7B_Size_Charateristics!P18</f>
        <v>46.974087795252885</v>
      </c>
      <c r="Q21" s="69">
        <f>Table_7B_Size_Charateristics!Q18</f>
        <v>0.51136622028852996</v>
      </c>
      <c r="R21" s="69">
        <f>Table_7B_Size_Charateristics!R18</f>
        <v>0.46280454663866882</v>
      </c>
      <c r="S21" s="69">
        <f>Table_7B_Size_Charateristics!S18</f>
        <v>2.5829233072801126E-2</v>
      </c>
    </row>
    <row r="22" spans="1:19" x14ac:dyDescent="0.35">
      <c r="A22" s="62" t="str">
        <f>Table_7B_Size_Charateristics!A19</f>
        <v>2,500-4,999</v>
      </c>
      <c r="B22" s="61">
        <f>Table_7B_Size_Charateristics!B19</f>
        <v>2022</v>
      </c>
      <c r="C22" s="69">
        <f>Table_7B_Size_Charateristics!C19</f>
        <v>4.2713771143621508E-2</v>
      </c>
      <c r="D22" s="67">
        <f>Table_7B_Size_Charateristics!D19</f>
        <v>117718</v>
      </c>
      <c r="E22" s="69">
        <f>Table_7B_Size_Charateristics!E19</f>
        <v>8.3871789401774796E-2</v>
      </c>
      <c r="F22" s="69">
        <f>Table_7B_Size_Charateristics!F19</f>
        <v>0.11307214962939208</v>
      </c>
      <c r="G22" s="69">
        <f>Table_7B_Size_Charateristics!G19</f>
        <v>1.1510681082352391E-2</v>
      </c>
      <c r="H22" s="69">
        <f>Table_7B_Size_Charateristics!H19</f>
        <v>0.16802888316281278</v>
      </c>
      <c r="I22" s="69">
        <f>Table_7B_Size_Charateristics!I19</f>
        <v>0.1313428080818026</v>
      </c>
      <c r="J22" s="69">
        <f>Table_7B_Size_Charateristics!J19</f>
        <v>4.7534602502902167E-2</v>
      </c>
      <c r="K22" s="69">
        <f>Table_7B_Size_Charateristics!K19</f>
        <v>0.11750396959255176</v>
      </c>
      <c r="L22" s="69">
        <f>Table_7B_Size_Charateristics!L19</f>
        <v>4.1451501015797233E-2</v>
      </c>
      <c r="M22" s="69">
        <f>Table_7B_Size_Charateristics!M19</f>
        <v>0.25377020696988017</v>
      </c>
      <c r="N22" s="69">
        <f>Table_7B_Size_Charateristics!N19</f>
        <v>0.13996187215803021</v>
      </c>
      <c r="O22" s="69">
        <f>Table_7B_Size_Charateristics!O19</f>
        <v>8.8895475433870705E-2</v>
      </c>
      <c r="P22" s="70">
        <f>Table_7B_Size_Charateristics!P19</f>
        <v>45.996533289776458</v>
      </c>
      <c r="Q22" s="69">
        <f>Table_7B_Size_Charateristics!Q19</f>
        <v>0.51221546597107848</v>
      </c>
      <c r="R22" s="69">
        <f>Table_7B_Size_Charateristics!R19</f>
        <v>0.46547636796458014</v>
      </c>
      <c r="S22" s="69">
        <f>Table_7B_Size_Charateristics!S19</f>
        <v>2.230816606434128E-2</v>
      </c>
    </row>
    <row r="23" spans="1:19" x14ac:dyDescent="0.35">
      <c r="A23" s="62" t="str">
        <f>Table_7B_Size_Charateristics!A20</f>
        <v>1,000-2,499</v>
      </c>
      <c r="B23" s="61">
        <f>Table_7B_Size_Charateristics!B20</f>
        <v>2024</v>
      </c>
      <c r="C23" s="69">
        <f>Table_7B_Size_Charateristics!C20</f>
        <v>2.2138459182987222E-2</v>
      </c>
      <c r="D23" s="67">
        <f>Table_7B_Size_Charateristics!D20</f>
        <v>61887</v>
      </c>
      <c r="E23" s="69">
        <f>Table_7B_Size_Charateristics!E20</f>
        <v>0.1774847706303424</v>
      </c>
      <c r="F23" s="69">
        <f>Table_7B_Size_Charateristics!F20</f>
        <v>6.9836960912631085E-2</v>
      </c>
      <c r="G23" s="69">
        <f>Table_7B_Size_Charateristics!G20</f>
        <v>5.6278982150529996E-2</v>
      </c>
      <c r="H23" s="69">
        <f>Table_7B_Size_Charateristics!H20</f>
        <v>6.9923725012513538E-2</v>
      </c>
      <c r="I23" s="69">
        <f>Table_7B_Size_Charateristics!I20</f>
        <v>0.29758223815754148</v>
      </c>
      <c r="J23" s="69">
        <f>Table_7B_Size_Charateristics!J20</f>
        <v>4.9296653779153522E-2</v>
      </c>
      <c r="K23" s="69">
        <f>Table_7B_Size_Charateristics!K20</f>
        <v>7.2703154388738908E-2</v>
      </c>
      <c r="L23" s="69">
        <f>Table_7B_Size_Charateristics!L20</f>
        <v>5.5394613900425868E-2</v>
      </c>
      <c r="M23" s="69">
        <f>Table_7B_Size_Charateristics!M20</f>
        <v>0.10862176096278038</v>
      </c>
      <c r="N23" s="69">
        <f>Table_7B_Size_Charateristics!N20</f>
        <v>0.15295794708841898</v>
      </c>
      <c r="O23" s="69">
        <f>Table_7B_Size_Charateristics!O20</f>
        <v>0.13724092455989731</v>
      </c>
      <c r="P23" s="70">
        <f>Table_7B_Size_Charateristics!P20</f>
        <v>47.348888447338787</v>
      </c>
      <c r="Q23" s="69">
        <f>Table_7B_Size_Charateristics!Q20</f>
        <v>0.43714923148084844</v>
      </c>
      <c r="R23" s="69">
        <f>Table_7B_Size_Charateristics!R20</f>
        <v>0.52189079116326986</v>
      </c>
      <c r="S23" s="69">
        <f>Table_7B_Size_Charateristics!S20</f>
        <v>4.0959977355881666E-2</v>
      </c>
    </row>
    <row r="24" spans="1:19" x14ac:dyDescent="0.35">
      <c r="A24" s="62" t="str">
        <f>Table_7B_Size_Charateristics!A21</f>
        <v>1,000-2,499</v>
      </c>
      <c r="B24" s="61">
        <f>Table_7B_Size_Charateristics!B21</f>
        <v>2023</v>
      </c>
      <c r="C24" s="69">
        <f>Table_7B_Size_Charateristics!C21</f>
        <v>2.2232862272881567E-2</v>
      </c>
      <c r="D24" s="67">
        <f>Table_7B_Size_Charateristics!D21</f>
        <v>62222</v>
      </c>
      <c r="E24" s="69">
        <f>Table_7B_Size_Charateristics!E21</f>
        <v>0.18385398161853372</v>
      </c>
      <c r="F24" s="69">
        <f>Table_7B_Size_Charateristics!F21</f>
        <v>7.8133434567917312E-2</v>
      </c>
      <c r="G24" s="69">
        <f>Table_7B_Size_Charateristics!G21</f>
        <v>5.6135853210982273E-2</v>
      </c>
      <c r="H24" s="69">
        <f>Table_7B_Size_Charateristics!H21</f>
        <v>6.9700508035346345E-2</v>
      </c>
      <c r="I24" s="69">
        <f>Table_7B_Size_Charateristics!I21</f>
        <v>0.29537549757902887</v>
      </c>
      <c r="J24" s="69">
        <f>Table_7B_Size_Charateristics!J21</f>
        <v>4.8861435480951433E-2</v>
      </c>
      <c r="K24" s="69">
        <f>Table_7B_Size_Charateristics!K21</f>
        <v>7.2954965703526886E-2</v>
      </c>
      <c r="L24" s="69">
        <f>Table_7B_Size_Charateristics!L21</f>
        <v>6.3273447011390066E-2</v>
      </c>
      <c r="M24" s="69">
        <f>Table_7B_Size_Charateristics!M21</f>
        <v>0.10645557458392921</v>
      </c>
      <c r="N24" s="69">
        <f>Table_7B_Size_Charateristics!N21</f>
        <v>0.15418065750893523</v>
      </c>
      <c r="O24" s="69">
        <f>Table_7B_Size_Charateristics!O21</f>
        <v>0.13306206088590972</v>
      </c>
      <c r="P24" s="70">
        <f>Table_7B_Size_Charateristics!P21</f>
        <v>46.494830189068118</v>
      </c>
      <c r="Q24" s="69">
        <f>Table_7B_Size_Charateristics!Q21</f>
        <v>0.43010916569660318</v>
      </c>
      <c r="R24" s="69">
        <f>Table_7B_Size_Charateristics!R21</f>
        <v>0.53221855552040886</v>
      </c>
      <c r="S24" s="69">
        <f>Table_7B_Size_Charateristics!S21</f>
        <v>3.7672278782987824E-2</v>
      </c>
    </row>
    <row r="25" spans="1:19" x14ac:dyDescent="0.35">
      <c r="A25" s="62" t="str">
        <f>Table_7B_Size_Charateristics!A22</f>
        <v>1,000-2,499</v>
      </c>
      <c r="B25" s="61">
        <f>Table_7B_Size_Charateristics!B22</f>
        <v>2022</v>
      </c>
      <c r="C25" s="69">
        <f>Table_7B_Size_Charateristics!C22</f>
        <v>2.2345647072739828E-2</v>
      </c>
      <c r="D25" s="67">
        <f>Table_7B_Size_Charateristics!D22</f>
        <v>61584</v>
      </c>
      <c r="E25" s="69">
        <f>Table_7B_Size_Charateristics!E22</f>
        <v>0.18350714113493397</v>
      </c>
      <c r="F25" s="69">
        <f>Table_7B_Size_Charateristics!F22</f>
        <v>7.739369653119238E-2</v>
      </c>
      <c r="G25" s="69">
        <f>Table_7B_Size_Charateristics!G22</f>
        <v>6.366340142457079E-2</v>
      </c>
      <c r="H25" s="69">
        <f>Table_7B_Size_Charateristics!H22</f>
        <v>7.3982551935694307E-2</v>
      </c>
      <c r="I25" s="69">
        <f>Table_7B_Size_Charateristics!I22</f>
        <v>0.29894873281486078</v>
      </c>
      <c r="J25" s="69">
        <f>Table_7B_Size_Charateristics!J22</f>
        <v>5.2636272333776338E-2</v>
      </c>
      <c r="K25" s="69">
        <f>Table_7B_Size_Charateristics!K22</f>
        <v>7.9098084315048528E-2</v>
      </c>
      <c r="L25" s="69">
        <f>Table_7B_Size_Charateristics!L22</f>
        <v>7.1901981831395317E-2</v>
      </c>
      <c r="M25" s="69">
        <f>Table_7B_Size_Charateristics!M22</f>
        <v>8.6781655665089275E-2</v>
      </c>
      <c r="N25" s="69">
        <f>Table_7B_Size_Charateristics!N22</f>
        <v>0.12916728454606669</v>
      </c>
      <c r="O25" s="69">
        <f>Table_7B_Size_Charateristics!O22</f>
        <v>0.14382003513349803</v>
      </c>
      <c r="P25" s="70">
        <f>Table_7B_Size_Charateristics!P22</f>
        <v>44.523122485902952</v>
      </c>
      <c r="Q25" s="69">
        <f>Table_7B_Size_Charateristics!Q22</f>
        <v>0.42631994356442859</v>
      </c>
      <c r="R25" s="69">
        <f>Table_7B_Size_Charateristics!R22</f>
        <v>0.53031760725402166</v>
      </c>
      <c r="S25" s="69">
        <f>Table_7B_Size_Charateristics!S22</f>
        <v>4.3362449181549599E-2</v>
      </c>
    </row>
    <row r="50" spans="1:1" x14ac:dyDescent="0.35">
      <c r="A50" s="62"/>
    </row>
    <row r="51" spans="1:1" x14ac:dyDescent="0.35">
      <c r="A51" s="62"/>
    </row>
    <row r="52" spans="1:1" x14ac:dyDescent="0.35">
      <c r="A52" s="62"/>
    </row>
    <row r="53" spans="1:1" x14ac:dyDescent="0.35">
      <c r="A53" s="62"/>
    </row>
    <row r="54" spans="1:1" x14ac:dyDescent="0.35">
      <c r="A54" s="62"/>
    </row>
    <row r="55" spans="1:1" x14ac:dyDescent="0.35">
      <c r="A55" s="62"/>
    </row>
    <row r="56" spans="1:1" x14ac:dyDescent="0.35">
      <c r="A56" s="62"/>
    </row>
    <row r="57" spans="1:1" x14ac:dyDescent="0.35">
      <c r="A57" s="62"/>
    </row>
    <row r="58" spans="1:1" x14ac:dyDescent="0.35">
      <c r="A58" s="62"/>
    </row>
    <row r="59" spans="1:1" x14ac:dyDescent="0.35">
      <c r="A59" s="62"/>
    </row>
    <row r="60" spans="1:1" x14ac:dyDescent="0.35">
      <c r="A60" s="62"/>
    </row>
    <row r="61" spans="1:1" x14ac:dyDescent="0.35">
      <c r="A61" s="62"/>
    </row>
    <row r="62" spans="1:1" x14ac:dyDescent="0.35">
      <c r="A62" s="62"/>
    </row>
    <row r="63" spans="1:1" x14ac:dyDescent="0.35">
      <c r="A63" s="62"/>
    </row>
    <row r="64" spans="1:1" x14ac:dyDescent="0.35">
      <c r="A64" s="62"/>
    </row>
    <row r="65" spans="1:1" x14ac:dyDescent="0.35">
      <c r="A65" s="62"/>
    </row>
    <row r="66" spans="1:1" x14ac:dyDescent="0.35">
      <c r="A66" s="62"/>
    </row>
    <row r="67" spans="1:1" x14ac:dyDescent="0.35">
      <c r="A67" s="62"/>
    </row>
    <row r="68" spans="1:1" x14ac:dyDescent="0.35">
      <c r="A68" s="62"/>
    </row>
    <row r="69" spans="1:1" x14ac:dyDescent="0.35">
      <c r="A69" s="62"/>
    </row>
    <row r="70" spans="1:1" x14ac:dyDescent="0.35">
      <c r="A70" s="62"/>
    </row>
  </sheetData>
  <hyperlinks>
    <hyperlink ref="A3" location="Contents!A1" display="Go back to contents" xr:uid="{F246C299-9E19-490C-9B62-3B95C5D2E349}"/>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E05C1-3677-43C1-AA9E-B47526EF428F}">
  <sheetPr>
    <tabColor rgb="FF00B0F0"/>
  </sheetPr>
  <dimension ref="A1:M4"/>
  <sheetViews>
    <sheetView workbookViewId="0">
      <selection sqref="A1:B26"/>
    </sheetView>
  </sheetViews>
  <sheetFormatPr defaultColWidth="11.453125" defaultRowHeight="14.5" x14ac:dyDescent="0.35"/>
  <cols>
    <col min="1" max="1" width="39" bestFit="1" customWidth="1"/>
    <col min="2" max="5" width="7.08984375" bestFit="1" customWidth="1"/>
    <col min="6" max="10" width="7.08984375" customWidth="1"/>
    <col min="11" max="11" width="7.08984375" bestFit="1" customWidth="1"/>
    <col min="12" max="12" width="7" bestFit="1" customWidth="1"/>
  </cols>
  <sheetData>
    <row r="1" spans="1:13" x14ac:dyDescent="0.35">
      <c r="A1" t="s">
        <v>391</v>
      </c>
      <c r="B1" t="s">
        <v>392</v>
      </c>
      <c r="C1" t="s">
        <v>393</v>
      </c>
      <c r="D1" t="s">
        <v>394</v>
      </c>
      <c r="E1" t="s">
        <v>395</v>
      </c>
      <c r="F1" t="s">
        <v>278</v>
      </c>
      <c r="G1" t="s">
        <v>279</v>
      </c>
      <c r="H1" t="s">
        <v>275</v>
      </c>
      <c r="I1" t="s">
        <v>276</v>
      </c>
      <c r="J1" t="s">
        <v>277</v>
      </c>
    </row>
    <row r="2" spans="1:13" x14ac:dyDescent="0.35">
      <c r="A2" t="s">
        <v>72</v>
      </c>
      <c r="B2">
        <v>15</v>
      </c>
      <c r="C2">
        <v>15.1</v>
      </c>
      <c r="D2">
        <v>15.4</v>
      </c>
      <c r="E2">
        <v>15.5</v>
      </c>
      <c r="F2" s="6">
        <v>15.7</v>
      </c>
      <c r="G2" s="6">
        <v>16.100000000000001</v>
      </c>
      <c r="H2" s="6">
        <v>16.474</v>
      </c>
      <c r="I2" s="6">
        <v>17.591024000000001</v>
      </c>
      <c r="J2" s="6">
        <v>19.168994999999999</v>
      </c>
    </row>
    <row r="3" spans="1:13" x14ac:dyDescent="0.35">
      <c r="A3" t="s">
        <v>73</v>
      </c>
      <c r="B3">
        <v>10.199999999999999</v>
      </c>
      <c r="C3">
        <v>9.9</v>
      </c>
      <c r="D3">
        <v>10.4</v>
      </c>
      <c r="E3">
        <v>10.8</v>
      </c>
      <c r="F3" s="6">
        <v>11.3</v>
      </c>
      <c r="G3" s="6">
        <v>11.5</v>
      </c>
      <c r="H3" s="6">
        <v>12.304399999999999</v>
      </c>
      <c r="I3" s="6">
        <v>13.841908</v>
      </c>
      <c r="J3" s="6">
        <v>15.021744999999999</v>
      </c>
      <c r="L3" s="6"/>
      <c r="M3" s="6"/>
    </row>
    <row r="4" spans="1:13" x14ac:dyDescent="0.35">
      <c r="A4" t="s">
        <v>333</v>
      </c>
      <c r="B4">
        <v>0.32100000000000001</v>
      </c>
      <c r="C4">
        <v>0.34100000000000003</v>
      </c>
      <c r="D4">
        <v>0.32800000000000001</v>
      </c>
      <c r="E4">
        <v>0.30499999999999999</v>
      </c>
      <c r="F4" s="2">
        <v>0.27800000000000002</v>
      </c>
      <c r="G4" s="2">
        <v>0.28299999999999997</v>
      </c>
      <c r="H4" s="2">
        <v>0.25310185747238101</v>
      </c>
      <c r="I4" s="2">
        <v>0.213126649136514</v>
      </c>
      <c r="J4" s="2">
        <v>0.216351978807444</v>
      </c>
      <c r="L4" s="7"/>
    </row>
  </sheetData>
  <phoneticPr fontId="3"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F6B8-E0CD-458D-87F9-1C10E37D350F}">
  <sheetPr>
    <tabColor rgb="FF00B0F0"/>
  </sheetPr>
  <dimension ref="A1:G6"/>
  <sheetViews>
    <sheetView workbookViewId="0">
      <selection sqref="A1:B26"/>
    </sheetView>
  </sheetViews>
  <sheetFormatPr defaultRowHeight="14.5" x14ac:dyDescent="0.35"/>
  <cols>
    <col min="1" max="1" width="26.453125" bestFit="1" customWidth="1"/>
    <col min="2" max="4" width="6.36328125" bestFit="1" customWidth="1"/>
    <col min="5" max="7" width="15.90625" bestFit="1" customWidth="1"/>
    <col min="8" max="8" width="7.08984375" bestFit="1" customWidth="1"/>
    <col min="9" max="11" width="18.1796875" bestFit="1" customWidth="1"/>
    <col min="12" max="12" width="18.26953125" bestFit="1" customWidth="1"/>
  </cols>
  <sheetData>
    <row r="1" spans="1:7" x14ac:dyDescent="0.35">
      <c r="A1" t="s">
        <v>302</v>
      </c>
      <c r="B1" t="s">
        <v>275</v>
      </c>
      <c r="C1" t="s">
        <v>276</v>
      </c>
      <c r="D1" t="s">
        <v>277</v>
      </c>
      <c r="E1" t="s">
        <v>280</v>
      </c>
      <c r="F1" t="s">
        <v>281</v>
      </c>
      <c r="G1" t="s">
        <v>282</v>
      </c>
    </row>
    <row r="2" spans="1:7" x14ac:dyDescent="0.35">
      <c r="A2" t="s">
        <v>75</v>
      </c>
      <c r="B2" s="5">
        <v>1104.0336673283941</v>
      </c>
      <c r="C2" s="5">
        <v>1201.0661440002918</v>
      </c>
      <c r="D2" s="5">
        <v>1274.4550634125724</v>
      </c>
      <c r="E2" s="2">
        <v>8.7889055871550159E-2</v>
      </c>
      <c r="F2" s="2">
        <v>6.1103145550210902E-2</v>
      </c>
      <c r="G2" s="2">
        <v>0.15436249919495126</v>
      </c>
    </row>
    <row r="3" spans="1:7" x14ac:dyDescent="0.35">
      <c r="A3" t="s">
        <v>76</v>
      </c>
      <c r="B3" s="5">
        <v>701.29106248005121</v>
      </c>
      <c r="C3" s="5">
        <v>795.29586232586064</v>
      </c>
      <c r="D3" s="5">
        <v>892.31124297539964</v>
      </c>
      <c r="E3" s="2">
        <v>0.13404534133569324</v>
      </c>
      <c r="F3" s="2">
        <v>0.12198652758712369</v>
      </c>
      <c r="G3" s="2">
        <v>0.2723835946515889</v>
      </c>
    </row>
    <row r="4" spans="1:7" x14ac:dyDescent="0.35">
      <c r="A4" t="s">
        <v>77</v>
      </c>
      <c r="B4" s="5">
        <v>2302.3942816496765</v>
      </c>
      <c r="C4" s="5">
        <v>2711.1667324910154</v>
      </c>
      <c r="D4" s="5">
        <v>3046.1798826012364</v>
      </c>
      <c r="E4" s="2">
        <v>0.17754233238820039</v>
      </c>
      <c r="F4" s="2">
        <v>0.12356788909194516</v>
      </c>
      <c r="G4" s="2">
        <v>0.32304875271781608</v>
      </c>
    </row>
    <row r="5" spans="1:7" x14ac:dyDescent="0.35">
      <c r="A5" t="s">
        <v>78</v>
      </c>
      <c r="B5" s="5">
        <v>490.87559748512712</v>
      </c>
      <c r="C5" s="5">
        <v>543.60015461122362</v>
      </c>
      <c r="D5" s="5">
        <v>546.51251706619882</v>
      </c>
      <c r="E5" s="2">
        <v>0.10740920387205444</v>
      </c>
      <c r="F5" s="2">
        <v>5.3575453028671394E-3</v>
      </c>
      <c r="G5" s="2">
        <v>0.11334219885061092</v>
      </c>
    </row>
    <row r="6" spans="1:7" x14ac:dyDescent="0.35">
      <c r="A6" t="s">
        <v>79</v>
      </c>
      <c r="B6" s="5">
        <v>4598.5946089432491</v>
      </c>
      <c r="C6" s="5">
        <v>5251.1288934283921</v>
      </c>
      <c r="D6" s="5">
        <v>5759.4587060554068</v>
      </c>
      <c r="E6" s="2">
        <v>0.14189863207687581</v>
      </c>
      <c r="F6" s="2">
        <v>9.6803910729209575E-2</v>
      </c>
      <c r="G6" s="2">
        <v>0.2524388853182522</v>
      </c>
    </row>
  </sheetData>
  <phoneticPr fontId="3"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369F-EFB7-4EE6-83C0-6DEFE4AFF17E}">
  <sheetPr>
    <tabColor rgb="FF00B0F0"/>
  </sheetPr>
  <dimension ref="A1:N14"/>
  <sheetViews>
    <sheetView workbookViewId="0">
      <selection sqref="A1:B26"/>
    </sheetView>
  </sheetViews>
  <sheetFormatPr defaultRowHeight="14.5" x14ac:dyDescent="0.35"/>
  <cols>
    <col min="1" max="1" width="12.54296875" bestFit="1" customWidth="1"/>
    <col min="2" max="2" width="12.26953125" bestFit="1" customWidth="1"/>
    <col min="3" max="3" width="15.6328125" bestFit="1" customWidth="1"/>
    <col min="4" max="4" width="29.7265625" bestFit="1" customWidth="1"/>
    <col min="5" max="5" width="18" bestFit="1" customWidth="1"/>
    <col min="6" max="6" width="22.90625" bestFit="1" customWidth="1"/>
    <col min="7" max="7" width="27" bestFit="1" customWidth="1"/>
    <col min="8" max="8" width="12.7265625" bestFit="1" customWidth="1"/>
    <col min="9" max="9" width="28.08984375" bestFit="1" customWidth="1"/>
    <col min="10" max="10" width="30.36328125" bestFit="1" customWidth="1"/>
    <col min="11" max="11" width="27.6328125" bestFit="1" customWidth="1"/>
    <col min="12" max="12" width="28.36328125" bestFit="1" customWidth="1"/>
    <col min="13" max="13" width="36.36328125" bestFit="1" customWidth="1"/>
    <col min="14" max="14" width="14.453125" bestFit="1" customWidth="1"/>
  </cols>
  <sheetData>
    <row r="1" spans="1:14" x14ac:dyDescent="0.35">
      <c r="A1" t="s">
        <v>19</v>
      </c>
      <c r="B1" t="s">
        <v>20</v>
      </c>
      <c r="C1" t="s">
        <v>22</v>
      </c>
      <c r="D1" t="s">
        <v>23</v>
      </c>
      <c r="E1" t="s">
        <v>24</v>
      </c>
      <c r="F1" t="s">
        <v>25</v>
      </c>
      <c r="G1" t="s">
        <v>26</v>
      </c>
      <c r="H1" t="s">
        <v>27</v>
      </c>
      <c r="I1" t="s">
        <v>28</v>
      </c>
      <c r="J1" t="s">
        <v>29</v>
      </c>
      <c r="K1" t="s">
        <v>30</v>
      </c>
      <c r="L1" t="s">
        <v>31</v>
      </c>
      <c r="M1" t="s">
        <v>32</v>
      </c>
      <c r="N1" t="s">
        <v>50</v>
      </c>
    </row>
    <row r="2" spans="1:14" x14ac:dyDescent="0.35">
      <c r="A2" t="s">
        <v>67</v>
      </c>
      <c r="B2" t="s">
        <v>33</v>
      </c>
      <c r="C2">
        <v>193</v>
      </c>
      <c r="D2" s="2">
        <v>1</v>
      </c>
      <c r="E2" s="2">
        <v>0.11044303018574651</v>
      </c>
      <c r="F2" s="2">
        <v>2.2255272962697015E-2</v>
      </c>
      <c r="G2" s="2">
        <v>5.5592845043359019E-4</v>
      </c>
      <c r="H2" s="2">
        <v>0.54267899541189279</v>
      </c>
      <c r="I2" s="2">
        <v>1.5251960784313725</v>
      </c>
      <c r="J2" s="8">
        <v>6350.080383169191</v>
      </c>
      <c r="K2" s="2">
        <v>0.25828023434027847</v>
      </c>
      <c r="L2" s="2">
        <v>0.23366785742686919</v>
      </c>
      <c r="M2" s="2">
        <v>3.4019181999675872E-2</v>
      </c>
      <c r="N2" t="s">
        <v>19</v>
      </c>
    </row>
    <row r="3" spans="1:14" x14ac:dyDescent="0.35">
      <c r="A3" t="s">
        <v>67</v>
      </c>
      <c r="B3" t="s">
        <v>34</v>
      </c>
      <c r="C3">
        <v>193</v>
      </c>
      <c r="D3" s="2">
        <v>1</v>
      </c>
      <c r="E3" s="2">
        <v>7.6505322742245183E-2</v>
      </c>
      <c r="F3" s="2">
        <v>1.4278187565858799E-2</v>
      </c>
      <c r="G3" s="2">
        <v>0</v>
      </c>
      <c r="H3" s="2">
        <v>0.45643582629841761</v>
      </c>
      <c r="I3" s="2">
        <v>1.2168538579118762</v>
      </c>
      <c r="J3" s="8">
        <v>5135.5992211010798</v>
      </c>
      <c r="K3" s="2">
        <v>0.20429080170242334</v>
      </c>
      <c r="L3" s="2">
        <v>0.18511948477487147</v>
      </c>
      <c r="M3" s="2">
        <v>2.8439521798164145E-2</v>
      </c>
      <c r="N3" t="s">
        <v>19</v>
      </c>
    </row>
    <row r="4" spans="1:14" x14ac:dyDescent="0.35">
      <c r="A4" t="s">
        <v>67</v>
      </c>
      <c r="B4" t="s">
        <v>35</v>
      </c>
      <c r="C4">
        <v>193</v>
      </c>
      <c r="D4" s="2">
        <v>1</v>
      </c>
      <c r="E4" s="2">
        <v>5.2086230628721718E-2</v>
      </c>
      <c r="F4" s="2">
        <v>5.8485179807817797E-3</v>
      </c>
      <c r="G4" s="2">
        <v>0</v>
      </c>
      <c r="H4" s="2">
        <v>0.34079094715058278</v>
      </c>
      <c r="I4" s="2">
        <v>0.76209677419354838</v>
      </c>
      <c r="J4" s="8">
        <v>4495.2615829709976</v>
      </c>
      <c r="K4" s="2">
        <v>0.14353143008904146</v>
      </c>
      <c r="L4" s="2">
        <v>0.12457936560263982</v>
      </c>
      <c r="M4" s="2">
        <v>2.1590741319771012E-2</v>
      </c>
      <c r="N4" t="s">
        <v>19</v>
      </c>
    </row>
    <row r="5" spans="1:14" x14ac:dyDescent="0.35">
      <c r="A5" t="s">
        <v>36</v>
      </c>
      <c r="B5" t="s">
        <v>34</v>
      </c>
      <c r="C5">
        <v>16</v>
      </c>
      <c r="D5" s="2">
        <v>0.36832934351940222</v>
      </c>
      <c r="E5" s="2">
        <v>6.9297778242877181E-2</v>
      </c>
      <c r="F5" s="2">
        <v>1.3014106471561999E-2</v>
      </c>
      <c r="G5" s="2">
        <v>2.0752754159592524E-3</v>
      </c>
      <c r="H5" s="2">
        <v>0.49579045389643306</v>
      </c>
      <c r="I5" s="2">
        <v>0.86211412076319438</v>
      </c>
      <c r="J5" s="8">
        <v>6042.8549293225624</v>
      </c>
      <c r="K5" s="2">
        <v>0.2334449700460097</v>
      </c>
      <c r="L5" s="2">
        <v>0.17252777482229309</v>
      </c>
      <c r="M5" s="2">
        <v>2.3423062773535723E-2</v>
      </c>
      <c r="N5" t="s">
        <v>19</v>
      </c>
    </row>
    <row r="6" spans="1:14" x14ac:dyDescent="0.35">
      <c r="A6" t="s">
        <v>291</v>
      </c>
      <c r="B6" t="s">
        <v>34</v>
      </c>
      <c r="C6">
        <v>20</v>
      </c>
      <c r="D6" s="2">
        <v>0.2335536435610413</v>
      </c>
      <c r="E6" s="2">
        <v>9.1987617847266862E-2</v>
      </c>
      <c r="F6" s="2">
        <v>2.0268072599093821E-2</v>
      </c>
      <c r="G6" s="2">
        <v>7.0738480857831024E-4</v>
      </c>
      <c r="H6" s="2">
        <v>0.44909911318390794</v>
      </c>
      <c r="I6" s="2">
        <v>1.1882256340800819</v>
      </c>
      <c r="J6" s="8">
        <v>4648.1663427677995</v>
      </c>
      <c r="K6" s="2">
        <v>0.24019427605171872</v>
      </c>
      <c r="L6" s="2">
        <v>0.20503505170921554</v>
      </c>
      <c r="M6" s="2">
        <v>3.0732385814805807E-2</v>
      </c>
      <c r="N6" t="s">
        <v>19</v>
      </c>
    </row>
    <row r="7" spans="1:14" x14ac:dyDescent="0.35">
      <c r="A7" t="s">
        <v>37</v>
      </c>
      <c r="B7" t="s">
        <v>34</v>
      </c>
      <c r="C7">
        <v>40</v>
      </c>
      <c r="D7" s="2">
        <v>0.21811034494600515</v>
      </c>
      <c r="E7" s="2">
        <v>0.10564869681657127</v>
      </c>
      <c r="F7" s="2">
        <v>1.4735990890439889E-2</v>
      </c>
      <c r="G7" s="2">
        <v>0</v>
      </c>
      <c r="H7" s="2">
        <v>0.51009014772095951</v>
      </c>
      <c r="I7" s="2">
        <v>1.2333616796850557</v>
      </c>
      <c r="J7" s="8">
        <v>4635.3657547430066</v>
      </c>
      <c r="K7" s="2">
        <v>0.21909380020022767</v>
      </c>
      <c r="L7" s="2">
        <v>0.18029369707546888</v>
      </c>
      <c r="M7" s="2">
        <v>3.0931277019865568E-2</v>
      </c>
      <c r="N7" t="s">
        <v>19</v>
      </c>
    </row>
    <row r="8" spans="1:14" x14ac:dyDescent="0.35">
      <c r="A8" t="s">
        <v>38</v>
      </c>
      <c r="B8" t="s">
        <v>34</v>
      </c>
      <c r="C8">
        <v>49</v>
      </c>
      <c r="D8" s="2">
        <v>0.11922365327682248</v>
      </c>
      <c r="E8" s="2">
        <v>9.0330018361339498E-2</v>
      </c>
      <c r="F8" s="2">
        <v>1.6966810537282332E-2</v>
      </c>
      <c r="G8" s="2">
        <v>0</v>
      </c>
      <c r="H8" s="2">
        <v>0.52011558576341543</v>
      </c>
      <c r="I8" s="2">
        <v>1.1598665640236079</v>
      </c>
      <c r="J8" s="8">
        <v>5093.2396505886818</v>
      </c>
      <c r="K8" s="2">
        <v>0.20538233550681684</v>
      </c>
      <c r="L8" s="2">
        <v>0.20593467899580487</v>
      </c>
      <c r="M8" s="2">
        <v>2.9796241927302351E-2</v>
      </c>
      <c r="N8" t="s">
        <v>19</v>
      </c>
    </row>
    <row r="9" spans="1:14" x14ac:dyDescent="0.35">
      <c r="A9" t="s">
        <v>39</v>
      </c>
      <c r="B9" t="s">
        <v>34</v>
      </c>
      <c r="C9">
        <v>29</v>
      </c>
      <c r="D9" s="2">
        <v>3.8644555513741609E-2</v>
      </c>
      <c r="E9" s="2">
        <v>8.9097531238108554E-2</v>
      </c>
      <c r="F9" s="2">
        <v>1.3903936439147706E-2</v>
      </c>
      <c r="G9" s="2">
        <v>0</v>
      </c>
      <c r="H9" s="2">
        <v>0.45113362398992618</v>
      </c>
      <c r="I9" s="2">
        <v>1.1937917027178324</v>
      </c>
      <c r="J9" s="8">
        <v>5600.5071461502994</v>
      </c>
      <c r="K9" s="2">
        <v>0.1664465574925163</v>
      </c>
      <c r="L9" s="2">
        <v>0.18560035445281348</v>
      </c>
      <c r="M9" s="2">
        <v>2.8335954896297637E-2</v>
      </c>
      <c r="N9" t="s">
        <v>19</v>
      </c>
    </row>
    <row r="10" spans="1:14" x14ac:dyDescent="0.35">
      <c r="A10" t="s">
        <v>40</v>
      </c>
      <c r="B10" t="s">
        <v>34</v>
      </c>
      <c r="C10">
        <v>39</v>
      </c>
      <c r="D10" s="2">
        <v>2.2138459182987225E-2</v>
      </c>
      <c r="E10" s="2">
        <v>4.3510081973390798E-2</v>
      </c>
      <c r="F10" s="2">
        <v>2.9806259314456036E-3</v>
      </c>
      <c r="G10" s="2">
        <v>0</v>
      </c>
      <c r="H10" s="2">
        <v>0.34134552151053565</v>
      </c>
      <c r="I10" s="2">
        <v>1.5028682741872186</v>
      </c>
      <c r="J10" s="8">
        <v>5768.3694891532541</v>
      </c>
      <c r="K10" s="2">
        <v>0.18976989187690602</v>
      </c>
      <c r="L10" s="2">
        <v>0.1527334986421065</v>
      </c>
      <c r="M10" s="2">
        <v>2.2708992898091897E-2</v>
      </c>
      <c r="N10" t="s">
        <v>19</v>
      </c>
    </row>
    <row r="11" spans="1:14" x14ac:dyDescent="0.35">
      <c r="A11" t="s">
        <v>41</v>
      </c>
      <c r="B11" t="s">
        <v>34</v>
      </c>
      <c r="C11">
        <v>3</v>
      </c>
      <c r="D11" s="2">
        <v>1.1064400318803545E-2</v>
      </c>
      <c r="E11" s="2">
        <v>0.14337843688366309</v>
      </c>
      <c r="F11" s="2">
        <v>1.2116474496775454E-2</v>
      </c>
      <c r="G11" s="2">
        <v>0</v>
      </c>
      <c r="H11" s="2">
        <v>0.50118542850663494</v>
      </c>
      <c r="I11" s="2">
        <v>-0.27709978463747309</v>
      </c>
      <c r="J11" s="8">
        <v>5120.416875941738</v>
      </c>
      <c r="K11" s="2">
        <v>0.1412757605495584</v>
      </c>
      <c r="L11" s="2">
        <v>0.14966136631330978</v>
      </c>
      <c r="M11" s="2">
        <v>2.6941809290953547E-2</v>
      </c>
      <c r="N11" t="s">
        <v>19</v>
      </c>
    </row>
    <row r="12" spans="1:14" x14ac:dyDescent="0.35">
      <c r="A12" t="s">
        <v>42</v>
      </c>
      <c r="B12" t="s">
        <v>34</v>
      </c>
      <c r="C12">
        <v>23</v>
      </c>
      <c r="D12" s="2">
        <v>0.10692224370155524</v>
      </c>
      <c r="E12" s="2">
        <v>5.0008337631414643E-2</v>
      </c>
      <c r="F12" s="2">
        <v>6.0470324748040311E-3</v>
      </c>
      <c r="G12" s="2">
        <v>0</v>
      </c>
      <c r="H12" s="2">
        <v>0.42289462118394805</v>
      </c>
      <c r="I12" s="2">
        <v>0.70091185410334345</v>
      </c>
      <c r="J12" s="8">
        <v>8206.5885999999991</v>
      </c>
      <c r="K12" s="2">
        <v>0.16160372022874381</v>
      </c>
      <c r="L12" s="2">
        <v>0.14189379039055913</v>
      </c>
      <c r="M12" s="2">
        <v>2.0386136891727358E-2</v>
      </c>
      <c r="N12" t="s">
        <v>19</v>
      </c>
    </row>
    <row r="13" spans="1:14" x14ac:dyDescent="0.35">
      <c r="A13" t="s">
        <v>328</v>
      </c>
      <c r="B13" t="s">
        <v>34</v>
      </c>
      <c r="C13">
        <v>14</v>
      </c>
      <c r="D13" s="2">
        <v>1.462876128797776E-2</v>
      </c>
      <c r="E13" s="2">
        <v>6.1966402443458656E-2</v>
      </c>
      <c r="F13" s="2">
        <v>1.2295637158995561E-2</v>
      </c>
      <c r="G13" s="2">
        <v>0</v>
      </c>
      <c r="H13" s="2">
        <v>0.11847244223521057</v>
      </c>
      <c r="I13" s="2">
        <v>2.2157136369422687</v>
      </c>
      <c r="J13" s="8">
        <v>12028.649421946993</v>
      </c>
      <c r="K13" s="2">
        <v>0.12104827475631409</v>
      </c>
      <c r="L13" s="2">
        <v>6.933111766136453E-2</v>
      </c>
      <c r="M13" s="2">
        <v>2.1880647892585231E-2</v>
      </c>
      <c r="N13" t="s">
        <v>19</v>
      </c>
    </row>
    <row r="14" spans="1:14" x14ac:dyDescent="0.35">
      <c r="A14" t="s">
        <v>329</v>
      </c>
      <c r="B14" t="s">
        <v>34</v>
      </c>
      <c r="C14">
        <v>5</v>
      </c>
      <c r="D14" s="2">
        <v>2.7723244756125302E-2</v>
      </c>
      <c r="E14" s="2">
        <v>0.10819405192734775</v>
      </c>
      <c r="F14" s="2">
        <v>1.0309858098862167E-2</v>
      </c>
      <c r="G14" s="2">
        <v>0</v>
      </c>
      <c r="H14" s="2">
        <v>0.40723307163004618</v>
      </c>
      <c r="I14" s="2">
        <v>1.2336179691850753</v>
      </c>
      <c r="J14" s="8">
        <v>8332.85989187208</v>
      </c>
      <c r="K14" s="2">
        <v>0.15819231674520862</v>
      </c>
      <c r="L14" s="2">
        <v>9.874594468772277E-2</v>
      </c>
      <c r="M14" s="2">
        <v>2.2491588021072383E-2</v>
      </c>
      <c r="N14" t="s">
        <v>19</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E3A2-F2CB-4540-BBAE-B144C8A0928E}">
  <sheetPr>
    <tabColor rgb="FF00B0F0"/>
  </sheetPr>
  <dimension ref="A1:U40"/>
  <sheetViews>
    <sheetView workbookViewId="0">
      <selection sqref="A1:B26"/>
    </sheetView>
  </sheetViews>
  <sheetFormatPr defaultColWidth="11.81640625" defaultRowHeight="14.5" x14ac:dyDescent="0.35"/>
  <cols>
    <col min="1" max="1" width="12.54296875" bestFit="1" customWidth="1"/>
    <col min="2" max="2" width="15.36328125" bestFit="1" customWidth="1"/>
    <col min="3" max="3" width="6.81640625" bestFit="1" customWidth="1"/>
    <col min="4" max="4" width="15.6328125" bestFit="1" customWidth="1"/>
    <col min="5" max="5" width="29.7265625" bestFit="1" customWidth="1"/>
    <col min="6" max="6" width="18" bestFit="1" customWidth="1"/>
    <col min="7" max="7" width="22.90625" bestFit="1" customWidth="1"/>
    <col min="8" max="8" width="27" bestFit="1" customWidth="1"/>
    <col min="9" max="9" width="12.7265625" bestFit="1" customWidth="1"/>
    <col min="10" max="10" width="28.08984375" bestFit="1" customWidth="1"/>
    <col min="11" max="11" width="30.36328125" bestFit="1" customWidth="1"/>
    <col min="12" max="12" width="27.6328125" bestFit="1" customWidth="1"/>
    <col min="13" max="13" width="28.36328125" bestFit="1" customWidth="1"/>
    <col min="14" max="14" width="36.36328125" bestFit="1" customWidth="1"/>
    <col min="15" max="15" width="14.453125" bestFit="1" customWidth="1"/>
    <col min="16" max="16" width="12.81640625" bestFit="1" customWidth="1"/>
    <col min="17" max="17" width="19.08984375" bestFit="1" customWidth="1"/>
    <col min="18" max="18" width="29.6328125" bestFit="1" customWidth="1"/>
    <col min="19" max="19" width="16.54296875" customWidth="1"/>
    <col min="20" max="20" width="22.08984375" customWidth="1"/>
    <col min="21" max="21" width="36.36328125" bestFit="1" customWidth="1"/>
    <col min="22" max="22" width="20.54296875" bestFit="1" customWidth="1"/>
    <col min="23" max="23" width="26.26953125" bestFit="1" customWidth="1"/>
    <col min="24" max="24" width="21.7265625" bestFit="1" customWidth="1"/>
    <col min="25" max="25" width="24.26953125" bestFit="1" customWidth="1"/>
    <col min="26" max="26" width="30" bestFit="1" customWidth="1"/>
  </cols>
  <sheetData>
    <row r="1" spans="1:19" x14ac:dyDescent="0.35">
      <c r="A1" t="s">
        <v>19</v>
      </c>
      <c r="B1" t="s">
        <v>20</v>
      </c>
      <c r="C1" t="s">
        <v>21</v>
      </c>
      <c r="D1" t="s">
        <v>22</v>
      </c>
      <c r="E1" t="s">
        <v>23</v>
      </c>
      <c r="F1" t="s">
        <v>24</v>
      </c>
      <c r="G1" t="s">
        <v>25</v>
      </c>
      <c r="H1" t="s">
        <v>26</v>
      </c>
      <c r="I1" t="s">
        <v>27</v>
      </c>
      <c r="J1" t="s">
        <v>28</v>
      </c>
      <c r="K1" t="s">
        <v>29</v>
      </c>
      <c r="L1" t="s">
        <v>30</v>
      </c>
      <c r="M1" t="s">
        <v>31</v>
      </c>
      <c r="N1" t="s">
        <v>32</v>
      </c>
      <c r="O1" t="s">
        <v>50</v>
      </c>
      <c r="P1" t="s">
        <v>78</v>
      </c>
      <c r="Q1" t="s">
        <v>75</v>
      </c>
      <c r="R1" t="s">
        <v>77</v>
      </c>
      <c r="S1" t="s">
        <v>76</v>
      </c>
    </row>
    <row r="2" spans="1:19" x14ac:dyDescent="0.35">
      <c r="A2" s="47" t="s">
        <v>67</v>
      </c>
      <c r="B2" t="s">
        <v>35</v>
      </c>
      <c r="C2">
        <v>2024</v>
      </c>
      <c r="D2">
        <v>193</v>
      </c>
      <c r="E2" s="2">
        <v>1</v>
      </c>
      <c r="F2" s="2">
        <v>5.2086230628721718E-2</v>
      </c>
      <c r="G2" s="2">
        <v>5.8485179807817797E-3</v>
      </c>
      <c r="H2" s="2">
        <v>0</v>
      </c>
      <c r="I2" s="2">
        <v>0.34079094715058278</v>
      </c>
      <c r="J2" s="2">
        <v>0.76209677419354838</v>
      </c>
      <c r="K2" s="3">
        <v>4495.2615829709976</v>
      </c>
      <c r="L2" s="2">
        <v>0.14353143008904146</v>
      </c>
      <c r="M2" s="2">
        <v>0.12457936560263982</v>
      </c>
      <c r="N2" s="2">
        <v>2.1590741319771012E-2</v>
      </c>
      <c r="O2" s="15" t="s">
        <v>19</v>
      </c>
      <c r="P2" s="15"/>
      <c r="Q2" s="15"/>
      <c r="R2" s="15"/>
      <c r="S2" s="15"/>
    </row>
    <row r="3" spans="1:19" x14ac:dyDescent="0.35">
      <c r="A3" s="47" t="s">
        <v>67</v>
      </c>
      <c r="B3" t="s">
        <v>34</v>
      </c>
      <c r="C3">
        <v>2024</v>
      </c>
      <c r="D3">
        <v>193</v>
      </c>
      <c r="E3" s="2">
        <v>1</v>
      </c>
      <c r="F3" s="2">
        <v>7.6505322742245183E-2</v>
      </c>
      <c r="G3" s="2">
        <v>1.4278187565858799E-2</v>
      </c>
      <c r="H3" s="2">
        <v>0</v>
      </c>
      <c r="I3" s="2">
        <v>0.45643582629841761</v>
      </c>
      <c r="J3" s="2">
        <v>1.2168538579118762</v>
      </c>
      <c r="K3" s="3">
        <v>5135.5992211010798</v>
      </c>
      <c r="L3" s="2">
        <v>0.20429080170242334</v>
      </c>
      <c r="M3" s="2">
        <v>0.18511948477487147</v>
      </c>
      <c r="N3" s="2">
        <v>2.8439521798164145E-2</v>
      </c>
      <c r="O3" s="15" t="s">
        <v>19</v>
      </c>
      <c r="P3" s="15"/>
      <c r="Q3" s="15"/>
      <c r="R3" s="15"/>
      <c r="S3" s="15"/>
    </row>
    <row r="4" spans="1:19" x14ac:dyDescent="0.35">
      <c r="A4" s="47" t="s">
        <v>67</v>
      </c>
      <c r="B4" t="s">
        <v>33</v>
      </c>
      <c r="C4">
        <v>2024</v>
      </c>
      <c r="D4">
        <v>193</v>
      </c>
      <c r="E4" s="2">
        <v>1</v>
      </c>
      <c r="F4" s="2">
        <v>0.11044303018574651</v>
      </c>
      <c r="G4" s="2">
        <v>2.2255272962697015E-2</v>
      </c>
      <c r="H4" s="2">
        <v>5.5592845043359019E-4</v>
      </c>
      <c r="I4" s="2">
        <v>0.54267899541189279</v>
      </c>
      <c r="J4" s="2">
        <v>1.5251960784313725</v>
      </c>
      <c r="K4" s="3">
        <v>6350.080383169191</v>
      </c>
      <c r="L4" s="2">
        <v>0.25828023434027847</v>
      </c>
      <c r="M4" s="2">
        <v>0.23366785742686919</v>
      </c>
      <c r="N4" s="2">
        <v>3.4019181999675872E-2</v>
      </c>
      <c r="O4" s="15" t="s">
        <v>19</v>
      </c>
      <c r="P4" s="15"/>
      <c r="Q4" s="15"/>
      <c r="R4" s="15"/>
      <c r="S4" s="15"/>
    </row>
    <row r="5" spans="1:19" x14ac:dyDescent="0.35">
      <c r="A5" s="47" t="s">
        <v>36</v>
      </c>
      <c r="B5" t="s">
        <v>34</v>
      </c>
      <c r="C5">
        <v>2024</v>
      </c>
      <c r="D5">
        <v>16</v>
      </c>
      <c r="E5" s="2">
        <v>0.36832934351940222</v>
      </c>
      <c r="F5" s="2">
        <v>6.9297778242877181E-2</v>
      </c>
      <c r="G5" s="2">
        <v>1.3014106471561999E-2</v>
      </c>
      <c r="H5" s="2">
        <v>2.0752754159592524E-3</v>
      </c>
      <c r="I5" s="2">
        <v>0.49579045389643306</v>
      </c>
      <c r="J5" s="2">
        <v>0.86211412076319438</v>
      </c>
      <c r="K5" s="3">
        <v>6042.8549293225624</v>
      </c>
      <c r="L5" s="2">
        <v>0.2334449700460097</v>
      </c>
      <c r="M5" s="2">
        <v>0.17252777482229309</v>
      </c>
      <c r="N5" s="2">
        <v>2.3423062773535723E-2</v>
      </c>
      <c r="O5" s="15" t="s">
        <v>19</v>
      </c>
      <c r="P5" s="15"/>
      <c r="Q5" s="15"/>
      <c r="R5" s="15"/>
      <c r="S5" s="15"/>
    </row>
    <row r="6" spans="1:19" x14ac:dyDescent="0.35">
      <c r="A6" s="47" t="s">
        <v>36</v>
      </c>
      <c r="B6" t="s">
        <v>34</v>
      </c>
      <c r="C6">
        <v>2023</v>
      </c>
      <c r="D6">
        <v>16</v>
      </c>
      <c r="E6" s="2">
        <v>0.36533971736372894</v>
      </c>
      <c r="F6" s="2">
        <v>6.4471443264916606E-2</v>
      </c>
      <c r="G6" s="2">
        <v>1.7353815783214519E-2</v>
      </c>
      <c r="H6" s="2">
        <v>3.6413508467341461E-3</v>
      </c>
      <c r="I6" s="2">
        <v>0.47720326154393067</v>
      </c>
      <c r="J6" s="2">
        <v>1.0216852847318805</v>
      </c>
      <c r="K6" s="3">
        <v>5480.8986919868594</v>
      </c>
      <c r="L6" s="2">
        <v>0.2417161123280569</v>
      </c>
      <c r="M6" s="2">
        <v>0.16489073981847896</v>
      </c>
      <c r="N6" s="2">
        <v>2.5080442054585206E-2</v>
      </c>
      <c r="O6" s="15"/>
      <c r="P6" s="15"/>
      <c r="Q6" s="15"/>
      <c r="R6" s="15"/>
      <c r="S6" s="15"/>
    </row>
    <row r="7" spans="1:19" x14ac:dyDescent="0.35">
      <c r="A7" s="47" t="s">
        <v>36</v>
      </c>
      <c r="B7" t="s">
        <v>34</v>
      </c>
      <c r="C7">
        <v>2022</v>
      </c>
      <c r="D7">
        <v>15</v>
      </c>
      <c r="E7" s="2">
        <v>0.32995642555279026</v>
      </c>
      <c r="F7" s="2">
        <v>5.9773781902552205E-2</v>
      </c>
      <c r="G7" s="2">
        <v>1.4004196697381626E-2</v>
      </c>
      <c r="H7" s="2">
        <v>2.1116585781498906E-3</v>
      </c>
      <c r="I7" s="2">
        <v>0.47287538091751824</v>
      </c>
      <c r="J7" s="2">
        <v>1.3177977311277447</v>
      </c>
      <c r="K7" s="3">
        <v>4855.2984378643041</v>
      </c>
      <c r="L7" s="2">
        <v>0.29266949742672899</v>
      </c>
      <c r="M7" s="2">
        <v>0.20424929178470255</v>
      </c>
      <c r="N7" s="2">
        <v>2.8280972890803141E-2</v>
      </c>
      <c r="O7" s="15"/>
      <c r="P7" s="15"/>
      <c r="Q7" s="15"/>
      <c r="R7" s="15"/>
      <c r="S7" s="15"/>
    </row>
    <row r="8" spans="1:19" x14ac:dyDescent="0.35">
      <c r="A8" s="47" t="s">
        <v>291</v>
      </c>
      <c r="B8" t="s">
        <v>34</v>
      </c>
      <c r="C8">
        <v>2024</v>
      </c>
      <c r="D8">
        <v>20</v>
      </c>
      <c r="E8" s="2">
        <v>0.2335536435610413</v>
      </c>
      <c r="F8" s="2">
        <v>9.1987617847266862E-2</v>
      </c>
      <c r="G8" s="2">
        <v>2.0268072599093821E-2</v>
      </c>
      <c r="H8" s="2">
        <v>7.0738480857831024E-4</v>
      </c>
      <c r="I8" s="2">
        <v>0.44909911318390794</v>
      </c>
      <c r="J8" s="2">
        <v>1.1882256340800819</v>
      </c>
      <c r="K8" s="3">
        <v>4648.1663427677995</v>
      </c>
      <c r="L8" s="2">
        <v>0.24019427605171872</v>
      </c>
      <c r="M8" s="2">
        <v>0.20503505170921554</v>
      </c>
      <c r="N8" s="2">
        <v>3.0732385814805807E-2</v>
      </c>
      <c r="O8" s="15" t="s">
        <v>19</v>
      </c>
      <c r="P8" s="15"/>
      <c r="Q8" s="15"/>
      <c r="R8" s="15"/>
      <c r="S8" s="15"/>
    </row>
    <row r="9" spans="1:19" x14ac:dyDescent="0.35">
      <c r="A9" s="47" t="s">
        <v>291</v>
      </c>
      <c r="B9" t="s">
        <v>34</v>
      </c>
      <c r="C9">
        <v>2023</v>
      </c>
      <c r="D9">
        <v>20</v>
      </c>
      <c r="E9" s="2">
        <v>0.22748325085308987</v>
      </c>
      <c r="F9" s="2">
        <v>8.3632749214203467E-2</v>
      </c>
      <c r="G9" s="2">
        <v>1.7098515257890662E-2</v>
      </c>
      <c r="H9" s="2">
        <v>8.0640005952030826E-4</v>
      </c>
      <c r="I9" s="2">
        <v>0.45575878334297837</v>
      </c>
      <c r="J9" s="2">
        <v>1.2626241486355998</v>
      </c>
      <c r="K9" s="3">
        <v>4189.1926630274156</v>
      </c>
      <c r="L9" s="2">
        <v>0.22198129184934529</v>
      </c>
      <c r="M9" s="2">
        <v>0.17705187860662783</v>
      </c>
      <c r="N9" s="2">
        <v>2.9783256967319365E-2</v>
      </c>
      <c r="O9" s="15"/>
      <c r="P9" s="15"/>
      <c r="Q9" s="15"/>
      <c r="R9" s="15"/>
      <c r="S9" s="15"/>
    </row>
    <row r="10" spans="1:19" x14ac:dyDescent="0.35">
      <c r="A10" s="47" t="s">
        <v>291</v>
      </c>
      <c r="B10" t="s">
        <v>34</v>
      </c>
      <c r="C10">
        <v>2022</v>
      </c>
      <c r="D10">
        <v>22</v>
      </c>
      <c r="E10" s="2">
        <v>0.25314580367804762</v>
      </c>
      <c r="F10" s="2">
        <v>6.8590322707912432E-2</v>
      </c>
      <c r="G10" s="2">
        <v>1.6307742973157451E-2</v>
      </c>
      <c r="H10" s="2">
        <v>6.0694942652686035E-4</v>
      </c>
      <c r="I10" s="2">
        <v>0.451754721576343</v>
      </c>
      <c r="J10" s="2">
        <v>1.4263455086717358</v>
      </c>
      <c r="K10" s="3">
        <v>3774.5392049949751</v>
      </c>
      <c r="L10" s="2">
        <v>0.27245962873145535</v>
      </c>
      <c r="M10" s="2">
        <v>0.22174720302932649</v>
      </c>
      <c r="N10" s="2">
        <v>3.264706449523383E-2</v>
      </c>
      <c r="O10" s="15"/>
      <c r="P10" s="15"/>
      <c r="Q10" s="15"/>
      <c r="R10" s="15"/>
      <c r="S10" s="15"/>
    </row>
    <row r="11" spans="1:19" x14ac:dyDescent="0.35">
      <c r="A11" s="47" t="s">
        <v>37</v>
      </c>
      <c r="B11" t="s">
        <v>34</v>
      </c>
      <c r="C11">
        <v>2024</v>
      </c>
      <c r="D11">
        <v>40</v>
      </c>
      <c r="E11" s="2">
        <v>0.21811034494600515</v>
      </c>
      <c r="F11" s="2">
        <v>0.10564869681657127</v>
      </c>
      <c r="G11" s="2">
        <v>1.4735990890439889E-2</v>
      </c>
      <c r="H11" s="2">
        <v>0</v>
      </c>
      <c r="I11" s="2">
        <v>0.51009014772095951</v>
      </c>
      <c r="J11" s="2">
        <v>1.2333616796850557</v>
      </c>
      <c r="K11" s="3">
        <v>4635.3657547430066</v>
      </c>
      <c r="L11" s="2">
        <v>0.21909380020022767</v>
      </c>
      <c r="M11" s="2">
        <v>0.18029369707546888</v>
      </c>
      <c r="N11" s="2">
        <v>3.0931277019865568E-2</v>
      </c>
      <c r="O11" s="15" t="s">
        <v>19</v>
      </c>
      <c r="P11" s="15"/>
      <c r="Q11" s="15"/>
      <c r="R11" s="15"/>
      <c r="S11" s="15"/>
    </row>
    <row r="12" spans="1:19" x14ac:dyDescent="0.35">
      <c r="A12" s="47" t="s">
        <v>37</v>
      </c>
      <c r="B12" t="s">
        <v>34</v>
      </c>
      <c r="C12">
        <v>2023</v>
      </c>
      <c r="D12">
        <v>41</v>
      </c>
      <c r="E12" s="2">
        <v>0.22142068497311204</v>
      </c>
      <c r="F12" s="2">
        <v>7.8895638906309962E-2</v>
      </c>
      <c r="G12" s="2">
        <v>1.2150170648464164E-2</v>
      </c>
      <c r="H12" s="2">
        <v>0</v>
      </c>
      <c r="I12" s="2">
        <v>0.48707036508131657</v>
      </c>
      <c r="J12" s="2">
        <v>1.2244480187161866</v>
      </c>
      <c r="K12" s="3">
        <v>4363.7441538765561</v>
      </c>
      <c r="L12" s="2">
        <v>0.19666284966464911</v>
      </c>
      <c r="M12" s="2">
        <v>0.18696685913921104</v>
      </c>
      <c r="N12" s="2">
        <v>3.0239027455297215E-2</v>
      </c>
      <c r="O12" s="15"/>
      <c r="P12" s="15"/>
      <c r="Q12" s="15"/>
      <c r="R12" s="15"/>
      <c r="S12" s="15"/>
    </row>
    <row r="13" spans="1:19" x14ac:dyDescent="0.35">
      <c r="A13" s="47" t="s">
        <v>37</v>
      </c>
      <c r="B13" t="s">
        <v>34</v>
      </c>
      <c r="C13">
        <v>2022</v>
      </c>
      <c r="D13">
        <v>39</v>
      </c>
      <c r="E13" s="2">
        <v>0.22087843385983824</v>
      </c>
      <c r="F13" s="2">
        <v>7.2611379395278369E-2</v>
      </c>
      <c r="G13" s="2">
        <v>1.4236663596013737E-2</v>
      </c>
      <c r="H13" s="2">
        <v>0</v>
      </c>
      <c r="I13" s="2">
        <v>0.48612543756857418</v>
      </c>
      <c r="J13" s="2">
        <v>1.3692993813839736</v>
      </c>
      <c r="K13" s="3">
        <v>3887.9876659069578</v>
      </c>
      <c r="L13" s="2">
        <v>0.21950395350408863</v>
      </c>
      <c r="M13" s="2">
        <v>0.19863933849149049</v>
      </c>
      <c r="N13" s="2">
        <v>3.3864021727713335E-2</v>
      </c>
      <c r="O13" s="15"/>
      <c r="P13" s="15"/>
      <c r="Q13" s="15"/>
      <c r="R13" s="15"/>
      <c r="S13" s="15"/>
    </row>
    <row r="14" spans="1:19" x14ac:dyDescent="0.35">
      <c r="A14" s="47" t="s">
        <v>38</v>
      </c>
      <c r="B14" t="s">
        <v>34</v>
      </c>
      <c r="C14">
        <v>2024</v>
      </c>
      <c r="D14">
        <v>49</v>
      </c>
      <c r="E14" s="2">
        <v>0.11922365327682248</v>
      </c>
      <c r="F14" s="2">
        <v>9.0330018361339498E-2</v>
      </c>
      <c r="G14" s="2">
        <v>1.6966810537282332E-2</v>
      </c>
      <c r="H14" s="2">
        <v>0</v>
      </c>
      <c r="I14" s="2">
        <v>0.52011558576341543</v>
      </c>
      <c r="J14" s="2">
        <v>1.1598665640236079</v>
      </c>
      <c r="K14" s="3">
        <v>5093.2396505886818</v>
      </c>
      <c r="L14" s="2">
        <v>0.20538233550681684</v>
      </c>
      <c r="M14" s="2">
        <v>0.20593467899580487</v>
      </c>
      <c r="N14" s="2">
        <v>2.9796241927302351E-2</v>
      </c>
      <c r="O14" s="15" t="s">
        <v>19</v>
      </c>
      <c r="P14" s="15"/>
      <c r="Q14" s="15"/>
      <c r="R14" s="15"/>
      <c r="S14" s="15"/>
    </row>
    <row r="15" spans="1:19" x14ac:dyDescent="0.35">
      <c r="A15" s="47" t="s">
        <v>38</v>
      </c>
      <c r="B15" t="s">
        <v>34</v>
      </c>
      <c r="C15">
        <v>2023</v>
      </c>
      <c r="D15">
        <v>51</v>
      </c>
      <c r="E15" s="2">
        <v>0.12200167938113018</v>
      </c>
      <c r="F15" s="2">
        <v>6.7561674557687509E-2</v>
      </c>
      <c r="G15" s="2">
        <v>1.4559386973180075E-2</v>
      </c>
      <c r="H15" s="2">
        <v>0</v>
      </c>
      <c r="I15" s="2">
        <v>0.49408484435296018</v>
      </c>
      <c r="J15" s="2">
        <v>1.2865446716899893</v>
      </c>
      <c r="K15" s="3">
        <v>4514.7902869757172</v>
      </c>
      <c r="L15" s="2">
        <v>0.20007025401216272</v>
      </c>
      <c r="M15" s="2">
        <v>0.19349736379613361</v>
      </c>
      <c r="N15" s="2">
        <v>3.2014643946270085E-2</v>
      </c>
      <c r="O15" s="15"/>
      <c r="P15" s="15"/>
      <c r="Q15" s="15"/>
      <c r="R15" s="15"/>
      <c r="S15" s="15"/>
    </row>
    <row r="16" spans="1:19" x14ac:dyDescent="0.35">
      <c r="A16" s="47" t="s">
        <v>38</v>
      </c>
      <c r="B16" t="s">
        <v>34</v>
      </c>
      <c r="C16">
        <v>2022</v>
      </c>
      <c r="D16">
        <v>53</v>
      </c>
      <c r="E16" s="2">
        <v>0.13095991869296253</v>
      </c>
      <c r="F16" s="2">
        <v>7.2425415196077036E-2</v>
      </c>
      <c r="G16" s="2">
        <v>1.5736040609137057E-2</v>
      </c>
      <c r="H16" s="2">
        <v>0</v>
      </c>
      <c r="I16" s="2">
        <v>0.48825238025968176</v>
      </c>
      <c r="J16" s="2">
        <v>1.4565894490948024</v>
      </c>
      <c r="K16" s="3">
        <v>4008.121827411167</v>
      </c>
      <c r="L16" s="2">
        <v>0.24470718519966125</v>
      </c>
      <c r="M16" s="2">
        <v>0.22789756048183016</v>
      </c>
      <c r="N16" s="2">
        <v>3.4085161555347306E-2</v>
      </c>
      <c r="O16" s="15"/>
      <c r="P16" s="15"/>
      <c r="Q16" s="15"/>
      <c r="R16" s="15"/>
      <c r="S16" s="15"/>
    </row>
    <row r="17" spans="1:21" x14ac:dyDescent="0.35">
      <c r="A17" s="47" t="s">
        <v>39</v>
      </c>
      <c r="B17" t="s">
        <v>34</v>
      </c>
      <c r="C17">
        <v>2024</v>
      </c>
      <c r="D17">
        <v>29</v>
      </c>
      <c r="E17" s="2">
        <v>3.8644555513741609E-2</v>
      </c>
      <c r="F17" s="2">
        <v>8.9097531238108554E-2</v>
      </c>
      <c r="G17" s="2">
        <v>1.3903936439147706E-2</v>
      </c>
      <c r="H17" s="2">
        <v>0</v>
      </c>
      <c r="I17" s="2">
        <v>0.45113362398992618</v>
      </c>
      <c r="J17" s="2">
        <v>1.1937917027178324</v>
      </c>
      <c r="K17" s="3">
        <v>5600.5071461502994</v>
      </c>
      <c r="L17" s="2">
        <v>0.1664465574925163</v>
      </c>
      <c r="M17" s="2">
        <v>0.18560035445281348</v>
      </c>
      <c r="N17" s="2">
        <v>2.8335954896297637E-2</v>
      </c>
      <c r="O17" s="15" t="s">
        <v>19</v>
      </c>
      <c r="P17" s="15"/>
      <c r="Q17" s="15"/>
      <c r="R17" s="15"/>
      <c r="S17" s="15"/>
      <c r="U17" s="15"/>
    </row>
    <row r="18" spans="1:21" x14ac:dyDescent="0.35">
      <c r="A18" s="47" t="s">
        <v>39</v>
      </c>
      <c r="B18" t="s">
        <v>34</v>
      </c>
      <c r="C18">
        <v>2023</v>
      </c>
      <c r="D18">
        <v>31</v>
      </c>
      <c r="E18" s="2">
        <v>4.1521805156057384E-2</v>
      </c>
      <c r="F18" s="2">
        <v>5.8761061946902657E-2</v>
      </c>
      <c r="G18" s="2">
        <v>1.0328638497652582E-2</v>
      </c>
      <c r="H18" s="2">
        <v>0</v>
      </c>
      <c r="I18" s="2">
        <v>0.47036389544142826</v>
      </c>
      <c r="J18" s="2">
        <v>1.2400941369304717</v>
      </c>
      <c r="K18" s="3">
        <v>4882.4457593688358</v>
      </c>
      <c r="L18" s="2">
        <v>0.18121212121212121</v>
      </c>
      <c r="M18" s="2">
        <v>0.18659766915985387</v>
      </c>
      <c r="N18" s="2">
        <v>2.961523757652567E-2</v>
      </c>
      <c r="O18" s="15"/>
      <c r="P18" s="15"/>
      <c r="Q18" s="15"/>
      <c r="R18" s="15"/>
      <c r="S18" s="15"/>
    </row>
    <row r="19" spans="1:21" x14ac:dyDescent="0.35">
      <c r="A19" s="47" t="s">
        <v>39</v>
      </c>
      <c r="B19" t="s">
        <v>34</v>
      </c>
      <c r="C19">
        <v>2022</v>
      </c>
      <c r="D19">
        <v>31</v>
      </c>
      <c r="E19" s="2">
        <v>4.2713771143621501E-2</v>
      </c>
      <c r="F19" s="2">
        <v>6.4921002579891904E-2</v>
      </c>
      <c r="G19" s="2">
        <v>1.156217882836588E-2</v>
      </c>
      <c r="H19" s="2">
        <v>0</v>
      </c>
      <c r="I19" s="2">
        <v>0.4578408684241918</v>
      </c>
      <c r="J19" s="2">
        <v>1.5796649785742112</v>
      </c>
      <c r="K19" s="3">
        <v>4415.5650319829429</v>
      </c>
      <c r="L19" s="2">
        <v>0.2159406858202039</v>
      </c>
      <c r="M19" s="2">
        <v>0.2044286381807798</v>
      </c>
      <c r="N19" s="2">
        <v>3.1916912980990864E-2</v>
      </c>
      <c r="O19" s="15"/>
      <c r="P19" s="15"/>
      <c r="Q19" s="15"/>
      <c r="R19" s="15"/>
      <c r="S19" s="15"/>
    </row>
    <row r="20" spans="1:21" x14ac:dyDescent="0.35">
      <c r="A20" s="47" t="s">
        <v>40</v>
      </c>
      <c r="B20" t="s">
        <v>34</v>
      </c>
      <c r="C20">
        <v>2024</v>
      </c>
      <c r="D20">
        <v>39</v>
      </c>
      <c r="E20" s="2">
        <v>2.2138459182987225E-2</v>
      </c>
      <c r="F20" s="2">
        <v>4.3510081973390798E-2</v>
      </c>
      <c r="G20" s="2">
        <v>2.9806259314456036E-3</v>
      </c>
      <c r="H20" s="2">
        <v>0</v>
      </c>
      <c r="I20" s="2">
        <v>0.34134552151053565</v>
      </c>
      <c r="J20" s="2">
        <v>1.5028682741872186</v>
      </c>
      <c r="K20" s="3">
        <v>5768.3694891532541</v>
      </c>
      <c r="L20" s="2">
        <v>0.18976989187690602</v>
      </c>
      <c r="M20" s="2">
        <v>0.1527334986421065</v>
      </c>
      <c r="N20" s="2">
        <v>2.2708992898091897E-2</v>
      </c>
      <c r="O20" s="15" t="s">
        <v>19</v>
      </c>
      <c r="P20" s="15"/>
      <c r="Q20" s="15"/>
      <c r="R20" s="15"/>
      <c r="S20" s="15"/>
    </row>
    <row r="21" spans="1:21" x14ac:dyDescent="0.35">
      <c r="A21" s="47" t="s">
        <v>40</v>
      </c>
      <c r="B21" t="s">
        <v>34</v>
      </c>
      <c r="C21">
        <v>2023</v>
      </c>
      <c r="D21">
        <v>39</v>
      </c>
      <c r="E21" s="2">
        <v>2.2232862272881567E-2</v>
      </c>
      <c r="F21" s="2">
        <v>3.7178423225681961E-2</v>
      </c>
      <c r="G21" s="2">
        <v>7.2411296162201294E-3</v>
      </c>
      <c r="H21" s="2">
        <v>0</v>
      </c>
      <c r="I21" s="2">
        <v>0.32914547726464305</v>
      </c>
      <c r="J21" s="2">
        <v>1.7074816458193902</v>
      </c>
      <c r="K21" s="3">
        <v>5720.709309689677</v>
      </c>
      <c r="L21" s="2">
        <v>0.1869249119618312</v>
      </c>
      <c r="M21" s="2">
        <v>0.16829942225571465</v>
      </c>
      <c r="N21" s="2">
        <v>2.1070905441328051E-2</v>
      </c>
      <c r="O21" s="15"/>
      <c r="P21" s="15"/>
      <c r="Q21" s="15"/>
      <c r="R21" s="15"/>
      <c r="S21" s="15"/>
    </row>
    <row r="22" spans="1:21" x14ac:dyDescent="0.35">
      <c r="A22" s="47" t="s">
        <v>40</v>
      </c>
      <c r="B22" t="s">
        <v>34</v>
      </c>
      <c r="C22">
        <v>2022</v>
      </c>
      <c r="D22">
        <v>40</v>
      </c>
      <c r="E22" s="2">
        <v>2.2345647072739828E-2</v>
      </c>
      <c r="F22" s="2">
        <v>4.7097694675978075E-2</v>
      </c>
      <c r="G22" s="2">
        <v>9.3390804597701157E-3</v>
      </c>
      <c r="H22" s="2">
        <v>0</v>
      </c>
      <c r="I22" s="2">
        <v>0.32251649357618611</v>
      </c>
      <c r="J22" s="2">
        <v>1.9359720605355064</v>
      </c>
      <c r="K22" s="3">
        <v>4955.5458780916042</v>
      </c>
      <c r="L22" s="2">
        <v>0.19492301693530667</v>
      </c>
      <c r="M22" s="2">
        <v>0.17440613583542897</v>
      </c>
      <c r="N22" s="2">
        <v>2.3975297889452244E-2</v>
      </c>
      <c r="O22" s="15"/>
      <c r="P22" s="15"/>
      <c r="Q22" s="15"/>
      <c r="R22" s="15"/>
      <c r="S22" s="15"/>
    </row>
    <row r="23" spans="1:21" x14ac:dyDescent="0.35">
      <c r="A23" s="47" t="s">
        <v>41</v>
      </c>
      <c r="B23" t="s">
        <v>34</v>
      </c>
      <c r="C23">
        <v>2024</v>
      </c>
      <c r="D23">
        <v>3</v>
      </c>
      <c r="E23" s="2">
        <v>1.1064400318803545E-2</v>
      </c>
      <c r="F23" s="2">
        <v>0.14337843688366309</v>
      </c>
      <c r="G23" s="2">
        <v>1.2116474496775454E-2</v>
      </c>
      <c r="H23" s="2">
        <v>0</v>
      </c>
      <c r="I23" s="2">
        <v>0.50118542850663494</v>
      </c>
      <c r="J23" s="2">
        <v>-0.27709978463747309</v>
      </c>
      <c r="K23" s="3">
        <v>5120.416875941738</v>
      </c>
      <c r="L23" s="2">
        <v>0.1412757605495584</v>
      </c>
      <c r="M23" s="2">
        <v>0.14966136631330978</v>
      </c>
      <c r="N23" s="2">
        <v>2.6941809290953547E-2</v>
      </c>
      <c r="O23" s="15" t="s">
        <v>19</v>
      </c>
      <c r="P23" s="15"/>
      <c r="Q23" s="15"/>
      <c r="R23" s="15"/>
      <c r="S23" s="15"/>
    </row>
    <row r="24" spans="1:21" x14ac:dyDescent="0.35">
      <c r="A24" s="47" t="s">
        <v>41</v>
      </c>
      <c r="B24" t="s">
        <v>34</v>
      </c>
      <c r="C24">
        <v>2023</v>
      </c>
      <c r="D24">
        <v>5</v>
      </c>
      <c r="E24" s="2">
        <v>1.656405767066264E-2</v>
      </c>
      <c r="F24" s="2">
        <v>0.12381945800404905</v>
      </c>
      <c r="G24" s="2">
        <v>5.4776511831726559E-3</v>
      </c>
      <c r="H24" s="2">
        <v>0</v>
      </c>
      <c r="I24" s="2">
        <v>0.39671863278078656</v>
      </c>
      <c r="J24" s="2">
        <v>0.80233990147783252</v>
      </c>
      <c r="K24" s="3">
        <v>4645.4526360008404</v>
      </c>
      <c r="L24" s="2">
        <v>0.14326878257553283</v>
      </c>
      <c r="M24" s="2">
        <v>0.13661505172763541</v>
      </c>
      <c r="N24" s="2">
        <v>3.1747687813380304E-2</v>
      </c>
      <c r="O24" s="15"/>
      <c r="P24" s="15"/>
      <c r="Q24" s="15"/>
      <c r="R24" s="15"/>
      <c r="S24" s="15"/>
    </row>
    <row r="25" spans="1:21" x14ac:dyDescent="0.35">
      <c r="A25" s="47" t="s">
        <v>41</v>
      </c>
      <c r="B25" t="s">
        <v>34</v>
      </c>
      <c r="C25">
        <v>2022</v>
      </c>
      <c r="D25">
        <v>8</v>
      </c>
      <c r="E25" s="2">
        <v>2.9861323024572447E-2</v>
      </c>
      <c r="F25" s="2">
        <v>0.12032112894335689</v>
      </c>
      <c r="G25" s="2">
        <v>9.867560976009087E-3</v>
      </c>
      <c r="H25" s="2">
        <v>0</v>
      </c>
      <c r="I25" s="2">
        <v>0.3047045648883574</v>
      </c>
      <c r="J25" s="2">
        <v>0.47902530253587489</v>
      </c>
      <c r="K25" s="3">
        <v>4428.4927009797775</v>
      </c>
      <c r="L25" s="2">
        <v>0.15246738658881004</v>
      </c>
      <c r="M25" s="2">
        <v>0.13313362168802001</v>
      </c>
      <c r="N25" s="2">
        <v>2.950049628573586E-2</v>
      </c>
      <c r="O25" s="15"/>
      <c r="P25" s="15"/>
      <c r="Q25" s="15"/>
      <c r="R25" s="15"/>
      <c r="S25" s="15"/>
    </row>
    <row r="26" spans="1:21" x14ac:dyDescent="0.35">
      <c r="A26" s="47" t="s">
        <v>42</v>
      </c>
      <c r="B26" t="s">
        <v>34</v>
      </c>
      <c r="C26">
        <v>2024</v>
      </c>
      <c r="D26">
        <v>23</v>
      </c>
      <c r="E26" s="2">
        <v>0.10692224370155524</v>
      </c>
      <c r="F26" s="2">
        <v>5.0008337631414643E-2</v>
      </c>
      <c r="G26" s="2">
        <v>6.0470324748040311E-3</v>
      </c>
      <c r="H26" s="2">
        <v>0</v>
      </c>
      <c r="I26" s="2">
        <v>0.42289462118394805</v>
      </c>
      <c r="J26" s="2">
        <v>0.70091185410334345</v>
      </c>
      <c r="K26" s="3">
        <v>8206.5885999999991</v>
      </c>
      <c r="L26" s="2">
        <v>0.16160372022874381</v>
      </c>
      <c r="M26" s="2">
        <v>0.14189379039055913</v>
      </c>
      <c r="N26" s="2">
        <v>2.0386136891727358E-2</v>
      </c>
      <c r="O26" s="15" t="s">
        <v>19</v>
      </c>
      <c r="P26" s="15"/>
      <c r="Q26" s="15"/>
      <c r="R26" s="15"/>
      <c r="S26" s="15"/>
      <c r="U26" s="15"/>
    </row>
    <row r="27" spans="1:21" x14ac:dyDescent="0.35">
      <c r="A27" s="47" t="s">
        <v>42</v>
      </c>
      <c r="B27" t="s">
        <v>34</v>
      </c>
      <c r="C27">
        <v>2023</v>
      </c>
      <c r="D27">
        <v>26</v>
      </c>
      <c r="E27" s="2">
        <v>0.11658621120897576</v>
      </c>
      <c r="F27" s="2">
        <v>4.8028727298745244E-2</v>
      </c>
      <c r="G27" s="2">
        <v>7.0390430313816647E-3</v>
      </c>
      <c r="H27" s="2">
        <v>0</v>
      </c>
      <c r="I27" s="2">
        <v>0.44569958792336062</v>
      </c>
      <c r="J27" s="2">
        <v>0.80336108443963039</v>
      </c>
      <c r="K27" s="3">
        <v>7218.2180959979896</v>
      </c>
      <c r="L27" s="2">
        <v>0.15271615002432914</v>
      </c>
      <c r="M27" s="2">
        <v>0.1406349922910462</v>
      </c>
      <c r="N27" s="2">
        <v>1.8539324553437132E-2</v>
      </c>
      <c r="O27" s="15"/>
      <c r="P27" s="15"/>
      <c r="Q27" s="15"/>
      <c r="R27" s="15"/>
      <c r="S27" s="15"/>
    </row>
    <row r="28" spans="1:21" x14ac:dyDescent="0.35">
      <c r="A28" s="47" t="s">
        <v>42</v>
      </c>
      <c r="B28" t="s">
        <v>34</v>
      </c>
      <c r="C28">
        <v>2022</v>
      </c>
      <c r="D28">
        <v>26</v>
      </c>
      <c r="E28" s="2">
        <v>0.10621765888127352</v>
      </c>
      <c r="F28" s="2">
        <v>5.3489119309095876E-2</v>
      </c>
      <c r="G28" s="2">
        <v>9.5392514730098452E-3</v>
      </c>
      <c r="H28" s="2">
        <v>0</v>
      </c>
      <c r="I28" s="2">
        <v>0.43121820254987786</v>
      </c>
      <c r="J28" s="2">
        <v>0.92162060908522547</v>
      </c>
      <c r="K28" s="3">
        <v>6764.2250720558586</v>
      </c>
      <c r="L28" s="2">
        <v>0.20338640544813519</v>
      </c>
      <c r="M28" s="2">
        <v>0.15035507057084455</v>
      </c>
      <c r="N28" s="2">
        <v>2.168359179519453E-2</v>
      </c>
      <c r="O28" s="15"/>
      <c r="P28" s="15"/>
      <c r="Q28" s="15"/>
      <c r="R28" s="15"/>
      <c r="S28" s="15"/>
    </row>
    <row r="29" spans="1:21" x14ac:dyDescent="0.35">
      <c r="A29" s="47" t="s">
        <v>328</v>
      </c>
      <c r="B29" t="s">
        <v>274</v>
      </c>
      <c r="C29">
        <v>2024</v>
      </c>
      <c r="D29">
        <v>14</v>
      </c>
      <c r="E29" s="2">
        <v>1.462876128797776E-2</v>
      </c>
      <c r="F29" s="2">
        <v>6.8421650326355582E-2</v>
      </c>
      <c r="G29" s="2">
        <v>2.636174031139351E-2</v>
      </c>
      <c r="H29" s="2">
        <v>1.4948381370579716E-3</v>
      </c>
      <c r="I29" s="2">
        <v>0.29844149663910535</v>
      </c>
      <c r="J29" s="2">
        <v>1.2259639193491334</v>
      </c>
      <c r="K29" s="3">
        <v>12783.924770170062</v>
      </c>
      <c r="L29" s="2">
        <v>7.0065298566202167E-2</v>
      </c>
      <c r="M29" s="2">
        <v>4.5747446464071209E-2</v>
      </c>
      <c r="N29" s="2">
        <v>1.7238900889951194E-2</v>
      </c>
      <c r="O29" s="15"/>
      <c r="P29" s="15">
        <v>4990.7132330580835</v>
      </c>
      <c r="Q29" s="15">
        <v>2177.314089218461</v>
      </c>
      <c r="R29" s="15">
        <v>2716.0869260099653</v>
      </c>
      <c r="S29" s="15">
        <v>2899.8105218835526</v>
      </c>
      <c r="U29" s="15"/>
    </row>
    <row r="30" spans="1:21" x14ac:dyDescent="0.35">
      <c r="A30" s="47" t="s">
        <v>328</v>
      </c>
      <c r="B30" t="s">
        <v>34</v>
      </c>
      <c r="C30">
        <v>2024</v>
      </c>
      <c r="D30">
        <v>14</v>
      </c>
      <c r="E30" s="2">
        <v>1.462876128797776E-2</v>
      </c>
      <c r="F30" s="2">
        <v>6.1966402443458656E-2</v>
      </c>
      <c r="G30" s="2">
        <v>1.2295637158995561E-2</v>
      </c>
      <c r="H30" s="2">
        <v>0</v>
      </c>
      <c r="I30" s="2">
        <v>0.11847244223521057</v>
      </c>
      <c r="J30" s="2">
        <v>2.2157136369422687</v>
      </c>
      <c r="K30" s="3">
        <v>12028.649421946993</v>
      </c>
      <c r="L30" s="2">
        <v>0.12104827475631409</v>
      </c>
      <c r="M30" s="2">
        <v>6.933111766136453E-2</v>
      </c>
      <c r="N30" s="2">
        <v>2.1880647892585231E-2</v>
      </c>
      <c r="O30" s="15" t="s">
        <v>19</v>
      </c>
      <c r="P30" s="15"/>
      <c r="Q30" s="15"/>
      <c r="R30" s="15"/>
      <c r="S30" s="15"/>
    </row>
    <row r="31" spans="1:21" x14ac:dyDescent="0.35">
      <c r="A31" s="47" t="s">
        <v>328</v>
      </c>
      <c r="B31" t="s">
        <v>274</v>
      </c>
      <c r="C31">
        <v>2023</v>
      </c>
      <c r="D31">
        <v>15</v>
      </c>
      <c r="E31" s="2">
        <v>1.5751880370893111E-2</v>
      </c>
      <c r="F31" s="2">
        <v>6.2187107581679862E-2</v>
      </c>
      <c r="G31" s="2">
        <v>2.4606941226748238E-2</v>
      </c>
      <c r="H31" s="2">
        <v>9.9180681328158685E-4</v>
      </c>
      <c r="I31" s="2">
        <v>0.27628725842191304</v>
      </c>
      <c r="J31" s="2">
        <v>1.3101388788947255</v>
      </c>
      <c r="K31" s="3">
        <v>11234.720781466114</v>
      </c>
      <c r="L31" s="2">
        <v>8.6746465089297176E-2</v>
      </c>
      <c r="M31" s="2">
        <v>5.5134153832653243E-2</v>
      </c>
      <c r="N31" s="2">
        <v>2.0817491064153176E-2</v>
      </c>
      <c r="O31" s="15"/>
      <c r="P31" s="15">
        <v>4280.5368257261407</v>
      </c>
      <c r="Q31" s="15">
        <v>1941.5197095435685</v>
      </c>
      <c r="R31" s="15">
        <v>2508.9687067773166</v>
      </c>
      <c r="S31" s="15">
        <v>2503.6955394190873</v>
      </c>
    </row>
    <row r="32" spans="1:21" x14ac:dyDescent="0.35">
      <c r="A32" s="47" t="s">
        <v>328</v>
      </c>
      <c r="B32" t="s">
        <v>34</v>
      </c>
      <c r="C32">
        <v>2023</v>
      </c>
      <c r="D32">
        <v>15</v>
      </c>
      <c r="E32" s="2">
        <v>1.5751880370893111E-2</v>
      </c>
      <c r="F32" s="2">
        <v>6.2677813167244953E-2</v>
      </c>
      <c r="G32" s="2">
        <v>6.7170445004198151E-3</v>
      </c>
      <c r="H32" s="2">
        <v>0</v>
      </c>
      <c r="I32" s="2">
        <v>0.12644682260668461</v>
      </c>
      <c r="J32" s="2">
        <v>1.8754925137903862</v>
      </c>
      <c r="K32" s="3">
        <v>9220.5166604268088</v>
      </c>
      <c r="L32" s="2">
        <v>8.3732789393166751E-2</v>
      </c>
      <c r="M32" s="2">
        <v>4.9980196813210247E-2</v>
      </c>
      <c r="N32" s="2">
        <v>2.0918216019606924E-2</v>
      </c>
      <c r="O32" s="15"/>
      <c r="P32" s="15"/>
      <c r="Q32" s="15"/>
      <c r="R32" s="15"/>
      <c r="S32" s="15"/>
      <c r="U32" s="15"/>
    </row>
    <row r="33" spans="1:19" x14ac:dyDescent="0.35">
      <c r="A33" s="47" t="s">
        <v>328</v>
      </c>
      <c r="B33" t="s">
        <v>274</v>
      </c>
      <c r="C33">
        <v>2022</v>
      </c>
      <c r="D33">
        <v>15</v>
      </c>
      <c r="E33" s="2">
        <v>1.4747241718260666E-2</v>
      </c>
      <c r="F33" s="2">
        <v>5.6367261855581129E-2</v>
      </c>
      <c r="G33" s="2">
        <v>2.493054540137447E-2</v>
      </c>
      <c r="H33" s="2">
        <v>3.3157283944769438E-4</v>
      </c>
      <c r="I33" s="2">
        <v>0.2679086886986029</v>
      </c>
      <c r="J33" s="2">
        <v>1.7633624682805011</v>
      </c>
      <c r="K33" s="3">
        <v>10009.295170411457</v>
      </c>
      <c r="L33" s="2">
        <v>0.10780460415496912</v>
      </c>
      <c r="M33" s="2">
        <v>7.4103795244909884E-2</v>
      </c>
      <c r="N33" s="2">
        <v>2.8539833709685221E-2</v>
      </c>
      <c r="O33" s="15"/>
      <c r="P33" s="15">
        <v>3700.0195003575063</v>
      </c>
      <c r="Q33" s="15">
        <v>1815.2666132212423</v>
      </c>
      <c r="R33" s="15">
        <v>2352.9348038047365</v>
      </c>
      <c r="S33" s="15">
        <v>2141.0742530279722</v>
      </c>
    </row>
    <row r="34" spans="1:19" x14ac:dyDescent="0.35">
      <c r="A34" s="47" t="s">
        <v>328</v>
      </c>
      <c r="B34" t="s">
        <v>34</v>
      </c>
      <c r="C34">
        <v>2022</v>
      </c>
      <c r="D34">
        <v>15</v>
      </c>
      <c r="E34" s="2">
        <v>1.4747241718260666E-2</v>
      </c>
      <c r="F34" s="2">
        <v>6.1024255600554911E-2</v>
      </c>
      <c r="G34" s="2">
        <v>1.237142537126886E-2</v>
      </c>
      <c r="H34" s="2">
        <v>0</v>
      </c>
      <c r="I34" s="2">
        <v>0.12542868335923141</v>
      </c>
      <c r="J34" s="2">
        <v>2.0301999814718679</v>
      </c>
      <c r="K34" s="3">
        <v>8396.4544721998391</v>
      </c>
      <c r="L34" s="2">
        <v>0.10045510045510044</v>
      </c>
      <c r="M34" s="2">
        <v>5.1889974267369528E-2</v>
      </c>
      <c r="N34" s="2">
        <v>2.8849079227589169E-2</v>
      </c>
      <c r="O34" s="15"/>
      <c r="P34" s="15"/>
      <c r="Q34" s="15"/>
      <c r="R34" s="15"/>
      <c r="S34" s="15"/>
    </row>
    <row r="35" spans="1:19" x14ac:dyDescent="0.35">
      <c r="A35" s="47" t="s">
        <v>329</v>
      </c>
      <c r="B35" t="s">
        <v>274</v>
      </c>
      <c r="C35">
        <v>2024</v>
      </c>
      <c r="D35">
        <v>5</v>
      </c>
      <c r="E35" s="2">
        <v>2.7723244756125302E-2</v>
      </c>
      <c r="F35" s="2">
        <v>9.1137289821610637E-2</v>
      </c>
      <c r="G35" s="2">
        <v>1.0805821025195483E-2</v>
      </c>
      <c r="H35" s="2">
        <v>2.8221128217992535E-3</v>
      </c>
      <c r="I35" s="2">
        <v>0.47303110999954451</v>
      </c>
      <c r="J35" s="2">
        <v>1.0932977203553016</v>
      </c>
      <c r="K35" s="3">
        <v>10132.61799480919</v>
      </c>
      <c r="L35" s="2">
        <v>0.12469138325922946</v>
      </c>
      <c r="M35" s="2">
        <v>6.6614001189200259E-2</v>
      </c>
      <c r="N35" s="2">
        <v>1.8743084335529889E-2</v>
      </c>
      <c r="O35" s="15"/>
      <c r="P35" s="15">
        <v>727.374315101413</v>
      </c>
      <c r="Q35" s="15">
        <v>1915.2888589829856</v>
      </c>
      <c r="R35" s="15">
        <v>2825.3508603287514</v>
      </c>
      <c r="S35" s="15">
        <v>4664.6039603960398</v>
      </c>
    </row>
    <row r="36" spans="1:19" x14ac:dyDescent="0.35">
      <c r="A36" s="47" t="s">
        <v>329</v>
      </c>
      <c r="B36" t="s">
        <v>34</v>
      </c>
      <c r="C36">
        <v>2024</v>
      </c>
      <c r="D36">
        <v>5</v>
      </c>
      <c r="E36" s="2">
        <v>2.7723244756125302E-2</v>
      </c>
      <c r="F36" s="2">
        <v>0.10819405192734775</v>
      </c>
      <c r="G36" s="2">
        <v>1.0309858098862167E-2</v>
      </c>
      <c r="H36" s="2">
        <v>0</v>
      </c>
      <c r="I36" s="2">
        <v>0.40723307163004618</v>
      </c>
      <c r="J36" s="2">
        <v>1.2336179691850753</v>
      </c>
      <c r="K36" s="3">
        <v>8332.85989187208</v>
      </c>
      <c r="L36" s="2">
        <v>0.15819231674520862</v>
      </c>
      <c r="M36" s="2">
        <v>9.874594468772277E-2</v>
      </c>
      <c r="N36" s="2">
        <v>2.2491588021072383E-2</v>
      </c>
      <c r="O36" s="15" t="s">
        <v>19</v>
      </c>
      <c r="P36" s="15"/>
      <c r="Q36" s="15"/>
      <c r="R36" s="15"/>
      <c r="S36" s="15"/>
    </row>
    <row r="37" spans="1:19" x14ac:dyDescent="0.35">
      <c r="A37" s="47" t="s">
        <v>329</v>
      </c>
      <c r="B37" t="s">
        <v>274</v>
      </c>
      <c r="C37">
        <v>2023</v>
      </c>
      <c r="D37">
        <v>6</v>
      </c>
      <c r="E37" s="2">
        <v>2.9457059653761636E-2</v>
      </c>
      <c r="F37" s="2">
        <v>0.10719132290499825</v>
      </c>
      <c r="G37" s="2">
        <v>7.1089795961675169E-3</v>
      </c>
      <c r="H37" s="2">
        <v>9.8379340338528905E-3</v>
      </c>
      <c r="I37" s="2">
        <v>0.48817680499780836</v>
      </c>
      <c r="J37" s="2">
        <v>1.220449717423544</v>
      </c>
      <c r="K37" s="3">
        <v>9091.4931772027121</v>
      </c>
      <c r="L37" s="2">
        <v>0.13332496673091587</v>
      </c>
      <c r="M37" s="2">
        <v>8.0318716362539858E-2</v>
      </c>
      <c r="N37" s="2">
        <v>2.0253663071501046E-2</v>
      </c>
      <c r="O37" s="15"/>
      <c r="P37" s="15">
        <v>610.57206987874542</v>
      </c>
      <c r="Q37" s="15">
        <v>1780.9697991758014</v>
      </c>
      <c r="R37" s="15">
        <v>2644.9532676983004</v>
      </c>
      <c r="S37" s="15">
        <v>4054.9980404498651</v>
      </c>
    </row>
    <row r="38" spans="1:19" x14ac:dyDescent="0.35">
      <c r="A38" s="47" t="s">
        <v>329</v>
      </c>
      <c r="B38" t="s">
        <v>34</v>
      </c>
      <c r="C38">
        <v>2023</v>
      </c>
      <c r="D38">
        <v>6</v>
      </c>
      <c r="E38" s="2">
        <v>2.9457059653761636E-2</v>
      </c>
      <c r="F38" s="2">
        <v>7.7043535793044071E-2</v>
      </c>
      <c r="G38" s="2">
        <v>3.4171813069450007E-3</v>
      </c>
      <c r="H38" s="2">
        <v>1.6439592648608082E-3</v>
      </c>
      <c r="I38" s="2">
        <v>0.47073824867341663</v>
      </c>
      <c r="J38" s="2">
        <v>1.206073797855203</v>
      </c>
      <c r="K38" s="3">
        <v>6545.4128068424252</v>
      </c>
      <c r="L38" s="2">
        <v>0.19125973001254432</v>
      </c>
      <c r="M38" s="2">
        <v>0.11687351899394632</v>
      </c>
      <c r="N38" s="2">
        <v>2.4516543975500217E-2</v>
      </c>
      <c r="O38" s="15"/>
      <c r="P38" s="15"/>
      <c r="Q38" s="15"/>
      <c r="R38" s="15"/>
      <c r="S38" s="15"/>
    </row>
    <row r="39" spans="1:19" x14ac:dyDescent="0.35">
      <c r="A39" s="47" t="s">
        <v>329</v>
      </c>
      <c r="B39" t="s">
        <v>274</v>
      </c>
      <c r="C39">
        <v>2022</v>
      </c>
      <c r="D39">
        <v>6</v>
      </c>
      <c r="E39" s="2">
        <v>3.0584842449472471E-2</v>
      </c>
      <c r="F39" s="2">
        <v>5.36464121990387E-2</v>
      </c>
      <c r="G39" s="2">
        <v>1.1213712635513583E-2</v>
      </c>
      <c r="H39" s="2">
        <v>1.2297997764000406E-3</v>
      </c>
      <c r="I39" s="2">
        <v>0.43696267245021825</v>
      </c>
      <c r="J39" s="2">
        <v>1.2779252465238164</v>
      </c>
      <c r="K39" s="3">
        <v>7730.391299786691</v>
      </c>
      <c r="L39" s="2">
        <v>0.12333943254078145</v>
      </c>
      <c r="M39" s="2">
        <v>0.10471385516007435</v>
      </c>
      <c r="N39" s="2">
        <v>2.4734009219415109E-2</v>
      </c>
      <c r="O39" s="15"/>
      <c r="P39" s="15">
        <v>223.65982445711089</v>
      </c>
      <c r="Q39" s="15">
        <v>1540.4762737350072</v>
      </c>
      <c r="R39" s="15">
        <v>2278.8987189798463</v>
      </c>
      <c r="S39" s="15">
        <v>3687.3564826147267</v>
      </c>
    </row>
    <row r="40" spans="1:19" x14ac:dyDescent="0.35">
      <c r="A40" s="47" t="s">
        <v>329</v>
      </c>
      <c r="B40" t="s">
        <v>34</v>
      </c>
      <c r="C40">
        <v>2022</v>
      </c>
      <c r="D40">
        <v>6</v>
      </c>
      <c r="E40" s="2">
        <v>3.0584842449472471E-2</v>
      </c>
      <c r="F40" s="2">
        <v>4.5389234304825311E-2</v>
      </c>
      <c r="G40" s="2">
        <v>9.6273068301183894E-3</v>
      </c>
      <c r="H40" s="2">
        <v>0</v>
      </c>
      <c r="I40" s="2">
        <v>0.43185360731648242</v>
      </c>
      <c r="J40" s="2">
        <v>1.4577699397216157</v>
      </c>
      <c r="K40" s="3">
        <v>5771.9222899703991</v>
      </c>
      <c r="L40" s="2">
        <v>0.1613812563046936</v>
      </c>
      <c r="M40" s="2">
        <v>0.13371560046611514</v>
      </c>
      <c r="N40" s="2">
        <v>2.6229246231436187E-2</v>
      </c>
      <c r="O40" s="15"/>
      <c r="P40" s="15"/>
      <c r="Q40" s="15"/>
      <c r="R40" s="15"/>
      <c r="S40" s="15"/>
    </row>
  </sheetData>
  <phoneticPr fontId="3"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13E7-4D3E-4886-8442-599E21581732}">
  <sheetPr>
    <tabColor rgb="FF00B0F0"/>
  </sheetPr>
  <dimension ref="A1:S22"/>
  <sheetViews>
    <sheetView workbookViewId="0">
      <selection sqref="A1:B26"/>
    </sheetView>
  </sheetViews>
  <sheetFormatPr defaultColWidth="12.7265625" defaultRowHeight="14.5" x14ac:dyDescent="0.35"/>
  <cols>
    <col min="1" max="1" width="12.90625" bestFit="1" customWidth="1"/>
    <col min="2" max="2" width="4.81640625" bestFit="1" customWidth="1"/>
    <col min="3" max="3" width="27.453125" bestFit="1" customWidth="1"/>
    <col min="4" max="4" width="19.36328125" bestFit="1" customWidth="1"/>
    <col min="5" max="5" width="13.1796875" bestFit="1" customWidth="1"/>
    <col min="6" max="6" width="14.453125" bestFit="1" customWidth="1"/>
    <col min="7" max="7" width="24.6328125" bestFit="1" customWidth="1"/>
    <col min="8" max="8" width="25.7265625" bestFit="1" customWidth="1"/>
    <col min="9" max="9" width="19.08984375" bestFit="1" customWidth="1"/>
    <col min="10" max="10" width="21.54296875" bestFit="1" customWidth="1"/>
    <col min="11" max="11" width="22.1796875" bestFit="1" customWidth="1"/>
    <col min="12" max="12" width="21.81640625" bestFit="1" customWidth="1"/>
    <col min="13" max="13" width="22.453125" bestFit="1" customWidth="1"/>
    <col min="14" max="14" width="25.36328125" bestFit="1" customWidth="1"/>
    <col min="15" max="15" width="32.81640625" bestFit="1" customWidth="1"/>
    <col min="16" max="16" width="15.6328125" bestFit="1" customWidth="1"/>
    <col min="17" max="17" width="36.54296875" bestFit="1" customWidth="1"/>
    <col min="18" max="18" width="43.81640625" bestFit="1" customWidth="1"/>
    <col min="19" max="19" width="42.36328125" bestFit="1" customWidth="1"/>
    <col min="20" max="20" width="21.26953125" bestFit="1" customWidth="1"/>
    <col min="21" max="21" width="12.54296875" bestFit="1" customWidth="1"/>
    <col min="22" max="23" width="11.81640625" bestFit="1" customWidth="1"/>
    <col min="24" max="24" width="12.7265625" bestFit="1" customWidth="1"/>
    <col min="25" max="25" width="14" bestFit="1" customWidth="1"/>
    <col min="26" max="26" width="20.26953125" bestFit="1" customWidth="1"/>
    <col min="27" max="27" width="10.08984375" bestFit="1" customWidth="1"/>
    <col min="28" max="28" width="16.7265625" bestFit="1" customWidth="1"/>
    <col min="29" max="29" width="17.7265625" bestFit="1" customWidth="1"/>
    <col min="30" max="30" width="11.81640625" bestFit="1" customWidth="1"/>
    <col min="31" max="31" width="13.54296875" bestFit="1" customWidth="1"/>
    <col min="32" max="32" width="14.1796875" bestFit="1" customWidth="1"/>
    <col min="33" max="33" width="13.81640625" bestFit="1" customWidth="1"/>
    <col min="34" max="34" width="14.453125" bestFit="1" customWidth="1"/>
    <col min="35" max="35" width="17.36328125" bestFit="1" customWidth="1"/>
    <col min="36" max="36" width="24.90625" bestFit="1" customWidth="1"/>
    <col min="37" max="37" width="17.90625" bestFit="1" customWidth="1"/>
    <col min="38" max="38" width="33.453125" bestFit="1" customWidth="1"/>
    <col min="39" max="39" width="31.36328125" bestFit="1" customWidth="1"/>
    <col min="40" max="40" width="32" bestFit="1" customWidth="1"/>
    <col min="41" max="42" width="11.81640625" bestFit="1" customWidth="1"/>
    <col min="43" max="43" width="21.6328125" bestFit="1" customWidth="1"/>
    <col min="44" max="44" width="15.453125" bestFit="1" customWidth="1"/>
    <col min="45" max="45" width="16.7265625" bestFit="1" customWidth="1"/>
    <col min="46" max="46" width="26.90625" bestFit="1" customWidth="1"/>
    <col min="47" max="47" width="28" bestFit="1" customWidth="1"/>
    <col min="48" max="48" width="21.36328125" bestFit="1" customWidth="1"/>
    <col min="49" max="49" width="23.81640625" bestFit="1" customWidth="1"/>
    <col min="50" max="50" width="24.453125" bestFit="1" customWidth="1"/>
    <col min="51" max="51" width="24.08984375" bestFit="1" customWidth="1"/>
    <col min="52" max="52" width="24.7265625" bestFit="1" customWidth="1"/>
    <col min="53" max="53" width="27.6328125" bestFit="1" customWidth="1"/>
    <col min="54" max="54" width="35.08984375" bestFit="1" customWidth="1"/>
    <col min="55" max="55" width="17.90625" bestFit="1" customWidth="1"/>
    <col min="56" max="56" width="38.81640625" bestFit="1" customWidth="1"/>
    <col min="57" max="57" width="46.08984375" bestFit="1" customWidth="1"/>
    <col min="58" max="58" width="44.6328125" bestFit="1" customWidth="1"/>
    <col min="59" max="59" width="14.1796875" bestFit="1" customWidth="1"/>
    <col min="60" max="60" width="13.81640625" bestFit="1" customWidth="1"/>
    <col min="61" max="61" width="14.453125" bestFit="1" customWidth="1"/>
    <col min="62" max="62" width="17.36328125" bestFit="1" customWidth="1"/>
    <col min="63" max="63" width="24.90625" bestFit="1" customWidth="1"/>
    <col min="64" max="64" width="17.90625" bestFit="1" customWidth="1"/>
    <col min="65" max="65" width="38.81640625" bestFit="1" customWidth="1"/>
    <col min="66" max="66" width="41.08984375" bestFit="1" customWidth="1"/>
    <col min="67" max="67" width="39.54296875" bestFit="1" customWidth="1"/>
    <col min="68" max="68" width="46.08984375" bestFit="1" customWidth="1"/>
    <col min="69" max="69" width="44.6328125" bestFit="1" customWidth="1"/>
    <col min="70" max="71" width="46.7265625" bestFit="1" customWidth="1"/>
  </cols>
  <sheetData>
    <row r="1" spans="1:19" s="4" customFormat="1" x14ac:dyDescent="0.35">
      <c r="A1" t="s">
        <v>330</v>
      </c>
      <c r="B1" s="4" t="s">
        <v>21</v>
      </c>
      <c r="C1" t="s">
        <v>23</v>
      </c>
      <c r="D1" s="4" t="s">
        <v>285</v>
      </c>
      <c r="E1" t="s">
        <v>334</v>
      </c>
      <c r="F1" t="s">
        <v>335</v>
      </c>
      <c r="G1" t="s">
        <v>336</v>
      </c>
      <c r="H1" t="s">
        <v>337</v>
      </c>
      <c r="I1" t="s">
        <v>338</v>
      </c>
      <c r="J1" t="s">
        <v>339</v>
      </c>
      <c r="K1" t="s">
        <v>340</v>
      </c>
      <c r="L1" t="s">
        <v>341</v>
      </c>
      <c r="M1" t="s">
        <v>342</v>
      </c>
      <c r="N1" t="s">
        <v>343</v>
      </c>
      <c r="O1" t="s">
        <v>344</v>
      </c>
      <c r="P1" s="4" t="s">
        <v>80</v>
      </c>
      <c r="Q1" t="s">
        <v>299</v>
      </c>
      <c r="R1" t="s">
        <v>300</v>
      </c>
      <c r="S1" t="s">
        <v>301</v>
      </c>
    </row>
    <row r="2" spans="1:19" x14ac:dyDescent="0.35">
      <c r="A2" t="s">
        <v>67</v>
      </c>
      <c r="B2">
        <v>2024</v>
      </c>
      <c r="C2">
        <v>1</v>
      </c>
      <c r="D2" s="9">
        <v>2795452</v>
      </c>
      <c r="E2">
        <v>3.4509624919333258E-2</v>
      </c>
      <c r="F2">
        <v>8.3856564162074682E-2</v>
      </c>
      <c r="G2">
        <v>5.9337860817981043E-2</v>
      </c>
      <c r="H2">
        <v>0.10518662626850592</v>
      </c>
      <c r="I2">
        <v>0.16026987803425333</v>
      </c>
      <c r="J2">
        <v>6.6403360262977149E-2</v>
      </c>
      <c r="K2">
        <v>0.18619270933449689</v>
      </c>
      <c r="L2">
        <v>0.14749014801234994</v>
      </c>
      <c r="M2">
        <v>9.7706497488295421E-2</v>
      </c>
      <c r="N2">
        <v>0.10242219088005992</v>
      </c>
      <c r="O2">
        <v>7.4990728901080411E-2</v>
      </c>
      <c r="P2" s="20">
        <v>47.403711487757448</v>
      </c>
      <c r="Q2">
        <v>0.54777152073551738</v>
      </c>
      <c r="R2">
        <v>0.41872961809194353</v>
      </c>
      <c r="S2">
        <v>3.349886117253887E-2</v>
      </c>
    </row>
    <row r="3" spans="1:19" x14ac:dyDescent="0.35">
      <c r="A3" t="s">
        <v>67</v>
      </c>
      <c r="B3">
        <v>2023</v>
      </c>
      <c r="C3">
        <v>1</v>
      </c>
      <c r="D3" s="9">
        <v>2798650</v>
      </c>
      <c r="E3">
        <v>3.5937786302775374E-2</v>
      </c>
      <c r="F3">
        <v>8.5670970870752511E-2</v>
      </c>
      <c r="G3">
        <v>5.9210453935383649E-2</v>
      </c>
      <c r="H3">
        <v>0.10468577049158054</v>
      </c>
      <c r="I3">
        <v>0.16309293560788399</v>
      </c>
      <c r="J3">
        <v>6.6334380373491458E-2</v>
      </c>
      <c r="K3">
        <v>0.1864783130191584</v>
      </c>
      <c r="L3">
        <v>0.14716285046005906</v>
      </c>
      <c r="M3">
        <v>9.6361049508795468E-2</v>
      </c>
      <c r="N3">
        <v>0.10177027433915188</v>
      </c>
      <c r="O3">
        <v>7.490397226449555E-2</v>
      </c>
      <c r="P3" s="20">
        <v>47.010332960231381</v>
      </c>
      <c r="Q3">
        <v>0.5458783712857963</v>
      </c>
      <c r="R3">
        <v>0.42085319873815924</v>
      </c>
      <c r="S3">
        <v>3.3268429976044747E-2</v>
      </c>
    </row>
    <row r="4" spans="1:19" x14ac:dyDescent="0.35">
      <c r="A4" t="s">
        <v>67</v>
      </c>
      <c r="B4">
        <v>2022</v>
      </c>
      <c r="C4">
        <v>1</v>
      </c>
      <c r="D4" s="9">
        <v>2755973</v>
      </c>
      <c r="E4">
        <v>3.5297872847264433E-2</v>
      </c>
      <c r="F4">
        <v>8.7714175913752246E-2</v>
      </c>
      <c r="G4">
        <v>6.12015077236275E-2</v>
      </c>
      <c r="H4">
        <v>0.10293322643646409</v>
      </c>
      <c r="I4">
        <v>0.15307627677196758</v>
      </c>
      <c r="J4">
        <v>6.9859406881432662E-2</v>
      </c>
      <c r="K4">
        <v>0.19524144524281473</v>
      </c>
      <c r="L4">
        <v>0.13555284936153567</v>
      </c>
      <c r="M4">
        <v>9.9631350597303894E-2</v>
      </c>
      <c r="N4">
        <v>0.10485000593910426</v>
      </c>
      <c r="O4">
        <v>7.7653931045749552E-2</v>
      </c>
      <c r="P4" s="20">
        <v>46.577382093504269</v>
      </c>
      <c r="Q4">
        <v>0.55590246392370357</v>
      </c>
      <c r="R4">
        <v>0.39675380629562129</v>
      </c>
      <c r="S4">
        <v>4.7343729780675484E-2</v>
      </c>
    </row>
    <row r="5" spans="1:19" x14ac:dyDescent="0.35">
      <c r="A5" t="s">
        <v>36</v>
      </c>
      <c r="B5">
        <v>2024</v>
      </c>
      <c r="C5">
        <v>0.36832934351940222</v>
      </c>
      <c r="D5" s="9">
        <v>1029647</v>
      </c>
      <c r="E5">
        <v>3.2830669151660712E-2</v>
      </c>
      <c r="F5">
        <v>9.9265087937904936E-2</v>
      </c>
      <c r="G5">
        <v>6.0278430059017493E-2</v>
      </c>
      <c r="H5">
        <v>0.10201538696580437</v>
      </c>
      <c r="I5">
        <v>0.32582227687857374</v>
      </c>
      <c r="J5">
        <v>2.9753615591508416E-2</v>
      </c>
      <c r="K5">
        <v>0.10330549360987309</v>
      </c>
      <c r="L5">
        <v>0.18482994076138312</v>
      </c>
      <c r="M5">
        <v>7.4955851174712915E-2</v>
      </c>
      <c r="N5">
        <v>7.8882844614906467E-2</v>
      </c>
      <c r="O5">
        <v>4.0156160344220503E-2</v>
      </c>
      <c r="P5" s="20">
        <v>44.085174977867169</v>
      </c>
      <c r="Q5">
        <v>0.46018169031287198</v>
      </c>
      <c r="R5">
        <v>0.49212975977951079</v>
      </c>
      <c r="S5">
        <v>4.7688549907617186E-2</v>
      </c>
    </row>
    <row r="6" spans="1:19" x14ac:dyDescent="0.35">
      <c r="A6" t="s">
        <v>36</v>
      </c>
      <c r="B6">
        <v>2023</v>
      </c>
      <c r="C6">
        <v>0.36533971736372894</v>
      </c>
      <c r="D6" s="9">
        <v>1022458</v>
      </c>
      <c r="E6">
        <v>3.493090510157832E-2</v>
      </c>
      <c r="F6">
        <v>0.10012260525499789</v>
      </c>
      <c r="G6">
        <v>6.2350788387871156E-2</v>
      </c>
      <c r="H6">
        <v>0.10164196125073222</v>
      </c>
      <c r="I6">
        <v>0.31302412970756555</v>
      </c>
      <c r="J6">
        <v>3.0425846527530134E-2</v>
      </c>
      <c r="K6">
        <v>0.10647427245875662</v>
      </c>
      <c r="L6">
        <v>0.1887817240231541</v>
      </c>
      <c r="M6">
        <v>7.5418308569514481E-2</v>
      </c>
      <c r="N6">
        <v>7.957743140626905E-2</v>
      </c>
      <c r="O6">
        <v>4.2305537668606751E-2</v>
      </c>
      <c r="P6" s="20">
        <v>43.465333251745712</v>
      </c>
      <c r="Q6">
        <v>0.46863548847844011</v>
      </c>
      <c r="R6">
        <v>0.485886634792984</v>
      </c>
      <c r="S6">
        <v>4.547787672857586E-2</v>
      </c>
    </row>
    <row r="7" spans="1:19" x14ac:dyDescent="0.35">
      <c r="A7" t="s">
        <v>36</v>
      </c>
      <c r="B7">
        <v>2022</v>
      </c>
      <c r="C7">
        <v>0.32995642555279026</v>
      </c>
      <c r="D7" s="9">
        <v>909351</v>
      </c>
      <c r="E7">
        <v>3.7133008257489122E-2</v>
      </c>
      <c r="F7">
        <v>0.10723901481573588</v>
      </c>
      <c r="G7">
        <v>6.7564673288679572E-2</v>
      </c>
      <c r="H7">
        <v>9.3999921352371771E-2</v>
      </c>
      <c r="I7">
        <v>0.30688561515575469</v>
      </c>
      <c r="J7">
        <v>3.5957699336615939E-2</v>
      </c>
      <c r="K7">
        <v>0.12504461827228158</v>
      </c>
      <c r="L7">
        <v>0.15815826413779552</v>
      </c>
      <c r="M7">
        <v>8.7697173939066619E-2</v>
      </c>
      <c r="N7">
        <v>7.5100059798262009E-2</v>
      </c>
      <c r="O7">
        <v>4.9591974719172316E-2</v>
      </c>
      <c r="P7" s="20">
        <v>43.06826911755639</v>
      </c>
      <c r="Q7">
        <v>0.48264444031446896</v>
      </c>
      <c r="R7">
        <v>0.43345754978388912</v>
      </c>
      <c r="S7">
        <v>8.3898009901641993E-2</v>
      </c>
    </row>
    <row r="8" spans="1:19" x14ac:dyDescent="0.35">
      <c r="A8" t="s">
        <v>291</v>
      </c>
      <c r="B8">
        <v>2024</v>
      </c>
      <c r="C8">
        <v>0.2335536435610413</v>
      </c>
      <c r="D8" s="9">
        <v>652888</v>
      </c>
      <c r="E8">
        <v>2.3141794611020575E-2</v>
      </c>
      <c r="F8">
        <v>5.8752802930977441E-2</v>
      </c>
      <c r="G8">
        <v>1.4803923595189108E-2</v>
      </c>
      <c r="H8">
        <v>5.7113333913810037E-2</v>
      </c>
      <c r="I8">
        <v>4.5719888979413918E-2</v>
      </c>
      <c r="J8">
        <v>0.13744991796992731</v>
      </c>
      <c r="K8">
        <v>0.20999862309115677</v>
      </c>
      <c r="L8">
        <v>0.16990782339255103</v>
      </c>
      <c r="M8">
        <v>0.14483100031706073</v>
      </c>
      <c r="N8">
        <v>0.1257962935519896</v>
      </c>
      <c r="O8">
        <v>9.4379195188901505E-2</v>
      </c>
      <c r="P8" s="20">
        <v>47.751685550174649</v>
      </c>
      <c r="Q8">
        <v>0.6066472418684753</v>
      </c>
      <c r="R8">
        <v>0.36656384171525669</v>
      </c>
      <c r="S8">
        <v>2.6788916416268085E-2</v>
      </c>
    </row>
    <row r="9" spans="1:19" x14ac:dyDescent="0.35">
      <c r="A9" t="s">
        <v>291</v>
      </c>
      <c r="B9">
        <v>2023</v>
      </c>
      <c r="C9">
        <v>0.22748325085308987</v>
      </c>
      <c r="D9" s="9">
        <v>636646</v>
      </c>
      <c r="E9">
        <v>2.4548130441594391E-2</v>
      </c>
      <c r="F9">
        <v>6.0514780264399978E-2</v>
      </c>
      <c r="G9">
        <v>1.4100400237528638E-2</v>
      </c>
      <c r="H9">
        <v>5.7676927438343947E-2</v>
      </c>
      <c r="I9">
        <v>4.8731236888656888E-2</v>
      </c>
      <c r="J9">
        <v>0.13954608760881457</v>
      </c>
      <c r="K9">
        <v>0.21177004905586369</v>
      </c>
      <c r="L9">
        <v>0.15981240832479152</v>
      </c>
      <c r="M9">
        <v>0.14589865606149371</v>
      </c>
      <c r="N9">
        <v>0.12790247893878548</v>
      </c>
      <c r="O9">
        <v>9.4561755445721499E-2</v>
      </c>
      <c r="P9" s="20">
        <v>47.51766861076846</v>
      </c>
      <c r="Q9">
        <v>0.60523980191523408</v>
      </c>
      <c r="R9">
        <v>0.36817181613101468</v>
      </c>
      <c r="S9">
        <v>2.6588381953751312E-2</v>
      </c>
    </row>
    <row r="10" spans="1:19" x14ac:dyDescent="0.35">
      <c r="A10" t="s">
        <v>291</v>
      </c>
      <c r="B10">
        <v>2022</v>
      </c>
      <c r="C10">
        <v>0.25314580367804762</v>
      </c>
      <c r="D10" s="9">
        <v>697663</v>
      </c>
      <c r="E10">
        <v>2.3453805919669352E-2</v>
      </c>
      <c r="F10">
        <v>6.3333650477856801E-2</v>
      </c>
      <c r="G10">
        <v>1.9815585052171299E-2</v>
      </c>
      <c r="H10">
        <v>6.6070392573362682E-2</v>
      </c>
      <c r="I10">
        <v>5.6675951993605589E-2</v>
      </c>
      <c r="J10">
        <v>0.13854621646651138</v>
      </c>
      <c r="K10">
        <v>0.20804450924139617</v>
      </c>
      <c r="L10">
        <v>0.16485322474563746</v>
      </c>
      <c r="M10">
        <v>0.12861066024134823</v>
      </c>
      <c r="N10">
        <v>0.12731376701761388</v>
      </c>
      <c r="O10">
        <v>9.0069692668353324E-2</v>
      </c>
      <c r="P10" s="20">
        <v>46.850139556117817</v>
      </c>
      <c r="Q10">
        <v>0.60620117019509445</v>
      </c>
      <c r="R10">
        <v>0.36317129247188396</v>
      </c>
      <c r="S10">
        <v>3.0627537333021725E-2</v>
      </c>
    </row>
    <row r="11" spans="1:19" x14ac:dyDescent="0.35">
      <c r="A11" t="s">
        <v>37</v>
      </c>
      <c r="B11">
        <v>2024</v>
      </c>
      <c r="C11">
        <v>0.21811034494600515</v>
      </c>
      <c r="D11" s="9">
        <v>609717</v>
      </c>
      <c r="E11">
        <v>2.7330712445281992E-2</v>
      </c>
      <c r="F11">
        <v>9.3968185240037597E-2</v>
      </c>
      <c r="G11">
        <v>0.12591102556808689</v>
      </c>
      <c r="H11">
        <v>0.12352624477530902</v>
      </c>
      <c r="I11">
        <v>2.3728665771700193E-2</v>
      </c>
      <c r="J11">
        <v>7.7076637193131986E-2</v>
      </c>
      <c r="K11">
        <v>0.30076594451106076</v>
      </c>
      <c r="L11">
        <v>6.1354713632656988E-2</v>
      </c>
      <c r="M11">
        <v>4.8579659441759959E-2</v>
      </c>
      <c r="N11">
        <v>0.11597166678480969</v>
      </c>
      <c r="O11">
        <v>0.12308544232148451</v>
      </c>
      <c r="P11" s="20">
        <v>50.905066603551987</v>
      </c>
      <c r="Q11">
        <v>0.61455952760427268</v>
      </c>
      <c r="R11">
        <v>0.3632106461143304</v>
      </c>
      <c r="S11">
        <v>2.2229826281396862E-2</v>
      </c>
    </row>
    <row r="12" spans="1:19" x14ac:dyDescent="0.35">
      <c r="A12" t="s">
        <v>37</v>
      </c>
      <c r="B12">
        <v>2023</v>
      </c>
      <c r="C12">
        <v>0.22142068497311204</v>
      </c>
      <c r="D12" s="9">
        <v>619679</v>
      </c>
      <c r="E12">
        <v>2.6697795269491693E-2</v>
      </c>
      <c r="F12">
        <v>9.4175208362559673E-2</v>
      </c>
      <c r="G12">
        <v>0.12198460350024834</v>
      </c>
      <c r="H12">
        <v>0.12484662948469227</v>
      </c>
      <c r="I12">
        <v>4.4072850629447206E-2</v>
      </c>
      <c r="J12">
        <v>7.5399485687412934E-2</v>
      </c>
      <c r="K12">
        <v>0.29492469389778275</v>
      </c>
      <c r="L12">
        <v>6.0003133409516241E-2</v>
      </c>
      <c r="M12">
        <v>4.721426135297601E-2</v>
      </c>
      <c r="N12">
        <v>0.11285699268556232</v>
      </c>
      <c r="O12">
        <v>0.11869734935236187</v>
      </c>
      <c r="P12" s="20">
        <v>50.515509186183642</v>
      </c>
      <c r="Q12">
        <v>0.60296647597873931</v>
      </c>
      <c r="R12">
        <v>0.37183800633346165</v>
      </c>
      <c r="S12">
        <v>2.5195517687798995E-2</v>
      </c>
    </row>
    <row r="13" spans="1:19" x14ac:dyDescent="0.35">
      <c r="A13" t="s">
        <v>37</v>
      </c>
      <c r="B13">
        <v>2022</v>
      </c>
      <c r="C13">
        <v>0.22087843385983824</v>
      </c>
      <c r="D13" s="9">
        <v>608735</v>
      </c>
      <c r="E13">
        <v>2.7666775946364179E-2</v>
      </c>
      <c r="F13">
        <v>9.2038455637925162E-2</v>
      </c>
      <c r="G13">
        <v>8.9014880258975415E-2</v>
      </c>
      <c r="H13">
        <v>0.10884120542403287</v>
      </c>
      <c r="I13">
        <v>4.3314345579137159E-2</v>
      </c>
      <c r="J13">
        <v>7.6802641039360256E-2</v>
      </c>
      <c r="K13">
        <v>0.299293576797032</v>
      </c>
      <c r="L13">
        <v>6.5617412441634396E-2</v>
      </c>
      <c r="M13">
        <v>6.2264116833002078E-2</v>
      </c>
      <c r="N13">
        <v>0.13462877220171279</v>
      </c>
      <c r="O13">
        <v>0.12022304942511301</v>
      </c>
      <c r="P13" s="20">
        <v>49.89051391452675</v>
      </c>
      <c r="Q13">
        <v>0.60144978586320164</v>
      </c>
      <c r="R13">
        <v>0.37012312777215139</v>
      </c>
      <c r="S13">
        <v>2.8427086364647001E-2</v>
      </c>
    </row>
    <row r="14" spans="1:19" x14ac:dyDescent="0.35">
      <c r="A14" t="s">
        <v>38</v>
      </c>
      <c r="B14">
        <v>2024</v>
      </c>
      <c r="C14">
        <v>0.11922365327682249</v>
      </c>
      <c r="D14" s="9">
        <v>333284</v>
      </c>
      <c r="E14">
        <v>2.3979548973248041E-2</v>
      </c>
      <c r="F14">
        <v>6.6918903997791671E-2</v>
      </c>
      <c r="G14">
        <v>3.6703951564732377E-2</v>
      </c>
      <c r="H14">
        <v>0.15503050478950034</v>
      </c>
      <c r="I14">
        <v>0.11683916707979568</v>
      </c>
      <c r="J14">
        <v>3.1129607181862917E-2</v>
      </c>
      <c r="K14">
        <v>0.23176411719149012</v>
      </c>
      <c r="L14">
        <v>0.19252245510447355</v>
      </c>
      <c r="M14">
        <v>0.11813881312264213</v>
      </c>
      <c r="N14">
        <v>7.8006927328502756E-2</v>
      </c>
      <c r="O14">
        <v>3.9864456637000154E-2</v>
      </c>
      <c r="P14" s="20">
        <v>50.642289926810562</v>
      </c>
      <c r="Q14">
        <v>0.60361772683653914</v>
      </c>
      <c r="R14">
        <v>0.37190663193460499</v>
      </c>
      <c r="S14">
        <v>2.447564122885601E-2</v>
      </c>
    </row>
    <row r="15" spans="1:19" x14ac:dyDescent="0.35">
      <c r="A15" t="s">
        <v>38</v>
      </c>
      <c r="B15">
        <v>2023</v>
      </c>
      <c r="C15">
        <v>0.12200167938113018</v>
      </c>
      <c r="D15" s="9">
        <v>341440</v>
      </c>
      <c r="E15">
        <v>2.5060097462171773E-2</v>
      </c>
      <c r="F15">
        <v>6.7748887179497674E-2</v>
      </c>
      <c r="G15">
        <v>3.5217938503910709E-2</v>
      </c>
      <c r="H15">
        <v>0.14726589682955327</v>
      </c>
      <c r="I15">
        <v>0.12967460102458084</v>
      </c>
      <c r="J15">
        <v>2.9753621096676182E-2</v>
      </c>
      <c r="K15">
        <v>0.22475695230747861</v>
      </c>
      <c r="L15">
        <v>0.20543172461381809</v>
      </c>
      <c r="M15">
        <v>0.113245902104584</v>
      </c>
      <c r="N15">
        <v>7.5756776435207479E-2</v>
      </c>
      <c r="O15">
        <v>3.8896587084190824E-2</v>
      </c>
      <c r="P15" s="20">
        <v>50.424764437705626</v>
      </c>
      <c r="Q15">
        <v>0.59573475159778266</v>
      </c>
      <c r="R15">
        <v>0.37872218992615753</v>
      </c>
      <c r="S15">
        <v>2.5543058476059886E-2</v>
      </c>
    </row>
    <row r="16" spans="1:19" x14ac:dyDescent="0.35">
      <c r="A16" t="s">
        <v>38</v>
      </c>
      <c r="B16">
        <v>2022</v>
      </c>
      <c r="C16">
        <v>0.13095991869296253</v>
      </c>
      <c r="D16" s="9">
        <v>360922</v>
      </c>
      <c r="E16">
        <v>2.5307783379903963E-2</v>
      </c>
      <c r="F16">
        <v>7.1845386456110383E-2</v>
      </c>
      <c r="G16">
        <v>8.8243307268089641E-2</v>
      </c>
      <c r="H16">
        <v>0.16347053708358622</v>
      </c>
      <c r="I16">
        <v>0.12215983600166086</v>
      </c>
      <c r="J16">
        <v>2.7925220664124971E-2</v>
      </c>
      <c r="K16">
        <v>0.21053986515037057</v>
      </c>
      <c r="L16">
        <v>0.18838561966530828</v>
      </c>
      <c r="M16">
        <v>9.1786434210681611E-2</v>
      </c>
      <c r="N16">
        <v>7.0825351774483791E-2</v>
      </c>
      <c r="O16">
        <v>3.666382818169401E-2</v>
      </c>
      <c r="P16" s="20">
        <v>49.477634704204007</v>
      </c>
      <c r="Q16">
        <v>0.60181089996400305</v>
      </c>
      <c r="R16">
        <v>0.36837712485649876</v>
      </c>
      <c r="S16">
        <v>2.9811975179498296E-2</v>
      </c>
    </row>
    <row r="17" spans="1:19" x14ac:dyDescent="0.35">
      <c r="A17" t="s">
        <v>39</v>
      </c>
      <c r="B17">
        <v>2024</v>
      </c>
      <c r="C17">
        <v>3.8644555513741609E-2</v>
      </c>
      <c r="D17" s="9">
        <v>108029</v>
      </c>
      <c r="E17">
        <v>0.1103129715169075</v>
      </c>
      <c r="F17">
        <v>9.1929019059696929E-2</v>
      </c>
      <c r="G17">
        <v>1.5361273530314957E-2</v>
      </c>
      <c r="H17">
        <v>0.18886696689100063</v>
      </c>
      <c r="I17">
        <v>0.10062100409355819</v>
      </c>
      <c r="J17">
        <v>4.4724334812364687E-2</v>
      </c>
      <c r="K17">
        <v>0.11010235717926548</v>
      </c>
      <c r="L17">
        <v>5.6090345163893301E-2</v>
      </c>
      <c r="M17">
        <v>0.23772726821347784</v>
      </c>
      <c r="N17">
        <v>0.15541639309835126</v>
      </c>
      <c r="O17">
        <v>9.109005701777366E-2</v>
      </c>
      <c r="P17" s="20">
        <v>47.208613801207783</v>
      </c>
      <c r="Q17">
        <v>0.54091230499775467</v>
      </c>
      <c r="R17">
        <v>0.43311511973238748</v>
      </c>
      <c r="S17">
        <v>2.5972575269857773E-2</v>
      </c>
    </row>
    <row r="18" spans="1:19" x14ac:dyDescent="0.35">
      <c r="A18" t="s">
        <v>39</v>
      </c>
      <c r="B18">
        <v>2023</v>
      </c>
      <c r="C18">
        <v>4.1521805156057384E-2</v>
      </c>
      <c r="D18" s="9">
        <v>116205</v>
      </c>
      <c r="E18">
        <v>0.10923013655382985</v>
      </c>
      <c r="F18">
        <v>0.10768223019880784</v>
      </c>
      <c r="G18">
        <v>1.6112181140694508E-2</v>
      </c>
      <c r="H18">
        <v>0.17512329664770221</v>
      </c>
      <c r="I18">
        <v>0.13248570712835442</v>
      </c>
      <c r="J18">
        <v>4.968197955845137E-2</v>
      </c>
      <c r="K18">
        <v>0.12185747040538986</v>
      </c>
      <c r="L18">
        <v>5.0167434863150971E-2</v>
      </c>
      <c r="M18">
        <v>0.21629668809599287</v>
      </c>
      <c r="N18">
        <v>0.14312004065280856</v>
      </c>
      <c r="O18">
        <v>9.5155201507455253E-2</v>
      </c>
      <c r="P18" s="20">
        <v>46.974087795252885</v>
      </c>
      <c r="Q18">
        <v>0.51136622028852996</v>
      </c>
      <c r="R18">
        <v>0.46280454663866882</v>
      </c>
      <c r="S18">
        <v>2.5829233072801126E-2</v>
      </c>
    </row>
    <row r="19" spans="1:19" x14ac:dyDescent="0.35">
      <c r="A19" t="s">
        <v>39</v>
      </c>
      <c r="B19">
        <v>2022</v>
      </c>
      <c r="C19">
        <v>4.2713771143621508E-2</v>
      </c>
      <c r="D19" s="9">
        <v>117718</v>
      </c>
      <c r="E19">
        <v>8.3871789401774796E-2</v>
      </c>
      <c r="F19">
        <v>0.11307214962939208</v>
      </c>
      <c r="G19">
        <v>1.1510681082352391E-2</v>
      </c>
      <c r="H19">
        <v>0.16802888316281278</v>
      </c>
      <c r="I19">
        <v>0.1313428080818026</v>
      </c>
      <c r="J19">
        <v>4.7534602502902167E-2</v>
      </c>
      <c r="K19">
        <v>0.11750396959255176</v>
      </c>
      <c r="L19">
        <v>4.1451501015797233E-2</v>
      </c>
      <c r="M19">
        <v>0.25377020696988017</v>
      </c>
      <c r="N19">
        <v>0.13996187215803021</v>
      </c>
      <c r="O19">
        <v>8.8895475433870705E-2</v>
      </c>
      <c r="P19" s="20">
        <v>45.996533289776458</v>
      </c>
      <c r="Q19">
        <v>0.51221546597107848</v>
      </c>
      <c r="R19">
        <v>0.46547636796458014</v>
      </c>
      <c r="S19">
        <v>2.230816606434128E-2</v>
      </c>
    </row>
    <row r="20" spans="1:19" x14ac:dyDescent="0.35">
      <c r="A20" t="s">
        <v>40</v>
      </c>
      <c r="B20">
        <v>2024</v>
      </c>
      <c r="C20">
        <v>2.2138459182987222E-2</v>
      </c>
      <c r="D20" s="9">
        <v>61887</v>
      </c>
      <c r="E20">
        <v>0.1774847706303424</v>
      </c>
      <c r="F20">
        <v>6.9836960912631085E-2</v>
      </c>
      <c r="G20">
        <v>5.6278982150529996E-2</v>
      </c>
      <c r="H20">
        <v>6.9923725012513538E-2</v>
      </c>
      <c r="I20">
        <v>0.29758223815754148</v>
      </c>
      <c r="J20">
        <v>4.9296653779153522E-2</v>
      </c>
      <c r="K20">
        <v>7.2703154388738908E-2</v>
      </c>
      <c r="L20">
        <v>5.5394613900425868E-2</v>
      </c>
      <c r="M20">
        <v>0.10862176096278038</v>
      </c>
      <c r="N20">
        <v>0.15295794708841898</v>
      </c>
      <c r="O20">
        <v>0.13724092455989731</v>
      </c>
      <c r="P20" s="20">
        <v>47.348888447338787</v>
      </c>
      <c r="Q20">
        <v>0.43714923148084844</v>
      </c>
      <c r="R20">
        <v>0.52189079116326986</v>
      </c>
      <c r="S20">
        <v>4.0959977355881666E-2</v>
      </c>
    </row>
    <row r="21" spans="1:19" x14ac:dyDescent="0.35">
      <c r="A21" t="s">
        <v>40</v>
      </c>
      <c r="B21">
        <v>2023</v>
      </c>
      <c r="C21">
        <v>2.2232862272881567E-2</v>
      </c>
      <c r="D21" s="9">
        <v>62222</v>
      </c>
      <c r="E21">
        <v>0.18385398161853372</v>
      </c>
      <c r="F21">
        <v>7.8133434567917312E-2</v>
      </c>
      <c r="G21">
        <v>5.6135853210982273E-2</v>
      </c>
      <c r="H21">
        <v>6.9700508035346345E-2</v>
      </c>
      <c r="I21">
        <v>0.29537549757902887</v>
      </c>
      <c r="J21">
        <v>4.8861435480951433E-2</v>
      </c>
      <c r="K21">
        <v>7.2954965703526886E-2</v>
      </c>
      <c r="L21">
        <v>6.3273447011390066E-2</v>
      </c>
      <c r="M21">
        <v>0.10645557458392921</v>
      </c>
      <c r="N21">
        <v>0.15418065750893523</v>
      </c>
      <c r="O21">
        <v>0.13306206088590972</v>
      </c>
      <c r="P21" s="20">
        <v>46.494830189068118</v>
      </c>
      <c r="Q21">
        <v>0.43010916569660318</v>
      </c>
      <c r="R21">
        <v>0.53221855552040886</v>
      </c>
      <c r="S21">
        <v>3.7672278782987824E-2</v>
      </c>
    </row>
    <row r="22" spans="1:19" x14ac:dyDescent="0.35">
      <c r="A22" t="s">
        <v>40</v>
      </c>
      <c r="B22">
        <v>2022</v>
      </c>
      <c r="C22">
        <v>2.2345647072739828E-2</v>
      </c>
      <c r="D22" s="9">
        <v>61584</v>
      </c>
      <c r="E22">
        <v>0.18350714113493397</v>
      </c>
      <c r="F22">
        <v>7.739369653119238E-2</v>
      </c>
      <c r="G22">
        <v>6.366340142457079E-2</v>
      </c>
      <c r="H22">
        <v>7.3982551935694307E-2</v>
      </c>
      <c r="I22">
        <v>0.29894873281486078</v>
      </c>
      <c r="J22">
        <v>5.2636272333776338E-2</v>
      </c>
      <c r="K22">
        <v>7.9098084315048528E-2</v>
      </c>
      <c r="L22">
        <v>7.1901981831395317E-2</v>
      </c>
      <c r="M22">
        <v>8.6781655665089275E-2</v>
      </c>
      <c r="N22">
        <v>0.12916728454606669</v>
      </c>
      <c r="O22">
        <v>0.14382003513349803</v>
      </c>
      <c r="P22" s="20">
        <v>44.523122485902952</v>
      </c>
      <c r="Q22">
        <v>0.42631994356442859</v>
      </c>
      <c r="R22">
        <v>0.53031760725402166</v>
      </c>
      <c r="S22">
        <v>4.3362449181549599E-2</v>
      </c>
    </row>
  </sheetData>
  <phoneticPr fontId="3"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a 5 a e c 9 6 - 4 e e 6 - 4 d 2 a - 8 3 6 1 - 6 2 6 9 e c 8 f 6 7 d 1 "   x m l n s = " h t t p : / / s c h e m a s . m i c r o s o f t . c o m / D a t a M a s h u p " > A A A A A C l c A A B Q S w M E F A A C A A g A W I l r W o X x p k y m A A A A 9 w A A A B I A H A B D b 2 5 m a W c v U G F j a 2 F n Z S 5 4 b W w g o h g A K K A U A A A A A A A A A A A A A A A A A A A A A A A A A A A A h Y 8 x D o I w G I W v Q r r T F h g E U k q i g 4 s k J i b G t S k V G u H H 0 G K 5 m 4 N H 8 g p i F H V z f N / 7 h v f u 1 x v L x 7 b x L q o 3 u o M M B Z g i T 4 H s S g 1 V h g Z 7 9 G O U c 7 Y V 8 i Q q 5 U 0 y m H Q 0 Z Y Z q a 8 8 p I c 4 5 7 C L c 9 R U J K Q 3 I o d j s Z K 1 a g T 6 y / i / 7 G o w V I B X i b P 8 a w 0 M c R A k O 4 k W C K S M z Z Y W G r x F O g 5 / t D 2 S r o b F D r 7 g C f 7 1 k Z I 6 M v E / w B 1 B L A w Q U A A I A C A B Y i W 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I l r W u R 3 i t M h W Q A A g T 0 D A B M A H A B G b 3 J t d W x h c y 9 T Z W N 0 a W 9 u M S 5 t I K I Y A C i g F A A A A A A A A A A A A A A A A A A A A A A A A A A A A O 1 9 e 2 8 b x 5 L v / w u c 7 z B g k B z p L m 2 Z l O T H 3 e Q A i u 3 E 2 b V k X 8 t J c G A Y B C 2 N J G 4 o j g 5 J 2 V E E f 5 r 9 J v v J b j 9 n u u v R j y E p y Q l 3 s R u Z 0 z N d 3 V 1 d X V X 9 q 6 p Z e T Q f V Z P i U P + 3 9 x 9 / + 7 e / / d v s b D g t j 4 u P J + e D 8 3 I + H R 3 N B q P J x e V 8 V n x X j M v 5 3 / 6 t E P + j / / / W V v F j O S / G 1 d F Q f a c 6 K X 7 5 Y b 8 w r x U n o 3 E p v y i b i j b i / e e / H 5 X j + 0 8 v p 9 N y M v + 1 m v 7 2 o a p + 2 9 i 8 f n c w P C + / 6 4 h G n f e f 3 z 2 t J n P x / P 3 1 A / n 3 + P J 8 0 n v f t R 8 S f b 4 p h 8 f F a O L 1 d T y c D 2 2 T w + p y e l T W 3 d X 9 / F p + u G + + P d s Q f W 1 2 i 8 n l e N w t 5 t P L c t P r 4 b n u Q Q 2 8 + C Q + M D s r 5 d h N B / I f 4 v u 6 o + t 3 P 8 3 L 8 + 8 6 P 6 l Z 6 n T / a z Q 5 / q 6 j 2 s j R P B O U A f L P q 4 + l 6 n p m f / 6 q 8 8 N o P C / l x L + p P s 0 6 4 u N v h x / G 5 f 3 D c i w W R / 6 2 o b 7 Y L c r h 0 V m x Y S a m / 7 7 4 9 h / q U 5 v + A M q J m N H i S D V y e t G / H x f 6 b a c f / c D 8 v A H J 6 V 5 f d 8 x K d L p F 5 / V w K h q L 5 5 3 P 3 c I + 6 c s n L w 0 r d D 5 / 3 p S 9 j i Z 8 3 y 6 3 z S U R s 0 E 1 P S 6 n o 8 k p y W p 2 2 T l 2 + 2 T W 2 X 1 t C W x H 0 r B C 1 j M 9 w B l B T A g a D G i m B K 3 i 3 P l 6 W p 1 X 8 1 J s 3 u l s X k y r T 8 W 8 K s 4 E U e X U 4 S P T 6 r h 4 o Z 8 0 j G S e m N 8 3 S C q 7 x T v T b G 8 8 P j w a j o f T 2 X d y J t 5 7 U 3 E o x i M n t 5 h f X Z R y T h A 7 P z 0 b T k 4 F F W 9 F g 4 a E t 9 P h Z H Z S T c / 1 K s q H k q U R z Z K r f x l O R / K l g e x D c L D q a l 7 + P l e c X T + V n I u e v p K D E r / + N J k / 3 L k v u 3 G 4 n i D Q Z X h F 6 a A 3 k K K 3 m g 4 O L 8 / P h 9 M r k u / f n o 1 m x b 8 u S / H 4 Y l o d X w r + U m 8 X v Q R Z v I 8 2 x 2 o 3 h l q v E z H T + t v L 3 x f e A S P 7 O d L U F 1 f l c B o W 0 O J V e 6 T d + D 7 I 4 f v / K s u L Y i o E / 8 e h G B c h w + X 5 c V y 8 m p + V U y z J 9 Y n R S H K C 7 T t v X g + e V s e S o + W f B 5 q 5 O 6 8 u y q l g H i F s B C + e i r k W 3 U y H 4 3 F x X E 6 q 8 9 F k K D h V t n v + / U 9 v n + 3 B X 9 + U o 8 n H c j Y / l 4 s B n v 0 o 1 k Z + d 3 J 5 L r s w L 7 x 6 + h w 2 R C Q c v n g J 2 + w P J 8 P T U n X z t J o J v c T 7 6 m E 5 / T g S r C Z 2 3 v S 0 B A / t l K G 3 y H 6 9 F i 8 O X z y F l E g 2 n k m + e P 7 7 a D Z H A 3 x W f i z H 1 Y W i d D i x C + Y 1 O S g / F b P L i 4 v x V T G r j k b D c e w x o M B p M K k m 9 6 h v e O v i P d k f j u T O G 0 7 E d E n 6 9 o f / X U 3 F R r s Y C p 4 n R s + R 5 v R M c 0 p 4 q i 2 X Y e Z g x 0 H O D U u V w 4 E N U X Z U 8 r / / F A / J 9 W R X k e A 0 i j W j s w y Y k m P F 0 L z Z 2 e p 8 B v J S n D Q X t Q o o R 1 V N x L S M J k f j y + O y E P v + S I i A r v x D n m 7 d Q s 5 C t 9 i b C w H 5 4 X K u i f 1 l O L 4 s G 9 H z 8 + R i 9 F E J E y R 2 z C M 1 m E b 4 0 L J K H p 6 0 C F I r I Q 7 X T k 2 G / F V R 0 S G P g 4 t p + X F U X c 6 U + J + 5 p 4 N t 7 E j 9 w f y 8 F z o V 5 P N V n Q w 9 9 m g A B C Q e E u x 5 O P 9 U m c m w c z O + o u e i H 5 m L / q r m o p 8 4 F / 3 w X B g a n l b n H 0 Y T o Z e d T c u S 5 4 O v O n s X F + X k W J D x / 6 Q y 1 d B g P r B x T T F 4 l 1 x L 6 t c + 2 I H + M Y 6 o i R t 8 i O L a + K t 3 x 3 v x n h V o h R A r 4 I m V e s Q j J f u I 3 2 k J G m 7 I N 2 K F V k p b K f i I d t 5 B Q D 2 X w h C a w 8 r k / i j l i B C F Z 0 M h y q d S w h X l d F p N s W 7 1 X P 7 s m c f y d 7 k q v 4 7 m Z / o p t p K V x S B F F R T F q v f z 0 W w m R y f l a s j 4 3 2 G Y A d B W M 4 P q s v Y D q M 8 7 v 3 U 6 6 B f Z D P 1 6 I H 5 U N o w / c 9 q A 0 T O n X p H 7 S 2 5 y c T Z / 8 D Z 5 l i 0 G B q w t M T l z x s b S X 1 d W l j m c P S O L c q e I f h S B o 8 n J a D K a 2 9 V m J r n P T L I 3 C j v F k 2 o u 5 k d S d P + n 2 c H w w M 7 5 J p z E e 1 + Z 3 q / A L A 7 H R 5 f j o S D q X 5 f D 6 X w k T G L 1 6 n l 5 P B J M K O Y H y 4 c f p 9 X l B R I P 6 l c 4 g X 3 F e t 6 R a Q 9 S M b E v q 0 / i 7 L U d 2 0 G 9 F B r O / d e l E P 4 T + b M d U r d 4 c L + / 2 3 3 X P N k X p / R 3 / j / v K y t O / D 8 h h u 1 6 j c f K J n U W b l 8 N z u t P / 1 R P X + D l n 4 X k y y L 6 0 e J E Q 7 7 S B + x M W e i C 5 e f D s X X 2 N K a v s d / N U 3 i e e k 9 X d Z p u 8 0 a n 2 3 2 i X r F f C m X W M O Z s q 2 H X T 0 L u F Z / K 0 e m Z 7 H o o x f i p u 7 v U e / q g G p U O w x 4 I S V 0 e / 2 c 1 m m w A n m Z 5 l h o i 2 x j O c S G 7 k h N 9 / 2 V 5 M n 8 l W k + 9 8 e 0 d H x t p p j V j r T Q F B v b 8 9 4 u h O o P 9 j u o B 6 u f q b y 3 j N t B k E F T W J w V / a C g P r i Z V s A G k s I V P l x m J K 3 w 7 v 4 J u N I H e z O + X w 9 n l t O y g / a I N j l k l u E e 1 K E Z C y p l p D t g Q v b g R 4 Q 9 Q C x d N R J 7 N 4 F C o N W a p B S A H y 2 u P P m d 3 y d 8 3 y B F 0 t W h 6 p s z G I 6 b R O 0 O 0 F E D u A O z k q 0 8 c X p 5 T f D C s z T L D t v N 6 m l l O 6 P G s A I Y o W S B l j b V w U K J A O 3 Y L 7 J + W l B 1 V 0 6 n g M a E a q u d S l L G i o s f I C j Q Y d 9 n F c g P P M n b X S p Z A 7 u + Y e F B K u y Y a M m 6 9 f e B H M 0 S B u j 7 B R F l f s u N W 9 i f + s J o m T K x s h Q 0 K 8 e N G g H q 5 9 t a T r f 5 7 f 2 8 m j s 1 j 8 c z V v / S j Z 2 X 9 z C d w b z p V i q J 1 N y h v v a J V U + o y q f q B F l j q U c O m 7 o C 6 e N O v 1 i u 0 N E d M 0 l V c n 9 + s e M b k m s G R e 3 6 + j a 8 3 N T P F 5 m P j U P 2 6 S b 7 h T 5 b 7 1 o F 4 g t 5 0 Z t M 6 f O t n z f Q a n + D + m 5 + k T i + G N Z P O M j G F T W O 7 A v L 0 H 0 v T X n d V v K g u l Q X 1 9 P X P x c b / / o 9 p H V + n f f 0 7 H m t o K f H r r / R D 5 3 2 1 3 G r u 5 5 d T 8 f Z E a P o X I 3 G q F s / P L 8 b V l V i y D d n G v A I Y 4 7 k y X M R Z Z 2 X 6 5 U z u z 4 r c 2 9 b 6 I z a N f M C e l n 2 5 c a x I w V e y / k f x D V V / 4 P F V 6 F 7 W 9 U T V 1 1 A r u p R F n b u 3 P 8 p E j X Y g W y 1 y 7 W t H V i w f d t B c o n n G R 9 3 R 7 d s c S z U 5 2 t x 3 9 f I u v O x x Q a i I l N N O 7 D y t 5 S z m v m M o N 8 Y s c F v R 9 w w R / 5 d 3 4 R J r 2 1 y n E C 3 x 3 U f M 9 b Y S 3 R p 6 1 K B a 7 T 9 3 y N u k V 5 f R q p + N P o 6 O S 7 G 8 9 F Q W H 6 6 E 5 X I + G o + F D G u I 1 2 9 h 4 o G T i 1 K w C 3 B i g 5 s y x R C D Y q v o P V D / 4 7 v B P k d p r 5 c 2 i f J + k H Q w S k y 6 e y 2 X Q / j C o C Q 4 C q k G s d d z 7 o N v z M / 6 0 A 5 c V F s N 4 2 J a i e N / P p J + O i m S Z l K N V c a 4 P t a E 9 v F h s k l 8 z 7 u y f C u l o L 9 Q M + n Q Z 1 / H e h w 0 + 0 l N w j h p p S a h V Y f q h J r l d L 0 b W d z X 6 X e k 3 z R L E B t / i w l P E T r i B E 1 w O 8 S 9 D k j r t t Z Q p r N B 3 T f o e 6 k E m d i D Q j H o S K c u r K 7 r 1 W r w S p L k c n L v x + 8 F l U C o L v v 7 7 + R D J Y 8 t z 2 Q 5 O G Y Z H o 7 t V A 9 H L 9 n F I f 2 D c N N J U j 4 a 3 0 I h u 3 E J u h g P j 0 p z U + 6 S o 3 5 X v + I N t d 3 p U h u J A J Q w A q B r v j + 1 H b 0 V i + B Y y E s c U y 8 w K G / s X V o M U L 8 u Z 1 g Y c 1 b j 4 l y N v B + 3 B Q A a b 6 b R e K 5 1 g H R E 4 y F n F E K k n m o E r 6 a n v r m z / k C p W p n b k s 2 F N W N e M Q Y U x h 0 q + q w h 7 z K N h 9 d s 1 e F M g 0 v M p C j 8 q k Q t u t B Y Z G 3 2 Q j Y s C R v h G a G W t c l i t p 8 l Z h H p y 5 W y + Z / H Q h Y t H C N v p T A w y 6 Z M H L u U 4 m Q + G p 2 M y m M H M H G s t K 3 L 2 b w 6 b 6 Z L / F p 7 N + G c e o 5 t x e W A L s 0 h e r f 7 O o x B c f g s k w D Z 8 I j s E u K L F h q 1 4 1 r 5 Q 2 0 D r T 5 F 5 Q X 0 o Y Y E h b z c 9 V Q g r 0 O w K 7 d J u a H 6 c e 7 7 H c g y Y Z Y R H n s l I d V q 0 8 N O v L 5 D c B T P I Y + G s i S X v G T Y 1 X n k W z r k 9 4 e / l R 5 V x a e z q r 5 K Z m A R v N 1 l B U G S l 5 6 F Q q h b A u W 8 G E 2 a y w L o g A / d E v j U h q 4 G S F 8 m v U z J r k v g 7 q f m / W l 9 A T L 0 b x w C h k 4 v a O n 4 t H m H o s F 8 v K 2 k G r I h j 5 Z 7 / U 3 y 5 x 7 5 8 y b l c U X E Y a f r 9 u C g / D Q w v n b j c k U C j A m D W T X A n 4 6 4 W Z o H l A J d r M T v u T e b j U 4 n j t t T 6 D B / X b f n z b j R 9 f m g J Z S Q T x a K r F T H e i J q W m f u 2 8 t w u E L c Z B u o I 4 m y b 4 u O D K H / I Y A x X 8 P N U n A R k n G J 2 m 3 m t 9 v 5 D x o P q P Q b y N P 5 v B J z J G T 5 S E z v 5 U R u i b k 4 W 5 W F m G 2 / Q 3 d u P P C i o 4 8 D K Z 0 n o q 3 T 6 H I y k k h / x t R t t i r p P F 3 K M D N M + m C A C h j j g u P T E s i Y 8 E R U 5 W r s + C V Z 1 9 a 0 J 2 1 q 7 r 4 9 d q m O j 4 u w 1 4 E D t X J R G K l u C C t 9 r K k o W G 8 J D l Y C w t o O 1 U V 4 J F o o n 4 S n M + Z v 0 K J Y a d p L d O k i l X S V r o a l i 2 N r x y N E p f U 2 A A Z O s P C h 8 O o S E 0 w K S 3 O b r c T k 0 V i q M 5 Z L J N K C k 4 5 9 V j p C + 5 f f 2 P S T f c f 5 k S g f K Q K 3 E 8 V 3 n z u n A H 0 H 9 Q N B G g S A L k z t T i K 1 2 9 R p w 8 3 k 0 q n c T a R y h 5 g 7 f u W 9 m W 2 x + i y 8 r s Y B t r 3 f 8 8 f e 9 e 9 G l m D 3 r s w H R V / L O f O 2 K m T o n X R D L e 7 x a Y U L J e 8 E k p w / A a d / g v d n A T B 0 C F 4 J n e + B q 0 L s z + G T m m h t d G f w a n 8 g w 8 m / p J w m N + T Z I V L r / D m w b b f g w m m H X K M v K n M 9 K a m h m 9 H 0 D q n v A D + J x 8 8 y b Y w 9 J 8 V 6 1 x N R p 5 K R j i X K P Z 8 X t a j l B I 5 O h P E y M K M M j n L 8 j I b A R L e / 2 v f M Y v t U C h j 5 + 0 D b z n D T w G Z 2 3 6 j W 5 L 6 x O r x N r S J x V T U p 2 R d 0 I K S S o R q c a w l r 2 O 6 G B e r w 7 B q S 8 a j c 0 t L 2 o T m T Z t K 3 n I 2 E B F c x C A n p P 2 + N h J Q z X c E t N p S B W x c 6 f N K L N X M 7 7 U X n m o g y Y s D 6 r + u + q H u t J n x W y V 4 l A S T g X q L 1 c 2 6 r f e p r g J r 9 l P p u D U 3 T G N 2 Y x H q / Z Y C P Q Y K b C Z b I t h l N c 4 8 m G t x v G 5 r B F w n S N + K 0 3 6 O b 1 M L 1 / S Y 5 u u W i U v w p c E 4 8 L q 4 j t G j x 2 Q l B U o s F t E c I V U m J S z m 3 c S k v X m 6 y U E 8 p i 4 J D l v 9 6 a x + 5 y N I E T n G I U Z h L d 6 K i 4 Z 3 y D s I P U m l 8 a M z i p w d 4 t g F a r h x j i d L Y r A R p m d l L p o P O s c b F y Q r D O N u Y 5 A h q + d c z y E l b l z d 1 A 0 b 3 A r F a u w O V p i s V M H C n U g M O z o e i y c q Q A 9 Z 8 d T p b i k 3 Z + B + 0 W S n l Y R v L U p F 1 Z 9 I D 3 j 5 s o N G k p u W w 8 f M Y y 1 Z C F e e j j / Y C 5 q K a j e Z e u I v R K a r J s X o g T k G o Z b s a F n c 9 p u a h b / W p 0 U m h J a 3 4 h k 6 C c 1 Z O i o 4 Z Y a c o x 7 M S N b r X M 8 1 e G 6 u H a 9 c 3 7 d 7 u 9 0 2 T z s H W X i e w 8 I 2 p r 0 5 u i + X O z T D F z R R j 6 X N p o 8 J Z 7 s g X Q K o 8 y v R 3 M u M R j 2 E C P j L n k 1 J m R 0 d 6 y V p f D s J 0 y E Y 9 8 T p U x 6 B m y a V A M t i b u v 5 q L w L Z z y u O 7 d e a R j 9 + F 1 i b Q U c 6 Q k m e Q u K f M z 9 b a z 7 Q m L 6 j 6 G 1 + 0 7 n X + Y a 6 v Z A m z D e d 4 m t D S G 3 e m d 3 7 f u u d 3 a D v 5 Z 1 G a A x K z R 4 P x R j q T H v 0 Q P p J 9 h x 5 1 7 L A O I Q A i Q 5 B 5 w k 8 7 y k F 8 L z v 4 6 w y T d J + i z H 0 q D F s N E t Q j 4 K y 1 Z y N P P M S k T V D S D b e o O 1 5 X Y t z + l p L a n 2 1 J G d 4 U J t e + + y 8 I L t K X c U V S n V T 4 l y b b f L f 2 T A l Z E i Z V A q d 5 p s t g D m u k h 3 C 2 X o X 5 8 E b x 6 V f O C 7 O g w v K k 8 W 2 M f Y A a y t N m Q f F j p N x p 7 b U / E 3 b 7 u o U 5 o 3 7 S 5 h q / t 3 p h y u G s L / C n a l S H G W e P Q n Z Y 3 1 f g T R S 8 a t T n W v b 9 p F w g 0 r h 4 R / b / P i D a X k q L d g W V 6 l L v k F t 0 + 3 q 8 5 I c j V Z 5 d Q s v i L 2 L W y d z L 7 q B u o H E + 3 w S R K f z z N T K s 8 s P x p t w P r y 4 U D J X t 6 k f D M w D N G L U 4 u Z T K S M S s h J A u m s t 6 G C n I t V F S C Z 0 d H K A 8 7 k f + 1 x T a p J T D i K x s k a M s I c R / n L m c U S R J l M 9 n K r a O O 7 f l C / 7 / x a n Q 2 X 6 2 h V Q 4 B 6 Z J 2 G M A a 7 Z u N v A K P n E 7 I b c H G D u E v J f U 9 k H q N w 5 6 w z Y O A M 2 k + M n l u J n J W m I U p w 9 0 J u z D C e T 6 0 C i 1 C + V / Z v w n d 5 E + u 9 w f u o Y L o d P A t 7 p 6 L T U G / H k 3 v L u 3 8 u F O 5 w Z c 5 q + 8 W 8 D k G E B L 3 B + G n + m W G C 5 l n c 7 k b d N d f D h y p w m D X 1 u l m N n H V N T d 2 N R 6 0 x j b i 7 t U E k C / + 4 2 I Q 4 d D o 3 y E U s O Z G S I m m P Q N L K l 6 V e g M K F a e b 5 j q g E v v 6 j W S D p R j Z B 8 J T 3 S S / R E b z O u 6 F q P M K E x T n k Q G 3 y Z j U f C / m K I S I I t W m O S F k + Z S i C P 1 v l S v / h 8 q V 6 E o G / f b q 8 k O F B X T D p x E 5 p r u c + I T b p 0 h 6 E w J 9 4 u J 6 Q t 4 B 5 C Z T b C A W 2 U v L C e d m W C c G g f T E m 4 H J S D J 8 5 C + i i x 8 I u r s U h p K 8 w i I Y 1 b Y L e o R O 5 u M n z z Z c i I D W u Q l 1 n e p O + y e h y E P B n m c G + F W x 8 f 2 4 k s s c u c H / t t j w 0 E r C J I i x 4 c 2 8 G T w y 6 K f 3 Z o Y h L u r j B Y q V G 4 d M I i 2 w E Z 1 q h 1 v a E u s 2 N a x o I a H U q 8 q E a Y p x k N g A 5 q d H 0 X U m M X Z v w 9 b c e 3 c e F C U v V R a T X Q w / r b H Q q m b i T y p A 4 D v 5 h W M k V n Y 1 M d V K + R c + y g G l Q n g 7 p p G 9 d Y S r K O H d Y 1 J o h K d g X q 2 z k N 4 1 X W C S F u 0 l I I I P L M t Z z 4 b 8 3 T z N 2 c u w x Y F B H T r 7 J O x a X T I 1 Y 6 + b d 1 c e G k v Y b 1 7 r D W k b b n e P Z Y q B i E O y s o / d Q j o g m 1 B i k e Q 2 q C 5 b 7 / W v 5 k / K J I M N Z u t g B f J h a M o M g W i m f l U S Q b u g R t u O k Y i u r T p D y 2 G m u b F 9 G k K H N T V 6 6 S 6 t 4 p d T + Z j u 8 I z J Z E d T t G v J V O B P t B M K u w z R v h q F a s z n g p q e e Y s M 8 w I U B u X F u y A J e F r l B N l e m 7 f 6 f a b 3 m p a l I R a 8 J q d A b t T o o H k C w h H R o f C u u 6 2 H D 2 s 1 7 + Z a 7 a E Z L L W M C E p + b 0 e S X N o 7 L b M B p 9 v 5 u K z 8 j I g 6 a q R j h s L c 3 Z F l K D T k v Z N h 8 K s J O j t n G K R R y 1 e + O W b b o 9 G 1 D n 0 v S 4 Q L 5 j Y r U l A / t r a C + d 5 C 1 8 U 6 Q e d Y J v 4 B / W N / C C y o F Z c g g 0 p + r P e 0 b E a H J x O V / 2 T b y v k S b H M i 8 N c G 7 c E e o o t A a B 4 M P R + X B e Y g D 6 U n 0 U q 4 d f G 8 m G k k d 7 E a E A A x m / 2 L N w d + g P U T 5 U W I D O 3 m Y s x T B e D O H 7 o 3 8 r O 6 9 O S / n D E j 0 i H Z B T N d U n 4 t 3 i Q B d V u j E Y c 4 g Y b x W R M t 3 R s x r L F J l K c T 2 Q U P R 9 G R a w 0 W 0 k 2 L 1 W r g u U E B o p f N B t 4 T 0 O u S z q S q i M t 7 u R W f u 4 d v k + A N V 4 w S s 3 g K w J F + v e z 0 L W r D j l p d J a X P z C n S 8 O J 7 c O K b c S g O R s i g Y b v 6 O 2 i o b H L g f d 5 L H e j U G c e G j X n Y I 4 Q V B 8 I r y J R U K 1 h T f N R n + U H 4 R s 7 A q W 3 H r x 6 r W c d a W y q 3 P 0 5 e E v b 4 t v e 3 2 a 6 1 Y N g D o 0 t C m p / q K m T G 0 s h 1 L 5 b 0 m o o F N b m m 3 e S w d W R W 4 1 l o e n a j f 8 p Q K t O L g E i 7 S C A W B r q B W G W p H q 6 D K x R f 0 Y u K g B z 1 i Y k S C 1 Q R n d J s j I e I T q Q t a 3 B j A 6 2 D t Q N K f h i j g E z K p x R V Z 8 z 1 y E k d 7 T N M I o A j D a R o L X i / e 4 v m 6 0 0 8 W w R c Y S s f Q 7 F 7 Q J j g 3 e J P F L x l + D s w B e T w W A W t I + d 4 T u j J 7 N f t p 0 + s J 7 u T N a + M c 5 M q z M Q B S O U H r I v D F B l 3 t i C L Q / B a T N J U O W n b 6 k 9 L P B z e 5 0 2 O D l S o p U 4 p x S 9 + a q 1 s x w P F I Z R 6 g l S U B V p M Q u f + W O Q 6 N M H V K R 2 P 5 Y l S 4 9 M W d C w I G L g R d u x 2 F W V Q v s 6 g M M q 2 4 n s S p U L F a 0 + 3 l W l Q R Y X p V / E 3 e A 3 E J u x 5 l 1 m 2 d W d + Q u t 3 o z 4 r C r + J 3 j V 4 b u J K Q H P 7 g A m 3 o 0 k u q F S 9 J S 4 S B e 1 3 S 6 B 3 3 T 9 7 g l A g t G c / H e z S U 6 y C 0 G K 4 x u 8 J f + p V g z 0 b O X 0 s O b r y d p 4 J 7 g S u t O O j G Y s d x J 0 i a Y 6 f h z Y 8 A x k m E n S T J Y E 2 N 1 Q s E k 7 3 D k Q j M M K x L U v + K i g E H z + K N m R c F X 9 W B d Q a B t Y T m X / 6 w F g Y Y q Y 1 5 w x q D K e c o k U 4 D 0 J G Q F P 7 4 Q j 7 i E k t J A t Y h I g Z 1 E K f B I S g H P j J a f Q 0 i o d p n c I e q N u n m k B B j x 4 8 7 S Q c 8 E e g 2 V P E N O Y L / B I m 7 g 5 Y K e e 2 v U 8 5 8 B 9 S w 9 f v Y k E h x c G f d V c O / 1 y c 0 H j q 4 u x V t Y q Q O V P q s T d L 2 U k j A E k N f F Z S I t E J o C X d p r V W 1 W C k 4 4 G U r h m A m 4 B M k + i A s g P h F v A M K m N Y s d 2 k m + I N S x s a E X Q D s a A n O u a O L I w c f M + U b B t x L B g x M f Y C L 2 i a r d Y f X N X M g g A r b G E I O P K c Q g W s C Y C 9 6 m n a o w X F D W O K + m F h 2 B 8 T I 1 1 l 7 o u t a N p 5 P m y U u J a g Y j t t L j A B C m c F k g w I W G y d 4 + w E k P 3 j 0 Q M Q X E q t 0 q X H I 5 E C 1 2 e h B U y y m j t E Z t L R e 1 J Z n e A 5 G 6 r o 4 G + 0 q d j Y w 3 g w J u F Q g x q g 9 J Z 5 m X l d M 1 B e w K S v n O 1 7 B X l E u o n P v V g G 8 Z + q o a w O R G S j o r 0 9 d P L p Z a E D g M i V U q e X z j 6 t e e l U v I i 7 T L H 3 h M X i T 5 K R f 3 C D 7 n 4 h 6 b M q Q I 5 0 i l / K l L J T S v n Y y a X S d + H o g m c R e Z a d g 2 8 x D o X k k l D 6 f n E i Q z A C Y R J B o u j S C V e t A m T q x p a w p Z 6 f 4 S a j 2 a h j m E R R a J y 5 Q k t M S y A Y W a F Y o D Q w k l e t n g T N 3 R D 7 / s F U J M H / 1 W n E p 3 G M 7 N J B o M V I P B Y K A 8 Z k y l E N Q u X i p E C r 6 m K I f a C V D J y b j g Z Q i V Y k c O 8 s 1 r 8 f V j X F R F P p v o R D X 4 w V g m I 0 B P h A 1 k V V M 9 d U r 3 6 e B K L m S 7 / z C a r A r + U + k I 5 E 9 T + 7 d U K T 6 U Z 8 P x i Z w Q Z b L P 6 E 8 7 Z W G D Z P x Y T q T u U k z K 8 t i q 0 R v l 7 0 f F 3 h t F x E 9 v N v F L h 0 I j 0 3 L w z M h h 8 6 K 8 r t b F l + W P V k h L W f F q L O X u 6 7 K 6 G J f E F 7 m m S u c v h c 5 f z r g R K E 1 P u Q 7 m 0 q c v d i E 3 4 y f i 6 7 p + b a j Z U + m B P a v O R Y 8 b 5 4 L X l b F U q r t 1 3 / L w x k 7 N k p b 3 8 v F 0 d j a 6 K L 7 t P X j w N d e t O d j G Q s N W 8 y r 7 / y T W t 5 Q H a 3 E h d t O Z e D I t z m Q J l a N / X Y 7 k t 9 U H S / G P + V U h x E 4 h 5 / 9 k W p Z n 1 V h u Y K 0 C 4 7 6 + L p 7 L N L P 7 o 2 P p / Z g B j I P T Q g y 2 i Y r F b c w V A / X o Q P D H m f p I 4 P G v J f N Y S I / Q 2 / o x + 7 Z 8 E B 7 c P 5 U g E 1 N Y f K O m 9 4 V 6 S D T V V z o a A P O P 3 Q d f O 8 u v W V 5 v r o 2 / 7 4 9 + L 4 / / L u 8 E J h K X c H R m r p c 2 k Y D Q G V P 1 e 3 M l q 0 o h r g m O k G 4 N 2 Z / 2 2 P g v 4 N Y H 1 X 3 t r H 8 + m Y / U f h E C 3 M h a q q 0 Q k / V N Q c I r 6 m d h z s z L 0 0 q 5 q 4 H U M / B 9 T e X w t J a Y w 8 m V S W 7 r 2 e 6 q m d x A 5 d a H y 8 n p c F x 9 C r 9 x I g 6 9 m Z B 9 o m H x S L 4 / L a 9 m K a / U j a U Y l b a g + 1 I o i U 0 a i J j H E P t 4 H n j O u E c L s R / J D e j u O L j F 4 J 6 C m w j u G m K b h P Y F u c B p i 5 q 4 k I m L 1 w L l 3 C I 3 f y e G c S a 1 T 1 I f h i X G A 8 q f 0 I b j y p / k m 0 M 1 0 z 9 m 6 W S 9 W i n r L 0 8 r O 6 H i k 3 P M U Y 7 Y t W K 2 V s z W i t l a M V s r Z l + 0 Y l a T c Q u a W S C 8 C / o e 1 7 r Z 6 n U z 3 m O Y d N G f H p M G a p Q E N T b X X z i q g M 6 2 n a a z 9 d N 0 t j Z + t H 6 t s 2 3 f o M 4 W K 3 X L E b v W 2 d Y 6 2 1 p n W + t s a 5 3 t i 9 b Z b t G Z h m J I a Z W t v 1 b Z V q O y G V g 9 1 N r w r e r i 6 Q T 6 p O r W J 1 G a r u o m 0 6 2 J E 3 l + J g Q z q p E X x 4 m D x B s U d t M f E U Z j O C g 0 i z d z i 8 V R G t V 2 F J Q B 0 e D X O Z v c E b E Z + z z y F r v V m R h N n c 5 S x y b b 7 I z j s b v h T e Z H H K a s H q i f V Q w I 3 O 4 K J A Q 3 v P x 4 u i x k W n P z E 2 x O T Y x 6 g a p A 5 Y / Z h Y H 8 u j e Q i O O B Q R w j L M j b s 9 G s + J f k h u L I B u 3 M l B R B O Z O 0 R u + i l + U 3 g u g J O o 1 V 8 9 q t l G p e R t K s Y C k p 3 U 0 P w R N u I N l N B E T d y 6 w g 5 W V A 4 w z r 5 u q B H a 5 C 4 K x o y L 3 I m P v J Y z b h N 7 H k 0 Y o k Y U T k h O F g o n E k D m 6 z Q A E C e v 1 0 3 W d x z n 4 o x T / L G l C E l 3 M 7 s p z 9 x Z a z 4 N e T z 9 d U 5 6 G / 4 f U k M m t R R b 5 i 6 9 l v v 5 5 W R Y H r u Y i O g g u n E 4 z M R p l A w K M w o h R z j W b g Q E 6 L h I d R a l 7 I x b f / U N / c X K W v F g e 8 0 3 X E u F g q r w J L g x E H v 7 I 1 W 0 x 2 L f g b F f Q F 2 8 B y M r p i u H 0 K 6 r 7 4 D 5 0 a M + A B 1 a / X Q p X 7 B Z S Q Z X P 8 1 + S R O 3 N L z P i P U R w f 7 A I 3 4 N 5 3 n G l e E 2 8 J v C f B U j 7 E 6 B N 6 p p k i P N W W o X y q J X N 4 v 9 i Y B O 9 H Y + m 0 y u 4 m F N + H u 7 t M x D y b X A x G j 9 2 h 7 G p 5 c W N + C E J y M j U + 4 T t z k b B w W j U z r E 5 S p I G r r 8 t x E U k g a q C + / X B u d v e G o I A n v X X q t O V + k V h y x + w X E y Q Z w D U q E p P n o U l k V q 9 B 5 d s b C c e 5 h A v J J M T r 6 V X W D g K p E t S u H h 0 t c S X T x L v D q S l 1 O s n M j e e R R / s R b 8 X J d K e I Y f J h C D 1 J u q Q v x s K I 0 p c W L h n x P B K R 6 g P e 0 n R + v h j M q 4 H o b / D i + 4 6 X T i J h R o T e V T y 4 v 6 s D b n o 6 v c Q D f l Q q / k 0 O T c / I 5 U R e C N X z 0 j p B R i B H k j O 8 l 2 8 G q l t 3 k A n L 2 W a I P X 2 h o L 8 n V / D R v 6 c P k n F d h p J q m F H 2 5 C I m j h J x o x 6 n S R v S 1 + P s 8 e O s k 2 T L Q g i W O 4 R i v / P A + G d l b Z Z y J k T Y z o N 7 D 8 2 P X d t Z Y X + J T w c T U c j P n p T 0 z s a u Z w H t e j l i Q a 7 O k 4 K e G j 6 w 4 z G 5 U 9 g P P e Q / p M x J Z x b C n / p H 6 F P e 3 N V 5 n b b 2 Y I 5 o 7 Q F V l o / S Y M d j 4 w j 9 o 5 x W p W t Z + 1 V w t p E v 1 F b 2 C W R 4 U m 6 w B 6 i s j 3 q z y 2 e W W N w a I t X b L 9 9 E i t g / C R Z U u g U U t a D + 1 C Y S u F G 5 P G + e 6 T B / p 2 O V o 9 I m f m z 2 j 5 u c S S q b O C s V 3 G E K F O C o p U 4 B X H Z S m x R V g s i N d 3 Q 7 J 2 G V c 8 / N b p / Q N 5 2 W 1 F f D / A U + H G i c 9 u 0 g 2 c H m 1 P c R z 4 E P + s / Z L w S J g i 2 o r 1 D C C 3 w G N a G + Q 2 w G 8 B n Y I v C V 4 K h w G + p L S R s R f D n + T l Z P w V G k v J X U G z 5 D Y j 2 B N 5 J 7 y Z k 5 r z 0 p E a C X C M o B 7 z n 7 h b A s A S 0 i + 5 w 5 Y 8 B H v 4 q + k t 5 N k H q u I / c l q q v w u Q 0 6 C T S m v h 0 / 9 M H 3 I y 9 Q f b B e F P B p u h 3 1 x X R V A H S R + C L d Z 0 C P Q 9 1 w b a k v h 3 R A 8 G G 2 K b n n G f U R b n W q G f U 9 4 6 R F H 9 C / w z f I m x p l M T D 3 M 1 z W R 6 Q J 1 T c 0 V t t h b m m 8 p I A p C V A f u V a K n x 4 Q J X l M z a W 9 Q M W Q G 3 d n 7 7 L u 7 M W K h a C x N 8 7 O v L w 6 l M q b 5 N H e Z T 3 a V M s E r 6 d X S J j w Z w e m N j G R D j M E U 4 T O / T v X 2 N C 0 0 6 a G + S Y y N g I D c 0 h Z W x 1 r q 2 N t d a y t j r X V s b Y 6 1 l b H 2 u q 4 J a u j u X K G 1 Q i M 5 u P e S f t V k R 4 k G C G 1 s m P M E P 1 v v i C B X 4 v B p h N M K s n w J N E i E X S n V m e I K Y g q G k K G H N E K 4 t t q n u a K X i u C a 0 V w r Q i u F c G 1 I r h W B N e K 4 F o R v F X 3 c 7 s q 6 7 2 E w k l S H + q m l 1 l P 0 b 7 i h R Y T w Q A + L n W t k K 0 V s r V C t l b I 1 g r Z W i F b K 2 R r h e x W F b I E P A B X J c s v a l 1 j A d z q y n z Q p m g W q 0 X L d I v K X V E d f 1 f 0 y A L u b m F k W W S m / H 3 e 9 J 6 T m A z S q o A I n p 7 X 5 N m h 0 1 e 4 p P Q 0 e N v 5 i Q N w 9 1 k A N 8 h a 0 + m J / / M o g v j t t 4 K 2 Y E 1 n 4 y / F x a Q 1 t Y t U s s X D w h O Y V B i 9 3 h h Q h a / L N h N s F q m V T u n w M J h s r c S v l f i 1 E r 9 W 4 t d K / F q J X y v x a y X + V p X 4 Z 9 P q Q u e z I Z K h g Y r J c V 2 + 3 + j U r t Y T 0 u Z l v G j h N m a 6 R 7 l X K J 3 + C d c / p 9 S 7 r c J a f b x i I S B X a q V A 9 Y v p 9 U a X p 2 f D V y 1 7 S c p 8 z y j z P h 2 M N u 8 1 I t V 5 b 7 a a Q o + H c W 0 + U L U d j o u Y t 1 Q o B K n I y 9 w N M x V v X M z F 1 B S 9 P g w v d j l 4 O 0 2 n t w k h 1 u r 8 W p 1 f T J 2 3 j Y I E r Q 2 D t W G w N g z W h s H a M F g b B j d k G G j M r d S d G I U c Z U E n 7 I H t R h / / q t a Z C G 3 c 6 J c q l 3 2 W X t l L B N d q J 7 G j t Q U c x N o y U L Q E L Y K o Q Y B o V Y 5 q F 2 X C G w R q P n q y n k O l S f l W K a 6 s P Z B k D h h r o P n e P w O + f W e C q G s f k 0 J b H D Q q 7 9 N 9 m / f J S T x O p N P E W b X l 7 3 K F f h W W j 3 7 K q N x e M q p 8 P L S f n Y q m 0 m V d 0 Q l h C X i j Q F S t r Y G 1 N b C 2 B t b W w N o a W F s D a 2 t g b Q 3 8 e a w B o x R f X k j W l F k 6 g T o V V J T j d W W A 4 i X 1 Z K B Y x V z n D 7 T r v M 4 i e r b 1 g c 1 k u J O k L A u t s / N A / N / e X B V o m z f D n t X j n r H q c 0 B b B d 5 + Z 0 6 3 P n A k 7 7 I k w 6 E Z F b 9 2 d y + P a m W S N N R m 4 n l 2 U m 8 A d q n l X z A Y s g b y G H K 1 e B K 8 s q X z z M K 8 s z M h J S c 4 L a v L p i / f / J B p I D h J Z t d m w t p M W J s J a z N h b S a s z Y S 1 m b A 2 E / 4 0 Z k I l 1 I n p X G t R W 0 o Z b 9 z 5 v I G w k 2 U g S M 3 L V x E d z S p m J 8 g k 5 8 B U 0 I p f A x B h l D 9 f S 3 2 Y Z E P s U D Y E 7 M + p D h F V y + u R 0 q O r J i U 0 K l q N 7 l G i u f H Q m B s / l J 8 k f s r a G y s Z o T I / 9 J c z T Y / d V N P j E c 9 X E Q M E W R y O c e F V f N D T L 9 M o y v p 5 Q Q v j R Z a F A Q o 8 r C 2 M t Y W x t j D W F s b a w l h b G G s L Y 2 1 h / G k s D H 0 R 4 e m B Q d t i N + / y w b M t g E 6 V C N 8 f W m W / V 6 v C 9 U 9 J 2 v f j J N t i 1 + j e e 4 H u U h V v b 6 D 0 4 P q u Y d G L G R b F x g O 1 L 3 p C P g l z c C b L w M + K q f q W l C W f q s v x s X o m q 5 9 v c j P x J N E O e S z m o e 9 d e 6 x q M t p b I a l G y B O e A Y M 5 6 h U q a z i 5 c p B Z T X E w m O T c N y P 6 r Q B Z T S W 1 3 A u Z h j D a 8 t k 7 3 I t Z P n 1 A w t r i W V s 8 i 1 k 8 a z t l b a e s 7 Z S 1 n b K 2 U 9 Z 2 y u J 2 i t E U o Q Z m a s P H d M X H v L I I 9 S Q V U + C q Q Y H I h u r 8 w 2 g i G E H w n Z i D i J I 2 1 c P + M C 2 H v x 0 L z n T y a 1 5 c l K q Q j K x 1 c + W E Y J g O N q 6 J + N 8 u l e K n i + M Y u o T 7 H v + 2 Q / x G d f F Y / Q g S g h L t H l E / P m G r c E 9 d H e / D V X E 8 + j g 6 9 m S P + r W Z U D o 5 K V O + G E w v r K i 6 8 f W m 5 U l O g d 0 K a a H k i D 5 Z M V p a M d p + W I + Z c b k j J 2 v Z u i M L y f X 8 4 R 0 D K V 4 p G d B + i G 6 R A W 6 M k v e Y 8 8 Y d a O y A y R + s x 5 1 C r y k u J y O f T a c k 2 8 g m U O N m h h 8 u R G 6 n C H K u p S X O v r W I b T l A z M 5 t R h m u L 2 5 n g m R l N N Q w P 4 f H S 3 P v C g e + k z D w b Z 6 9 0 e D j P B 6 e A F t R X k V t l d P 5 V f F R H h b e y O W J N m V 2 i m w 4 C R m 4 z D z s J s z D j p y H v Y + n i j i H t o 3 / / Z / f G E H t 7 u G t q O V N J 6 9 D L y 0 g z B J G K d U g V 5 3 f O F S 9 b n q i L O S h S B m n J I 0 Y q 2 L a t O E 1 X / D p T 5 F X c o S y I t 5 Y 6 k h 6 e M W L 6 n I m e 3 z 6 + m e 5 o M 1 Q g X d j i 3 J V k A u n W f 9 I a Z 8 L L F n C G a s k k 6 P s 1 r T T C n D 6 E M 4 b b X / h c T x K W B h 1 k E I T o x 5 N w P Z Y x Z D O X Y v q W P x T G l R T b V A x Y 3 y Y M M Z H e o w B a 8 0 Z c J p N l z 7 6 m b G y j o y V t c B 6 P k k Y 6 0 N l p v i W X T 0 6 3 u J L H 8 + p 8 f e 1 H 0 f K y S + T T d X e R 1 c M Y n d j v g 5 n f I T t R 5 B w h K s T 3 H S 0 / + a n 4 q e J D J i f y X 3 0 E S i p y P W 5 R X s x y b F U 0 L e 2 Y V y F m w u M L + F o V i d z 4 9 j b N 5 2 / s p 2 7 A 0 z w n G 6 l u j w T J 2 F m T t D 2 c 5 A g W H b p O a B O 7 4 g L l B g + 9 s O S Q 1 d e z P a j T D g i H m p T Y 3 4 5 F W s y E V 1 f j O b i 9 H 5 + f j G u r k S r D U m C P 1 r g n t 2 i f K 0 x z W u j c W o u s o w J M v M R V L 8 O R M / U I i Y 4 d 7 d S H b M w G 8 i 0 H J c f h + q I V P 4 R f J 1 o N Q t w 4 a n z g z Q + L H / w X Z A U Q 1 / k 0 V 4 P 1 m k Q N L R Z K z R s u M W t m 5 D e H 9 C W U 9 R M o L l R + k 9 U X y A O W X B g R c V / X H 5 G p U v y x g w y + G c F E h i B y o 8 0 4 / 2 H b D o T Y 5 Z Q C c m B g 0 e D w 8 t z I b W u B r P L D w N T B 3 3 7 S n D o u J w 7 f G 5 L v f / y w 3 5 x X s 6 n o 6 N Z M a 6 O h n O n 2 r b 4 t 3 j v + e 9 H 5 f j + 0 8 v p V C y J Z K M P V f X b x u b 1 u 4 P h e f l d R z S S V d 2 f V n K B 5 u + v H 8 i / J X W 9 9 9 D Q o f r 8 Z D 5 o + 9 T V 5 A d S + a z 7 r j v 9 t f x w 3 3 Q 0 2 x A d b 3 Y L m W y z W 8 h i 7 m Q l e 5 k A 0 a V C / j s + J t k q M C j U y 8 W 0 / D g S n K 3 z L b r j 8 4 f V F 1 0 7 A 7 x + 9 9 O 8 P P + u I 9 o P T P v B X J p n s p 7 7 d 5 3 D s 7 K c S z K e D e d D r 1 9 T 1 7 w 4 E d w / d x z u Z 7 r M e S O u Y A F 0 x w A 2 j 8 y D D U N g t 3 h n H u y N x 4 d H w 7 E Y z 3 d y d n 0 p q e X c 8 u Q k p l P I y j e v B 0 + r Y + X q F 3 / K l X F l 5 t 5 c T N i H y 7 n 6 U X v U 4 c U E 5 j Z V L / R T Z d b J L t v 4 y r 7 m r 0 T S c v V X u F z s a g E S E l f N X o v U 7 E o w a u q l B 7 W 8 X W o I c F G E t L o o / 2 + h Q D z 1 s o i X d G 5 e M S u I l 1 6 P P q o v 6 m 6 c O Z G / k 9 c I 6 g b r m T r n j q g W 7 2 r m k X d b F C t 1 6 1 u w J f A 9 y u j r M L 4 / N p / r L a t z 2 j j 5 T K i q 6 u A V F m R z 7 D n n I T h + G q U I P G h + l C c X 1 C 2 Y v S b O H F O 1 7 n x 4 c S F 6 s 2 3 q B w P z g N 5 a q F n u 5 p r q F A 3 R n d V n t x Y i I X F z 7 Z f T U 3 p r 1 c A 5 e m q + 6 q h X N X O O S m f T H 4 j J L o / / s x p N N l j O U v A K w D K f q Y 3 Y 5 5 p S k 1 7 I T u X M 3 3 9 Z n s x f i a 0 x R S U K D e 8 r m T o b / V F + E I p Z V 7 D f 1 o t X r 7 d U 5 j W i q s j z 3 y + G a i f i T u t h 6 z b q 7 9 p E A F P E U C 3 0 a 0 O I 0 g n 9 S i k w 1 b L N k f e 5 7 X u p g s 1 O l O B L K e O a y f h 5 c u F t f 5 c r z T O 1 2 o 2 4 C E w f t b p y M K 0 m h B K J h J l U Z 1 O v B S I 6 T Z I y K R I T U a d T b E S 1 r F l u x J m M K w N P r H g j H i l Z S P x O i 8 F w Q 7 4 R K 6 V T 2 k q p T b T z R C 7 1 X I p m m G F S c a A y 0 R R E W F h 0 U 5 v F s H W e Q p h j U j A b r X N p 9 h / N l J U n T b V Q 1 S w u 1 T 2 K / T O 8 o L p U O f Y 7 n U 3 1 d f e 3 A 9 H T f Q k Y J x P g a 5 t V 7 E G N Y m m Z 6 Z J I f W 8 V h h B E R s 3 K w d 6 B x p + M J i c j Y V b b R W I m Z 5 u Z H D / P p Z k a C T A / U H 3 f / 2 l 2 M D y w 8 6 J n y Z m k e 1 + Z 3 q 8 2 u R u C 8 n g k x i 4 d O l a s q 4 + g r R 0 u 8 g r G A o W s J 2 A c Q P O + 6 t 2 D I u m f 6 h H V M z 0 e y w 7 D q C Q 7 g C x Q U h o m S Q O S X P G a U I q r 1 e Q S 5 b e o 2 f W l + 4 o n 2 O y q 3 t / V u U Y W Z T P O r 2 p y P J J e h e E Y a f B c n W K Y u N Y Q O z o p U A U 7 e R s + 8 Y + 2 o h z P S i G 0 K y l W i W M r o a z e D r P 3 2 C H V I u o r l 2 4 l o 1 3 S S F G N a 8 d h M U 1 V l 5 B P m C z A O 5 1 g 0 T q S H z U L p p a E I 8 p H E D w J V Y x V M + W 0 V L d 8 T f F s 0 f F k P j q 5 k q c R M y p u T Z m b M Z j 1 m e F T V J X F M K o 3 I w 6 n i t 8 J V m V I 9 m Z 6 N 5 N X t 0 P M 6 p F H c q t L U o x d t x P Z V W Z C C 1 V l i Z r d K T U x s Z t g r W G 2 0 j C B p a t 9 a d b i 0 S d s m q X 7 B 2 P q g q q h t 2 b h T s t T s X G 0 E R c Y F G + U / Z F j 1 P 7 B W 7 V v F C G d z + 7 f A a V f m W R h h f + P q M Y f G l W m + h / W c 3 t / J F k B f + S b A V D 3 7 U h i O v B X V a 6 r r c H w R 6 b F 8 E e e y d B Y 2 M J 4 k L s z z X T o c 1 P q k 7 4 y 4 0 G q E 2 b z R J X b P y K K R F + z G + n 2 d / Y F q U O 8 L q d H 8 v w f l 3 Z I 3 e L B / d 1 N 6 d K r H + 0 L a f G d / 8 / 7 6 n 5 I / L / 3 S W q H r i A h D l o x X j 1 s Z l 0 e M s v i z 0 f N 5 3 p 4 S g z r r 6 M T W R k 5 Z q a z T J x A 0 W F A c f e 6 l j m U j V O Q Q E a r V t Z l y e i 1 3 0 l S I p 1 i F i v W H 6 X Q d 5 R H G / d 8 J g g S C l z 5 r 8 v h e M Y U q e C 0 L Q Z y 6 s 8 C q 0 W C W i J G h / T K W h g d U j k K C Q 2 y m g i V I l 4 Z z p v 2 R 5 k a Z S + k U X r E k h q l U w y F 1 S R 3 E j V J m d j K 9 9 A W H o c 6 g U G G R 7 m L r 5 R g n 0 6 X M t G I H 2 0 A E B k V B A a K W f K 8 H M 4 u p 3 V k V X V i a K d B N h w C 2 B + d B F X o z 9 r F s 5 t o y f d 1 7 p W z v b A D 2 F 1 0 X e c 9 D 1 3 W 1 f u e v K 2 z t 1 J 6 r 8 t 5 Q 7 b U Q T W o T g Z N 1 m T y V g o 0 W t W d l C O T w Z 0 U I C D r R s q K 4 l q R I e c B K q M 9 T j e H i 6 s 8 T x j U R C r o 2 4 H W e J J T N H R i R E r j a I r e y G d G n I s Z Q H u + 1 n J h 9 x m K e 0 9 p 7 p j + a / G b R 5 p s 9 r V D k A F G K o z V T M f E b m o l v 9 W L l G 5 A X F C n l i t l p 6 Y L 8 k 6 Q C D Y 6 M 0 M I L c Y H X 0 c R U 0 5 2 B I j 8 c n I V x F F g d b K G J O g a G 3 4 f x 4 o F s x E k g N H q q P p 0 1 B k T I m v F g 9 w 1 i g + K h 2 K e F Y K s m M t / s w d k P + W E l O J d A 9 M e E s A 0 O g G P M h m V 0 S N 1 S b F A G s T V c H B S O T B I b F c h x e S n U F I c 9 U r X 2 B j 4 + D X H r k p 2 O R U 7 w D P + 4 1 G u M O x X L K 7 5 S n 3 y O i K R k O D H 4 n i Z l X O V / U m t E K b C F 0 h 9 R n a D u N R r l x B P s + + a p R / Y n r T B P x 2 p l Z z r i 6 f m B 7 n i S o a D t 9 J k u G q N 9 L 9 a + s B v Z g h m Z T J g m s y 4 z S a c E u 5 x 7 Q D Q h K n C d C E X Q L x e N j s W K U k 1 A V 0 p j h 7 u K L 8 F z L o q D j J p U G t y 5 D 7 1 9 4 N 8 T t y n i l 9 x j W y n P / X f + 3 s z Y f Z K J P d n x 8 j W j 5 6 V 9 T P S N 0 G v G 1 B n e b X d I 7 v r 8 y K 1 K G 9 K t 0 P v R F M P m j 6 9 U o n q m Z u B y i c P Q b I b p b h 2 O b Q 5 j B l Q d w A p H c a 8 Z 6 O Z k 4 D X M T x z H B K d e P b U k O b A o h F Y 5 j 3 n r E A I 5 h + E W K k h y 3 I 9 Q r D i V U G Z p W y + S T y z P q I f 1 U e 0 m B / L h 9 t X T u c N s Z q A + O C D 8 H F 3 W v y L m b m e A n k m a H c P 2 p 8 Z + A p N a 6 B 4 q E r X U u 9 Q / 3 e z X R 0 5 S m v S o E H C V g 6 m S N M b I Z B E C G y q U E u 8 7 7 k c Y P T T m F R A e c n i Q o J P N 0 X L j H h 7 I E L w 5 K b F U I R 8 5 3 q v f C p H p 2 f y j D F B 9 e q W W w a 9 F i d D u d w E O D + y R 3 7 d G 8 j 3 B + Z 9 b l c 0 j j e N h o x e 4 d I 4 q B q S n 3 Z b q y 7 v c u A H h G t J a d 1 w 3 n K U X Y i P w l 6 m X + 3 X 9 / T X o b 8 p 6 r L R 0 7 K 9 K l f N b D F k v q E u y 0 V D e T E E E Y h / M x H D S N 1 P 9 d O E 3 D R E 2 w X 8 N K 7 w Z S 0 A f u 7 T k M L k 8 G 7 R N U O Z 3 o G 1 T n B L A 0 h g a O 6 C 5 u 1 5 K U X 0 K b Y 0 i / F o N q f l A J d T A 7 m b l V I / k B 9 K t H s t F b O o w d t L 2 A G U q 9 I h K W L z T k z 0 k W 8 E 3 0 G b t 9 f W 5 j U F b T R l j b O 4 1 u 5 u x / j d m 0 6 V L T 6 S 9 5 v i V D 4 y F J L m 7 0 1 a v x b U L + / O p + W / L k f i 0 G O t 4 F 6 S G S y N 0 T s W 9 e v t 2 X r y + G B g y t A D M + G a e e C 0 H r x + a 6 2 8 J d p s i 1 l g 8 g s / C B t I E H k y m g + 0 / U W q H k 0 r q 3 W o x q 7 W I T / m h O 5 F w w u D H 8 o N N n O + G w 6 u r K 9 N Q V x q V v B q D s k o L I Q g W X 4 7 k e y m l 2 e X F + P R k X Q i N z 0 4 9 4 w M M S 6 K j J m L v M j Q n L l A q H 9 6 L v o L z E U v f T K 2 6 c l Y I E j U J q V E C 0 T / 3 P O H 0 s L z L y s H / C j + j 8 2 F j 0 a X 5 z e p 7 6 O h O Z i j q K A 7 A h L H a N w j O m F r 8 e a 1 O I Q A 0 B F j X G l l B O g b 7 G o m 6 h u 4 2 + u O M e + a x L B G F X f v Z d U j v 8 A 2 b q V r E H w o Z f V t p 7 I B 3 a x u U J j S Z F r j u T P E b D K M w f A F u 0 L e t u y i E 0 o + f i 0 Y R E L D Z v O p d p F q j U 7 x i e a k V P Y w r T P N r r q P I C m B h 4 6 0 y Y o k g X Q L W k C R b Q d f l c A E 7 4 t v J W p Q g 6 9 6 G m / 1 I E 5 c O N k g F U J C F + S r i U 3 g x J a k h p M G k n g v u m 5 H k F a 0 H T S 1 B t X W 1 9 T 2 4 t S G U 5 Y R g 1 M a K x A A x a l E 4 L k k o y a S v J 0 H B n O H P 6 C n X j R Q U D q D w 2 M + 9 I / i I f 8 h 5 a B 9 6 H + H a K Z A V z s P 7 t U t 7 U w t P b Y + 0 + W V G T F P n e U 9 9 j D H z p v M 0 z z z c p w M l 2 E C E O A Y F g 8 / A I J 3 o S B 5 x f d 5 8 Q S + x q h x 9 8 h 2 z Y g U o B U B s / W c H i O Y Y E h Q 6 K s N K t x H C D + t L i e 1 4 8 k M p / q k f t 0 Y b G I P h J 0 K k I w 9 K T J 0 R 7 k a A h Q y k a L Z a X P Q x D Q 4 e X D i M b V e 6 e J L M Z Z I K K J E p 4 e 5 9 s l y O s g K w o b h 4 d f X c L j + z W C k f n L T J F w G j R J c O 6 z g 8 n 2 y u D i y U j J m t Z a R U j H Y n z K f k F 2 W E E i w L q b W F B B b A T F 8 z W h I 9 E q r R l O k 3 Z m C z x R x f D 0 8 V L 5 5 h R X x K M r u S H 0 6 f F x Q p w U o M g f F T t d N v O g E E C 3 l i M j I H Q C J o m J r 4 p k A w s N 9 C Q t l r 2 T Q v b R R 9 3 O q j u P B E y H n / O D J K u E r G X w A Q g 1 i x d O r H S b f / C V U h i H L w J B l a n Y 6 / C g D A W P w q s + Z W H R b y q 1 t j 1 p b F C 3 D 3 U p f U 9 e y s O y f 3 4 A s a o R v N + P R W z 1 P 5 d T 3 m s 8 n p 2 O Z F I Q e 6 2 6 a h h s f X D L H J t z X + g S S A W m d t 9 V 8 O O 7 Q n 0 2 t O x C d q R S Q O U A 2 M J F V P n n y a s o m V c W 9 u L d S r 8 3 N l r r j H Z i I V o g + f H s 2 m h X / k i 8 X R z b s c e a E v 9 b X Y w o Z R y B c O O T i 7 E L Q M J M m + R K x i 6 h 3 F 0 K 8 l J y o j e M 8 K 9 H r M j C R s B c 1 e Q r P Q M Q P 6 G 6 b u 6 z A r d u y 4 7 s i m K H e S n O v s n d s l I u F u 1 t K r J 9 J 1 w Y N V Z Y l a 5 t S Z S N T i m q G C / o F i / K x l f X i Z T a p I q + R A o 8 J N R o j h X O j t W 8 T i m b y N Y Q z q j H i I r l J d T S p W r R p 9 W B x V V I U k x a L P v M D z J z 4 s S Z c z M a C W e 0 R r S e 7 i g S n U a w Z n W X A l B w r h u b N z p b 8 r 3 Q 7 z o u P o n + J + h x N j q p z 0 e n R f P R x N L 9 K S a A s n d B e 6 h c M o m U F a 5 v k 1 q n C 9 X Y z W 7 O 3 9 q t K b b 2 C q G w W A A D D s 5 m G r Z M q s 3 w W y t Q N U c A L J + f W H A b m T / 0 q d l S r T M J 5 U O D F 1 7 S P 1 5 R K k Q S X E 7 d p v Z I W 2 b p t l s 1 X b T M z L T D Y H C o E H c 8 E i d k b T q 6 K H / 9 u J t X A J x a M K 8 2 6 j g L 4 V p f f x e o O a y C J E H 1 j H f a Z i f h O g 5 E 0 i J U g l K T B t S R B W p t r D h u A X 5 s / 4 t C f D 0 d j A u j q d J K J L v D I u 0 M A j z t F j L d I z 0 q x b O c 6 / 7 / 7 t k 9 E c a p y K M p Q Z 8 f N L V 3 f 8 V w 3 E T i G t 2 Q r g m R E R 8 s 6 8 B c Z + J 2 C e i R O Q e 2 N T 5 m G X t I 0 3 A U Y i Z m J P p U X V N 2 / q l N p i O 5 m m 7 F a R E f X B V v o a r Q u U C M + H W 1 w K m 6 B 8 x t B p n w b Q q Y g y M m S Q S 4 H W 3 u d J W j f v P I d A H X g H C b Q 2 F v k C r 1 Z R 1 Y T 0 Q k a V d U M 1 b j Z p L P a p S j / 4 f r W V n o T 3 2 w X m M 5 P + t K a w C 0 V J C j X c + t y I l V m K S P 1 E O p s 8 7 6 4 p p O / x b z g / M W d d o q b 5 c I Z 3 + Q D 0 r 3 f D F A n e D A 6 v o w z E t p a q 4 j l + L U e A B E 4 r D 4 v H g h l d D g r L i 8 k D e I N T h m 9 F Z S B R 2 k v k d J b g y E 4 O y w p 8 R F / n Y U g C p G r W j d n k M l H R q e l 9 m N t 8 1 L I w F s + F F Y b D e V G u f B e v i l + k O L K l y / R 2 + b A F k W X z Q t v V C M u Q z U k u F T t M J + 8 C a K W d D V p X y m p M D + b C l O 8 G h 8 n y Y d 4 A B x K z B 4 F J N F p k a S w U K J 3 6 G x w b h / y C B w Q E 7 d K / A 0 a Q s 8 O I S p H 7 h x M J x X v g I A 6 S Y g H V o Z g C c H Y G s S l f z s Z U S / a i 1 o + J I M x G N l A Y j H a y g a 8 B f t Z Z 3 Q A h 5 G A 9 + M R W j 5 F 8 H S 7 c w C t 1 U L H U g E y C L + T B J H J 2 C 2 M S U q g Y R b c L b X C H 1 L X U f m O D H 0 d V 9 8 j D s O 0 g k r O c e h + 1 T 8 W 8 T 7 b y T v q e l S i S J j t B S f t W Q C I 7 h O r 4 E K + G Y b F W C L a 3 D X L X f E F R o f F m D e / v D h L B 1 t h n L l H G 9 w m 0 M a N b B f G Z U H A a 9 B 2 Q U m R v O 2 h o E N M U q j t K F + h 6 L f r I O f o z p a b 8 o r Y b O R e 0 3 0 H c v Y Y E J U p W 2 B m U T 2 x + Z f x B k i t J g o K Z 0 C 4 H J W R L p 7 l l O a U H Y 5 T m J h f u 1 5 q X q Q T q P k s q v 7 X f J q u g u j T E U h W w 1 Q x J P d c I L Y D E + g W c a j 3 l H L 9 + 9 m p 9 R b x Y z x S Q q c R w A 3 i 6 H A S b b i R G X w n D 4 K j M v D J U 9 b d F k P V h Z O j I R X W 5 r b + U s u K w 2 w V 6 k 5 5 s T R U e h 2 S g W I k B S n R d q 6 4 f R I V t w Q g L J i R 7 2 Y y 7 3 E 6 z x N G 5 / H H H J D I N Q b V y O T a R d B / 0 N + B F Q t u s q w 8 T m B X d 0 h i K B f N W 7 d c 7 7 t N 5 k g J 5 5 S D B w O f W o G n I A i L r C z W 3 F O g M S f V 5 O T U d p r n Z C m i H 8 z V y m 5 9 J a J q 7 X A t d 9 1 L G K 7 l j + b q T l m c 8 e Y v 0 Z U X X V + m v S s V F n O 5 T k o 5 i V I E F n E l h U a u 6 W w 9 j 4 p D K l t q d v b H H H W x J k X l g k R l B + J 6 J E z + G F I U W 2 9 d J D q T V c n k X d z K y G G I T e U f P T 9 5 X L N 0 Z Z v L H v 3 Z W T X j 3 l Y m g V t 4 S A G + G G 7 h a m i z m j c v g 4 w p Q m 4 d Q L Y N a a g s p g f j 8 C K 7 B + f 6 C m 4 Z X X T J l L Y S H 9 d n d N Y d Q I 2 / w + W 0 4 J G f O D k W 3 w Y m J w v Y h i p p 4 x s C p O B Q 6 L E j h V F X 3 v S M u i 4 s c A x e M P H Z Q l F m R 9 7 8 g i 1 b Z g q F F 2 Z M V p x s C B k e C N q s 5 I + b i F u x 3 K W c g K k B G d z 4 W B n T 4 s C k N r 2 / p 3 f i e 5 q K l I r 7 T e j y Y q b T R H l F f J Y r r g f r g 1 E n a t z X G 3 H K o C K 8 z D n x k F 9 E 6 0 Z o 5 0 c n a e q 6 p f E y j 0 X N G n p V d l O V o 9 7 g U C t E R k c i m G F r K y P 5 9 W 5 Q / 4 H 2 m n I r b T r 9 k N O C D g t m q b x 0 G u l 6 j u 5 3 I U 1 n Z 0 W a j i U v / z q R K X S N w j f 1 q j 1 Z I r t k M M u T J G W 5 X R b z h L G j S X v C L 7 v v 3 1 v Z Y s O R c K 4 S T L g j h t U W w P u L 4 d 3 H q b v r S U w S Z h 1 i q R k p y Q K M Z G Q 8 O T Y 2 q x S X 2 J E 9 y p M V r F C J v b u U 7 z F 5 0 b I a u 2 I r M e d 3 8 u y t b K Y l s V / w X B P V e V x J B i o q 8 S k q U y 3 i V g p s r p j A o p + F B s C x y 7 u j t 7 X Y B z n r 7 Y S l Z b M D l z Y x r G Z H 1 k p R z 8 S E K a e 4 j f L V D s t 7 a r D l V t G E k D C A D f d e m C O 7 z 5 K N E t 1 F c Z u d n y 3 C K 0 x 6 0 Q S e L E T 7 d i L t a N J p p J i y E G O z P 5 o U w + L D W P 6 Z g z R L G Q 4 P + I X D T o S + 6 Q H F F m W F I 8 o B B s e x S c 7 6 9 F J G k w F t S h l M T n 4 z P e e R k T S N V j 8 U T w 1 D d m u t E Q K U Z c A s j w e g c D c Q K R E n 6 e / 6 I S a b 3 O K x a w c m J g d U e p s 7 K x U q m 4 F H v F F + b I d j f J Q B W 7 5 F Q d 5 7 k D i e J + m Y z N u T e 6 n 5 C X s P V E w 0 E R Z t S + 3 S v a V l 6 k W A V l m o 5 y 1 G v 8 3 l q y u r Y Q t M K v h a h p q f U q Y W P L 7 v l P D R h G T F L A V r 8 t B d c R j N 1 P I 7 w U 9 n V + P x H R C E k R I s s q O Z J T q l y y 0 s G 7 B + U g 2 Z 1 o Z S D C N B A S u I 5 D U u H K N V k m R i R p W L O k 5 f K A + R H W q x 8 e u e t X l J p A j I C k W 8 R w w a p o s i 3 o L 5 e Z w c U q C 1 j 7 9 D E 0 e U w H 2 q M X h N Z S Q G 5 K D y L z l X y A q p x + R a i 3 h l S d A f d 1 l r r r B N o U t b a V K t 0 s t q c l x N 1 G V 2 8 0 I 6 9 i G k c v q F L 1 m A i y I g 8 P z w l 7 f F t 0 W v X / w z 8 B W + g O a C + J i m 2 m 2 G A A i 2 0 T d w m 4 7 z p 5 W 8 C L a B o D S 3 t 5 x 9 m r a t U W 9 + d 8 E d z e 7 5 0 B D C 2 5 2 T B 6 E v 8 u K A k h X c l 6 j K a j 6 X E c L j + 8 H h 6 I / y g 5 j b g S R 3 e C Q 2 n k z 8 o 0 q P j Z e a Y b K 5 7 4 b V s Z V J p 7 6 9 p N S P z f W 0 n / p p 0 Q I X j g + J z O S 0 E 0 f a Z o E u c P + r T t j T Q l W E s A l Z 2 G A 8 9 g 0 O Z Y N g f K 8 U 0 l 8 T M T 9 C o M K f P 1 O X F I m 5 g U D x U 5 g Z 6 O v i u T S A 9 k f H 8 r Z O H d D m J 6 G G 2 T s 8 9 a M 5 L t T f B 0 J j P F P N 3 H / / W t p / C 4 7 w n u t / N 8 / l X 6 D P f 6 r U p K N p W X w j s 2 Q U L 3 S Z o y 7 h y u j c Y v K i 9 X z l 5 V f K c j G R u Z C U j H v A m s p 3 f U G 4 U D L 2 f g X k K N O w n s J P D C 0 U M T j u 9 / / e / O i M 3 P x s x m 7 + 5 Y z e + 0 W N z / z i z I D 3 i 9 v G n w X z I z M P 7 + l 5 c D 1 A X G b s b Z 3 7 5 0 X x s w x / c O Z A i c r 3 / + c d L X K Z H r f D 6 a g s V V 2 t R l + C L r X U z u 0 z Y Y z q N h O y M r v Y m f 0 n D L n u 3 t s 2 g A C X s T J J S M 2 A X u / S p m v L v L k L H e + x r 1 0 O j i x o e n U 3 S W b P T P Q f j E D r e F I H 9 q w 3 W m b P u / G e d 9 R m c u V b 0 7 O 7 6 T N 7 f h j v e b f p G Y 3 Z F S 6 Z P T + K 9 / x Q O 4 e 4 z Q X k W G b / j + P 9 P 1 K q K H d i N 4 R w s j N 3 u y f s 9 8 f N 2 e L k U y M S l + X 2 n b L R 1 U 5 / A d U P O w 8 p G Q 5 z q U o Q B j 0 l D X 5 g l B 6 a O F p F y q Y u Q W D 0 t h v q s K 4 V p g + 3 z 5 Z o C c d 0 T 0 m W v e P / L v Y O D 1 / V J L n 6 S 0 q 3 k b o n g C p Q C s T E i l D m F y h 4 w t J h L a / x W H k O H c s M D s 3 5 m H k S y G E Q z u 1 G j M r 6 J l w r 9 l q Z h 5 5 O 0 h B h F S R I h D U 2 m d f q R 9 R 7 r D G 7 + G y S u k 7 z R e 8 x R R q j r I A v N A 2 o b / j K R v O q / p 1 6 A y s L b g 0 d + 4 x / 0 z 3 4 4 J v y G f U m P q y d R a + f 8 W / S f T b P q D f J w 7 J 5 2 X t M v R 8 + 7 J o P f c W 1 p D 6 K j q v m O / U j 6 r 2 I 1 G y + w j T k v 8 m c E / C L M D k t t U P J 0 9 C d K N C C 3 K 6 L S K j 4 z Q N M 5 2 i v I K y o o j L H R X P m h Q X 6 W t y t x d 1 a 3 K 3 F 3 f L F n S t 3 n t D a L U y S 6 e p k a Q X a o u l r Z O o N K H q z w y i I 6 I k G x Q + r 8 T X P Y I x 2 G p S H O S Y S 8 f q w y 4 D K / j n 8 1 I t u c c 0 Q x g f C D E D 5 b l W e / / N y V h y + q O 0 W e / K 8 3 8 o 0 5 h I 8 I b 1 d 0 K 8 4 l e q O m x M q t + c E T 0 j v I e h 5 N E E O d E 2 G f y J t u V u K 7 D z B D d J 7 x H R O + B z h c R Y n g N n E g E h E A H A 4 m r M w 2 l 0 / x S J + g r s j v I 3 O Q R r v N s G 1 0 3 / A d e u 5 3 Z x T O N 5 t g l e n 3 8 P d E n 5 G 5 w i P d 5 v i w + 1 z 3 X q j d c 7 / e L c J / p j + N u 6 W 9 j D 6 y k O 8 8 w Q f b n 8 H d x 5 1 L 3 K a R 5 y i B I n W 3 + W u H l 0 v k F R Y 4 t 0 l i L H + Q + x B L O 4 V D O b X v b 8 B W k W c m g S 5 1 l d y 7 X u J K a a L p 8 Q p o x W n O H U J Q q / / 2 K E O Q 5 6 T i c N 6 Y p S 8 7 Q Q h 2 W + E Z D j b m X F Q 0 y f i 1 j t O U 3 B I a 1 c e w 4 6 k S / j k J M 9 z N i P S K / C B H z m I o 0 c l d 5 S F z p z Q w R C S 3 i E R G 5 G D q Z K K h i 5 k 7 P K 2 e 7 D l 7 o h z b c u o U S Z h G s 2 A C V t n z a R / V S Z 1 z C T F Y 3 E g I w x 6 i C a d Q D k N l K 9 Q v V 9 7 C L 3 I E p V 4 w g 0 U 5 u z d b c b e p Y K Q n b 3 x G Z n U J g o G R b O g R v k W 8 O M c E 3 g b m c C a M i e U B c V Z h E J I O J I k D v G W o k e I O J H k y j I w R s S X d / J v X a R M l h x t i f l 9 N r B p n g d 7 h 3 t 3 A O e 7 W N J d m R b s c M / + S 4 V B r C Q p F Z 1 Y 5 v V b M q c M z n X e 7 h T E + Y b i q a H q a b G c U w c e 1 D + k B n o 8 2 n P C P F r m O 6 8 7 T U j c 1 T 7 n + c J Z G N G K 8 f s 3 W N y F 1 l q u 8 f d R n 3 V s x t e b y 6 j t 4 s M l P T c t A N k v P T 2 1 4 z s g c f I p C a k X r a K 9 0 y L h Z j J K l 6 u E r W 7 d D i 9 K q X 2 M p M b l x y E t F C e c H s R 9 + M K n w Y 1 P y i M h L d w W A h j 5 d D o o T Q i f T o c t N p 6 k n 8 S 4 J z H m l i U i J x G k d y C + M j q l 3 Y R A 1 V y O b p o R v w F D o K 9 x C L S f y t 3 X I O H T c C h w U p p a E K 2 R q T 3 n Z t I k 9 O j 0 9 I t x f D N b p D w k n s l D J 5 D b E e W K a z I 6 p p 0 w a V d s R B o 0 / j B V g x M s g Z P 6 p r x F 5 Q J O 3 P n E m 7 k X d G T n u T s + 6 R o 0 R H U 3 Q Z 6 x a 8 i Z j c l J 5 k B B g I C g h q U D E t c J v p Z r Q u J u a R 1 L S t C Z z F X y / H c Z 2 C h E r H n w r P x Y j q s L 1 V a q n X p q K c 1 M G A v K m 0 R / z n 1 K f 9 N t s f f x V K X J l v Z H 8 V G e g j J 8 8 7 d N X I z p i x u A e x u d F N 7 I 8 g L g N u z M 6 D P O D H B 2 J D E i f V i m J Y g G / X l e D P c Z T h 2 R 5 N J A 6 T G I b y 7 g 3 U h 0 S v j e j R R L h g h R / t q G m 3 P c T D x A n 9 G f C P I 9 8 5 D 5 F L t L y A f u T g 1 t o 8 B D 9 x P x v R Z u Y b 9 F e K x S K x S g r O 5 p 1 r G r R x D 2 V C I / p C 5 6 z q p G l i 4 o / 5 o 2 S f M e l Y W M t y c l R w w s 0 Z C R K i a 4 U n + B Z Y E J V N D s Y 4 / o k 7 p g i 6 4 m M d i + u g N e 0 Q W z H y S X q 3 k M R k 9 m Z P f q W m m S / z 6 a X F z O Z 3 + X J q x u t p Q a V 3 r d M i v + 1 b V w r l 0 j I l j c L 2 6 7 E U X 9 Q k U K k 8 9 T Z K 6 h O o G O + H j t k e D I D v W A L M y h I K D P 1 C 4 6 o l r Y M i e b r h X a 2 I w W Q Z q Z D x I S W l v u 9 S p o T + / z 7 3 9 6 + 2 y v 2 H / z k 3 Q S i M / O Z O a V j + Y E 1 z l 2 w C s / i n m 2 m g L Z 4 K D 8 V M w u L y 7 G V 8 X G Q T W 5 p 7 P S b P I v v B J C Y 6 i k z P 5 w e i r Y e s N 9 x Y H u + x X 8 r H f 0 l x / 2 B 6 a O 4 G A u X V 7 L K d 6 X W K z P 7 7 0 f o a 6 f S V 2 P J Q 9 8 N 8 W J m 2 A C 4 1 K C F E 2 Z M R r I z M W 8 + J 1 l x Y 7 E 8 o A n h u O o R 6 q s N P G 7 w 4 M T w Y L 6 B j r S k G / U M O i 5 Z l C 5 Q 4 b j t L a H L 1 5 S 7 b x K v 9 T z V 0 + f N 6 4 0 l C t n 6 d l 0 + i y n o S + n 8 F q S y Y m x 1 0 Q 2 H Y p U p i k 1 C W l m J 3 4 x 0 / a k e n a P v + Z v b B / o y t X w Q h u V y w 4 Q q + 1 v e W 5 x W z O t 0 r j r 4 R V f q 8 O n t N h u f u t 0 0 C + y W Y e p R B 7 N W k Q U I r f H c E p s W J b z e l L N i w P 1 v f s / z Q 6 G B 3 a s m 3 B I 9 7 4 a T U 5 G Q p e 9 c o b l B i 8 8 d 9 n E R o 8 R n p E a m F d r Q D q U r D 7 k m 1 g R W 4 f c k M S E b 7 X I x g v p 7 m o B I / 5 T z i + n Q q J N i q f D i 5 F E L D 4 / v x h X V 6 L t h m x i z B D m o s o Z 0 l J S 6 v r 1 z w n n R g 4 d S d U D Y B 7 c h L u A c O R 0 E g N 4 / v W V s A K f Y d 8 P m b w x P k j N K L + 9 d D b w 1 I 8 + q f e g P P C I f Y j S M x 3 W M s C G A S Q C G w a w x W K G A V d d D d A Z t g u C B k B U + X c U L 6 f K V 3 I B S m 0 P 1 y W n Z u k V y u i q v 7 C 8 Z L h C a w b e D F X N b Q r J u 9 9 D B m w v b E U T + D M 3 V C 5 g T h M l z X j 7 l y D L s 4 K t + P N L 9 q b V b 4 I Z + g m Z 0 A J h A Q v 0 E T q 8 9 5 t n T S 4 g w F K T q c u M 7 5 z B 0 C W M 3 V f 6 2 c L 0 p d a D k T g Y a T Z 1 E 6 q Y t a c m t S R K n 5 o u a T N R U 9 V y J Y n t 3 O f 3 M y p w c t 1 s A v e L q f f 0 o F 8 V J + x u X h e Q g 8 u 6 k k 0 7 D Z g 9 s a y V f S H 3 9 r 3 p y J k F 7 x / + J L c o R F V 3 Q Q 3 W I 6 H J F 9 D Z H / 2 u w w V 8 t L 2 P r 0 e R A Q h i T w Q H + L B / H + g f T 6 m Y U O e Y 4 L C b O Y X b O t + w N s 0 A H 2 F h 5 K J j A V a 1 N q 1 e e t L h H A X p o D b n y 7 5 h B T F U X 3 I Z i d B F t W v 0 g p t q 9 N U Q + r 4 N + H 6 b l 5 4 e h V 1 / n e I l G x J u 4 x r c 3 1 2 S F / Y T v v T I l B e 0 4 k q H l 5 A + 1 O i B H v a A e l s / 6 N s k d Z e I l 5 N v k 2 J 5 e q j C V C w e U s 0 B y 9 S K e r D Q Q 5 + 4 p e w 9 + H 7 g D s 5 e V o q J N p e V X 9 J V p X p Z 2 1 l z i f 2 f m e E g L z P V a G m O Z u r j K b 7 m t B s x w o m s 9 p A 7 B 4 l + R W T X k J v R h u X Z A B d 9 2 p u L c W I f k B f q y Q 2 L m b T H G s B K m y s H d 7 P G P 4 d A A k m N 4 I c 3 0 3 0 o y L M G X S i g g U P K J m 0 x R 9 0 o n N u c c 6 P o 2 u b f F f 0 H / Z 2 l B R k 1 3 h / f L 0 Y t A Q f M Q K A P s A w k 6 A O 3 S W K 9 b o T 3 a 0 O m R X A f i R D H X 1 s g w g / N M S j J w i D O G K Q O f D u E N o M T / I 2 F 8 D A f i a w n D a d j 8 H I p 7 O B / I 5 U V q B E 1 X + J 5 4 G G I C R B Q T v + p c n 7 o P x 8 2 f z 5 q / n w M g 0 C 8 M y d 8 3 C 2 v P I n 7 1 e w D L v F 8 2 2 a E k g n q W + r R M 7 k 8 l 4 p h R b 6 i K l 0 d l 5 P q f D T h 2 m S d T B n f C l P W 8 g B r v k l E u s T d S y g C 0 t o t u s l O 8 y f H z c 6 e e V Z y u p V + Y l m O I L D 5 i L q U v a h m V r l 1 v l I / 2 i D 6 2 m R 5 n w 8 5 p H p L w q 5 E A W J E y G E E X 2 + y I f E L / H 7 r H e R e L u 1 N P K 1 M H D N Z k x T Z Z e l k p V Y c i F 5 5 t i k m w M G 5 9 R j p b R o e W r o X A t Q X Y D 3 W Q J n Y y f Q / N J p Z 0 o F O S c w u I S E J T Y + V g P C Z 9 + V E L S X 8 T m Z I C q N 2 0 L z E p B Y j F i a u V B J 8 5 b J R D m f 1 0 j h r V / J A b P W 8 Z 7 y S G v B i I O K k m p r J c E i H X E y N D S l u O 8 m K m 3 I Q J m y Q 4 G a I M G / z m J / 7 7 e S 5 3 + H n P k P p D c T N o I n O t A l S 1 i 7 Z U g G 6 8 q o A 7 b m R M h Z f T g c / c e H 7 Q K L 0 E 0 R 9 L P A j I 0 v F b o j F E G k q 0 w z o S q O F 2 B j T t O v H h x 0 f l k j Q C W D 7 T A 6 N B Q L / c 6 G V H A X E 8 t N h m 2 3 j f y L D Y D 0 z d e B O 2 4 2 X v u c D a l b G Q Y 4 k V O y w b Z m N h a w m T c 0 c E X o B r I + Q o Q M I o j G p P W D k Y F A q 7 F G F f N b x F H 6 m B f 1 7 3 / 4 + n F w 5 P 2 / T P + / Q P + / S P z + k f 3 5 E / / y Y / v m J + / N n 3 g K k D U B / + n j r L 8 P 4 S 7 L 9 3 H 6 h b Y q X D Y c w X D s b 1 V 8 2 e O H H 1 i e I F z + A L e y F Y 7 C Y Q L B e Q L D 0 Q b C 6 Q a y Y Q H K x A A Z 8 j X b y d k C K + q v n C c 2 7 D + c A M q A X E j t o T m g O 3 s 4 V P L 0 / n e R p f l a I a + r 3 X i d N U k E x T o i q 7 Y C o 4 u O r q K 5 y h d V O t r D q h a R V j f 3 F + x s p G q h J m t 4 B X 0 t W Q + C L n F Y S p y v Q O K K z o G o c Y X 8 B K 9 y y E t r 5 6 + 2 J t y b x z 1 9 A E 9 z a K l 5 W G p 2 g w 9 y V V Q u D z 3 2 k w j J R 4 M v C g K s r A P f 3 X 8 E Q 6 r y I 7 F 1 v X s 4 r H j 7 e T c u H m B C U z K S 9 w r H J Z M N 6 O j Y d y A x t 8 + D r d G C A 7 v L O I R S z H L 3 Y 3 U n 2 2 + w q u Y q W k r z e X S j Z 4 0 6 S O 7 1 V i q 9 t Z L t j V K Q b b w 8 e J h n s z I A T w c K Y n o A I / B x 7 z k X w 0 L E G z B C 6 r E Q P 6 b O 7 A X 0 W E v P X F f n J a G c 0 u 0 7 y 2 a Q 5 8 e v 4 k Y L l E S 9 Y I C w 5 y H Y r W a Z 0 Z w q Y q o c J X s p 6 A j x O X I w B u E u c Y D a X h y R O c o / C S a 5 B k j c N k l w 0 g y 8 w 3 c m Q 1 n A I O o e m Z N O 6 r l G V a 1 T l G l W 5 R l W u U Z W t U Z V f B L y R P A C Q N s k f T d s N i i 7 n P M o 5 j n Y Y Y X T j a M o f f t l 7 u L u 7 x l l 6 q 4 N i P g J o y z C D + C d Q P 9 G X s p v q S 9 l t e X o m o B 8 B 4 c v A P m p e u y O I x y A x X y L O M T i g h J K b N w y J S w R b K k i c E V K 8 J h L A 1 1 E w y z X E b g 2 x W 0 P s 7 g 7 E D q e y S 8 S i 4 f Q W P h S N h t 2 t A W l r Q N o t A 9 I C l V u Y C 3 j w S l 4 S f n J e U / K A N 1 9 N X y + y J f f l V W X p T 8 g 5 n g I B C D 5 H K f r X d 9 b r O + s v 8 c 4 6 W b T k l p 7 6 S 9 9 3 Z x W k Y + 6 7 F 6 7 3 Q C g M b b 7 S J g 6 B m R S o j S / x M F n Z 4 f c n O q P S 0 A 9 E F A e h C b W N h w l C H m 6 q x A l V U y j C Y Z E F T 1 n Q t O V K U k 9 r n e N G q k 4 m Q D N Q p j S 2 u q N Z b b Y u O p e 2 j Q p t A j I d 5 Y y L l k V P L j v K K V e J u d l Q p + H U b F k J z z k a 3 U x t d N X O U K k y V K G M S / r G e 5 Y C i Q u Y u u o + J A R 8 j A C E 9 A Y H 5 a f B o c o 4 N n i D 0 C B r T M g t Y 0 I C B c q W g A l Z Y l W i 1 p d 5 T j m c + G V e m 0 o i T c P w x V h S 8 R H U K C k B S W 7 + k Y x U 5 j g t N W e T 2 R b t L r 1 y 4 B 0 Q O e K y J Z E e O j y r X W 7 V u Q e U B / y L u H l P Q + X w m Y W W u l U i 9 8 0 3 t 7 / S C c E b E v h Z V F G y R b I L 8 q W 7 E i Y x k h q Y e I U X K I E r O 4 g g W y y l U b J r y J H m E Q H U u 6 F r 9 1 7 a H X O 8 D B e V 8 B W Q 0 w a Y B Q t x C Q 0 x U T j W l n W 6 3 L R v S j N p h t 9 O E a t U r + T e 5 7 9 g e 6 + n a / X G F u 3 G X Z 6 x 1 f J 2 j T B n b t / Q W t t Z q 7 O z v s e G 1 u D X v b W t d R u 2 1 g 2 b P W y y 4 7 + e d U P o H W t b Z 8 m 2 T l 5 1 F Q J q 3 o b C t d H F 7 D L O 3 u C q C y T Y G 4 t V V F 3 I A K I H f h M G U G 7 B k z S E a d S 8 g Z e K q E 6 c 9 7 y l Y Z N i g q C 6 R Z j 4 V g h P Z I U w v N U + J w O B 5 i T c l J h R 0 4 H g Q a W T x Y f V h n G T 1 0 M q 3 e X k 3 o / f C x Y B S 7 2 K P r R j Y j M 4 C 5 h h v v w L K s Z m w q j 5 R S + n d l r Z T D s L 2 U w 7 N 2 E z 7 d y + z Z R W d S j R Z t q m b K b + 4 H U 5 P R p 8 u B r M R n + U x R c a p L z 6 Y u G s M t S q V n i 4 n i 7 O 5 y Y T p Y n l + W A y f N m i e L K 4 z 3 h s D 3 V x P B 7 9 V l S f J i q v W F N W V 4 g 1 o U m Q 7 V K K 7 I Y N h u C + 8 u v u L v U 0 y P s 0 P g T Y e c O q w 7 P R x 9 E x M Q G A M j K c V 9 D V f 9 C v j d F B s d W s C W r + T j Z 1 l g S u h E 8 I n x d Q Z V T z i b a U b K d T s p 1 M C Z / f D V P S r 0 n Z S S d l J 0 B K j h 0 J y e 7 6 2 8 q s l J 0 n T W T d l f r W C h S B x 6 Q i o N 4 P H P 9 O r t x 8 t y l 2 t T s T g d W A x y l q w O N W a s D j h d S A x 1 A N 8 J / e D x U T R M c 1 R 6 A 8 u c n v x u o H J l 5 R + A e 5 z 5 H y 7 + J U i r p I w T b q a N 8 e q C i y L / R I / + W H / c F 5 K W y 7 I + z W c J 4 F j / H V q w W 8 1 7 S V X p C s d T g z s K p y O o 0 X 4 s 3 r w d P q u K R S E s X v C 4 F 7 U p / A 9 2 u n i 1 6 O X N w 0 i L k V J o w m 0 V W O a J 8 w 2 Z R i g z R h h l / M R V R T X Q f U u s 7 h i + L w o p R P R j q l 6 4 t X r 9 1 f P i / 4 e m s X R G B O u m r W p X h R P a p S 3 A E V L I 1 I J C Y G 8 / N e S F T I 5 5 n b m 0 + W C r 5 7 E 9 i z H p j H j M Q P n M 8 1 B h b D + R Y W v 6 L o B Y r T L J B u x b r + F J W D i 2 n 5 c a A u l 1 r X D y B i H c 3 c s 5 X L n Q b E 8 8 R w T W Y O U g M 1 M V V w Q q j f P N 2 C J Y Z S M v a U l j H 4 8 c B V N M D J H 4 s b 0 5 o K o S r f 6 C W i J r r m f U 8 I S f 5 / Y K F O v j T S j 5 Z x c Z c l m 1 u X k Y Z S h J X C g E e s 5 G a C p 7 j Y K W x r d I 6 U Y 0 w q j u Y o 0 E k b 5 D / e 3 3 v n d / u + h X j w t Y P r 6 / r E i R W L L j r f H C g D 8 / 7 b 6 m 3 5 + 3 x D g d m o D d P 2 Y / d 6 m 6 n u Q 1 z y 0 V 0 3 7 E N 0 d 7 D 7 X W r T f q 8 3 r e S v F e z a F W + 2 3 n q z r X K z L V 3 y r v d t Z N / K / 0 3 f u 0 / 1 3 h X 8 e 0 e 3 b u 8 v e E 5 S i u f t n J P r 7 X v z 2 z d 5 8 + 5 I V K I G K S r q B + Y e + g v 1 0 X 2 p 2 M T V Q Q o x / m e B 6 z P o O l v m / V n m t / E F W g j Z l + U 3 C o H 7 v J s Y e 0 O z o H g P Z B A K X w B l V W S D d L V E J i x Q k c 0 p C 1 P f d z F P d j r s 9 V p + n b R b K p M W r 2 4 X L p P m 4 D t S 6 q T F y 6 G x l d S 4 O m n t q 5 2 1 r 7 C 2 8 j p p o e R e / v L 9 d e q k c Q U a 4 5 X + U u q k + W X F 1 m X S e E n V v 7 U y a f G K e F l l 0 s y 5 B T e v O c a I n 0 m B X 6 u M y q 1 s l L v i r V K t 1 m B z S r d b 9 g V I i p 0 I o z M W x l 8 H 2 R B e t C 5 R A 8 3 7 d I 4 C m o D 1 x l G s c I P y o r 7 P i 3 r Q M 7 3 5 4 z U S U Y e 3 r v b B o 4 m Q p j u d g B o Q y r W E + + q 6 o 3 W G k R 5 d X f / 5 u P n z S f O n O l 3 c E 8 X + 3 W / + 9 g w N S C M U 4 G Y + i H G 3 i R f A v V E z 0 m c m 5 z N / q u 0 E T j U i y D z v U N v N P t R 2 I o d a 4 u n F H I H L K N + 7 m 2 Q g B m t E k b D r X e U I e v P q 6 f O B y c O 5 d g G t w 1 O F v v H q Q k b 4 S Y f m + X B 6 K h a t k l n W x u N Y n o 2 F 8 p n 6 T I 6 g J D n 5 h e k c p i 4 + A 4 1 w w w x x s / g a Z a J 1 4 B v L A A T m K J 6 L Q O y 4 O L + A 2 p m T p z Z x W f v m C s O D u 0 m N U Y i d D j W v g 7 f 7 i y G o V g + 4 3 G X X a y m A S / 6 A B N O 0 M k t k h 5 M M a t V i n B G A k x H 1 w D B r x P Z + 5 t b v + V t f M x 6 b 6 D M Y l Q n h W J i 0 X K A X j M p M h Z H u c k 1 v C U b a Y V G k T W B f 8 3 d q E F I I z l m g 4 F I d j K T W 1 w 0 9 0 t m Y N 9 7 J B 4 E Y j j 9 n i J G Z D W y f p m G c c S y R F 6 i J D m W Q H B q 9 n s S I 3 E o k g p k J m j O P + x a v t L s O 4 o Y c v H 9 a g L L 0 u j w 4 W 0 R t D J E 3 2 9 9 0 C s l q g g J t S n R c O 4 m 4 W M f t / 0 S p o v i 8 v L B I 0 J e Q L O q v m 5 V 3 m Y H P l A H + U K O o T J K o 7 6 f l 8 L f j 6 t M q z P C l W Z p f h J 2 + d K R G L p o A X / J m 5 u t d I M 0 u p 7 r v D 0 d y e Y a T o 1 J Z 8 f v D / 6 6 m x Z v y Y j i S M 4 Y z y u w P J + I A U f n X n 1 a z O d n G 9 s w 8 P i y n H 0 e i P 7 E X h U Q h m 8 B 4 j q y 6 y Z 1 I 2 e R W e V o 0 O / a W w e N L v Z 5 K 9 D 7 d W A b q p d U i 5 w n 6 M 7 E y k X P o Z m q A 3 1 o 6 V X C 5 h v b 2 X 0 D j o 8 z 7 t b 5 3 u / p e I 7 r C o f O L q Y J L Q 3 8 j v c E i m s N S s E t I v S 4 W Y 1 1 f 8 E W u k T w l 9 v W b 1 4 4 v X G m s t 3 h 1 N D g X 0 9 H y z F 6 i j l w T b T M o + F T 2 a 4 1 A 0 b v q A G F b T z S q E v g E J F H Z X 5 Z S D j 6 b o r + k g C t w J g E S 0 E R R m p G p F A l 4 l D f Q b 9 B e I Y 2 u y f L Q T i a 2 J n c d 6 B p Z 1 H U T r w r w l z f e s O 9 Y y o w W r v 5 e u q / / r q W M 4 H 3 9 X t q Y S I C U B N g e / v L 2 2 1 5 f 6 x R t 3 8 1 M r E M l h n A n N + g d S j / J g V b g L J 4 T z m V P d O 6 + H R Z f f / 7 9 T 2 + f 7 S W X Z B f P f h Q 9 + L X C z Z 0 A b I h I O H z x E r a B + o T / V a B Z + A 8 d H Q M 8 o P r 1 W l B V 6 E P F 0 L t c o f h I x Y T I Y 0 B B Q m k E v p Z 7 U H M j R p + Q l Z n m l P B U W y 7 D z B G s U R 9 L d u 1 n s z Y c 2 B D l q r B o H d n V Y 3 R X S s W N 6 s W u w s u w Y G i + n G u 1 j h S 2 8 + K j 6 P 9 y K o M k j 6 p z 0 e n R f P R x N L 9 S N C 8 s 1 V q W / O P O j F r j m K l c Z b / s F W 9 e F 0 e r O 1 h 6 2 a Y n k 4 z I F H r U c a + m I q + s + i g E r X Q j V y f m 0 V l 1 O S u 3 P l x O T o f j 6 h N u d T I e C i H 0 Q b D Y p + K R f G d a X s 2 4 Z n U D 6 e 6 R 6 2 9 S G 9 0 V Y u i U K c Q i / O 3 f X N P t q 4 7 c p F L U a p b t f O E G X K g P a N 4 o / k t W p n U c G N I n M / w d q G 9 f 3 / D x p o 1 y 4 P + e q C H A + D F K X w B t A t o D a E n p E v B j W L M A L R L 0 D P B G U O s A b U M 6 C C S E 0 U h S 6 A 2 0 J 7 Q V 0 C K s u 4 D G c U 0 G v B D W a 6 K N g 5 T H d Z 4 Q b w X a p e t D 1 G y n D Z D V l e g 9 k 8 M S l B 5 F b Y z E m e q A m D N K 3 0 K R m Y z 6 B d s 1 2 p j X R a 2 Z e b 8 a L Q 2 F Y 2 q r J c b W 8 G u c W u c 1 w i o e C l z F G h 9 u E l Y A Y X t f H 0 R P a f U w 2 q z R F m F T o z z C n 2 O 6 J J j w r 4 s D c 4 b / p M 9 w F t l m 7 m E q Y d B K h U L s A O j N c i + D f D 9 6 4 f R j S F K p Y O t r 5 t F J 8 e 4 r T M z 7 4 h / f F Q / u 9 3 Z l 5 O q k 6 P R 2 v 5 Z a y 9 n o V A k w o H 2 U 4 1 l Z d H 6 + k P w j W 4 L n r S / i 2 Z H 7 a V V W a O G w J n 6 G k U G s N L s q z r L / P L n w n G z O P J l H a h Y j 6 F l r R 0 C f R R Z R t K c T L + v z 6 b S a o r s W 6 U T 5 d T Q / 0 0 8 3 q J H p m 7 M F I B S m 5 z Y B m C 5 E 0 7 F 2 L I Y V J b k I T Z M K s b t U X K g I M d N Q f V K / b g w 2 u Z u x M I 4 W j Z I n g g S o a M o 0 k L Z D Y W v V 3 L c G 1 y K Y K 3 S i e 4 9 D L v S a x B j g N R 3 v G l g t u P a R 5 j c O h + 3 Q a F j N Y Z + d P 1 t A 7 X n o a s P C n Y N K W q 8 X 0 0 q m v J c X K 5 H 8 4 f 8 f U E s B A i 0 A F A A C A A g A W I l r W o X x p k y m A A A A 9 w A A A B I A A A A A A A A A A A A A A A A A A A A A A E N v b m Z p Z y 9 Q Y W N r Y W d l L n h t b F B L A Q I t A B Q A A g A I A F i J a 1 o P y u m r p A A A A O k A A A A T A A A A A A A A A A A A A A A A A P I A A A B b Q 2 9 u d G V u d F 9 U e X B l c 1 0 u e G 1 s U E s B A i 0 A F A A C A A g A W I l r W u R 3 i t M h W Q A A g T 0 D A B M A A A A A A A A A A A A A A A A A 4 w E A A E Z v c m 1 1 b G F z L 1 N l Y 3 R p b 2 4 x L m 1 Q S w U G A A A A A A M A A w D C A A A A U V s A A A A A R Q 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T 5 P c m d h b m l 6 Y X R p b 2 5 h b D w v V 2 9 y a 2 J v b 2 t H c m 9 1 c F R 5 c G U + P C 9 Q Z X J t a X N z a W 9 u T G l z d D 7 6 Y Q Q A A A A A A N h h B 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0 Y W J s Z X N f b 3 J k Z X J p b m c 8 L 0 l 0 Z W 1 Q Y X R o P j w v S X R l b U x v Y 2 F 0 a W 9 u P j x T d G F i b G V F b n R y a W V z P j x F b n R y e S B U e X B l P S J J c 1 B y a X Z h d G U i I F Z h b H V l P S J s M C I g L z 4 8 R W 5 0 c n k g V H l w Z T 0 i U X V l c n l J R C I g V m F s d W U 9 I n M w Y W Y 4 Z m M 3 M S 0 2 Y m E 3 L T Q z Y j Y t O T B l Y y 0 1 N 2 U 2 O D c 0 Y W R k Z T Q 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s d W 1 u V H l w Z X M i I F Z h b H V l P S J z Q m d Z R C I g L z 4 8 R W 5 0 c n k g V H l w Z T 0 i R m l s b G V k Q 2 9 t c G x l d G V S Z X N 1 b H R U b 1 d v c m t z a G V l d C I g V m F s d W U 9 I m w x I i A v P j x F b n R y e S B U e X B l P S J G a W x s T G F z d F V w Z G F 0 Z W Q i I F Z h b H V l P S J k M j A y N S 0 w M y 0 x M F Q x N D o z N D o x N i 4 2 O T g w M D Y 4 W i I g L z 4 8 R W 5 0 c n k g V H l w Z T 0 i R m l s b F R v R G F 0 Y U 1 v Z G V s R W 5 h Y m x l Z C I g V m F s d W U 9 I m w w I i A v P j x F b n R y e S B U e X B l P S J G a W x s T 2 J q Z W N 0 V H l w Z S I g V m F s d W U 9 I n N D b 2 5 u Z W N 0 a W 9 u T 2 5 s e S I g L z 4 8 R W 5 0 c n k g V H l w Z T 0 i R m l s b E V y c m 9 y Q 2 9 1 b n Q i I F Z h b H V l P S J s M C I g L z 4 8 R W 5 0 c n k g V H l w Z T 0 i R m l s b E V y c m 9 y Q 2 9 k Z S I g V m F s d W U 9 I n N V b m t u b 3 d u I i A v P j x F b n R y e S B U e X B l P S J G a W x s Q 2 9 1 b n Q i I F Z h b H V l P S J s N j E i I C 8 + P E V u d H J 5 I F R 5 c G U 9 I k Z p b G x D b 2 x 1 b W 5 O Y W 1 l c y I g V m F s d W U 9 I n N b J n F 1 b 3 Q 7 V m F y a W F i b G V f d H l w Z S Z x d W 9 0 O y w m c X V v d D t W Y X J p Y W J s Z V 9 u Y W 1 l J n F 1 b 3 Q 7 L C Z x d W 9 0 O 0 9 y Z G V y J n F 1 b 3 Q 7 X S I g L z 4 8 R W 5 0 c n k g V H l w Z T 0 i Q W R k Z W R U b 0 R h d G F N b 2 R l b C I g V m F s d W U 9 I m w w 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0 Y W J s Z X N f b 3 J k Z X J p b m c v Q X V 0 b 1 J l b W 9 2 Z W R D b 2 x 1 b W 5 z M S 5 7 V m F y a W F i b G V f d H l w Z S w w f S Z x d W 9 0 O y w m c X V v d D t T Z W N 0 a W 9 u M S 9 0 Y W J s Z X N f b 3 J k Z X J p b m c v Q X V 0 b 1 J l b W 9 2 Z W R D b 2 x 1 b W 5 z M S 5 7 V m F y a W F i b G V f b m F t Z S w x f S Z x d W 9 0 O y w m c X V v d D t T Z W N 0 a W 9 u M S 9 0 Y W J s Z X N f b 3 J k Z X J p b m c v Q X V 0 b 1 J l b W 9 2 Z W R D b 2 x 1 b W 5 z M S 5 7 T 3 J k Z X I s M n 0 m c X V v d D t d L C Z x d W 9 0 O 0 N v b H V t b k N v d W 5 0 J n F 1 b 3 Q 7 O j M s J n F 1 b 3 Q 7 S 2 V 5 Q 2 9 s d W 1 u T m F t Z X M m c X V v d D s 6 W 1 0 s J n F 1 b 3 Q 7 Q 2 9 s d W 1 u S W R l b n R p d G l l c y Z x d W 9 0 O z p b J n F 1 b 3 Q 7 U 2 V j d G l v b j E v d G F i b G V z X 2 9 y Z G V y a W 5 n L 0 F 1 d G 9 S Z W 1 v d m V k Q 2 9 s d W 1 u c z E u e 1 Z h c m l h Y m x l X 3 R 5 c G U s M H 0 m c X V v d D s s J n F 1 b 3 Q 7 U 2 V j d G l v b j E v d G F i b G V z X 2 9 y Z G V y a W 5 n L 0 F 1 d G 9 S Z W 1 v d m V k Q 2 9 s d W 1 u c z E u e 1 Z h c m l h Y m x l X 2 5 h b W U s M X 0 m c X V v d D s s J n F 1 b 3 Q 7 U 2 V j d G l v b j E v d G F i b G V z X 2 9 y Z G V y a W 5 n L 0 F 1 d G 9 S Z W 1 v d m V k Q 2 9 s d W 1 u c z E u e 0 9 y Z G V y L D J 9 J n F 1 b 3 Q 7 X S w m c X V v d D t S Z W x h d G l v b n N o a X B J b m Z v J n F 1 b 3 Q 7 O l t d f S I g L z 4 8 L 1 N 0 Y W J s Z U V u d H J p Z X M + P C 9 J d G V t P j x J d G V t P j x J d G V t T G 9 j Y X R p b 2 4 + P E l 0 Z W 1 U e X B l P k Z v c m 1 1 b G E 8 L 0 l 0 Z W 1 U e X B l P j x J d G V t U G F 0 a D 5 T Z W N 0 a W 9 u M S 9 0 Y W J s Z X N f b 3 J k Z X J p b m c v b G 9 j P C 9 J d G V t U G F 0 a D 4 8 L 0 l 0 Z W 1 M b 2 N h d G l v b j 4 8 U 3 R h Y m x l R W 5 0 c m l l c y A v P j w v S X R l b T 4 8 S X R l b T 4 8 S X R l b U x v Y 2 F 0 a W 9 u P j x J d G V t V H l w Z T 5 G b 3 J t d W x h P C 9 J d G V t V H l w Z T 4 8 S X R l b V B h d G g + U 2 V j d G l v b j E v d G F i b G V z X 2 9 y Z G V y a W 5 n L 1 N v d X J j Z T w v S X R l b V B h d G g + P C 9 J d G V t T G 9 j Y X R p b 2 4 + P F N 0 Y W J s Z U V u d H J p Z X M g L z 4 8 L 0 l 0 Z W 0 + P E l 0 Z W 0 + P E l 0 Z W 1 M b 2 N h d G l v b j 4 8 S X R l b V R 5 c G U + R m 9 y b X V s Y T w v S X R l b V R 5 c G U + P E l 0 Z W 1 Q Y X R o P l N l Y 3 R p b 2 4 x L 1 R h Y m x l X z F f U 2 V j d G 9 y X 1 N 1 b W 1 h c n k 8 L 0 l 0 Z W 1 Q Y X R o P j w v S X R l b U x v Y 2 F 0 a W 9 u P j x T d G F i b G V F b n R y a W V z P j x F b n R y e S B U e X B l P S J J c 1 B y a X Z h d G U i I F Z h b H V l P S J s M C I g L z 4 8 R W 5 0 c n k g V H l w Z T 0 i U X V l c n l J R C I g V m F s d W U 9 I n M 2 N G Q y O T U 2 Z C 1 i Z D N j L T Q 2 N D E t O D g y M y 0 x O T l j M G M z M z Y 2 Z T Y 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h Y m x l X z F f U 2 V j d G 9 y X 1 N 1 b W 1 h c n k i I C 8 + P E V u d H J 5 I F R 5 c G U 9 I k Z p b G x l Z E N v b X B s Z X R l U m V z d W x 0 V G 9 X b 3 J r c 2 h l Z X Q i I F Z h b H V l P S J s M S I g L z 4 8 R W 5 0 c n k g V H l w Z T 0 i R m l s b E x h c 3 R V c G R h d G V k I i B W Y W x 1 Z T 0 i Z D I w M j U t M D M t M T B U M T Q 6 N T k 6 N D I u M z g 2 M T U 2 O V o i I C 8 + P E V u d H J 5 I F R 5 c G U 9 I k Z p b G x F c n J v c k N v d W 5 0 I i B W Y W x 1 Z T 0 i b D A i I C 8 + P E V u d H J 5 I F R 5 c G U 9 I k Z p b G x D b 2 x 1 b W 5 U e X B l c y I g V m F s d W U 9 I n N C Z 0 1 B Q U F B Q U F B Q U F B Q U E 9 I i A v P j x F b n R y e S B U e X B l P S J G a W x s R X J y b 3 J D b 2 R l I i B W Y W x 1 Z T 0 i c 1 V u a 2 5 v d 2 4 i I C 8 + P E V u d H J 5 I F R 5 c G U 9 I k Z p b G x D b 2 x 1 b W 5 O Y W 1 l c y I g V m F s d W U 9 I n N b J n F 1 b 3 Q 7 T W V h c 3 V y Z S Z x d W 9 0 O y w m c X V v d D t Z Z W F y J n F 1 b 3 Q 7 L C Z x d W 9 0 O 1 J l a W 5 2 Z X N 0 b W V u d C A o J S k m c X V v d D s s J n F 1 b 3 Q 7 T m V 3 I H N 1 c H B s e S A o U 2 9 j a W F s K S A o J S k m c X V v d D s s J n F 1 b 3 Q 7 T m V 3 I H N 1 c H B s e S A o T m 9 u L V N v Y 2 l h b C k g K C U p J n F 1 b 3 Q 7 L C Z x d W 9 0 O 0 d l Y X J p b m c g K C U p J n F 1 b 3 Q 7 L C Z x d W 9 0 O 0 V C S V R E Q S B N U k k g S W 5 0 Z X J l c 3 Q g Q 2 9 2 Z X I g K C U p J n F 1 b 3 Q 7 L C Z x d W 9 0 O 0 h l Y W R s a W 5 l I F N v Y 2 l h b C B I b 3 V z a W 5 n I E N Q V S A o w q M p J n F 1 b 3 Q 7 L C Z x d W 9 0 O 0 9 w Z X J h d G l u Z y B N Y X J n a W 4 g K F N v Y 2 l h b C k g K C U p J n F 1 b 3 Q 7 L C Z x d W 9 0 O 0 9 w Z X J h d G l u Z y B N Y X J n a W 4 g K E 9 2 Z X J h b G w p I C g l K S Z x d W 9 0 O y w m c X V v d D t S Z X R 1 c m 4 g b 2 4 g Q 2 F w a X R h b C B F b X B s b 3 l l Z C A o U k 9 D R S k g K C U p J n F 1 b 3 Q 7 X S I g L z 4 8 R W 5 0 c n k g V H l w Z T 0 i R m l s b E N v d W 5 0 I i B W Y W x 1 Z T 0 i b D E y I i A v P j x F b n R y e S B U e X B l P S J G a W x s U 3 R h d H V z I i B W Y W x 1 Z T 0 i c 0 N v b X B s Z X R l I i A v P j x F b n R y e S B U e X B l P S J B Z G R l Z F R v R G F 0 Y U 1 v Z G V s I i B W Y W x 1 Z T 0 i b D A i I C 8 + P E V u d H J 5 I F R 5 c G U 9 I l J l b G F 0 a W 9 u c 2 h p c E l u Z m 9 D b 2 5 0 Y W l u Z X I i I F Z h b H V l P S J z e y Z x d W 9 0 O 2 N v b H V t b k N v d W 5 0 J n F 1 b 3 Q 7 O j E x L C Z x d W 9 0 O 2 t l e U N v b H V t b k 5 h b W V z J n F 1 b 3 Q 7 O l t d L C Z x d W 9 0 O 3 F 1 Z X J 5 U m V s Y X R p b 2 5 z a G l w c y Z x d W 9 0 O z p b X S w m c X V v d D t j b 2 x 1 b W 5 J Z G V u d G l 0 a W V z J n F 1 b 3 Q 7 O l s m c X V v d D t T Z W N 0 a W 9 u M S 9 U Y W J s Z V 8 x X 1 N l Y 3 R v c l 9 T d W 1 t Y X J 5 L 0 F 1 d G 9 S Z W 1 v d m V k Q 2 9 s d W 1 u c z E u e 0 1 l Y X N 1 c m U s M H 0 m c X V v d D s s J n F 1 b 3 Q 7 U 2 V j d G l v b j E v V G F i b G V f M V 9 T Z W N 0 b 3 J f U 3 V t b W F y e S 9 B d X R v U m V t b 3 Z l Z E N v b H V t b n M x L n t Z Z W F y L D F 9 J n F 1 b 3 Q 7 L C Z x d W 9 0 O 1 N l Y 3 R p b 2 4 x L 1 R h Y m x l X z F f U 2 V j d G 9 y X 1 N 1 b W 1 h c n k v Q X V 0 b 1 J l b W 9 2 Z W R D b 2 x 1 b W 5 z M S 5 7 U m V p b n Z l c 3 R t Z W 5 0 I C g l K S w y f S Z x d W 9 0 O y w m c X V v d D t T Z W N 0 a W 9 u M S 9 U Y W J s Z V 8 x X 1 N l Y 3 R v c l 9 T d W 1 t Y X J 5 L 0 F 1 d G 9 S Z W 1 v d m V k Q 2 9 s d W 1 u c z E u e 0 5 l d y B z d X B w b H k g K F N v Y 2 l h b C k g K C U p L D N 9 J n F 1 b 3 Q 7 L C Z x d W 9 0 O 1 N l Y 3 R p b 2 4 x L 1 R h Y m x l X z F f U 2 V j d G 9 y X 1 N 1 b W 1 h c n k v Q X V 0 b 1 J l b W 9 2 Z W R D b 2 x 1 b W 5 z M S 5 7 T m V 3 I H N 1 c H B s e S A o T m 9 u L V N v Y 2 l h b C k g K C U p L D R 9 J n F 1 b 3 Q 7 L C Z x d W 9 0 O 1 N l Y 3 R p b 2 4 x L 1 R h Y m x l X z F f U 2 V j d G 9 y X 1 N 1 b W 1 h c n k v Q X V 0 b 1 J l b W 9 2 Z W R D b 2 x 1 b W 5 z M S 5 7 R 2 V h c m l u Z y A o J S k s N X 0 m c X V v d D s s J n F 1 b 3 Q 7 U 2 V j d G l v b j E v V G F i b G V f M V 9 T Z W N 0 b 3 J f U 3 V t b W F y e S 9 B d X R v U m V t b 3 Z l Z E N v b H V t b n M x L n t F Q k l U R E E g T V J J I E l u d G V y Z X N 0 I E N v d m V y I C g l K S w 2 f S Z x d W 9 0 O y w m c X V v d D t T Z W N 0 a W 9 u M S 9 U Y W J s Z V 8 x X 1 N l Y 3 R v c l 9 T d W 1 t Y X J 5 L 0 F 1 d G 9 S Z W 1 v d m V k Q 2 9 s d W 1 u c z E u e 0 h l Y W R s a W 5 l I F N v Y 2 l h b C B I b 3 V z a W 5 n I E N Q V S A o w q M p L D d 9 J n F 1 b 3 Q 7 L C Z x d W 9 0 O 1 N l Y 3 R p b 2 4 x L 1 R h Y m x l X z F f U 2 V j d G 9 y X 1 N 1 b W 1 h c n k v Q X V 0 b 1 J l b W 9 2 Z W R D b 2 x 1 b W 5 z M S 5 7 T 3 B l c m F 0 a W 5 n I E 1 h c m d p b i A o U 2 9 j a W F s K S A o J S k s O H 0 m c X V v d D s s J n F 1 b 3 Q 7 U 2 V j d G l v b j E v V G F i b G V f M V 9 T Z W N 0 b 3 J f U 3 V t b W F y e S 9 B d X R v U m V t b 3 Z l Z E N v b H V t b n M x L n t P c G V y Y X R p b m c g T W F y Z 2 l u I C h P d m V y Y W x s K S A o J S k s O X 0 m c X V v d D s s J n F 1 b 3 Q 7 U 2 V j d G l v b j E v V G F i b G V f M V 9 T Z W N 0 b 3 J f U 3 V t b W F y e S 9 B d X R v U m V t b 3 Z l Z E N v b H V t b n M x L n t S Z X R 1 c m 4 g b 2 4 g Q 2 F w a X R h b C B F b X B s b 3 l l Z C A o U k 9 D R S k g K C U p L D E w f S Z x d W 9 0 O 1 0 s J n F 1 b 3 Q 7 Q 2 9 s d W 1 u Q 2 9 1 b n Q m c X V v d D s 6 M T E s J n F 1 b 3 Q 7 S 2 V 5 Q 2 9 s d W 1 u T m F t Z X M m c X V v d D s 6 W 1 0 s J n F 1 b 3 Q 7 Q 2 9 s d W 1 u S W R l b n R p d G l l c y Z x d W 9 0 O z p b J n F 1 b 3 Q 7 U 2 V j d G l v b j E v V G F i b G V f M V 9 T Z W N 0 b 3 J f U 3 V t b W F y e S 9 B d X R v U m V t b 3 Z l Z E N v b H V t b n M x L n t N Z W F z d X J l L D B 9 J n F 1 b 3 Q 7 L C Z x d W 9 0 O 1 N l Y 3 R p b 2 4 x L 1 R h Y m x l X z F f U 2 V j d G 9 y X 1 N 1 b W 1 h c n k v Q X V 0 b 1 J l b W 9 2 Z W R D b 2 x 1 b W 5 z M S 5 7 W W V h c i w x f S Z x d W 9 0 O y w m c X V v d D t T Z W N 0 a W 9 u M S 9 U Y W J s Z V 8 x X 1 N l Y 3 R v c l 9 T d W 1 t Y X J 5 L 0 F 1 d G 9 S Z W 1 v d m V k Q 2 9 s d W 1 u c z E u e 1 J l a W 5 2 Z X N 0 b W V u d C A o J S k s M n 0 m c X V v d D s s J n F 1 b 3 Q 7 U 2 V j d G l v b j E v V G F i b G V f M V 9 T Z W N 0 b 3 J f U 3 V t b W F y e S 9 B d X R v U m V t b 3 Z l Z E N v b H V t b n M x L n t O Z X c g c 3 V w c G x 5 I C h T b 2 N p Y W w p I C g l K S w z f S Z x d W 9 0 O y w m c X V v d D t T Z W N 0 a W 9 u M S 9 U Y W J s Z V 8 x X 1 N l Y 3 R v c l 9 T d W 1 t Y X J 5 L 0 F 1 d G 9 S Z W 1 v d m V k Q 2 9 s d W 1 u c z E u e 0 5 l d y B z d X B w b H k g K E 5 v b i 1 T b 2 N p Y W w p I C g l K S w 0 f S Z x d W 9 0 O y w m c X V v d D t T Z W N 0 a W 9 u M S 9 U Y W J s Z V 8 x X 1 N l Y 3 R v c l 9 T d W 1 t Y X J 5 L 0 F 1 d G 9 S Z W 1 v d m V k Q 2 9 s d W 1 u c z E u e 0 d l Y X J p b m c g K C U p L D V 9 J n F 1 b 3 Q 7 L C Z x d W 9 0 O 1 N l Y 3 R p b 2 4 x L 1 R h Y m x l X z F f U 2 V j d G 9 y X 1 N 1 b W 1 h c n k v Q X V 0 b 1 J l b W 9 2 Z W R D b 2 x 1 b W 5 z M S 5 7 R U J J V E R B I E 1 S S S B J b n R l c m V z d C B D b 3 Z l c i A o J S k s N n 0 m c X V v d D s s J n F 1 b 3 Q 7 U 2 V j d G l v b j E v V G F i b G V f M V 9 T Z W N 0 b 3 J f U 3 V t b W F y e S 9 B d X R v U m V t b 3 Z l Z E N v b H V t b n M x L n t I Z W F k b G l u Z S B T b 2 N p Y W w g S G 9 1 c 2 l u Z y B D U F U g K M K j K S w 3 f S Z x d W 9 0 O y w m c X V v d D t T Z W N 0 a W 9 u M S 9 U Y W J s Z V 8 x X 1 N l Y 3 R v c l 9 T d W 1 t Y X J 5 L 0 F 1 d G 9 S Z W 1 v d m V k Q 2 9 s d W 1 u c z E u e 0 9 w Z X J h d G l u Z y B N Y X J n a W 4 g K F N v Y 2 l h b C k g K C U p L D h 9 J n F 1 b 3 Q 7 L C Z x d W 9 0 O 1 N l Y 3 R p b 2 4 x L 1 R h Y m x l X z F f U 2 V j d G 9 y X 1 N 1 b W 1 h c n k v Q X V 0 b 1 J l b W 9 2 Z W R D b 2 x 1 b W 5 z M S 5 7 T 3 B l c m F 0 a W 5 n I E 1 h c m d p b i A o T 3 Z l c m F s b C k g K C U p L D l 9 J n F 1 b 3 Q 7 L C Z x d W 9 0 O 1 N l Y 3 R p b 2 4 x L 1 R h Y m x l X z F f U 2 V j d G 9 y X 1 N 1 b W 1 h c n k v Q X V 0 b 1 J l b W 9 2 Z W R D b 2 x 1 b W 5 z M S 5 7 U m V 0 d X J u I G 9 u I E N h c G l 0 Y W w g R W 1 w b G 9 5 Z W Q g K F J P Q 0 U p I C g l K S w x M H 0 m c X V v d D t d L C Z x d W 9 0 O 1 J l b G F 0 a W 9 u c 2 h p c E l u Z m 8 m c X V v d D s 6 W 1 1 9 I i A v P j w v U 3 R h Y m x l R W 5 0 c m l l c z 4 8 L 0 l 0 Z W 0 + P E l 0 Z W 0 + P E l 0 Z W 1 M b 2 N h d G l v b j 4 8 S X R l b V R 5 c G U + R m 9 y b X V s Y T w v S X R l b V R 5 c G U + P E l 0 Z W 1 Q Y X R o P l N l Y 3 R p b 2 4 x L 1 R h Y m x l X z F f U 2 V j d G 9 y X 1 N 1 b W 1 h c n k v b G 9 j P C 9 J d G V t U G F 0 a D 4 8 L 0 l 0 Z W 1 M b 2 N h d G l v b j 4 8 U 3 R h Y m x l R W 5 0 c m l l c y A v P j w v S X R l b T 4 8 S X R l b T 4 8 S X R l b U x v Y 2 F 0 a W 9 u P j x J d G V t V H l w Z T 5 G b 3 J t d W x h P C 9 J d G V t V H l w Z T 4 8 S X R l b V B h d G g + U 2 V j d G l v b j E v V G F i b G V f M V 9 T Z W N 0 b 3 J f U 3 V t b W F y e S 9 T b 3 V y Y 2 U 8 L 0 l 0 Z W 1 Q Y X R o P j w v S X R l b U x v Y 2 F 0 a W 9 u P j x T d G F i b G V F b n R y a W V z I C 8 + P C 9 J d G V t P j x J d G V t P j x J d G V t T G 9 j Y X R p b 2 4 + P E l 0 Z W 1 U e X B l P k Z v c m 1 1 b G E 8 L 0 l 0 Z W 1 U e X B l P j x J d G V t U G F 0 a D 5 T Z W N 0 a W 9 u M S 9 U Y W J s Z V 8 x X 1 N l Y 3 R v c l 9 T d W 1 t Y X J 5 L 1 N o Z W V 0 P C 9 J d G V t U G F 0 a D 4 8 L 0 l 0 Z W 1 M b 2 N h d G l v b j 4 8 U 3 R h Y m x l R W 5 0 c m l l c y A v P j w v S X R l b T 4 8 S X R l b T 4 8 S X R l b U x v Y 2 F 0 a W 9 u P j x J d G V t V H l w Z T 5 G b 3 J t d W x h P C 9 J d G V t V H l w Z T 4 8 S X R l b V B h d G g + U 2 V j d G l v b j E v V G F i b G V f M V 9 T Z W N 0 b 3 J f U 3 V t b W F y e S 9 Q c m 9 t b 3 R l Z C U y M E h l Y W R l c n M 8 L 0 l 0 Z W 1 Q Y X R o P j w v S X R l b U x v Y 2 F 0 a W 9 u P j x T d G F i b G V F b n R y a W V z I C 8 + P C 9 J d G V t P j x J d G V t P j x J d G V t T G 9 j Y X R p b 2 4 + P E l 0 Z W 1 U e X B l P k Z v c m 1 1 b G E 8 L 0 l 0 Z W 1 U e X B l P j x J d G V t U G F 0 a D 5 T Z W N 0 a W 9 u M S 9 U Y W J s Z V 8 x X 1 N l Y 3 R v c l 9 T d W 1 t Y X J 5 L 1 J l b W 9 2 Z W Q l M j B P d G h l c i U y M E N v b H V t b n M 8 L 0 l 0 Z W 1 Q Y X R o P j w v S X R l b U x v Y 2 F 0 a W 9 u P j x T d G F i b G V F b n R y a W V z I C 8 + P C 9 J d G V t P j x J d G V t P j x J d G V t T G 9 j Y X R p b 2 4 + P E l 0 Z W 1 U e X B l P k Z v c m 1 1 b G E 8 L 0 l 0 Z W 1 U e X B l P j x J d G V t U G F 0 a D 5 T Z W N 0 a W 9 u M S 9 U Y W J s Z V 8 x X 1 N l Y 3 R v c l 9 T d W 1 t Y X J 5 L 1 V u c G l 2 b 3 R l Z C U y M E N v b H V t b n M 8 L 0 l 0 Z W 1 Q Y X R o P j w v S X R l b U x v Y 2 F 0 a W 9 u P j x T d G F i b G V F b n R y a W V z I C 8 + P C 9 J d G V t P j x J d G V t P j x J d G V t T G 9 j Y X R p b 2 4 + P E l 0 Z W 1 U e X B l P k Z v c m 1 1 b G E 8 L 0 l 0 Z W 1 U e X B l P j x J d G V t U G F 0 a D 5 T Z W N 0 a W 9 u M S 9 U Y W J s Z V 8 x X 1 N l Y 3 R v c l 9 T d W 1 t Y X J 5 L 1 Z G T V 9 t Z X R y a W N z X 3 R t M T w v S X R l b V B h d G g + P C 9 J d G V t T G 9 j Y X R p b 2 4 + P F N 0 Y W J s Z U V u d H J p Z X M g L z 4 8 L 0 l 0 Z W 0 + P E l 0 Z W 0 + P E l 0 Z W 1 M b 2 N h d G l v b j 4 8 S X R l b V R 5 c G U + R m 9 y b X V s Y T w v S X R l b V R 5 c G U + P E l 0 Z W 1 Q Y X R o P l N l Y 3 R p b 2 4 x L 1 R h Y m x l X z F f U 2 V j d G 9 y X 1 N 1 b W 1 h c n k v U H J v b W 9 0 Z W Q l M j B I Z W F k Z X J z M T w v S X R l b V B h d G g + P C 9 J d G V t T G 9 j Y X R p b 2 4 + P F N 0 Y W J s Z U V u d H J p Z X M g L z 4 8 L 0 l 0 Z W 0 + P E l 0 Z W 0 + P E l 0 Z W 1 M b 2 N h d G l v b j 4 8 S X R l b V R 5 c G U + R m 9 y b X V s Y T w v S X R l b V R 5 c G U + P E l 0 Z W 1 Q Y X R o P l N l Y 3 R p b 2 4 x L 1 R h Y m x l X z F f U 2 V j d G 9 y X 1 N 1 b W 1 h c n k v V k Z N X 2 1 l d H J p Y 3 N f d G 0 y P C 9 J d G V t U G F 0 a D 4 8 L 0 l 0 Z W 1 M b 2 N h d G l v b j 4 8 U 3 R h Y m x l R W 5 0 c m l l c y A v P j w v S X R l b T 4 8 S X R l b T 4 8 S X R l b U x v Y 2 F 0 a W 9 u P j x J d G V t V H l w Z T 5 G b 3 J t d W x h P C 9 J d G V t V H l w Z T 4 8 S X R l b V B h d G g + U 2 V j d G l v b j E v V G F i b G V f M V 9 T Z W N 0 b 3 J f U 3 V t b W F y e S 9 Q c m 9 t b 3 R l Z C U y M E h l Y W R l c n M y P C 9 J d G V t U G F 0 a D 4 8 L 0 l 0 Z W 1 M b 2 N h d G l v b j 4 8 U 3 R h Y m x l R W 5 0 c m l l c y A v P j w v S X R l b T 4 8 S X R l b T 4 8 S X R l b U x v Y 2 F 0 a W 9 u P j x J d G V t V H l w Z T 5 G b 3 J t d W x h P C 9 J d G V t V H l w Z T 4 8 S X R l b V B h d G g + U 2 V j d G l v b j E v V G F i b G V f M V 9 T Z W N 0 b 3 J f U 3 V t b W F y e S 9 B c H B l b m R l Z C U y M F F 1 Z X J 5 P C 9 J d G V t U G F 0 a D 4 8 L 0 l 0 Z W 1 M b 2 N h d G l v b j 4 8 U 3 R h Y m x l R W 5 0 c m l l c y A v P j w v S X R l b T 4 8 S X R l b T 4 8 S X R l b U x v Y 2 F 0 a W 9 u P j x J d G V t V H l w Z T 5 G b 3 J t d W x h P C 9 J d G V t V H l w Z T 4 8 S X R l b V B h d G g + U 2 V j d G l v b j E v V G F i b G V f M V 9 T Z W N 0 b 3 J f U 3 V t b W F y e S 9 G a W x 0 Z X J l Z C U y M F J v d 3 M 8 L 0 l 0 Z W 1 Q Y X R o P j w v S X R l b U x v Y 2 F 0 a W 9 u P j x T d G F i b G V F b n R y a W V z I C 8 + P C 9 J d G V t P j x J d G V t P j x J d G V t T G 9 j Y X R p b 2 4 + P E l 0 Z W 1 U e X B l P k Z v c m 1 1 b G E 8 L 0 l 0 Z W 1 U e X B l P j x J d G V t U G F 0 a D 5 T Z W N 0 a W 9 u M S 9 U Y W J s Z V 8 x X 1 N l Y 3 R v c l 9 T d W 1 t Y X J 5 L 1 J l b W 9 2 Z W Q l M j B F c n J v c n M 8 L 0 l 0 Z W 1 Q Y X R o P j w v S X R l b U x v Y 2 F 0 a W 9 u P j x T d G F i b G V F b n R y a W V z I C 8 + P C 9 J d G V t P j x J d G V t P j x J d G V t T G 9 j Y X R p b 2 4 + P E l 0 Z W 1 U e X B l P k Z v c m 1 1 b G E 8 L 0 l 0 Z W 1 U e X B l P j x J d G V t U G F 0 a D 5 T Z W N 0 a W 9 u M S 9 U Y W J s Z V 8 x X 1 N l Y 3 R v c l 9 T d W 1 t Y X J 5 L 0 Z p b H R l c m V k J T I w U m 9 3 c z Q 8 L 0 l 0 Z W 1 Q Y X R o P j w v S X R l b U x v Y 2 F 0 a W 9 u P j x T d G F i b G V F b n R y a W V z I C 8 + P C 9 J d G V t P j x J d G V t P j x J d G V t T G 9 j Y X R p b 2 4 + P E l 0 Z W 1 U e X B l P k Z v c m 1 1 b G E 8 L 0 l 0 Z W 1 U e X B l P j x J d G V t U G F 0 a D 5 T Z W N 0 a W 9 u M S 9 U Y W J s Z V 8 x X 1 N l Y 3 R v c l 9 T d W 1 t Y X J 5 L 0 N o Y W 5 n Z W Q l M j B U e X B l P C 9 J d G V t U G F 0 a D 4 8 L 0 l 0 Z W 1 M b 2 N h d G l v b j 4 8 U 3 R h Y m x l R W 5 0 c m l l c y A v P j w v S X R l b T 4 8 S X R l b T 4 8 S X R l b U x v Y 2 F 0 a W 9 u P j x J d G V t V H l w Z T 5 G b 3 J t d W x h P C 9 J d G V t V H l w Z T 4 8 S X R l b V B h d G g + U 2 V j d G l v b j E v V G F i b G V f M V 9 T Z W N 0 b 3 J f U 3 V t b W F y e S 9 G a W x 0 Z X J l Z C U y M F J v d 3 M y P C 9 J d G V t U G F 0 a D 4 8 L 0 l 0 Z W 1 M b 2 N h d G l v b j 4 8 U 3 R h Y m x l R W 5 0 c m l l c y A v P j w v S X R l b T 4 8 S X R l b T 4 8 S X R l b U x v Y 2 F 0 a W 9 u P j x J d G V t V H l w Z T 5 G b 3 J t d W x h P C 9 J d G V t V H l w Z T 4 8 S X R l b V B h d G g + U 2 V j d G l v b j E v V G F i b G V f M V 9 T Z W N 0 b 3 J f U 3 V t b W F y e S 9 H c m 9 1 c G V k J T I w U m 9 3 c z w v S X R l b V B h d G g + P C 9 J d G V t T G 9 j Y X R p b 2 4 + P F N 0 Y W J s Z U V u d H J p Z X M g L z 4 8 L 0 l 0 Z W 0 + P E l 0 Z W 0 + P E l 0 Z W 1 M b 2 N h d G l v b j 4 8 S X R l b V R 5 c G U + R m 9 y b X V s Y T w v S X R l b V R 5 c G U + P E l 0 Z W 1 Q Y X R o P l N l Y 3 R p b 2 4 x L 1 R h Y m x l X z F f U 2 V j d G 9 y X 1 N 1 b W 1 h c n k v U 2 V j d G 9 y X 3 R v d G F s c z w v S X R l b V B h d G g + P C 9 J d G V t T G 9 j Y X R p b 2 4 + P F N 0 Y W J s Z U V u d H J p Z X M g L z 4 8 L 0 l 0 Z W 0 + P E l 0 Z W 0 + P E l 0 Z W 1 M b 2 N h d G l v b j 4 8 S X R l b V R 5 c G U + R m 9 y b X V s Y T w v S X R l b V R 5 c G U + P E l 0 Z W 1 Q Y X R o P l N l Y 3 R p b 2 4 x L 1 R h Y m x l X z F f U 2 V j d G 9 y X 1 N 1 b W 1 h c n k v U H J v b W 9 0 Z W Q l M j B I Z W F k Z X J z M z w v S X R l b V B h d G g + P C 9 J d G V t T G 9 j Y X R p b 2 4 + P F N 0 Y W J s Z U V u d H J p Z X M g L z 4 8 L 0 l 0 Z W 0 + P E l 0 Z W 0 + P E l 0 Z W 1 M b 2 N h d G l v b j 4 8 S X R l b V R 5 c G U + R m 9 y b X V s Y T w v S X R l b V R 5 c G U + P E l 0 Z W 1 Q Y X R o P l N l Y 3 R p b 2 4 x L 1 R h Y m x l X z F f U 2 V j d G 9 y X 1 N 1 b W 1 h c n k v T W V y Z 2 V k J T I w U X V l c m l l c z w v S X R l b V B h d G g + P C 9 J d G V t T G 9 j Y X R p b 2 4 + P F N 0 Y W J s Z U V u d H J p Z X M g L z 4 8 L 0 l 0 Z W 0 + P E l 0 Z W 0 + P E l 0 Z W 1 M b 2 N h d G l v b j 4 8 S X R l b V R 5 c G U + R m 9 y b X V s Y T w v S X R l b V R 5 c G U + P E l 0 Z W 1 Q Y X R o P l N l Y 3 R p b 2 4 x L 1 R h Y m x l X z F f U 2 V j d G 9 y X 1 N 1 b W 1 h c n k v R X h w Y W 5 k Z W Q l M j B T Z W N 0 b 3 J f d G 9 0 Y W x z P C 9 J d G V t U G F 0 a D 4 8 L 0 l 0 Z W 1 M b 2 N h d G l v b j 4 8 U 3 R h Y m x l R W 5 0 c m l l c y A v P j w v S X R l b T 4 8 S X R l b T 4 8 S X R l b U x v Y 2 F 0 a W 9 u P j x J d G V t V H l w Z T 5 G b 3 J t d W x h P C 9 J d G V t V H l w Z T 4 8 S X R l b V B h d G g + U 2 V j d G l v b j E v V G F i b G V f M V 9 T Z W N 0 b 3 J f U 3 V t b W F y e S 9 S Z W 5 h b W V k J T I w Q 2 9 s d W 1 u c z w v S X R l b V B h d G g + P C 9 J d G V t T G 9 j Y X R p b 2 4 + P F N 0 Y W J s Z U V u d H J p Z X M g L z 4 8 L 0 l 0 Z W 0 + P E l 0 Z W 0 + P E l 0 Z W 1 M b 2 N h d G l v b j 4 8 S X R l b V R 5 c G U + R m 9 y b X V s Y T w v S X R l b V R 5 c G U + P E l 0 Z W 1 Q Y X R o P l N l Y 3 R p b 2 4 x L 1 R h Y m x l X z F f U 2 V j d G 9 y X 1 N 1 b W 1 h c n k v V W 5 w a X Z v d G V k J T I w Q 2 9 s d W 1 u c z E 8 L 0 l 0 Z W 1 Q Y X R o P j w v S X R l b U x v Y 2 F 0 a W 9 u P j x T d G F i b G V F b n R y a W V z I C 8 + P C 9 J d G V t P j x J d G V t P j x J d G V t T G 9 j Y X R p b 2 4 + P E l 0 Z W 1 U e X B l P k Z v c m 1 1 b G E 8 L 0 l 0 Z W 1 U e X B l P j x J d G V t U G F 0 a D 5 T Z W N 0 a W 9 u M S 9 U Y W J s Z V 8 x X 1 N l Y 3 R v c l 9 T d W 1 t Y X J 5 L 1 B p d m 9 0 Z W Q l M j B D b 2 x 1 b W 4 8 L 0 l 0 Z W 1 Q Y X R o P j w v S X R l b U x v Y 2 F 0 a W 9 u P j x T d G F i b G V F b n R y a W V z I C 8 + P C 9 J d G V t P j x J d G V t P j x J d G V t T G 9 j Y X R p b 2 4 + P E l 0 Z W 1 U e X B l P k Z v c m 1 1 b G E 8 L 0 l 0 Z W 1 U e X B l P j x J d G V t U G F 0 a D 5 T Z W N 0 a W 9 u M S 9 U Y W J s Z V 8 x X 1 N l Y 3 R v c l 9 T d W 1 t Y X J 5 L 1 J l b m F t Z W Q l M j B D b 2 x 1 b W 5 z M T w v S X R l b V B h d G g + P C 9 J d G V t T G 9 j Y X R p b 2 4 + P F N 0 Y W J s Z U V u d H J p Z X M g L z 4 8 L 0 l 0 Z W 0 + P E l 0 Z W 0 + P E l 0 Z W 1 M b 2 N h d G l v b j 4 8 S X R l b V R 5 c G U + R m 9 y b X V s Y T w v S X R l b V R 5 c G U + P E l 0 Z W 1 Q Y X R o P l N l Y 3 R p b 2 4 x L 1 R h Y m x l X z F f U 2 V j d G 9 y X 1 N 1 b W 1 h c n k v T W V y Z 2 V k J T I w U X V l c m l l c z E 8 L 0 l 0 Z W 1 Q Y X R o P j w v S X R l b U x v Y 2 F 0 a W 9 u P j x T d G F i b G V F b n R y a W V z I C 8 + P C 9 J d G V t P j x J d G V t P j x J d G V t T G 9 j Y X R p b 2 4 + P E l 0 Z W 1 U e X B l P k Z v c m 1 1 b G E 8 L 0 l 0 Z W 1 U e X B l P j x J d G V t U G F 0 a D 5 T Z W N 0 a W 9 u M S 9 U Y W J s Z V 8 x X 1 N l Y 3 R v c l 9 T d W 1 t Y X J 5 L 0 V 4 c G F u Z G V k J T I w d G F i b G V z X 2 9 y Z G V y a W 5 n P C 9 J d G V t U G F 0 a D 4 8 L 0 l 0 Z W 1 M b 2 N h d G l v b j 4 8 U 3 R h Y m x l R W 5 0 c m l l c y A v P j w v S X R l b T 4 8 S X R l b T 4 8 S X R l b U x v Y 2 F 0 a W 9 u P j x J d G V t V H l w Z T 5 G b 3 J t d W x h P C 9 J d G V t V H l w Z T 4 8 S X R l b V B h d G g + U 2 V j d G l v b j E v V G F i b G V f M V 9 T Z W N 0 b 3 J f U 3 V t b W F y e S 9 T b 3 J 0 Z W Q l M j B S b 3 d z P C 9 J d G V t U G F 0 a D 4 8 L 0 l 0 Z W 1 M b 2 N h d G l v b j 4 8 U 3 R h Y m x l R W 5 0 c m l l c y A v P j w v S X R l b T 4 8 S X R l b T 4 8 S X R l b U x v Y 2 F 0 a W 9 u P j x J d G V t V H l w Z T 5 G b 3 J t d W x h P C 9 J d G V t V H l w Z T 4 8 S X R l b V B h d G g + U 2 V j d G l v b j E v V G F i b G V f M V 9 T Z W N 0 b 3 J f U 3 V t b W F y e S 9 S Z W 9 y Z G V y Z W Q l M j B D b 2 x 1 b W 5 z P C 9 J d G V t U G F 0 a D 4 8 L 0 l 0 Z W 1 M b 2 N h d G l v b j 4 8 U 3 R h Y m x l R W 5 0 c m l l c y A v P j w v S X R l b T 4 8 S X R l b T 4 8 S X R l b U x v Y 2 F 0 a W 9 u P j x J d G V t V H l w Z T 5 G b 3 J t d W x h P C 9 J d G V t V H l w Z T 4 8 S X R l b V B h d G g + U 2 V j d G l v b j E v V G F i b G V f M V 9 T Z W N 0 b 3 J f U 3 V t b W F y e S 9 S Z W 5 h b W V k J T I w Q 2 9 s d W 1 u c z I 8 L 0 l 0 Z W 1 Q Y X R o P j w v S X R l b U x v Y 2 F 0 a W 9 u P j x T d G F i b G V F b n R y a W V z I C 8 + P C 9 J d G V t P j x J d G V t P j x J d G V t T G 9 j Y X R p b 2 4 + P E l 0 Z W 1 U e X B l P k Z v c m 1 1 b G E 8 L 0 l 0 Z W 1 U e X B l P j x J d G V t U G F 0 a D 5 T Z W N 0 a W 9 u M S 9 U Y W J s Z V 8 x X 1 N l Y 3 R v c l 9 T d W 1 t Y X J 5 L 1 J l b W 9 2 Z W Q l M j B D b 2 x 1 b W 5 z P C 9 J d G V t U G F 0 a D 4 8 L 0 l 0 Z W 1 M b 2 N h d G l v b j 4 8 U 3 R h Y m x l R W 5 0 c m l l c y A v P j w v S X R l b T 4 8 S X R l b T 4 8 S X R l b U x v Y 2 F 0 a W 9 u P j x J d G V t V H l w Z T 5 G b 3 J t d W x h P C 9 J d G V t V H l w Z T 4 8 S X R l b V B h d G g + U 2 V j d G l v b j E v V G F i b G V f M l 9 S Z W l u d m V z d G 1 l b n Q 8 L 0 l 0 Z W 1 Q Y X R o P j w v S X R l b U x v Y 2 F 0 a W 9 u P j x T d G F i b G V F b n R y a W V z P j x F b n R y e S B U e X B l P S J J c 1 B y a X Z h d G U i I F Z h b H V l P S J s M C I g L z 4 8 R W 5 0 c n k g V H l w Z T 0 i U X V l c n l J R C I g V m F s d W U 9 I n M 4 M z F m Z G R i O S 0 x N j l l L T Q z Y z E t O T M 5 M y 0 4 N D Z i M D I x Y j V h Y T I i I C 8 + P E V u d H J 5 I F R 5 c G U 9 I k Z p b G x F b m F i b G V k I i B W Y W x 1 Z T 0 i b D 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h Y m x l X z J f U m V p b n Z l c 3 R t Z W 5 0 I i A v P j x F b n R y e S B U e X B l P S J G a W x s Z W R D b 2 1 w b G V 0 Z V J l c 3 V s d F R v V 2 9 y a 3 N o Z W V 0 I i B W Y W x 1 Z T 0 i b D E i I C 8 + P E V u d H J 5 I F R 5 c G U 9 I k Z p b G x U b 0 R h d G F N b 2 R l b E V u Y W J s Z W Q i I F Z h b H V l P S J s M C I g L z 4 8 R W 5 0 c n k g V H l w Z T 0 i R m l s b E 9 i a m V j d F R 5 c G U i I F Z h b H V l P S J z V G F i b G U i I C 8 + P E V u d H J 5 I F R 5 c G U 9 I k Z p b G x M Y X N 0 V X B k Y X R l Z C I g V m F s d W U 9 I m Q y M D I 1 L T A z L T E w V D E 1 O j A x O j A w L j M 1 N z M 0 N D N a I i A v P j x F b n R y e S B U e X B l P S J G a W x s Q 2 9 s d W 1 u V H l w Z X M i I F Z h b H V l P S J z Q U F B Q U F B P T 0 i I C 8 + P E V u d H J 5 I F R 5 c G U 9 I k Z p b G x D b 2 x 1 b W 5 O Y W 1 l c y I g V m F s d W U 9 I n N b J n F 1 b 3 Q 7 T W V h c 3 V y Z S Z x d W 9 0 O y w m c X V v d D s y M D I y J n F 1 b 3 Q 7 L C Z x d W 9 0 O z I w M j M m c X V v d D s s J n F 1 b 3 Q 7 M j A y N C Z x d W 9 0 O 1 0 i I C 8 + P E V u d H J 5 I F R 5 c G U 9 I k Z p b G x T d G F 0 d X M i I F Z h b H V l P S J z Q 2 9 t c G x l d G U i I C 8 + P E V u d H J 5 I F R 5 c G U 9 I k Z p b G x F c n J v c k N v d W 5 0 I i B W Y W x 1 Z T 0 i b D A i I C 8 + P E V u d H J 5 I F R 5 c G U 9 I k Z p b G x F c n J v c k N v Z G U i I F Z h b H V l P S J z V W 5 r b m 9 3 b i I g L z 4 8 R W 5 0 c n k g V H l w Z T 0 i R m l s b E N v d W 5 0 I i B W Y W x 1 Z T 0 i b D Y 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V G F i b G V f M l 9 S Z W l u d m V z d G 1 l b n Q v Q X V 0 b 1 J l b W 9 2 Z W R D b 2 x 1 b W 5 z M S 5 7 T W V h c 3 V y Z S w w f S Z x d W 9 0 O y w m c X V v d D t T Z W N 0 a W 9 u M S 9 U Y W J s Z V 8 y X 1 J l a W 5 2 Z X N 0 b W V u d C 9 B d X R v U m V t b 3 Z l Z E N v b H V t b n M x L n s y M D I y L D F 9 J n F 1 b 3 Q 7 L C Z x d W 9 0 O 1 N l Y 3 R p b 2 4 x L 1 R h Y m x l X z J f U m V p b n Z l c 3 R t Z W 5 0 L 0 F 1 d G 9 S Z W 1 v d m V k Q 2 9 s d W 1 u c z E u e z I w M j M s M n 0 m c X V v d D s s J n F 1 b 3 Q 7 U 2 V j d G l v b j E v V G F i b G V f M l 9 S Z W l u d m V z d G 1 l b n Q v Q X V 0 b 1 J l b W 9 2 Z W R D b 2 x 1 b W 5 z M S 5 7 M j A y N C w z f S Z x d W 9 0 O 1 0 s J n F 1 b 3 Q 7 Q 2 9 s d W 1 u Q 2 9 1 b n Q m c X V v d D s 6 N C w m c X V v d D t L Z X l D b 2 x 1 b W 5 O Y W 1 l c y Z x d W 9 0 O z p b X S w m c X V v d D t D b 2 x 1 b W 5 J Z G V u d G l 0 a W V z J n F 1 b 3 Q 7 O l s m c X V v d D t T Z W N 0 a W 9 u M S 9 U Y W J s Z V 8 y X 1 J l a W 5 2 Z X N 0 b W V u d C 9 B d X R v U m V t b 3 Z l Z E N v b H V t b n M x L n t N Z W F z d X J l L D B 9 J n F 1 b 3 Q 7 L C Z x d W 9 0 O 1 N l Y 3 R p b 2 4 x L 1 R h Y m x l X z J f U m V p b n Z l c 3 R t Z W 5 0 L 0 F 1 d G 9 S Z W 1 v d m V k Q 2 9 s d W 1 u c z E u e z I w M j I s M X 0 m c X V v d D s s J n F 1 b 3 Q 7 U 2 V j d G l v b j E v V G F i b G V f M l 9 S Z W l u d m V z d G 1 l b n Q v Q X V 0 b 1 J l b W 9 2 Z W R D b 2 x 1 b W 5 z M S 5 7 M j A y M y w y f S Z x d W 9 0 O y w m c X V v d D t T Z W N 0 a W 9 u M S 9 U Y W J s Z V 8 y X 1 J l a W 5 2 Z X N 0 b W V u d C 9 B d X R v U m V t b 3 Z l Z E N v b H V t b n M x L n s y M D I 0 L D N 9 J n F 1 b 3 Q 7 X S w m c X V v d D t S Z W x h d G l v b n N o a X B J b m Z v J n F 1 b 3 Q 7 O l t d f S I g L z 4 8 L 1 N 0 Y W J s Z U V u d H J p Z X M + P C 9 J d G V t P j x J d G V t P j x J d G V t T G 9 j Y X R p b 2 4 + P E l 0 Z W 1 U e X B l P k Z v c m 1 1 b G E 8 L 0 l 0 Z W 1 U e X B l P j x J d G V t U G F 0 a D 5 T Z W N 0 a W 9 u M S 9 U Y W J s Z V 8 z X 0 5 l d 1 9 z d X B w b H k 8 L 0 l 0 Z W 1 Q Y X R o P j w v S X R l b U x v Y 2 F 0 a W 9 u P j x T d G F i b G V F b n R y a W V z P j x F b n R y e S B U e X B l P S J J c 1 B y a X Z h d G U i I F Z h b H V l P S J s M C I g L z 4 8 R W 5 0 c n k g V H l w Z T 0 i U X V l c n l J R C I g V m F s d W U 9 I n N i M m U 5 O G J k M S 1 k Z D A 2 L T Q 1 Z j Q t O T A 5 M y 0 y Y j M w M m I 4 Y T g 5 Y T I 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X z N f T m V 3 X 3 N 1 c H B s e S I g L z 4 8 R W 5 0 c n k g V H l w Z T 0 i R m l s b G V k Q 2 9 t c G x l d G V S Z X N 1 b H R U b 1 d v c m t z a G V l d C I g V m F s d W U 9 I m w x I i A v P j x F b n R y e S B U e X B l P S J G a W x s R X J y b 3 J D b 3 V u d C I g V m F s d W U 9 I m w w I i A v P j x F b n R y e S B U e X B l P S J G a W x s T G F z d F V w Z G F 0 Z W Q i I F Z h b H V l P S J k M j A y N S 0 w M y 0 x M F Q x N T o z M j o 0 M y 4 2 N D Y z N T A z W i I g L z 4 8 R W 5 0 c n k g V H l w Z T 0 i R m l s b E N v b H V t b l R 5 c G V z I i B W Y W x 1 Z T 0 i c 0 J n Q U F B Q T 0 9 I i A v P j x F b n R y e S B U e X B l P S J G a W x s R X J y b 3 J D b 2 R l I i B W Y W x 1 Z T 0 i c 1 V u a 2 5 v d 2 4 i I C 8 + P E V u d H J 5 I F R 5 c G U 9 I k Z p b G x D b 3 V u d C I g V m F s d W U 9 I m w 2 I i A v P j x F b n R y e S B U e X B l P S J B Z G R l Z F R v R G F 0 Y U 1 v Z G V s I i B W Y W x 1 Z T 0 i b D A i I C 8 + P E V u d H J 5 I F R 5 c G U 9 I k Z p b G x D b 2 x 1 b W 5 O Y W 1 l c y I g V m F s d W U 9 I n N b J n F 1 b 3 Q 7 T W V h c 3 V y Z S Z x d W 9 0 O y w m c X V v d D s y M D I y J n F 1 b 3 Q 7 L C Z x d W 9 0 O z I w M j M m c X V v d D s s J n F 1 b 3 Q 7 M j A y 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R h Y m x l X z N f T m V 3 X 3 N 1 c H B s e S 9 B d X R v U m V t b 3 Z l Z E N v b H V t b n M x L n t N Z W F z d X J l L D B 9 J n F 1 b 3 Q 7 L C Z x d W 9 0 O 1 N l Y 3 R p b 2 4 x L 1 R h Y m x l X z N f T m V 3 X 3 N 1 c H B s e S 9 B d X R v U m V t b 3 Z l Z E N v b H V t b n M x L n s y M D I y L D F 9 J n F 1 b 3 Q 7 L C Z x d W 9 0 O 1 N l Y 3 R p b 2 4 x L 1 R h Y m x l X z N f T m V 3 X 3 N 1 c H B s e S 9 B d X R v U m V t b 3 Z l Z E N v b H V t b n M x L n s y M D I z L D J 9 J n F 1 b 3 Q 7 L C Z x d W 9 0 O 1 N l Y 3 R p b 2 4 x L 1 R h Y m x l X z N f T m V 3 X 3 N 1 c H B s e S 9 B d X R v U m V t b 3 Z l Z E N v b H V t b n M x L n s y M D I 0 L D N 9 J n F 1 b 3 Q 7 X S w m c X V v d D t D b 2 x 1 b W 5 D b 3 V u d C Z x d W 9 0 O z o 0 L C Z x d W 9 0 O 0 t l e U N v b H V t b k 5 h b W V z J n F 1 b 3 Q 7 O l t d L C Z x d W 9 0 O 0 N v b H V t b k l k Z W 5 0 a X R p Z X M m c X V v d D s 6 W y Z x d W 9 0 O 1 N l Y 3 R p b 2 4 x L 1 R h Y m x l X z N f T m V 3 X 3 N 1 c H B s e S 9 B d X R v U m V t b 3 Z l Z E N v b H V t b n M x L n t N Z W F z d X J l L D B 9 J n F 1 b 3 Q 7 L C Z x d W 9 0 O 1 N l Y 3 R p b 2 4 x L 1 R h Y m x l X z N f T m V 3 X 3 N 1 c H B s e S 9 B d X R v U m V t b 3 Z l Z E N v b H V t b n M x L n s y M D I y L D F 9 J n F 1 b 3 Q 7 L C Z x d W 9 0 O 1 N l Y 3 R p b 2 4 x L 1 R h Y m x l X z N f T m V 3 X 3 N 1 c H B s e S 9 B d X R v U m V t b 3 Z l Z E N v b H V t b n M x L n s y M D I z L D J 9 J n F 1 b 3 Q 7 L C Z x d W 9 0 O 1 N l Y 3 R p b 2 4 x L 1 R h Y m x l X z N f T m V 3 X 3 N 1 c H B s e S 9 B d X R v U m V t b 3 Z l Z E N v b H V t b n M x L n s y M D I 0 L D N 9 J n F 1 b 3 Q 7 X S w m c X V v d D t S Z W x h d G l v b n N o a X B J b m Z v J n F 1 b 3 Q 7 O l t d f S I g L z 4 8 L 1 N 0 Y W J s Z U V u d H J p Z X M + P C 9 J d G V t P j x J d G V t P j x J d G V t T G 9 j Y X R p b 2 4 + P E l 0 Z W 1 U e X B l P k Z v c m 1 1 b G E 8 L 0 l 0 Z W 1 U e X B l P j x J d G V t U G F 0 a D 5 T Z W N 0 a W 9 u M S 9 U Y W J s Z V 8 z X 0 5 l d 1 9 z d X B w b H k v b G 9 j P C 9 J d G V t U G F 0 a D 4 8 L 0 l 0 Z W 1 M b 2 N h d G l v b j 4 8 U 3 R h Y m x l R W 5 0 c m l l c y A v P j w v S X R l b T 4 8 S X R l b T 4 8 S X R l b U x v Y 2 F 0 a W 9 u P j x J d G V t V H l w Z T 5 G b 3 J t d W x h P C 9 J d G V t V H l w Z T 4 8 S X R l b V B h d G g + U 2 V j d G l v b j E v V G F i b G V f M 1 9 O Z X d f c 3 V w c G x 5 L 1 N v d X J j Z T w v S X R l b V B h d G g + P C 9 J d G V t T G 9 j Y X R p b 2 4 + P F N 0 Y W J s Z U V u d H J p Z X M g L z 4 8 L 0 l 0 Z W 0 + P E l 0 Z W 0 + P E l 0 Z W 1 M b 2 N h d G l v b j 4 8 S X R l b V R 5 c G U + R m 9 y b X V s Y T w v S X R l b V R 5 c G U + P E l 0 Z W 1 Q Y X R o P l N l Y 3 R p b 2 4 x L 1 R h Y m x l X z N f T m V 3 X 3 N 1 c H B s e S 9 T Z W N 0 b 3 J f d G 9 0 Y W x z P C 9 J d G V t U G F 0 a D 4 8 L 0 l 0 Z W 1 M b 2 N h d G l v b j 4 8 U 3 R h Y m x l R W 5 0 c m l l c y A v P j w v S X R l b T 4 8 S X R l b T 4 8 S X R l b U x v Y 2 F 0 a W 9 u P j x J d G V t V H l w Z T 5 G b 3 J t d W x h P C 9 J d G V t V H l w Z T 4 8 S X R l b V B h d G g + U 2 V j d G l v b j E v V G F i b G V f M 1 9 O Z X d f c 3 V w c G x 5 L 1 B y b 2 1 v d G V k J T I w S G V h Z G V y c z w v S X R l b V B h d G g + P C 9 J d G V t T G 9 j Y X R p b 2 4 + P F N 0 Y W J s Z U V u d H J p Z X M g L z 4 8 L 0 l 0 Z W 0 + P E l 0 Z W 0 + P E l 0 Z W 1 M b 2 N h d G l v b j 4 8 S X R l b V R 5 c G U + R m 9 y b X V s Y T w v S X R l b V R 5 c G U + P E l 0 Z W 1 Q Y X R o P l N l Y 3 R p b 2 4 x L 1 R h Y m x l X z N f T m V 3 X 3 N 1 c H B s e S 9 5 Z W F y P C 9 J d G V t U G F 0 a D 4 8 L 0 l 0 Z W 1 M b 2 N h d G l v b j 4 8 U 3 R h Y m x l R W 5 0 c m l l c y A v P j w v S X R l b T 4 8 S X R l b T 4 8 S X R l b U x v Y 2 F 0 a W 9 u P j x J d G V t V H l w Z T 5 G b 3 J t d W x h P C 9 J d G V t V H l w Z T 4 8 S X R l b V B h d G g + U 2 V j d G l v b j E v V G F i b G V f M 1 9 O Z X d f c 3 V w c G x 5 L 0 Z p b H R l c m V k J T I w U m 9 3 c z w v S X R l b V B h d G g + P C 9 J d G V t T G 9 j Y X R p b 2 4 + P F N 0 Y W J s Z U V u d H J p Z X M g L z 4 8 L 0 l 0 Z W 0 + P E l 0 Z W 0 + P E l 0 Z W 1 M b 2 N h d G l v b j 4 8 S X R l b V R 5 c G U + R m 9 y b X V s Y T w v S X R l b V R 5 c G U + P E l 0 Z W 1 Q Y X R o P l N l Y 3 R p b 2 4 x L 1 R h Y m x l X z N f T m V 3 X 3 N 1 c H B s e S 9 Q a X Z v d G V k J T I w Q 2 9 s d W 1 u P C 9 J d G V t U G F 0 a D 4 8 L 0 l 0 Z W 1 M b 2 N h d G l v b j 4 8 U 3 R h Y m x l R W 5 0 c m l l c y A v P j w v S X R l b T 4 8 S X R l b T 4 8 S X R l b U x v Y 2 F 0 a W 9 u P j x J d G V t V H l w Z T 5 G b 3 J t d W x h P C 9 J d G V t V H l w Z T 4 8 S X R l b V B h d G g + U 2 V j d G l v b j E v V G F i b G V f M 1 9 O Z X d f c 3 V w c G x 5 L 1 J l c G x h Y 2 V k J T I w V m F s d W U 8 L 0 l 0 Z W 1 Q Y X R o P j w v S X R l b U x v Y 2 F 0 a W 9 u P j x T d G F i b G V F b n R y a W V z I C 8 + P C 9 J d G V t P j x J d G V t P j x J d G V t T G 9 j Y X R p b 2 4 + P E l 0 Z W 1 U e X B l P k Z v c m 1 1 b G E 8 L 0 l 0 Z W 1 U e X B l P j x J d G V t U G F 0 a D 5 T Z W N 0 a W 9 u M S 9 U Y W J s Z V 8 z X 0 5 l d 1 9 z d X B w b H k v U m V w b G F j Z W Q l M j B W Y W x 1 Z T E 8 L 0 l 0 Z W 1 Q Y X R o P j w v S X R l b U x v Y 2 F 0 a W 9 u P j x T d G F i b G V F b n R y a W V z I C 8 + P C 9 J d G V t P j x J d G V t P j x J d G V t T G 9 j Y X R p b 2 4 + P E l 0 Z W 1 U e X B l P k Z v c m 1 1 b G E 8 L 0 l 0 Z W 1 U e X B l P j x J d G V t U G F 0 a D 5 T Z W N 0 a W 9 u M S 9 U Y W J s Z V 8 z X 0 5 l d 1 9 z d X B w b H k v U 2 9 1 c m N l M j w v S X R l b V B h d G g + P C 9 J d G V t T G 9 j Y X R p b 2 4 + P F N 0 Y W J s Z U V u d H J p Z X M g L z 4 8 L 0 l 0 Z W 0 + P E l 0 Z W 0 + P E l 0 Z W 1 M b 2 N h d G l v b j 4 8 S X R l b V R 5 c G U + R m 9 y b X V s Y T w v S X R l b V R 5 c G U + P E l 0 Z W 1 Q Y X R o P l N l Y 3 R p b 2 4 x L 1 R h Y m x l X z N f T m V 3 X 3 N 1 c H B s e S 9 S Z W 1 v d m V k J T I w T 3 R o Z X I l M j B D b 2 x 1 b W 5 z P C 9 J d G V t U G F 0 a D 4 8 L 0 l 0 Z W 1 M b 2 N h d G l v b j 4 8 U 3 R h Y m x l R W 5 0 c m l l c y A v P j w v S X R l b T 4 8 S X R l b T 4 8 S X R l b U x v Y 2 F 0 a W 9 u P j x J d G V t V H l w Z T 5 G b 3 J t d W x h P C 9 J d G V t V H l w Z T 4 8 S X R l b V B h d G g + U 2 V j d G l v b j E v V G F i b G V f M 1 9 O Z X d f c 3 V w c G x 5 L 0 Z p b H R l c m V k J T I w U m 9 3 c z I 8 L 0 l 0 Z W 1 Q Y X R o P j w v S X R l b U x v Y 2 F 0 a W 9 u P j x T d G F i b G V F b n R y a W V z I C 8 + P C 9 J d G V t P j x J d G V t P j x J d G V t T G 9 j Y X R p b 2 4 + P E l 0 Z W 1 U e X B l P k Z v c m 1 1 b G E 8 L 0 l 0 Z W 1 U e X B l P j x J d G V t U G F 0 a D 5 T Z W N 0 a W 9 u M S 9 U Y W J s Z V 8 z X 0 5 l d 1 9 z d X B w b H k v V W 5 w a X Z v d G V k J T I w Q 2 9 s d W 1 u c z w v S X R l b V B h d G g + P C 9 J d G V t T G 9 j Y X R p b 2 4 + P F N 0 Y W J s Z U V u d H J p Z X M g L z 4 8 L 0 l 0 Z W 0 + P E l 0 Z W 0 + P E l 0 Z W 1 M b 2 N h d G l v b j 4 8 S X R l b V R 5 c G U + R m 9 y b X V s Y T w v S X R l b V R 5 c G U + P E l 0 Z W 1 Q Y X R o P l N l Y 3 R p b 2 4 x L 1 R h Y m x l X z N f T m V 3 X 3 N 1 c H B s e S 9 S Z W 1 v d m V k J T I w Q 2 9 s d W 1 u c z w v S X R l b V B h d G g + P C 9 J d G V t T G 9 j Y X R p b 2 4 + P F N 0 Y W J s Z U V u d H J p Z X M g L z 4 8 L 0 l 0 Z W 0 + P E l 0 Z W 0 + P E l 0 Z W 1 M b 2 N h d G l v b j 4 8 S X R l b V R 5 c G U + R m 9 y b X V s Y T w v S X R l b V R 5 c G U + P E l 0 Z W 1 Q Y X R o P l N l Y 3 R p b 2 4 x L 1 R h Y m x l X z N f T m V 3 X 3 N 1 c H B s e S 9 Q a X Z v d G V k J T I w Q 2 9 s d W 1 u M T w v S X R l b V B h d G g + P C 9 J d G V t T G 9 j Y X R p b 2 4 + P F N 0 Y W J s Z U V u d H J p Z X M g L z 4 8 L 0 l 0 Z W 0 + P E l 0 Z W 0 + P E l 0 Z W 1 M b 2 N h d G l v b j 4 8 S X R l b V R 5 c G U + R m 9 y b X V s Y T w v S X R l b V R 5 c G U + P E l 0 Z W 1 Q Y X R o P l N l Y 3 R p b 2 4 x L 1 R h Y m x l X z N f T m V 3 X 3 N 1 c H B s e S 9 B c H B l b m R l Z C U y M F F 1 Z X J 5 P C 9 J d G V t U G F 0 a D 4 8 L 0 l 0 Z W 1 M b 2 N h d G l v b j 4 8 U 3 R h Y m x l R W 5 0 c m l l c y A v P j w v S X R l b T 4 8 S X R l b T 4 8 S X R l b U x v Y 2 F 0 a W 9 u P j x J d G V t V H l w Z T 5 G b 3 J t d W x h P C 9 J d G V t V H l w Z T 4 8 S X R l b V B h d G g + U 2 V j d G l v b j E v V G F i b G V f M 1 9 O Z X d f c 3 V w c G x 5 L 1 J l c G x h Y 2 V k J T I w V m F s d W U y P C 9 J d G V t U G F 0 a D 4 8 L 0 l 0 Z W 1 M b 2 N h d G l v b j 4 8 U 3 R h Y m x l R W 5 0 c m l l c y A v P j w v S X R l b T 4 8 S X R l b T 4 8 S X R l b U x v Y 2 F 0 a W 9 u P j x J d G V t V H l w Z T 5 G b 3 J t d W x h P C 9 J d G V t V H l w Z T 4 8 S X R l b V B h d G g + U 2 V j d G l v b j E v V G F i b G V f M 1 9 O Z X d f c 3 V w c G x 5 L 1 J l b 3 J k Z X J l Z C U y M E N v b H V t b n M 8 L 0 l 0 Z W 1 Q Y X R o P j w v S X R l b U x v Y 2 F 0 a W 9 u P j x T d G F i b G V F b n R y a W V z I C 8 + P C 9 J d G V t P j x J d G V t P j x J d G V t T G 9 j Y X R p b 2 4 + P E l 0 Z W 1 U e X B l P k Z v c m 1 1 b G E 8 L 0 l 0 Z W 1 U e X B l P j x J d G V t U G F 0 a D 5 T Z W N 0 a W 9 u M S 9 U Y W J s Z V 8 z X 0 5 l d 1 9 z d X B w b H k v T W V y Z 2 V k J T I w U X V l c m l l c z w v S X R l b V B h d G g + P C 9 J d G V t T G 9 j Y X R p b 2 4 + P F N 0 Y W J s Z U V u d H J p Z X M g L z 4 8 L 0 l 0 Z W 0 + P E l 0 Z W 0 + P E l 0 Z W 1 M b 2 N h d G l v b j 4 8 S X R l b V R 5 c G U + R m 9 y b X V s Y T w v S X R l b V R 5 c G U + P E l 0 Z W 1 Q Y X R o P l N l Y 3 R p b 2 4 x L 1 R h Y m x l X z N f T m V 3 X 3 N 1 c H B s e S 9 F e H B h b m R l Z C U y M H R h Y m x l c 1 9 v c m R l c m l u Z z w v S X R l b V B h d G g + P C 9 J d G V t T G 9 j Y X R p b 2 4 + P F N 0 Y W J s Z U V u d H J p Z X M g L z 4 8 L 0 l 0 Z W 0 + P E l 0 Z W 0 + P E l 0 Z W 1 M b 2 N h d G l v b j 4 8 S X R l b V R 5 c G U + R m 9 y b X V s Y T w v S X R l b V R 5 c G U + P E l 0 Z W 1 Q Y X R o P l N l Y 3 R p b 2 4 x L 1 R h Y m x l X z N f T m V 3 X 3 N 1 c H B s e S 9 T b 3 J 0 Z W Q l M j B S b 3 d z P C 9 J d G V t U G F 0 a D 4 8 L 0 l 0 Z W 1 M b 2 N h d G l v b j 4 8 U 3 R h Y m x l R W 5 0 c m l l c y A v P j w v S X R l b T 4 8 S X R l b T 4 8 S X R l b U x v Y 2 F 0 a W 9 u P j x J d G V t V H l w Z T 5 G b 3 J t d W x h P C 9 J d G V t V H l w Z T 4 8 S X R l b V B h d G g + U 2 V j d G l v b j E v V G F i b G V f M 1 9 O Z X d f c 3 V w c G x 5 L 1 J l b W 9 2 Z W Q l M j B D b 2 x 1 b W 5 z M T w v S X R l b V B h d G g + P C 9 J d G V t T G 9 j Y X R p b 2 4 + P F N 0 Y W J s Z U V u d H J p Z X M g L z 4 8 L 0 l 0 Z W 0 + P E l 0 Z W 0 + P E l 0 Z W 1 M b 2 N h d G l v b j 4 8 S X R l b V R 5 c G U + R m 9 y b X V s Y T w v S X R l b V R 5 c G U + P E l 0 Z W 1 Q Y X R o P l N l Y 3 R p b 2 4 x L 1 R h Y m x l X z N f T m V 3 X 3 N 1 c H B s e S 9 S Z W 5 h b W V k J T I w Q 2 9 s d W 1 u c z w v S X R l b V B h d G g + P C 9 J d G V t T G 9 j Y X R p b 2 4 + P F N 0 Y W J s Z U V u d H J p Z X M g L z 4 8 L 0 l 0 Z W 0 + P E l 0 Z W 0 + P E l 0 Z W 1 M b 2 N h d G l v b j 4 8 S X R l b V R 5 c G U + R m 9 y b X V s Y T w v S X R l b V R 5 c G U + P E l 0 Z W 1 Q Y X R o P l N l Y 3 R p b 2 4 x L 1 R h Y m x l X z R f T 0 1 f U 0 h M P C 9 J d G V t U G F 0 a D 4 8 L 0 l 0 Z W 1 M b 2 N h d G l v b j 4 8 U 3 R h Y m x l R W 5 0 c m l l c z 4 8 R W 5 0 c n k g V H l w Z T 0 i S X N Q c m l 2 Y X R l I i B W Y W x 1 Z T 0 i b D A i I C 8 + P E V u d H J 5 I F R 5 c G U 9 I l F 1 Z X J 5 S U Q i I F Z h b H V l P S J z Y z g z O D Z k Z T M t N T h m Y S 0 0 Z m M x L W F m N G I t Y T Z h Z T U x M z M 1 M z c 1 I i A v P j x F b n R y e S B U e X B l P S J G a W x s R W 5 h Y m x l Z C I g V m F s d W U 9 I m w 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Y W J s Z V 8 0 X 0 9 N X 1 N I T C I g L z 4 8 R W 5 0 c n k g V H l w Z T 0 i R m l s b G V k Q 2 9 t c G x l d G V S Z X N 1 b H R U b 1 d v c m t z a G V l d C I g V m F s d W U 9 I m w x I i A v P j x F b n R y e S B U e X B l P S J G a W x s T 2 J q Z W N 0 V H l w Z S I g V m F s d W U 9 I n N U Y W J s Z S I g L z 4 8 R W 5 0 c n k g V H l w Z T 0 i R m l s b F R v R G F 0 Y U 1 v Z G V s R W 5 h Y m x l Z C I g V m F s d W U 9 I m w w I i A v P j x F b n R y e S B U e X B l P S J G a W x s T G F z d F V w Z G F 0 Z W Q i I F Z h b H V l P S J k M j A y N S 0 w M i 0 y N F Q x M T o y N T o z M y 4 5 M T M 1 M T M 3 W i I g L z 4 8 R W 5 0 c n k g V H l w Z T 0 i R m l s b E N v b H V t b l R 5 c G V z I i B W Y W x 1 Z T 0 i c 0 J n Q U F B Q U F B Q U F B Q U F B P T 0 i I C 8 + P E V u d H J 5 I F R 5 c G U 9 I k Z p b G x D b 3 V u d C I g V m F s d W U 9 I m w z I i A v P j x F b n R y e S B U e X B l P S J B Z G R l Z F R v R G F 0 Y U 1 v Z G V s I i B W Y W x 1 Z T 0 i b D A i I C 8 + P E V u d H J 5 I F R 5 c G U 9 I k Z p b G x F c n J v c k N v d W 5 0 I i B W Y W x 1 Z T 0 i b D A i I C 8 + P E V u d H J 5 I F R 5 c G U 9 I k Z p b G x F c n J v c k N v Z G U i I F Z h b H V l P S J z V W 5 r b m 9 3 b i I g L z 4 8 R W 5 0 c n k g V H l w Z T 0 i R m l s b E N v b H V t b k 5 h b W V z I i B W Y W x 1 Z T 0 i c 1 s m c X V v d D t B d H R y a W J 1 d G U m c X V v d D s s J n F 1 b 3 Q 7 M j A x N i Z x d W 9 0 O y w m c X V v d D s y M D E 3 J n F 1 b 3 Q 7 L C Z x d W 9 0 O z I w M T g m c X V v d D s s J n F 1 b 3 Q 7 M j A x O S Z x d W 9 0 O y w m c X V v d D s y M D I w J n F 1 b 3 Q 7 L C Z x d W 9 0 O z I w M j E m c X V v d D s s J n F 1 b 3 Q 7 M j A y M i Z x d W 9 0 O y w m c X V v d D s y M D I z J n F 1 b 3 Q 7 L C Z x d W 9 0 O z I w M j Q 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V G F i b G V f N F 9 P T V 9 T S E w v Q X V 0 b 1 J l b W 9 2 Z W R D b 2 x 1 b W 5 z M S 5 7 Q X R 0 c m l i d X R l L D B 9 J n F 1 b 3 Q 7 L C Z x d W 9 0 O 1 N l Y 3 R p b 2 4 x L 1 R h Y m x l X z R f T 0 1 f U 0 h M L 0 F 1 d G 9 S Z W 1 v d m V k Q 2 9 s d W 1 u c z E u e z I w M T Y s M X 0 m c X V v d D s s J n F 1 b 3 Q 7 U 2 V j d G l v b j E v V G F i b G V f N F 9 P T V 9 T S E w v Q X V 0 b 1 J l b W 9 2 Z W R D b 2 x 1 b W 5 z M S 5 7 M j A x N y w y f S Z x d W 9 0 O y w m c X V v d D t T Z W N 0 a W 9 u M S 9 U Y W J s Z V 8 0 X 0 9 N X 1 N I T C 9 B d X R v U m V t b 3 Z l Z E N v b H V t b n M x L n s y M D E 4 L D N 9 J n F 1 b 3 Q 7 L C Z x d W 9 0 O 1 N l Y 3 R p b 2 4 x L 1 R h Y m x l X z R f T 0 1 f U 0 h M L 0 F 1 d G 9 S Z W 1 v d m V k Q 2 9 s d W 1 u c z E u e z I w M T k s N H 0 m c X V v d D s s J n F 1 b 3 Q 7 U 2 V j d G l v b j E v V G F i b G V f N F 9 P T V 9 T S E w v Q X V 0 b 1 J l b W 9 2 Z W R D b 2 x 1 b W 5 z M S 5 7 M j A y M C w 1 f S Z x d W 9 0 O y w m c X V v d D t T Z W N 0 a W 9 u M S 9 U Y W J s Z V 8 0 X 0 9 N X 1 N I T C 9 B d X R v U m V t b 3 Z l Z E N v b H V t b n M x L n s y M D I x L D Z 9 J n F 1 b 3 Q 7 L C Z x d W 9 0 O 1 N l Y 3 R p b 2 4 x L 1 R h Y m x l X z R f T 0 1 f U 0 h M L 0 F 1 d G 9 S Z W 1 v d m V k Q 2 9 s d W 1 u c z E u e z I w M j I s N 3 0 m c X V v d D s s J n F 1 b 3 Q 7 U 2 V j d G l v b j E v V G F i b G V f N F 9 P T V 9 T S E w v Q X V 0 b 1 J l b W 9 2 Z W R D b 2 x 1 b W 5 z M S 5 7 M j A y M y w 4 f S Z x d W 9 0 O y w m c X V v d D t T Z W N 0 a W 9 u M S 9 U Y W J s Z V 8 0 X 0 9 N X 1 N I T C 9 B d X R v U m V t b 3 Z l Z E N v b H V t b n M x L n s y M D I 0 L D l 9 J n F 1 b 3 Q 7 X S w m c X V v d D t D b 2 x 1 b W 5 D b 3 V u d C Z x d W 9 0 O z o x M C w m c X V v d D t L Z X l D b 2 x 1 b W 5 O Y W 1 l c y Z x d W 9 0 O z p b X S w m c X V v d D t D b 2 x 1 b W 5 J Z G V u d G l 0 a W V z J n F 1 b 3 Q 7 O l s m c X V v d D t T Z W N 0 a W 9 u M S 9 U Y W J s Z V 8 0 X 0 9 N X 1 N I T C 9 B d X R v U m V t b 3 Z l Z E N v b H V t b n M x L n t B d H R y a W J 1 d G U s M H 0 m c X V v d D s s J n F 1 b 3 Q 7 U 2 V j d G l v b j E v V G F i b G V f N F 9 P T V 9 T S E w v Q X V 0 b 1 J l b W 9 2 Z W R D b 2 x 1 b W 5 z M S 5 7 M j A x N i w x f S Z x d W 9 0 O y w m c X V v d D t T Z W N 0 a W 9 u M S 9 U Y W J s Z V 8 0 X 0 9 N X 1 N I T C 9 B d X R v U m V t b 3 Z l Z E N v b H V t b n M x L n s y M D E 3 L D J 9 J n F 1 b 3 Q 7 L C Z x d W 9 0 O 1 N l Y 3 R p b 2 4 x L 1 R h Y m x l X z R f T 0 1 f U 0 h M L 0 F 1 d G 9 S Z W 1 v d m V k Q 2 9 s d W 1 u c z E u e z I w M T g s M 3 0 m c X V v d D s s J n F 1 b 3 Q 7 U 2 V j d G l v b j E v V G F i b G V f N F 9 P T V 9 T S E w v Q X V 0 b 1 J l b W 9 2 Z W R D b 2 x 1 b W 5 z M S 5 7 M j A x O S w 0 f S Z x d W 9 0 O y w m c X V v d D t T Z W N 0 a W 9 u M S 9 U Y W J s Z V 8 0 X 0 9 N X 1 N I T C 9 B d X R v U m V t b 3 Z l Z E N v b H V t b n M x L n s y M D I w L D V 9 J n F 1 b 3 Q 7 L C Z x d W 9 0 O 1 N l Y 3 R p b 2 4 x L 1 R h Y m x l X z R f T 0 1 f U 0 h M L 0 F 1 d G 9 S Z W 1 v d m V k Q 2 9 s d W 1 u c z E u e z I w M j E s N n 0 m c X V v d D s s J n F 1 b 3 Q 7 U 2 V j d G l v b j E v V G F i b G V f N F 9 P T V 9 T S E w v Q X V 0 b 1 J l b W 9 2 Z W R D b 2 x 1 b W 5 z M S 5 7 M j A y M i w 3 f S Z x d W 9 0 O y w m c X V v d D t T Z W N 0 a W 9 u M S 9 U Y W J s Z V 8 0 X 0 9 N X 1 N I T C 9 B d X R v U m V t b 3 Z l Z E N v b H V t b n M x L n s y M D I z L D h 9 J n F 1 b 3 Q 7 L C Z x d W 9 0 O 1 N l Y 3 R p b 2 4 x L 1 R h Y m x l X z R f T 0 1 f U 0 h M L 0 F 1 d G 9 S Z W 1 v d m V k Q 2 9 s d W 1 u c z E u e z I w M j Q s O X 0 m c X V v d D t d L C Z x d W 9 0 O 1 J l b G F 0 a W 9 u c 2 h p c E l u Z m 8 m c X V v d D s 6 W 1 1 9 I i A v P j w v U 3 R h Y m x l R W 5 0 c m l l c z 4 8 L 0 l 0 Z W 0 + P E l 0 Z W 0 + P E l 0 Z W 1 M b 2 N h d G l v b j 4 8 S X R l b V R 5 c G U + R m 9 y b X V s Y T w v S X R l b V R 5 c G U + P E l 0 Z W 1 Q Y X R o P l N l Y 3 R p b 2 4 x L 1 R h Y m x l X z V f S F N I Q z w v S X R l b V B h d G g + P C 9 J d G V t T G 9 j Y X R p b 2 4 + P F N 0 Y W J s Z U V u d H J p Z X M + P E V u d H J 5 I F R 5 c G U 9 I k l z U H J p d m F 0 Z S I g V m F s d W U 9 I m w w I i A v P j x F b n R y e S B U e X B l P S J R d W V y e U l E I i B W Y W x 1 Z T 0 i c z U w Y j Y y M W I 1 L T B m M z k t N D M 2 O S 0 5 Z D F k L T k y N D Q w M 2 Q x M W N j O S I g L z 4 8 R W 5 0 c n k g V H l w Z T 0 i R m l s b E V u Y W J s Z W Q i I F Z h b H V l P S J s M S I g L z 4 8 R W 5 0 c n k g V H l w Z T 0 i R m l s b F N 0 Y X R 1 c y I g V m F s d W U 9 I n N D b 2 1 w b G V 0 Z S I g L z 4 8 R W 5 0 c n k g V H l w Z T 0 i T m F 2 a W d h d G l v b l N 0 Z X B O Y W 1 l I i B W Y W x 1 Z T 0 i c 0 5 h d m l n Y X R p b 2 4 i I C 8 + P E V u d H J 5 I F R 5 c G U 9 I k 5 h b W V V c G R h d G V k Q W Z 0 Z X J G a W x s I i B W Y W x 1 Z T 0 i b D A i I C 8 + P E V u d H J 5 I F R 5 c G U 9 I l J l c 3 V s d F R 5 c G U i I F Z h b H V l P S J z V G F i b G U i I C 8 + P E V u d H J 5 I F R 5 c G U 9 I k J 1 Z m Z l c k 5 l e H R S Z W Z y Z X N o I i B W Y W x 1 Z T 0 i b D E i I C 8 + P E V u d H J 5 I F R 5 c G U 9 I k Z p b G x D b 2 x 1 b W 5 O Y W 1 l c y I g V m F s d W U 9 I n N b J n F 1 b 3 Q 7 Q 2 9 z d H M g c G V y I H V u a X Q m c X V v d D s s J n F 1 b 3 Q 7 M j A y M i Z x d W 9 0 O y w m c X V v d D s y M D I z J n F 1 b 3 Q 7 L C Z x d W 9 0 O z I w M j Q m c X V v d D s s J n F 1 b 3 Q 7 M j A y M i 0 y M y A l I G N o Y W 5 n Z S Z x d W 9 0 O y w m c X V v d D s y M D I z L T I 0 I C U g Y 2 h h b m d l J n F 1 b 3 Q 7 L C Z x d W 9 0 O z I w M j I t M j Q g J S B j a G F u Z 2 U m c X V v d D t d I i A v P j x F b n R y e S B U e X B l P S J G a W x s Z W R D b 2 1 w b G V 0 Z V J l c 3 V s d F R v V 2 9 y a 3 N o Z W V 0 I i B W Y W x 1 Z T 0 i b D E i I C 8 + P E V u d H J 5 I F R 5 c G U 9 I l J l b G F 0 a W 9 u c 2 h p c E l u Z m 9 D b 2 5 0 Y W l u Z X I i I F Z h b H V l P S J z e y Z x d W 9 0 O 2 N v b H V t b k N v d W 5 0 J n F 1 b 3 Q 7 O j c s J n F 1 b 3 Q 7 a 2 V 5 Q 2 9 s d W 1 u T m F t Z X M m c X V v d D s 6 W 1 0 s J n F 1 b 3 Q 7 c X V l c n l S Z W x h d G l v b n N o a X B z J n F 1 b 3 Q 7 O l t d L C Z x d W 9 0 O 2 N v b H V t b k l k Z W 5 0 a X R p Z X M m c X V v d D s 6 W y Z x d W 9 0 O 1 N l Y 3 R p b 2 4 x L 1 R h Y m x l X z V f S F N I Q y 9 B d X R v U m V t b 3 Z l Z E N v b H V t b n M x L n t D b 3 N 0 c y B w Z X I g d W 5 p d C w w f S Z x d W 9 0 O y w m c X V v d D t T Z W N 0 a W 9 u M S 9 U Y W J s Z V 8 1 X 0 h T S E M v Q X V 0 b 1 J l b W 9 2 Z W R D b 2 x 1 b W 5 z M S 5 7 M j A y M i w x f S Z x d W 9 0 O y w m c X V v d D t T Z W N 0 a W 9 u M S 9 U Y W J s Z V 8 1 X 0 h T S E M v Q X V 0 b 1 J l b W 9 2 Z W R D b 2 x 1 b W 5 z M S 5 7 M j A y M y w y f S Z x d W 9 0 O y w m c X V v d D t T Z W N 0 a W 9 u M S 9 U Y W J s Z V 8 1 X 0 h T S E M v Q X V 0 b 1 J l b W 9 2 Z W R D b 2 x 1 b W 5 z M S 5 7 M j A y N C w z f S Z x d W 9 0 O y w m c X V v d D t T Z W N 0 a W 9 u M S 9 U Y W J s Z V 8 1 X 0 h T S E M v Q X V 0 b 1 J l b W 9 2 Z W R D b 2 x 1 b W 5 z M S 5 7 M j A y M i 0 y M y A l I G N o Y W 5 n Z S w 0 f S Z x d W 9 0 O y w m c X V v d D t T Z W N 0 a W 9 u M S 9 U Y W J s Z V 8 1 X 0 h T S E M v Q X V 0 b 1 J l b W 9 2 Z W R D b 2 x 1 b W 5 z M S 5 7 M j A y M y 0 y N C A l I G N o Y W 5 n Z S w 1 f S Z x d W 9 0 O y w m c X V v d D t T Z W N 0 a W 9 u M S 9 U Y W J s Z V 8 1 X 0 h T S E M v Q X V 0 b 1 J l b W 9 2 Z W R D b 2 x 1 b W 5 z M S 5 7 M j A y M i 0 y N C A l I G N o Y W 5 n Z S w 2 f S Z x d W 9 0 O 1 0 s J n F 1 b 3 Q 7 Q 2 9 s d W 1 u Q 2 9 1 b n Q m c X V v d D s 6 N y w m c X V v d D t L Z X l D b 2 x 1 b W 5 O Y W 1 l c y Z x d W 9 0 O z p b X S w m c X V v d D t D b 2 x 1 b W 5 J Z G V u d G l 0 a W V z J n F 1 b 3 Q 7 O l s m c X V v d D t T Z W N 0 a W 9 u M S 9 U Y W J s Z V 8 1 X 0 h T S E M v Q X V 0 b 1 J l b W 9 2 Z W R D b 2 x 1 b W 5 z M S 5 7 Q 2 9 z d H M g c G V y I H V u a X Q s M H 0 m c X V v d D s s J n F 1 b 3 Q 7 U 2 V j d G l v b j E v V G F i b G V f N V 9 I U 0 h D L 0 F 1 d G 9 S Z W 1 v d m V k Q 2 9 s d W 1 u c z E u e z I w M j I s M X 0 m c X V v d D s s J n F 1 b 3 Q 7 U 2 V j d G l v b j E v V G F i b G V f N V 9 I U 0 h D L 0 F 1 d G 9 S Z W 1 v d m V k Q 2 9 s d W 1 u c z E u e z I w M j M s M n 0 m c X V v d D s s J n F 1 b 3 Q 7 U 2 V j d G l v b j E v V G F i b G V f N V 9 I U 0 h D L 0 F 1 d G 9 S Z W 1 v d m V k Q 2 9 s d W 1 u c z E u e z I w M j Q s M 3 0 m c X V v d D s s J n F 1 b 3 Q 7 U 2 V j d G l v b j E v V G F i b G V f N V 9 I U 0 h D L 0 F 1 d G 9 S Z W 1 v d m V k Q 2 9 s d W 1 u c z E u e z I w M j I t M j M g J S B j a G F u Z 2 U s N H 0 m c X V v d D s s J n F 1 b 3 Q 7 U 2 V j d G l v b j E v V G F i b G V f N V 9 I U 0 h D L 0 F 1 d G 9 S Z W 1 v d m V k Q 2 9 s d W 1 u c z E u e z I w M j M t M j Q g J S B j a G F u Z 2 U s N X 0 m c X V v d D s s J n F 1 b 3 Q 7 U 2 V j d G l v b j E v V G F i b G V f N V 9 I U 0 h D L 0 F 1 d G 9 S Z W 1 v d m V k Q 2 9 s d W 1 u c z E u e z I w M j I t M j Q g J S B j a G F u Z 2 U s N n 0 m c X V v d D t d L C Z x d W 9 0 O 1 J l b G F 0 a W 9 u c 2 h p c E l u Z m 8 m c X V v d D s 6 W 1 1 9 I i A v P j x F b n R y e S B U e X B l P S J G a W x s Q 2 9 s d W 1 u V H l w Z X M i I F Z h b H V l P S J z Q m d B Q U F B Q U F B Q T 0 9 I i A v P j x F b n R y e S B U e X B l P S J G a W x s T G F z d F V w Z G F 0 Z W Q i I F Z h b H V l P S J k M j A y N S 0 w M i 0 y N F Q x M j o z O D o z M S 4 z N z k 2 M j Y w W i I g L z 4 8 R W 5 0 c n k g V H l w Z T 0 i R m l s b F R h c m d l d C I g V m F s d W U 9 I n N U Y W J s Z V 8 1 X 0 h T S E M i I C 8 + P E V u d H J 5 I F R 5 c G U 9 I k Z p b G x F c n J v c k N v d W 5 0 I i B W Y W x 1 Z T 0 i b D A i I C 8 + P E V u d H J 5 I F R 5 c G U 9 I k Z p b G x F c n J v c k N v Z G U i I F Z h b H V l P S J z V W 5 r b m 9 3 b i I g L z 4 8 R W 5 0 c n k g V H l w Z T 0 i R m l s b E N v d W 5 0 I i B W Y W x 1 Z T 0 i b D U i I C 8 + P E V u d H J 5 I F R 5 c G U 9 I k F k Z G V k V G 9 E Y X R h T W 9 k Z W w i I F Z h b H V l P S J s M C I g L z 4 8 R W 5 0 c n k g V H l w Z T 0 i R m l s b F R v R G F 0 Y U 1 v Z G V s R W 5 h Y m x l Z C I g V m F s d W U 9 I m w w I i A v P j x F b n R y e S B U e X B l P S J G a W x s T 2 J q Z W N 0 V H l w Z S I g V m F s d W U 9 I n N U Y W J s Z S I g L z 4 8 L 1 N 0 Y W J s Z U V u d H J p Z X M + P C 9 J d G V t P j x J d G V t P j x J d G V t T G 9 j Y X R p b 2 4 + P E l 0 Z W 1 U e X B l P k Z v c m 1 1 b G E 8 L 0 l 0 Z W 1 U e X B l P j x J d G V t U G F 0 a D 5 T Z W N 0 a W 9 u M S 9 U Y W J s Z V 8 1 X 0 h T S E M v b G 9 j P C 9 J d G V t U G F 0 a D 4 8 L 0 l 0 Z W 1 M b 2 N h d G l v b j 4 8 U 3 R h Y m x l R W 5 0 c m l l c y A v P j w v S X R l b T 4 8 S X R l b T 4 8 S X R l b U x v Y 2 F 0 a W 9 u P j x J d G V t V H l w Z T 5 G b 3 J t d W x h P C 9 J d G V t V H l w Z T 4 8 S X R l b V B h d G g + U 2 V j d G l v b j E v V G F i b G V f N V 9 I U 0 h D L 1 N v d X J j Z V 9 t Y W l u P C 9 J d G V t U G F 0 a D 4 8 L 0 l 0 Z W 1 M b 2 N h d G l v b j 4 8 U 3 R h Y m x l R W 5 0 c m l l c y A v P j w v S X R l b T 4 8 S X R l b T 4 8 S X R l b U x v Y 2 F 0 a W 9 u P j x J d G V t V H l w Z T 5 G b 3 J t d W x h P C 9 J d G V t V H l w Z T 4 8 S X R l b V B h d G g + U 2 V j d G l v b j E v V G F i b G V f N V 9 I U 0 h D L 1 N v d X J j Z T w v S X R l b V B h d G g + P C 9 J d G V t T G 9 j Y X R p b 2 4 + P F N 0 Y W J s Z U V u d H J p Z X M g L z 4 8 L 0 l 0 Z W 0 + P E l 0 Z W 0 + P E l 0 Z W 1 M b 2 N h d G l v b j 4 8 S X R l b V R 5 c G U + R m 9 y b X V s Y T w v S X R l b V R 5 c G U + P E l 0 Z W 1 Q Y X R o P l N l Y 3 R p b 2 4 x L 1 R h Y m x l X z V f S F N I Q y 9 Q c m 9 t b 3 R l Z C U y M E h l Y W R l c n M 8 L 0 l 0 Z W 1 Q Y X R o P j w v S X R l b U x v Y 2 F 0 a W 9 u P j x T d G F i b G V F b n R y a W V z I C 8 + P C 9 J d G V t P j x J d G V t P j x J d G V t T G 9 j Y X R p b 2 4 + P E l 0 Z W 1 U e X B l P k Z v c m 1 1 b G E 8 L 0 l 0 Z W 1 U e X B l P j x J d G V t U G F 0 a D 5 T Z W N 0 a W 9 u M S 9 U Y W J s Z V 8 1 X 0 h T S E M v e W V h c j w v S X R l b V B h d G g + P C 9 J d G V t T G 9 j Y X R p b 2 4 + P F N 0 Y W J s Z U V u d H J p Z X M g L z 4 8 L 0 l 0 Z W 0 + P E l 0 Z W 0 + P E l 0 Z W 1 M b 2 N h d G l v b j 4 8 S X R l b V R 5 c G U + R m 9 y b X V s Y T w v S X R l b V R 5 c G U + P E l 0 Z W 1 Q Y X R o P l N l Y 3 R p b 2 4 x L 1 R h Y m x l X z V f S F N I Q y 9 G a W x 0 Z X J l Z C U y M F J v d 3 M 8 L 0 l 0 Z W 1 Q Y X R o P j w v S X R l b U x v Y 2 F 0 a W 9 u P j x T d G F i b G V F b n R y a W V z I C 8 + P C 9 J d G V t P j x J d G V t P j x J d G V t T G 9 j Y X R p b 2 4 + P E l 0 Z W 1 U e X B l P k Z v c m 1 1 b G E 8 L 0 l 0 Z W 1 U e X B l P j x J d G V t U G F 0 a D 5 T Z W N 0 a W 9 u M S 9 U Y W J s Z V 8 1 X 0 h T S E M v Q W R k Z W Q l M j B D d X N 0 b 2 0 x P C 9 J d G V t U G F 0 a D 4 8 L 0 l 0 Z W 1 M b 2 N h d G l v b j 4 8 U 3 R h Y m x l R W 5 0 c m l l c y A v P j w v S X R l b T 4 8 S X R l b T 4 8 S X R l b U x v Y 2 F 0 a W 9 u P j x J d G V t V H l w Z T 5 G b 3 J t d W x h P C 9 J d G V t V H l w Z T 4 8 S X R l b V B h d G g + U 2 V j d G l v b j E v V G F i b G V f N V 9 I U 0 h D L 1 J l c G x h Y 2 V k J T I w V m F s d W U 8 L 0 l 0 Z W 1 Q Y X R o P j w v S X R l b U x v Y 2 F 0 a W 9 u P j x T d G F i b G V F b n R y a W V z I C 8 + P C 9 J d G V t P j x J d G V t P j x J d G V t T G 9 j Y X R p b 2 4 + P E l 0 Z W 1 U e X B l P k Z v c m 1 1 b G E 8 L 0 l 0 Z W 1 U e X B l P j x J d G V t U G F 0 a D 5 T Z W N 0 a W 9 u M S 9 U Y W J s Z V 8 1 X 0 h T S E M v U m V v c m R l c m V k J T I w Q 2 9 s d W 1 u c z I 8 L 0 l 0 Z W 1 Q Y X R o P j w v S X R l b U x v Y 2 F 0 a W 9 u P j x T d G F i b G V F b n R y a W V z I C 8 + P C 9 J d G V t P j x J d G V t P j x J d G V t T G 9 j Y X R p b 2 4 + P E l 0 Z W 1 U e X B l P k Z v c m 1 1 b G E 8 L 0 l 0 Z W 1 U e X B l P j x J d G V t U G F 0 a D 5 T Z W N 0 a W 9 u M S 9 U Y W J s Z V 8 1 X 0 h T S E M v T W V y Z 2 V k J T I w U X V l c m l l c z w v S X R l b V B h d G g + P C 9 J d G V t T G 9 j Y X R p b 2 4 + P F N 0 Y W J s Z U V u d H J p Z X M g L z 4 8 L 0 l 0 Z W 0 + P E l 0 Z W 0 + P E l 0 Z W 1 M b 2 N h d G l v b j 4 8 S X R l b V R 5 c G U + R m 9 y b X V s Y T w v S X R l b V R 5 c G U + P E l 0 Z W 1 Q Y X R o P l N l Y 3 R p b 2 4 x L 1 R h Y m x l X z V f S F N I Q y 9 F e H B h b m R l Z C U y M H R h Y m x l c 1 9 v c m R l c m l u Z z w v S X R l b V B h d G g + P C 9 J d G V t T G 9 j Y X R p b 2 4 + P F N 0 Y W J s Z U V u d H J p Z X M g L z 4 8 L 0 l 0 Z W 0 + P E l 0 Z W 0 + P E l 0 Z W 1 M b 2 N h d G l v b j 4 8 S X R l b V R 5 c G U + R m 9 y b X V s Y T w v S X R l b V R 5 c G U + P E l 0 Z W 1 Q Y X R o P l N l Y 3 R p b 2 4 x L 1 R h Y m x l X z V f S F N I Q y 9 T b 3 J 0 Z W Q l M j B S b 3 d z P C 9 J d G V t U G F 0 a D 4 8 L 0 l 0 Z W 1 M b 2 N h d G l v b j 4 8 U 3 R h Y m x l R W 5 0 c m l l c y A v P j w v S X R l b T 4 8 S X R l b T 4 8 S X R l b U x v Y 2 F 0 a W 9 u P j x J d G V t V H l w Z T 5 G b 3 J t d W x h P C 9 J d G V t V H l w Z T 4 8 S X R l b V B h d G g + U 2 V j d G l v b j E v V G F i b G V f N V 9 I U 0 h D L 1 J l b W 9 2 Z W Q l M j B D b 2 x 1 b W 5 z M T w v S X R l b V B h d G g + P C 9 J d G V t T G 9 j Y X R p b 2 4 + P F N 0 Y W J s Z U V u d H J p Z X M g L z 4 8 L 0 l 0 Z W 0 + P E l 0 Z W 0 + P E l 0 Z W 1 M b 2 N h d G l v b j 4 8 S X R l b V R 5 c G U + R m 9 y b X V s Y T w v S X R l b V R 5 c G U + P E l 0 Z W 1 Q Y X R o P l N l Y 3 R p b 2 4 x L 1 R h Y m x l X z V f S F N I Q y 9 S Z W 5 h b W V k J T I w Q 2 9 s d W 1 u c z E 8 L 0 l 0 Z W 1 Q Y X R o P j w v S X R l b U x v Y 2 F 0 a W 9 u P j x T d G F i b G V F b n R y a W V z I C 8 + P C 9 J d G V t P j x J d G V t P j x J d G V t T G 9 j Y X R p b 2 4 + P E l 0 Z W 1 U e X B l P k Z v c m 1 1 b G E 8 L 0 l 0 Z W 1 U e X B l P j x J d G V t U G F 0 a D 5 T Z W N 0 a W 9 u M S 9 U Y W J s Z V 8 2 X 1 N 1 b W 1 h c n l f c 3 V i X 3 N l Y 3 R v c j w v S X R l b V B h d G g + P C 9 J d G V t T G 9 j Y X R p b 2 4 + P F N 0 Y W J s Z U V u d H J p Z X M + P E V u d H J 5 I F R 5 c G U 9 I k l z U H J p d m F 0 Z S I g V m F s d W U 9 I m w w I i A v P j x F b n R y e S B U e X B l P S J R d W V y e U l E I i B W Y W x 1 Z T 0 i c z U 3 N D g 2 N T l m L W U x M 2 U t N D Q 0 N i 1 i N G R k L T c z M j g y M T M 4 Z j k 0 N 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G F i b G V f N l 9 T d W 1 t Y X J 5 X 3 N 1 Y l 9 z Z W N 0 b 3 I i I C 8 + P E V u d H J 5 I F R 5 c G U 9 I k Z p b G x l Z E N v b X B s Z X R l U m V z d W x 0 V G 9 X b 3 J r c 2 h l Z X Q i I F Z h b H V l P S J s M S I g L z 4 8 R W 5 0 c n k g V H l w Z T 0 i R m l s b F N 0 Y X R 1 c y I g V m F s d W U 9 I n N D b 2 1 w b G V 0 Z S I g L z 4 8 R W 5 0 c n k g V H l w Z T 0 i R m l s b E N v b H V t b k 5 h b W V z I i B W Y W x 1 Z T 0 i c 1 s m c X V v d D t T d W I t c 2 V j d G 9 y J n F 1 b 3 Q 7 L C Z x d W 9 0 O 0 1 l Y X N 1 c m U m c X V v d D s s J n F 1 b 3 Q 7 T m 8 g b 2 Y g c H J v d m l k Z X J z J n F 1 b 3 Q 7 L C Z x d W 9 0 O y U g b 2 Y g c 2 V j d G 9 y I C h z b 2 N p Y W w g d W 5 p d H M g b 3 d u Z W Q p J n F 1 b 3 Q 7 L C Z x d W 9 0 O 1 J l a W 5 2 Z X N 0 b W V u d C A o J S k m c X V v d D s s J n F 1 b 3 Q 7 T m V 3 I H N 1 c H B s e S A o U 2 9 j a W F s K S A o J S k m c X V v d D s s J n F 1 b 3 Q 7 T m V 3 I H N 1 c H B s e S A o T m 9 u L V N v Y 2 l h b C k g K C U p J n F 1 b 3 Q 7 L C Z x d W 9 0 O 0 d l Y X J p b m c g K C U p J n F 1 b 3 Q 7 L C Z x d W 9 0 O 0 V C S V R E Q S B N U k k g S W 5 0 Z X J l c 3 Q g Q 2 9 2 Z X I g K C U p J n F 1 b 3 Q 7 L C Z x d W 9 0 O 0 h l Y W R s a W 5 l I F N v Y 2 l h b C B I b 3 V z a W 5 n I E N Q V S A o w q M p J n F 1 b 3 Q 7 L C Z x d W 9 0 O 0 9 w Z X J h d G l u Z y B N Y X J n a W 4 g K F N v Y 2 l h b C k g K C U p J n F 1 b 3 Q 7 L C Z x d W 9 0 O 0 9 w Z X J h d G l u Z y B N Y X J n a W 4 g K E 9 2 Z X J h b G w p I C g l K S Z x d W 9 0 O y w m c X V v d D t S Z X R 1 c m 4 g b 2 4 g Q 2 F w a X R h b C B F b X B s b 3 l l Z C A o U k 9 D R S k g K C U p J n F 1 b 3 Q 7 L C Z x d W 9 0 O 1 Z h c m l h Y m x l X 3 R 5 c G U m c X V v d D t d I i A v P j x F b n R y e S B U e X B l P S J G a W x s Q 2 9 s d W 1 u V H l w Z X M i I F Z h b H V l P S J z Q U F B Q U F B Q U F B Q U F B Q U F B Q U F B Q T 0 i I C 8 + P E V u d H J 5 I F R 5 c G U 9 I k Z p b G x M Y X N 0 V X B k Y X R l Z C I g V m F s d W U 9 I m Q y M D I 1 L T A y L T I 2 V D E 2 O j A 5 O j U 0 L j M 0 N T g w N j N a I i A v P j x F b n R y e S B U e X B l P S J S Z W x h d G l v b n N o a X B J b m Z v Q 2 9 u d G F p b m V y I i B W Y W x 1 Z T 0 i c 3 s m c X V v d D t j b 2 x 1 b W 5 D b 3 V u d C Z x d W 9 0 O z o x N C w m c X V v d D t r Z X l D b 2 x 1 b W 5 O Y W 1 l c y Z x d W 9 0 O z p b X S w m c X V v d D t x d W V y e V J l b G F 0 a W 9 u c 2 h p c H M m c X V v d D s 6 W 1 0 s J n F 1 b 3 Q 7 Y 2 9 s d W 1 u S W R l b n R p d G l l c y Z x d W 9 0 O z p b J n F 1 b 3 Q 7 U 2 V j d G l v b j E v V G F i b G V f N l 9 T d W 1 t Y X J 5 X 3 N 1 Y l 9 z Z W N 0 b 3 I v Q X V 0 b 1 J l b W 9 2 Z W R D b 2 x 1 b W 5 z M S 5 7 U 3 V i L X N l Y 3 R v c i w w f S Z x d W 9 0 O y w m c X V v d D t T Z W N 0 a W 9 u M S 9 U Y W J s Z V 8 2 X 1 N 1 b W 1 h c n l f c 3 V i X 3 N l Y 3 R v c i 9 B d X R v U m V t b 3 Z l Z E N v b H V t b n M x L n t N Z W F z d X J l L D F 9 J n F 1 b 3 Q 7 L C Z x d W 9 0 O 1 N l Y 3 R p b 2 4 x L 1 R h Y m x l X z Z f U 3 V t b W F y e V 9 z d W J f c 2 V j d G 9 y L 0 F 1 d G 9 S Z W 1 v d m V k Q 2 9 s d W 1 u c z E u e 0 5 v I G 9 m I H B y b 3 Z p Z G V y c y w y f S Z x d W 9 0 O y w m c X V v d D t T Z W N 0 a W 9 u M S 9 U Y W J s Z V 8 2 X 1 N 1 b W 1 h c n l f c 3 V i X 3 N l Y 3 R v c i 9 B d X R v U m V t b 3 Z l Z E N v b H V t b n M x L n s l I G 9 m I H N l Y 3 R v c i A o c 2 9 j a W F s I H V u a X R z I G 9 3 b m V k K S w z f S Z x d W 9 0 O y w m c X V v d D t T Z W N 0 a W 9 u M S 9 U Y W J s Z V 8 2 X 1 N 1 b W 1 h c n l f c 3 V i X 3 N l Y 3 R v c i 9 B d X R v U m V t b 3 Z l Z E N v b H V t b n M x L n t S Z W l u d m V z d G 1 l b n Q g K C U p L D R 9 J n F 1 b 3 Q 7 L C Z x d W 9 0 O 1 N l Y 3 R p b 2 4 x L 1 R h Y m x l X z Z f U 3 V t b W F y e V 9 z d W J f c 2 V j d G 9 y L 0 F 1 d G 9 S Z W 1 v d m V k Q 2 9 s d W 1 u c z E u e 0 5 l d y B z d X B w b H k g K F N v Y 2 l h b C k g K C U p L D V 9 J n F 1 b 3 Q 7 L C Z x d W 9 0 O 1 N l Y 3 R p b 2 4 x L 1 R h Y m x l X z Z f U 3 V t b W F y e V 9 z d W J f c 2 V j d G 9 y L 0 F 1 d G 9 S Z W 1 v d m V k Q 2 9 s d W 1 u c z E u e 0 5 l d y B z d X B w b H k g K E 5 v b i 1 T b 2 N p Y W w p I C g l K S w 2 f S Z x d W 9 0 O y w m c X V v d D t T Z W N 0 a W 9 u M S 9 U Y W J s Z V 8 2 X 1 N 1 b W 1 h c n l f c 3 V i X 3 N l Y 3 R v c i 9 B d X R v U m V t b 3 Z l Z E N v b H V t b n M x L n t H Z W F y a W 5 n I C g l K S w 3 f S Z x d W 9 0 O y w m c X V v d D t T Z W N 0 a W 9 u M S 9 U Y W J s Z V 8 2 X 1 N 1 b W 1 h c n l f c 3 V i X 3 N l Y 3 R v c i 9 B d X R v U m V t b 3 Z l Z E N v b H V t b n M x L n t F Q k l U R E E g T V J J I E l u d G V y Z X N 0 I E N v d m V y I C g l K S w 4 f S Z x d W 9 0 O y w m c X V v d D t T Z W N 0 a W 9 u M S 9 U Y W J s Z V 8 2 X 1 N 1 b W 1 h c n l f c 3 V i X 3 N l Y 3 R v c i 9 B d X R v U m V t b 3 Z l Z E N v b H V t b n M x L n t I Z W F k b G l u Z S B T b 2 N p Y W w g S G 9 1 c 2 l u Z y B D U F U g K M K j K S w 5 f S Z x d W 9 0 O y w m c X V v d D t T Z W N 0 a W 9 u M S 9 U Y W J s Z V 8 2 X 1 N 1 b W 1 h c n l f c 3 V i X 3 N l Y 3 R v c i 9 B d X R v U m V t b 3 Z l Z E N v b H V t b n M x L n t P c G V y Y X R p b m c g T W F y Z 2 l u I C h T b 2 N p Y W w p I C g l K S w x M H 0 m c X V v d D s s J n F 1 b 3 Q 7 U 2 V j d G l v b j E v V G F i b G V f N l 9 T d W 1 t Y X J 5 X 3 N 1 Y l 9 z Z W N 0 b 3 I v Q X V 0 b 1 J l b W 9 2 Z W R D b 2 x 1 b W 5 z M S 5 7 T 3 B l c m F 0 a W 5 n I E 1 h c m d p b i A o T 3 Z l c m F s b C k g K C U p L D E x f S Z x d W 9 0 O y w m c X V v d D t T Z W N 0 a W 9 u M S 9 U Y W J s Z V 8 2 X 1 N 1 b W 1 h c n l f c 3 V i X 3 N l Y 3 R v c i 9 B d X R v U m V t b 3 Z l Z E N v b H V t b n M x L n t S Z X R 1 c m 4 g b 2 4 g Q 2 F w a X R h b C B F b X B s b 3 l l Z C A o U k 9 D R S k g K C U p L D E y f S Z x d W 9 0 O y w m c X V v d D t T Z W N 0 a W 9 u M S 9 U Y W J s Z V 8 2 X 1 N 1 b W 1 h c n l f c 3 V i X 3 N l Y 3 R v c i 9 B d X R v U m V t b 3 Z l Z E N v b H V t b n M x L n t W Y X J p Y W J s Z V 9 0 e X B l L D E z f S Z x d W 9 0 O 1 0 s J n F 1 b 3 Q 7 Q 2 9 s d W 1 u Q 2 9 1 b n Q m c X V v d D s 6 M T Q s J n F 1 b 3 Q 7 S 2 V 5 Q 2 9 s d W 1 u T m F t Z X M m c X V v d D s 6 W 1 0 s J n F 1 b 3 Q 7 Q 2 9 s d W 1 u S W R l b n R p d G l l c y Z x d W 9 0 O z p b J n F 1 b 3 Q 7 U 2 V j d G l v b j E v V G F i b G V f N l 9 T d W 1 t Y X J 5 X 3 N 1 Y l 9 z Z W N 0 b 3 I v Q X V 0 b 1 J l b W 9 2 Z W R D b 2 x 1 b W 5 z M S 5 7 U 3 V i L X N l Y 3 R v c i w w f S Z x d W 9 0 O y w m c X V v d D t T Z W N 0 a W 9 u M S 9 U Y W J s Z V 8 2 X 1 N 1 b W 1 h c n l f c 3 V i X 3 N l Y 3 R v c i 9 B d X R v U m V t b 3 Z l Z E N v b H V t b n M x L n t N Z W F z d X J l L D F 9 J n F 1 b 3 Q 7 L C Z x d W 9 0 O 1 N l Y 3 R p b 2 4 x L 1 R h Y m x l X z Z f U 3 V t b W F y e V 9 z d W J f c 2 V j d G 9 y L 0 F 1 d G 9 S Z W 1 v d m V k Q 2 9 s d W 1 u c z E u e 0 5 v I G 9 m I H B y b 3 Z p Z G V y c y w y f S Z x d W 9 0 O y w m c X V v d D t T Z W N 0 a W 9 u M S 9 U Y W J s Z V 8 2 X 1 N 1 b W 1 h c n l f c 3 V i X 3 N l Y 3 R v c i 9 B d X R v U m V t b 3 Z l Z E N v b H V t b n M x L n s l I G 9 m I H N l Y 3 R v c i A o c 2 9 j a W F s I H V u a X R z I G 9 3 b m V k K S w z f S Z x d W 9 0 O y w m c X V v d D t T Z W N 0 a W 9 u M S 9 U Y W J s Z V 8 2 X 1 N 1 b W 1 h c n l f c 3 V i X 3 N l Y 3 R v c i 9 B d X R v U m V t b 3 Z l Z E N v b H V t b n M x L n t S Z W l u d m V z d G 1 l b n Q g K C U p L D R 9 J n F 1 b 3 Q 7 L C Z x d W 9 0 O 1 N l Y 3 R p b 2 4 x L 1 R h Y m x l X z Z f U 3 V t b W F y e V 9 z d W J f c 2 V j d G 9 y L 0 F 1 d G 9 S Z W 1 v d m V k Q 2 9 s d W 1 u c z E u e 0 5 l d y B z d X B w b H k g K F N v Y 2 l h b C k g K C U p L D V 9 J n F 1 b 3 Q 7 L C Z x d W 9 0 O 1 N l Y 3 R p b 2 4 x L 1 R h Y m x l X z Z f U 3 V t b W F y e V 9 z d W J f c 2 V j d G 9 y L 0 F 1 d G 9 S Z W 1 v d m V k Q 2 9 s d W 1 u c z E u e 0 5 l d y B z d X B w b H k g K E 5 v b i 1 T b 2 N p Y W w p I C g l K S w 2 f S Z x d W 9 0 O y w m c X V v d D t T Z W N 0 a W 9 u M S 9 U Y W J s Z V 8 2 X 1 N 1 b W 1 h c n l f c 3 V i X 3 N l Y 3 R v c i 9 B d X R v U m V t b 3 Z l Z E N v b H V t b n M x L n t H Z W F y a W 5 n I C g l K S w 3 f S Z x d W 9 0 O y w m c X V v d D t T Z W N 0 a W 9 u M S 9 U Y W J s Z V 8 2 X 1 N 1 b W 1 h c n l f c 3 V i X 3 N l Y 3 R v c i 9 B d X R v U m V t b 3 Z l Z E N v b H V t b n M x L n t F Q k l U R E E g T V J J I E l u d G V y Z X N 0 I E N v d m V y I C g l K S w 4 f S Z x d W 9 0 O y w m c X V v d D t T Z W N 0 a W 9 u M S 9 U Y W J s Z V 8 2 X 1 N 1 b W 1 h c n l f c 3 V i X 3 N l Y 3 R v c i 9 B d X R v U m V t b 3 Z l Z E N v b H V t b n M x L n t I Z W F k b G l u Z S B T b 2 N p Y W w g S G 9 1 c 2 l u Z y B D U F U g K M K j K S w 5 f S Z x d W 9 0 O y w m c X V v d D t T Z W N 0 a W 9 u M S 9 U Y W J s Z V 8 2 X 1 N 1 b W 1 h c n l f c 3 V i X 3 N l Y 3 R v c i 9 B d X R v U m V t b 3 Z l Z E N v b H V t b n M x L n t P c G V y Y X R p b m c g T W F y Z 2 l u I C h T b 2 N p Y W w p I C g l K S w x M H 0 m c X V v d D s s J n F 1 b 3 Q 7 U 2 V j d G l v b j E v V G F i b G V f N l 9 T d W 1 t Y X J 5 X 3 N 1 Y l 9 z Z W N 0 b 3 I v Q X V 0 b 1 J l b W 9 2 Z W R D b 2 x 1 b W 5 z M S 5 7 T 3 B l c m F 0 a W 5 n I E 1 h c m d p b i A o T 3 Z l c m F s b C k g K C U p L D E x f S Z x d W 9 0 O y w m c X V v d D t T Z W N 0 a W 9 u M S 9 U Y W J s Z V 8 2 X 1 N 1 b W 1 h c n l f c 3 V i X 3 N l Y 3 R v c i 9 B d X R v U m V t b 3 Z l Z E N v b H V t b n M x L n t S Z X R 1 c m 4 g b 2 4 g Q 2 F w a X R h b C B F b X B s b 3 l l Z C A o U k 9 D R S k g K C U p L D E y f S Z x d W 9 0 O y w m c X V v d D t T Z W N 0 a W 9 u M S 9 U Y W J s Z V 8 2 X 1 N 1 b W 1 h c n l f c 3 V i X 3 N l Y 3 R v c i 9 B d X R v U m V t b 3 Z l Z E N v b H V t b n M x L n t W Y X J p Y W J s Z V 9 0 e X B l L D E z f S Z x d W 9 0 O 1 0 s J n F 1 b 3 Q 7 U m V s Y X R p b 2 5 z a G l w S W 5 m b y Z x d W 9 0 O z p b X X 0 i I C 8 + P E V u d H J 5 I F R 5 c G U 9 I k Z p b G x F c n J v c k N v d W 5 0 I i B W Y W x 1 Z T 0 i b D A i I C 8 + P E V u d H J 5 I F R 5 c G U 9 I k Z p b G x F c n J v c k N v Z G U i I F Z h b H V l P S J z V W 5 r b m 9 3 b i I g L z 4 8 R W 5 0 c n k g V H l w Z T 0 i R m l s b E N v d W 5 0 I i B W Y W x 1 Z T 0 i b D E z I i A v P j x F b n R y e S B U e X B l P S J B Z G R l Z F R v R G F 0 Y U 1 v Z G V s I i B W Y W x 1 Z T 0 i b D A i I C 8 + P C 9 T d G F i b G V F b n R y a W V z P j w v S X R l b T 4 8 S X R l b T 4 8 S X R l b U x v Y 2 F 0 a W 9 u P j x J d G V t V H l w Z T 5 G b 3 J t d W x h P C 9 J d G V t V H l w Z T 4 8 S X R l b V B h d G g + U 2 V j d G l v b j E v V G F i b G V f N 1 9 T d W 1 t Y X J 5 X 3 N 1 Y l 9 z Z W N 0 b 3 J f M 3 k 8 L 0 l 0 Z W 1 Q Y X R o P j w v S X R l b U x v Y 2 F 0 a W 9 u P j x T d G F i b G V F b n R y a W V z P j x F b n R y e S B U e X B l P S J J c 1 B y a X Z h d G U i I F Z h b H V l P S J s M C I g L z 4 8 R W 5 0 c n k g V H l w Z T 0 i U X V l c n l J R C I g V m F s d W U 9 I n M 3 Y T U 5 N z k x M C 1 m N W E w L T Q 2 M T g t O T E z N i 0 w N G V l Y z g 3 Z j g z M z k 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F c n J v c k N v Z G U i I F Z h b H V l P S J z V W 5 r b m 9 3 b i I g L z 4 8 R W 5 0 c n k g V H l w Z T 0 i R m l s b E x h c 3 R V c G R h d G V k I i B W Y W x 1 Z T 0 i Z D I w M j U t M D M t M T B U M D Q 6 M D c 6 M j U u M j Q 5 M z A w O F o i I C 8 + P E V u d H J 5 I F R 5 c G U 9 I k Z p b G x F c n J v c k N v d W 5 0 I i B W Y W x 1 Z T 0 i b D A i I C 8 + P E V u d H J 5 I F R 5 c G U 9 I k Z p b G x U b 0 R h d G F N b 2 R l b E V u Y W J s Z W Q i I F Z h b H V l P S J s M C I g L z 4 8 R W 5 0 c n k g V H l w Z T 0 i R m l s b E 9 i a m V j d F R 5 c G U i I F Z h b H V l P S J z Q 2 9 u b m V j d G l v b k 9 u b H k i I C 8 + P E V u d H J 5 I F R 5 c G U 9 I k Z p b G x D b 2 x 1 b W 5 U e X B l c y I g V m F s d W U 9 I n N B Q U F B Q U F B Q U F B Q U F B Q U F B Q U F B Q S I g L z 4 8 R W 5 0 c n k g V H l w Z T 0 i R m l s b E N v b H V t b k 5 h b W V z I i B W Y W x 1 Z T 0 i c 1 s m c X V v d D t T d W I t c 2 V j d G 9 y J n F 1 b 3 Q 7 L C Z x d W 9 0 O 0 1 l Y X N 1 c m U m c X V v d D s s J n F 1 b 3 Q 7 W W V h c i Z x d W 9 0 O y w m c X V v d D t O b y B v Z i B w c m 9 2 a W R l c n M m c X V v d D s s J n F 1 b 3 Q 7 J S B v Z i B z Z W N 0 b 3 I g K H N v Y 2 l h b C B 1 b m l 0 c y B v d 2 5 l Z C k m c X V v d D s s J n F 1 b 3 Q 7 U m V p b n Z l c 3 R t Z W 5 0 I C g l K S Z x d W 9 0 O y w m c X V v d D t O Z X c g c 3 V w c G x 5 I C h T b 2 N p Y W w p I C g l K S Z x d W 9 0 O y w m c X V v d D t O Z X c g c 3 V w c G x 5 I C h O b 2 4 t U 2 9 j a W F s K S A o J S k m c X V v d D s s J n F 1 b 3 Q 7 R 2 V h c m l u Z y A o J S k m c X V v d D s s J n F 1 b 3 Q 7 R U J J V E R B I E 1 S S S B J b n R l c m V z d C B D b 3 Z l c i A o J S k m c X V v d D s s J n F 1 b 3 Q 7 S G V h Z G x p b m U g U 2 9 j a W F s I E h v d X N p b m c g Q 1 B V I C j C o y k m c X V v d D s s J n F 1 b 3 Q 7 T 3 B l c m F 0 a W 5 n I E 1 h c m d p b i A o U 2 9 j a W F s K S A o J S k m c X V v d D s s J n F 1 b 3 Q 7 T 3 B l c m F 0 a W 5 n I E 1 h c m d p b i A o T 3 Z l c m F s b C k g K C U p J n F 1 b 3 Q 7 L C Z x d W 9 0 O 1 J l d H V y b i B v b i B D Y X B p d G F s I E V t c G x v e W V k I C h S T 0 N F K S A o J S k m c X V v d D s s J n F 1 b 3 Q 7 V m F y a W F i b G V f d H l w Z S Z x d W 9 0 O 1 0 i I C 8 + P E V u d H J 5 I F R 5 c G U 9 I k Z p b G x T d G F 0 d X M i I F Z h b H V l P S J z Q 2 9 t c G x l d G U i I C 8 + P E V u d H J 5 I F R 5 c G U 9 I k Z p b G x D b 3 V u d C I g V m F s d W U 9 I m w z 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G F i b G V f N 1 9 T d W 1 t Y X J 5 X 3 N 1 Y l 9 z Z W N 0 b 3 J f M 3 k v Q X V 0 b 1 J l b W 9 2 Z W R D b 2 x 1 b W 5 z M S 5 7 U 3 V i L X N l Y 3 R v c i w w f S Z x d W 9 0 O y w m c X V v d D t T Z W N 0 a W 9 u M S 9 U Y W J s Z V 8 3 X 1 N 1 b W 1 h c n l f c 3 V i X 3 N l Y 3 R v c l 8 z e S 9 B d X R v U m V t b 3 Z l Z E N v b H V t b n M x L n t N Z W F z d X J l L D F 9 J n F 1 b 3 Q 7 L C Z x d W 9 0 O 1 N l Y 3 R p b 2 4 x L 1 R h Y m x l X z d f U 3 V t b W F y e V 9 z d W J f c 2 V j d G 9 y X z N 5 L 0 F 1 d G 9 S Z W 1 v d m V k Q 2 9 s d W 1 u c z E u e 1 l l Y X I s M n 0 m c X V v d D s s J n F 1 b 3 Q 7 U 2 V j d G l v b j E v V G F i b G V f N 1 9 T d W 1 t Y X J 5 X 3 N 1 Y l 9 z Z W N 0 b 3 J f M 3 k v Q X V 0 b 1 J l b W 9 2 Z W R D b 2 x 1 b W 5 z M S 5 7 T m 8 g b 2 Y g c H J v d m l k Z X J z L D N 9 J n F 1 b 3 Q 7 L C Z x d W 9 0 O 1 N l Y 3 R p b 2 4 x L 1 R h Y m x l X z d f U 3 V t b W F y e V 9 z d W J f c 2 V j d G 9 y X z N 5 L 0 F 1 d G 9 S Z W 1 v d m V k Q 2 9 s d W 1 u c z E u e y U g b 2 Y g c 2 V j d G 9 y I C h z b 2 N p Y W w g d W 5 p d H M g b 3 d u Z W Q p L D R 9 J n F 1 b 3 Q 7 L C Z x d W 9 0 O 1 N l Y 3 R p b 2 4 x L 1 R h Y m x l X z d f U 3 V t b W F y e V 9 z d W J f c 2 V j d G 9 y X z N 5 L 0 F 1 d G 9 S Z W 1 v d m V k Q 2 9 s d W 1 u c z E u e 1 J l a W 5 2 Z X N 0 b W V u d C A o J S k s N X 0 m c X V v d D s s J n F 1 b 3 Q 7 U 2 V j d G l v b j E v V G F i b G V f N 1 9 T d W 1 t Y X J 5 X 3 N 1 Y l 9 z Z W N 0 b 3 J f M 3 k v Q X V 0 b 1 J l b W 9 2 Z W R D b 2 x 1 b W 5 z M S 5 7 T m V 3 I H N 1 c H B s e S A o U 2 9 j a W F s K S A o J S k s N n 0 m c X V v d D s s J n F 1 b 3 Q 7 U 2 V j d G l v b j E v V G F i b G V f N 1 9 T d W 1 t Y X J 5 X 3 N 1 Y l 9 z Z W N 0 b 3 J f M 3 k v Q X V 0 b 1 J l b W 9 2 Z W R D b 2 x 1 b W 5 z M S 5 7 T m V 3 I H N 1 c H B s e S A o T m 9 u L V N v Y 2 l h b C k g K C U p L D d 9 J n F 1 b 3 Q 7 L C Z x d W 9 0 O 1 N l Y 3 R p b 2 4 x L 1 R h Y m x l X z d f U 3 V t b W F y e V 9 z d W J f c 2 V j d G 9 y X z N 5 L 0 F 1 d G 9 S Z W 1 v d m V k Q 2 9 s d W 1 u c z E u e 0 d l Y X J p b m c g K C U p L D h 9 J n F 1 b 3 Q 7 L C Z x d W 9 0 O 1 N l Y 3 R p b 2 4 x L 1 R h Y m x l X z d f U 3 V t b W F y e V 9 z d W J f c 2 V j d G 9 y X z N 5 L 0 F 1 d G 9 S Z W 1 v d m V k Q 2 9 s d W 1 u c z E u e 0 V C S V R E Q S B N U k k g S W 5 0 Z X J l c 3 Q g Q 2 9 2 Z X I g K C U p L D l 9 J n F 1 b 3 Q 7 L C Z x d W 9 0 O 1 N l Y 3 R p b 2 4 x L 1 R h Y m x l X z d f U 3 V t b W F y e V 9 z d W J f c 2 V j d G 9 y X z N 5 L 0 F 1 d G 9 S Z W 1 v d m V k Q 2 9 s d W 1 u c z E u e 0 h l Y W R s a W 5 l I F N v Y 2 l h b C B I b 3 V z a W 5 n I E N Q V S A o w q M p L D E w f S Z x d W 9 0 O y w m c X V v d D t T Z W N 0 a W 9 u M S 9 U Y W J s Z V 8 3 X 1 N 1 b W 1 h c n l f c 3 V i X 3 N l Y 3 R v c l 8 z e S 9 B d X R v U m V t b 3 Z l Z E N v b H V t b n M x L n t P c G V y Y X R p b m c g T W F y Z 2 l u I C h T b 2 N p Y W w p I C g l K S w x M X 0 m c X V v d D s s J n F 1 b 3 Q 7 U 2 V j d G l v b j E v V G F i b G V f N 1 9 T d W 1 t Y X J 5 X 3 N 1 Y l 9 z Z W N 0 b 3 J f M 3 k v Q X V 0 b 1 J l b W 9 2 Z W R D b 2 x 1 b W 5 z M S 5 7 T 3 B l c m F 0 a W 5 n I E 1 h c m d p b i A o T 3 Z l c m F s b C k g K C U p L D E y f S Z x d W 9 0 O y w m c X V v d D t T Z W N 0 a W 9 u M S 9 U Y W J s Z V 8 3 X 1 N 1 b W 1 h c n l f c 3 V i X 3 N l Y 3 R v c l 8 z e S 9 B d X R v U m V t b 3 Z l Z E N v b H V t b n M x L n t S Z X R 1 c m 4 g b 2 4 g Q 2 F w a X R h b C B F b X B s b 3 l l Z C A o U k 9 D R S k g K C U p L D E z f S Z x d W 9 0 O y w m c X V v d D t T Z W N 0 a W 9 u M S 9 U Y W J s Z V 8 3 X 1 N 1 b W 1 h c n l f c 3 V i X 3 N l Y 3 R v c l 8 z e S 9 B d X R v U m V t b 3 Z l Z E N v b H V t b n M x L n t W Y X J p Y W J s Z V 9 0 e X B l L D E 0 f S Z x d W 9 0 O 1 0 s J n F 1 b 3 Q 7 Q 2 9 s d W 1 u Q 2 9 1 b n Q m c X V v d D s 6 M T U s J n F 1 b 3 Q 7 S 2 V 5 Q 2 9 s d W 1 u T m F t Z X M m c X V v d D s 6 W 1 0 s J n F 1 b 3 Q 7 Q 2 9 s d W 1 u S W R l b n R p d G l l c y Z x d W 9 0 O z p b J n F 1 b 3 Q 7 U 2 V j d G l v b j E v V G F i b G V f N 1 9 T d W 1 t Y X J 5 X 3 N 1 Y l 9 z Z W N 0 b 3 J f M 3 k v Q X V 0 b 1 J l b W 9 2 Z W R D b 2 x 1 b W 5 z M S 5 7 U 3 V i L X N l Y 3 R v c i w w f S Z x d W 9 0 O y w m c X V v d D t T Z W N 0 a W 9 u M S 9 U Y W J s Z V 8 3 X 1 N 1 b W 1 h c n l f c 3 V i X 3 N l Y 3 R v c l 8 z e S 9 B d X R v U m V t b 3 Z l Z E N v b H V t b n M x L n t N Z W F z d X J l L D F 9 J n F 1 b 3 Q 7 L C Z x d W 9 0 O 1 N l Y 3 R p b 2 4 x L 1 R h Y m x l X z d f U 3 V t b W F y e V 9 z d W J f c 2 V j d G 9 y X z N 5 L 0 F 1 d G 9 S Z W 1 v d m V k Q 2 9 s d W 1 u c z E u e 1 l l Y X I s M n 0 m c X V v d D s s J n F 1 b 3 Q 7 U 2 V j d G l v b j E v V G F i b G V f N 1 9 T d W 1 t Y X J 5 X 3 N 1 Y l 9 z Z W N 0 b 3 J f M 3 k v Q X V 0 b 1 J l b W 9 2 Z W R D b 2 x 1 b W 5 z M S 5 7 T m 8 g b 2 Y g c H J v d m l k Z X J z L D N 9 J n F 1 b 3 Q 7 L C Z x d W 9 0 O 1 N l Y 3 R p b 2 4 x L 1 R h Y m x l X z d f U 3 V t b W F y e V 9 z d W J f c 2 V j d G 9 y X z N 5 L 0 F 1 d G 9 S Z W 1 v d m V k Q 2 9 s d W 1 u c z E u e y U g b 2 Y g c 2 V j d G 9 y I C h z b 2 N p Y W w g d W 5 p d H M g b 3 d u Z W Q p L D R 9 J n F 1 b 3 Q 7 L C Z x d W 9 0 O 1 N l Y 3 R p b 2 4 x L 1 R h Y m x l X z d f U 3 V t b W F y e V 9 z d W J f c 2 V j d G 9 y X z N 5 L 0 F 1 d G 9 S Z W 1 v d m V k Q 2 9 s d W 1 u c z E u e 1 J l a W 5 2 Z X N 0 b W V u d C A o J S k s N X 0 m c X V v d D s s J n F 1 b 3 Q 7 U 2 V j d G l v b j E v V G F i b G V f N 1 9 T d W 1 t Y X J 5 X 3 N 1 Y l 9 z Z W N 0 b 3 J f M 3 k v Q X V 0 b 1 J l b W 9 2 Z W R D b 2 x 1 b W 5 z M S 5 7 T m V 3 I H N 1 c H B s e S A o U 2 9 j a W F s K S A o J S k s N n 0 m c X V v d D s s J n F 1 b 3 Q 7 U 2 V j d G l v b j E v V G F i b G V f N 1 9 T d W 1 t Y X J 5 X 3 N 1 Y l 9 z Z W N 0 b 3 J f M 3 k v Q X V 0 b 1 J l b W 9 2 Z W R D b 2 x 1 b W 5 z M S 5 7 T m V 3 I H N 1 c H B s e S A o T m 9 u L V N v Y 2 l h b C k g K C U p L D d 9 J n F 1 b 3 Q 7 L C Z x d W 9 0 O 1 N l Y 3 R p b 2 4 x L 1 R h Y m x l X z d f U 3 V t b W F y e V 9 z d W J f c 2 V j d G 9 y X z N 5 L 0 F 1 d G 9 S Z W 1 v d m V k Q 2 9 s d W 1 u c z E u e 0 d l Y X J p b m c g K C U p L D h 9 J n F 1 b 3 Q 7 L C Z x d W 9 0 O 1 N l Y 3 R p b 2 4 x L 1 R h Y m x l X z d f U 3 V t b W F y e V 9 z d W J f c 2 V j d G 9 y X z N 5 L 0 F 1 d G 9 S Z W 1 v d m V k Q 2 9 s d W 1 u c z E u e 0 V C S V R E Q S B N U k k g S W 5 0 Z X J l c 3 Q g Q 2 9 2 Z X I g K C U p L D l 9 J n F 1 b 3 Q 7 L C Z x d W 9 0 O 1 N l Y 3 R p b 2 4 x L 1 R h Y m x l X z d f U 3 V t b W F y e V 9 z d W J f c 2 V j d G 9 y X z N 5 L 0 F 1 d G 9 S Z W 1 v d m V k Q 2 9 s d W 1 u c z E u e 0 h l Y W R s a W 5 l I F N v Y 2 l h b C B I b 3 V z a W 5 n I E N Q V S A o w q M p L D E w f S Z x d W 9 0 O y w m c X V v d D t T Z W N 0 a W 9 u M S 9 U Y W J s Z V 8 3 X 1 N 1 b W 1 h c n l f c 3 V i X 3 N l Y 3 R v c l 8 z e S 9 B d X R v U m V t b 3 Z l Z E N v b H V t b n M x L n t P c G V y Y X R p b m c g T W F y Z 2 l u I C h T b 2 N p Y W w p I C g l K S w x M X 0 m c X V v d D s s J n F 1 b 3 Q 7 U 2 V j d G l v b j E v V G F i b G V f N 1 9 T d W 1 t Y X J 5 X 3 N 1 Y l 9 z Z W N 0 b 3 J f M 3 k v Q X V 0 b 1 J l b W 9 2 Z W R D b 2 x 1 b W 5 z M S 5 7 T 3 B l c m F 0 a W 5 n I E 1 h c m d p b i A o T 3 Z l c m F s b C k g K C U p L D E y f S Z x d W 9 0 O y w m c X V v d D t T Z W N 0 a W 9 u M S 9 U Y W J s Z V 8 3 X 1 N 1 b W 1 h c n l f c 3 V i X 3 N l Y 3 R v c l 8 z e S 9 B d X R v U m V t b 3 Z l Z E N v b H V t b n M x L n t S Z X R 1 c m 4 g b 2 4 g Q 2 F w a X R h b C B F b X B s b 3 l l Z C A o U k 9 D R S k g K C U p L D E z f S Z x d W 9 0 O y w m c X V v d D t T Z W N 0 a W 9 u M S 9 U Y W J s Z V 8 3 X 1 N 1 b W 1 h c n l f c 3 V i X 3 N l Y 3 R v c l 8 z e S 9 B d X R v U m V t b 3 Z l Z E N v b H V t b n M x L n t W Y X J p Y W J s Z V 9 0 e X B l L D E 0 f S Z x d W 9 0 O 1 0 s J n F 1 b 3 Q 7 U m V s Y X R p b 2 5 z a G l w S W 5 m b y Z x d W 9 0 O z p b X X 0 i I C 8 + P C 9 T d G F i b G V F b n R y a W V z P j w v S X R l b T 4 8 S X R l b T 4 8 S X R l b U x v Y 2 F 0 a W 9 u P j x J d G V t V H l w Z T 5 G b 3 J t d W x h P C 9 J d G V t V H l w Z T 4 8 S X R l b V B h d G g + U 2 V j d G l v b j E v V G F i b G V f N 1 9 T d W 1 t Y X J 5 X 3 N 1 Y l 9 z Z W N 0 b 3 J f M 3 k v b G 9 j P C 9 J d G V t U G F 0 a D 4 8 L 0 l 0 Z W 1 M b 2 N h d G l v b j 4 8 U 3 R h Y m x l R W 5 0 c m l l c y A v P j w v S X R l b T 4 8 S X R l b T 4 8 S X R l b U x v Y 2 F 0 a W 9 u P j x J d G V t V H l w Z T 5 G b 3 J t d W x h P C 9 J d G V t V H l w Z T 4 8 S X R l b V B h d G g + U 2 V j d G l v b j E v V G F i b G V f N 1 9 T d W 1 t Y X J 5 X 3 N 1 Y l 9 z Z W N 0 b 3 J f M 3 k v U 2 9 1 c m N l X 2 1 h a W 4 8 L 0 l 0 Z W 1 Q Y X R o P j w v S X R l b U x v Y 2 F 0 a W 9 u P j x T d G F i b G V F b n R y a W V z I C 8 + P C 9 J d G V t P j x J d G V t P j x J d G V t T G 9 j Y X R p b 2 4 + P E l 0 Z W 1 U e X B l P k Z v c m 1 1 b G E 8 L 0 l 0 Z W 1 U e X B l P j x J d G V t U G F 0 a D 5 T Z W N 0 a W 9 u M S 9 U Y W J s Z V 8 3 X 1 N 1 b W 1 h c n l f c 3 V i X 3 N l Y 3 R v c l 8 z e S 9 5 Z W F y P C 9 J d G V t U G F 0 a D 4 8 L 0 l 0 Z W 1 M b 2 N h d G l v b j 4 8 U 3 R h Y m x l R W 5 0 c m l l c y A v P j w v S X R l b T 4 8 S X R l b T 4 8 S X R l b U x v Y 2 F 0 a W 9 u P j x J d G V t V H l w Z T 5 G b 3 J t d W x h P C 9 J d G V t V H l w Z T 4 8 S X R l b V B h d G g + U 2 V j d G l v b j E v V G F i b G V f N 1 9 T d W 1 t Y X J 5 X 3 N 1 Y l 9 z Z W N 0 b 3 J f M 3 k v U 2 9 1 c m N l M j w v S X R l b V B h d G g + P C 9 J d G V t T G 9 j Y X R p b 2 4 + P F N 0 Y W J s Z U V u d H J p Z X M g L z 4 8 L 0 l 0 Z W 0 + P E l 0 Z W 0 + P E l 0 Z W 1 M b 2 N h d G l v b j 4 8 S X R l b V R 5 c G U + R m 9 y b X V s Y T w v S X R l b V R 5 c G U + P E l 0 Z W 1 Q Y X R o P l N l Y 3 R p b 2 4 x L 1 R h Y m x l X z d f U 3 V t b W F y e V 9 z d W J f c 2 V j d G 9 y X z N 5 L 1 B y b 2 1 v d G V k J T I w S G V h Z G V y c z E 8 L 0 l 0 Z W 1 Q Y X R o P j w v S X R l b U x v Y 2 F 0 a W 9 u P j x T d G F i b G V F b n R y a W V z I C 8 + P C 9 J d G V t P j x J d G V t P j x J d G V t T G 9 j Y X R p b 2 4 + P E l 0 Z W 1 U e X B l P k Z v c m 1 1 b G E 8 L 0 l 0 Z W 1 U e X B l P j x J d G V t U G F 0 a D 5 T Z W N 0 a W 9 u M S 9 U Y W J s Z V 8 3 X 1 N 1 b W 1 h c n l f c 3 V i X 3 N l Y 3 R v c l 8 z e S 9 W R k 1 f b W V 0 c m l j c 1 9 0 b T I 8 L 0 l 0 Z W 1 Q Y X R o P j w v S X R l b U x v Y 2 F 0 a W 9 u P j x T d G F i b G V F b n R y a W V z I C 8 + P C 9 J d G V t P j x J d G V t P j x J d G V t T G 9 j Y X R p b 2 4 + P E l 0 Z W 1 U e X B l P k Z v c m 1 1 b G E 8 L 0 l 0 Z W 1 U e X B l P j x J d G V t U G F 0 a D 5 T Z W N 0 a W 9 u M S 9 U Y W J s Z V 8 3 X 1 N 1 b W 1 h c n l f c 3 V i X 3 N l Y 3 R v c l 8 z e S 9 Q c m 9 t b 3 R l Z C U y M E h l Y W R l c n M 8 L 0 l 0 Z W 1 Q Y X R o P j w v S X R l b U x v Y 2 F 0 a W 9 u P j x T d G F i b G V F b n R y a W V z I C 8 + P C 9 J d G V t P j x J d G V t P j x J d G V t T G 9 j Y X R p b 2 4 + P E l 0 Z W 1 U e X B l P k Z v c m 1 1 b G E 8 L 0 l 0 Z W 1 U e X B l P j x J d G V t U G F 0 a D 5 T Z W N 0 a W 9 u M S 9 U Y W J s Z V 8 3 X 1 N 1 b W 1 h c n l f c 3 V i X 3 N l Y 3 R v c l 8 z e S 9 B c H B l b m R l Z C U y M F F 1 Z X J 5 M T w v S X R l b V B h d G g + P C 9 J d G V t T G 9 j Y X R p b 2 4 + P F N 0 Y W J s Z U V u d H J p Z X M g L z 4 8 L 0 l 0 Z W 0 + P E l 0 Z W 0 + P E l 0 Z W 1 M b 2 N h d G l v b j 4 8 S X R l b V R 5 c G U + R m 9 y b X V s Y T w v S X R l b V R 5 c G U + P E l 0 Z W 1 Q Y X R o P l N l Y 3 R p b 2 4 x L 1 R h Y m x l X z d f U 3 V t b W F y e V 9 z d W J f c 2 V j d G 9 y X z N 5 L 1 B p d m 9 0 Z W Q l M j B D b 2 x 1 b W 4 8 L 0 l 0 Z W 1 Q Y X R o P j w v S X R l b U x v Y 2 F 0 a W 9 u P j x T d G F i b G V F b n R y a W V z I C 8 + P C 9 J d G V t P j x J d G V t P j x J d G V t T G 9 j Y X R p b 2 4 + P E l 0 Z W 1 U e X B l P k Z v c m 1 1 b G E 8 L 0 l 0 Z W 1 U e X B l P j x J d G V t U G F 0 a D 5 T Z W N 0 a W 9 u M S 9 U Y W J s Z V 8 3 X 1 N 1 b W 1 h c n l f c 3 V i X 3 N l Y 3 R v c l 8 z e S 9 S Z W 1 v d m V k J T I w T 3 R o Z X I l M j B D b 2 x 1 b W 5 z M T w v S X R l b V B h d G g + P C 9 J d G V t T G 9 j Y X R p b 2 4 + P F N 0 Y W J s Z U V u d H J p Z X M g L z 4 8 L 0 l 0 Z W 0 + P E l 0 Z W 0 + P E l 0 Z W 1 M b 2 N h d G l v b j 4 8 S X R l b V R 5 c G U + R m 9 y b X V s Y T w v S X R l b V R 5 c G U + P E l 0 Z W 1 Q Y X R o P l N l Y 3 R p b 2 4 x L 1 R h Y m x l X z d f U 3 V t b W F y e V 9 z d W J f c 2 V j d G 9 y X z N 5 L 3 N 1 Y n N l Y 3 R v c l 9 t Y X B w a W 5 n P C 9 J d G V t U G F 0 a D 4 8 L 0 l 0 Z W 1 M b 2 N h d G l v b j 4 8 U 3 R h Y m x l R W 5 0 c m l l c y A v P j w v S X R l b T 4 8 S X R l b T 4 8 S X R l b U x v Y 2 F 0 a W 9 u P j x J d G V t V H l w Z T 5 G b 3 J t d W x h P C 9 J d G V t V H l w Z T 4 8 S X R l b V B h d G g + U 2 V j d G l v b j E v V G F i b G V f N 1 9 T d W 1 t Y X J 5 X 3 N 1 Y l 9 z Z W N 0 b 3 J f M 3 k v U H J v b W 9 0 Z W Q l M j B I Z W F k Z X J z M j w v S X R l b V B h d G g + P C 9 J d G V t T G 9 j Y X R p b 2 4 + P F N 0 Y W J s Z U V u d H J p Z X M g L z 4 8 L 0 l 0 Z W 0 + P E l 0 Z W 0 + P E l 0 Z W 1 M b 2 N h d G l v b j 4 8 S X R l b V R 5 c G U + R m 9 y b X V s Y T w v S X R l b V R 5 c G U + P E l 0 Z W 1 Q Y X R o P l N l Y 3 R p b 2 4 x L 1 R h Y m x l X z d f U 3 V t b W F y e V 9 z d W J f c 2 V j d G 9 y X z N 5 L 0 1 l c m d l Z C U y M F F 1 Z X J p Z X M 8 L 0 l 0 Z W 1 Q Y X R o P j w v S X R l b U x v Y 2 F 0 a W 9 u P j x T d G F i b G V F b n R y a W V z I C 8 + P C 9 J d G V t P j x J d G V t P j x J d G V t T G 9 j Y X R p b 2 4 + P E l 0 Z W 1 U e X B l P k Z v c m 1 1 b G E 8 L 0 l 0 Z W 1 U e X B l P j x J d G V t U G F 0 a D 5 T Z W N 0 a W 9 u M S 9 U Y W J s Z V 8 3 X 1 N 1 b W 1 h c n l f c 3 V i X 3 N l Y 3 R v c l 8 z e S 9 F e H B h b m R l Z C U y M H N 1 Y n N l Y 3 R v c l 9 t Y X B w a W 5 n P C 9 J d G V t U G F 0 a D 4 8 L 0 l 0 Z W 1 M b 2 N h d G l v b j 4 8 U 3 R h Y m x l R W 5 0 c m l l c y A v P j w v S X R l b T 4 8 S X R l b T 4 8 S X R l b U x v Y 2 F 0 a W 9 u P j x J d G V t V H l w Z T 5 G b 3 J t d W x h P C 9 J d G V t V H l w Z T 4 8 S X R l b V B h d G g + U 2 V j d G l v b j E v V G F i b G V f N 1 9 T d W 1 t Y X J 5 X 3 N 1 Y l 9 z Z W N 0 b 3 J f M 3 k v V W 5 w a X Z v d G V k J T I w Q 2 9 s d W 1 u c z I 8 L 0 l 0 Z W 1 Q Y X R o P j w v S X R l b U x v Y 2 F 0 a W 9 u P j x T d G F i b G V F b n R y a W V z I C 8 + P C 9 J d G V t P j x J d G V t P j x J d G V t T G 9 j Y X R p b 2 4 + P E l 0 Z W 1 U e X B l P k Z v c m 1 1 b G E 8 L 0 l 0 Z W 1 U e X B l P j x J d G V t U G F 0 a D 5 T Z W N 0 a W 9 u M S 9 U Y W J s Z V 8 3 X 1 N 1 b W 1 h c n l f c 3 V i X 3 N l Y 3 R v c l 8 z e S 9 G a W x 0 Z X J l Z C U y M F J v d 3 M y P C 9 J d G V t U G F 0 a D 4 8 L 0 l 0 Z W 1 M b 2 N h d G l v b j 4 8 U 3 R h Y m x l R W 5 0 c m l l c y A v P j w v S X R l b T 4 8 S X R l b T 4 8 S X R l b U x v Y 2 F 0 a W 9 u P j x J d G V t V H l w Z T 5 G b 3 J t d W x h P C 9 J d G V t V H l w Z T 4 8 S X R l b V B h d G g + U 2 V j d G l v b j E v V G F i b G V f N 1 9 T d W 1 t Y X J 5 X 3 N 1 Y l 9 z Z W N 0 b 3 J f M 3 k v U m V t b 3 Z l Z C U y M E V y c m 9 y c z w v S X R l b V B h d G g + P C 9 J d G V t T G 9 j Y X R p b 2 4 + P F N 0 Y W J s Z U V u d H J p Z X M g L z 4 8 L 0 l 0 Z W 0 + P E l 0 Z W 0 + P E l 0 Z W 1 M b 2 N h d G l v b j 4 8 S X R l b V R 5 c G U + R m 9 y b X V s Y T w v S X R l b V R 5 c G U + P E l 0 Z W 1 Q Y X R o P l N l Y 3 R p b 2 4 x L 1 R h Y m x l X z d f U 3 V t b W F y e V 9 z d W J f c 2 V j d G 9 y X z N 5 L 0 Z p b H R l c m V k J T I w U m 9 3 c z E 8 L 0 l 0 Z W 1 Q Y X R o P j w v S X R l b U x v Y 2 F 0 a W 9 u P j x T d G F i b G V F b n R y a W V z I C 8 + P C 9 J d G V t P j x J d G V t P j x J d G V t T G 9 j Y X R p b 2 4 + P E l 0 Z W 1 U e X B l P k Z v c m 1 1 b G E 8 L 0 l 0 Z W 1 U e X B l P j x J d G V t U G F 0 a D 5 T Z W N 0 a W 9 u M S 9 U Y W J s Z V 8 3 X 1 N 1 b W 1 h c n l f c 3 V i X 3 N l Y 3 R v c l 8 z e S 9 D a G F u Z 2 V k J T I w V H l w Z T w v S X R l b V B h d G g + P C 9 J d G V t T G 9 j Y X R p b 2 4 + P F N 0 Y W J s Z U V u d H J p Z X M g L z 4 8 L 0 l 0 Z W 0 + P E l 0 Z W 0 + P E l 0 Z W 1 M b 2 N h d G l v b j 4 8 S X R l b V R 5 c G U + R m 9 y b X V s Y T w v S X R l b V R 5 c G U + P E l 0 Z W 1 Q Y X R o P l N l Y 3 R p b 2 4 x L 1 R h Y m x l X z d f U 3 V t b W F y e V 9 z d W J f c 2 V j d G 9 y X z N 5 L 0 Z p b H R l c m V k J T I w U m 9 3 c z M 8 L 0 l 0 Z W 1 Q Y X R o P j w v S X R l b U x v Y 2 F 0 a W 9 u P j x T d G F i b G V F b n R y a W V z I C 8 + P C 9 J d G V t P j x J d G V t P j x J d G V t T G 9 j Y X R p b 2 4 + P E l 0 Z W 1 U e X B l P k Z v c m 1 1 b G E 8 L 0 l 0 Z W 1 U e X B l P j x J d G V t U G F 0 a D 5 T Z W N 0 a W 9 u M S 9 U Y W J s Z V 8 3 X 1 N 1 b W 1 h c n l f c 3 V i X 3 N l Y 3 R v c l 8 z e S 9 H c m 9 1 c G V k J T I w U m 9 3 c z w v S X R l b V B h d G g + P C 9 J d G V t T G 9 j Y X R p b 2 4 + P F N 0 Y W J s Z U V u d H J p Z X M g L z 4 8 L 0 l 0 Z W 0 + P E l 0 Z W 0 + P E l 0 Z W 1 M b 2 N h d G l v b j 4 8 S X R l b V R 5 c G U + R m 9 y b X V s Y T w v S X R l b V R 5 c G U + P E l 0 Z W 1 Q Y X R o P l N l Y 3 R p b 2 4 x L 1 R h Y m x l X z d f U 3 V t b W F y e V 9 z d W J f c 2 V j d G 9 y X z N 5 L 1 J l b m F t Z W Q l M j B D b 2 x 1 b W 5 z P C 9 J d G V t U G F 0 a D 4 8 L 0 l 0 Z W 1 M b 2 N h d G l v b j 4 8 U 3 R h Y m x l R W 5 0 c m l l c y A v P j w v S X R l b T 4 8 S X R l b T 4 8 S X R l b U x v Y 2 F 0 a W 9 u P j x J d G V t V H l w Z T 5 G b 3 J t d W x h P C 9 J d G V t V H l w Z T 4 8 S X R l b V B h d G g + U 2 V j d G l v b j E v V G F i b G V f N 1 9 T d W 1 t Y X J 5 X 3 N 1 Y l 9 z Z W N 0 b 3 J f M 3 k v R 3 J v d X B l Z C U y M F J v d 3 M y P C 9 J d G V t U G F 0 a D 4 8 L 0 l 0 Z W 1 M b 2 N h d G l v b j 4 8 U 3 R h Y m x l R W 5 0 c m l l c y A v P j w v S X R l b T 4 8 S X R l b T 4 8 S X R l b U x v Y 2 F 0 a W 9 u P j x J d G V t V H l w Z T 5 G b 3 J t d W x h P C 9 J d G V t V H l w Z T 4 8 S X R l b V B h d G g + U 2 V j d G l v b j E v V G F i b G V f N 1 9 T d W 1 t Y X J 5 X 3 N 1 Y l 9 z Z W N 0 b 3 J f M 3 k v Q W R k Z W Q l M j B D b 2 5 k a X R p b 2 5 h b C U y M E N v b H V t b j w v S X R l b V B h d G g + P C 9 J d G V t T G 9 j Y X R p b 2 4 + P F N 0 Y W J s Z U V u d H J p Z X M g L z 4 8 L 0 l 0 Z W 0 + P E l 0 Z W 0 + P E l 0 Z W 1 M b 2 N h d G l v b j 4 8 S X R l b V R 5 c G U + R m 9 y b X V s Y T w v S X R l b V R 5 c G U + P E l 0 Z W 1 Q Y X R o P l N l Y 3 R p b 2 4 x L 1 R h Y m x l X z d f U 3 V t b W F y e V 9 z d W J f c 2 V j d G 9 y X z N 5 L 0 Z p b H R l c m V k J T I w U m 9 3 c z Q 8 L 0 l 0 Z W 1 Q Y X R o P j w v S X R l b U x v Y 2 F 0 a W 9 u P j x T d G F i b G V F b n R y a W V z I C 8 + P C 9 J d G V t P j x J d G V t P j x J d G V t T G 9 j Y X R p b 2 4 + P E l 0 Z W 1 U e X B l P k Z v c m 1 1 b G E 8 L 0 l 0 Z W 1 U e X B l P j x J d G V t U G F 0 a D 5 T Z W N 0 a W 9 u M S 9 U Y W J s Z V 8 3 X 1 N 1 b W 1 h c n l f c 3 V i X 3 N l Y 3 R v c l 8 z e S 9 S Z W 1 v d m V k J T I w Q 2 9 s d W 1 u c z I 8 L 0 l 0 Z W 1 Q Y X R o P j w v S X R l b U x v Y 2 F 0 a W 9 u P j x T d G F i b G V F b n R y a W V z I C 8 + P C 9 J d G V t P j x J d G V t P j x J d G V t T G 9 j Y X R p b 2 4 + P E l 0 Z W 1 U e X B l P k Z v c m 1 1 b G E 8 L 0 l 0 Z W 1 U e X B l P j x J d G V t U G F 0 a D 5 T Z W N 0 a W 9 u M S 9 U Y W J s Z V 8 3 X 1 N 1 b W 1 h c n l f c 3 V i X 3 N l Y 3 R v c l 8 z e S 9 H c m 9 1 c G V k J T I w U m 9 3 c z M 8 L 0 l 0 Z W 1 Q Y X R o P j w v S X R l b U x v Y 2 F 0 a W 9 u P j x T d G F i b G V F b n R y a W V z I C 8 + P C 9 J d G V t P j x J d G V t P j x J d G V t T G 9 j Y X R p b 2 4 + P E l 0 Z W 1 U e X B l P k Z v c m 1 1 b G E 8 L 0 l 0 Z W 1 U e X B l P j x J d G V t U G F 0 a D 5 T Z W N 0 a W 9 u M S 9 U Y W J s Z V 8 3 X 1 N 1 b W 1 h c n l f c 3 V i X 3 N l Y 3 R v c l 8 z e S 9 B Z G R l Z C U y M E N v b m R p d G l v b m F s J T I w Q 2 9 s d W 1 u M z w v S X R l b V B h d G g + P C 9 J d G V t T G 9 j Y X R p b 2 4 + P F N 0 Y W J s Z U V u d H J p Z X M g L z 4 8 L 0 l 0 Z W 0 + P E l 0 Z W 0 + P E l 0 Z W 1 M b 2 N h d G l v b j 4 8 S X R l b V R 5 c G U + R m 9 y b X V s Y T w v S X R l b V R 5 c G U + P E l 0 Z W 1 Q Y X R o P l N l Y 3 R p b 2 4 x L 1 R h Y m x l X z d f U 3 V t b W F y e V 9 z d W J f c 2 V j d G 9 y X z N 5 L 0 Z p b H R l c m V k J T I w U m 9 3 c z U 8 L 0 l 0 Z W 1 Q Y X R o P j w v S X R l b U x v Y 2 F 0 a W 9 u P j x T d G F i b G V F b n R y a W V z I C 8 + P C 9 J d G V t P j x J d G V t P j x J d G V t T G 9 j Y X R p b 2 4 + P E l 0 Z W 1 U e X B l P k Z v c m 1 1 b G E 8 L 0 l 0 Z W 1 U e X B l P j x J d G V t U G F 0 a D 5 T Z W N 0 a W 9 u M S 9 U Y W J s Z V 8 3 X 1 N 1 b W 1 h c n l f c 3 V i X 3 N l Y 3 R v c l 8 z e S 9 S Z W 1 v d m V k J T I w Q 2 9 s d W 1 u c z M 8 L 0 l 0 Z W 1 Q Y X R o P j w v S X R l b U x v Y 2 F 0 a W 9 u P j x T d G F i b G V F b n R y a W V z I C 8 + P C 9 J d G V t P j x J d G V t P j x J d G V t T G 9 j Y X R p b 2 4 + P E l 0 Z W 1 U e X B l P k Z v c m 1 1 b G E 8 L 0 l 0 Z W 1 U e X B l P j x J d G V t U G F 0 a D 5 T Z W N 0 a W 9 u M S 9 U Y W J s Z V 8 3 X 1 N 1 b W 1 h c n l f c 3 V i X 3 N l Y 3 R v c l 8 z e S 9 G a W x 0 Z X J l Z C U y M F J v d 3 M 8 L 0 l 0 Z W 1 Q Y X R o P j w v S X R l b U x v Y 2 F 0 a W 9 u P j x T d G F i b G V F b n R y a W V z I C 8 + P C 9 J d G V t P j x J d G V t P j x J d G V t T G 9 j Y X R p b 2 4 + P E l 0 Z W 1 U e X B l P k Z v c m 1 1 b G E 8 L 0 l 0 Z W 1 U e X B l P j x J d G V t U G F 0 a D 5 T Z W N 0 a W 9 u M S 9 U Y W J s Z V 8 3 X 1 N 1 b W 1 h c n l f c 3 V i X 3 N l Y 3 R v c l 8 z e S 9 N Z X J n Z W Q l M j B R d W V y a W V z e j w v S X R l b V B h d G g + P C 9 J d G V t T G 9 j Y X R p b 2 4 + P F N 0 Y W J s Z U V u d H J p Z X M g L z 4 8 L 0 l 0 Z W 0 + P E l 0 Z W 0 + P E l 0 Z W 1 M b 2 N h d G l v b j 4 8 S X R l b V R 5 c G U + R m 9 y b X V s Y T w v S X R l b V R 5 c G U + P E l 0 Z W 1 Q Y X R o P l N l Y 3 R p b 2 4 x L 1 R h Y m x l X z d f U 3 V t b W F y e V 9 z d W J f c 2 V j d G 9 y X z N 5 L 0 V 4 c G F u Z G V k J T I w c 3 V i c 2 V j d G 9 y X 2 1 h c H B p b m d 6 P C 9 J d G V t U G F 0 a D 4 8 L 0 l 0 Z W 1 M b 2 N h d G l v b j 4 8 U 3 R h Y m x l R W 5 0 c m l l c y A v P j w v S X R l b T 4 8 S X R l b T 4 8 S X R l b U x v Y 2 F 0 a W 9 u P j x J d G V t V H l w Z T 5 G b 3 J t d W x h P C 9 J d G V t V H l w Z T 4 8 S X R l b V B h d G g + U 2 V j d G l v b j E v V G F i b G V f N 1 9 T d W 1 t Y X J 5 X 3 N 1 Y l 9 z Z W N 0 b 3 J f M 3 k v U m V t b 3 Z l Z C U y M E V y c m 9 y c 3 o 8 L 0 l 0 Z W 1 Q Y X R o P j w v S X R l b U x v Y 2 F 0 a W 9 u P j x T d G F i b G V F b n R y a W V z I C 8 + P C 9 J d G V t P j x J d G V t P j x J d G V t T G 9 j Y X R p b 2 4 + P E l 0 Z W 1 U e X B l P k Z v c m 1 1 b G E 8 L 0 l 0 Z W 1 U e X B l P j x J d G V t U G F 0 a D 5 T Z W N 0 a W 9 u M S 9 U Y W J s Z V 8 3 X 1 N 1 b W 1 h c n l f c 3 V i X 3 N l Y 3 R v c l 8 z e S 9 G a W x 0 Z X J l Z C U y M F J v d 3 M x e j w v S X R l b V B h d G g + P C 9 J d G V t T G 9 j Y X R p b 2 4 + P F N 0 Y W J s Z U V u d H J p Z X M g L z 4 8 L 0 l 0 Z W 0 + P E l 0 Z W 0 + P E l 0 Z W 1 M b 2 N h d G l v b j 4 8 S X R l b V R 5 c G U + R m 9 y b X V s Y T w v S X R l b V R 5 c G U + P E l 0 Z W 1 Q Y X R o P l N l Y 3 R p b 2 4 x L 1 R h Y m x l X z d f U 3 V t b W F y e V 9 z d W J f c 2 V j d G 9 y X z N 5 L 0 N o Y W 5 n Z W Q l M j B U e X B l e j w v S X R l b V B h d G g + P C 9 J d G V t T G 9 j Y X R p b 2 4 + P F N 0 Y W J s Z U V u d H J p Z X M g L z 4 8 L 0 l 0 Z W 0 + P E l 0 Z W 0 + P E l 0 Z W 1 M b 2 N h d G l v b j 4 8 S X R l b V R 5 c G U + R m 9 y b X V s Y T w v S X R l b V R 5 c G U + P E l 0 Z W 1 Q Y X R o P l N l Y 3 R p b 2 4 x L 1 R h Y m x l X z d f U 3 V t b W F y e V 9 z d W J f c 2 V j d G 9 y X z N 5 L 0 Z p b H R l c m V k J T I w U m 9 3 c z J 6 P C 9 J d G V t U G F 0 a D 4 8 L 0 l 0 Z W 1 M b 2 N h d G l v b j 4 8 U 3 R h Y m x l R W 5 0 c m l l c y A v P j w v S X R l b T 4 8 S X R l b T 4 8 S X R l b U x v Y 2 F 0 a W 9 u P j x J d G V t V H l w Z T 5 G b 3 J t d W x h P C 9 J d G V t V H l w Z T 4 8 S X R l b V B h d G g + U 2 V j d G l v b j E v V G F i b G V f N 1 9 T d W 1 t Y X J 5 X 3 N 1 Y l 9 z Z W N 0 b 3 J f M 3 k v R 3 J v d X B l Z C U y M F J v d 3 N 6 P C 9 J d G V t U G F 0 a D 4 8 L 0 l 0 Z W 1 M b 2 N h d G l v b j 4 8 U 3 R h Y m x l R W 5 0 c m l l c y A v P j w v S X R l b T 4 8 S X R l b T 4 8 S X R l b U x v Y 2 F 0 a W 9 u P j x J d G V t V H l w Z T 5 G b 3 J t d W x h P C 9 J d G V t V H l w Z T 4 8 S X R l b V B h d G g + U 2 V j d G l v b j E v V G F i b G V f N 1 9 T d W 1 t Y X J 5 X 3 N 1 Y l 9 z Z W N 0 b 3 J f M 3 k v R m l s d G V y Z W Q l M j B S b 3 d z N j w v S X R l b V B h d G g + P C 9 J d G V t T G 9 j Y X R p b 2 4 + P F N 0 Y W J s Z U V u d H J p Z X M g L z 4 8 L 0 l 0 Z W 0 + P E l 0 Z W 0 + P E l 0 Z W 1 M b 2 N h d G l v b j 4 8 S X R l b V R 5 c G U + R m 9 y b X V s Y T w v S X R l b V R 5 c G U + P E l 0 Z W 1 Q Y X R o P l N l Y 3 R p b 2 4 x L 1 R h Y m x l X z d f U 3 V t b W F y e V 9 z d W J f c 2 V j d G 9 y X z N 5 L 1 J l b m F t Z W Q l M j B D b 2 x 1 b W 5 z M z w v S X R l b V B h d G g + P C 9 J d G V t T G 9 j Y X R p b 2 4 + P F N 0 Y W J s Z U V u d H J p Z X M g L z 4 8 L 0 l 0 Z W 0 + P E l 0 Z W 0 + P E l 0 Z W 1 M b 2 N h d G l v b j 4 8 S X R l b V R 5 c G U + R m 9 y b X V s Y T w v S X R l b V R 5 c G U + P E l 0 Z W 1 Q Y X R o P l N l Y 3 R p b 2 4 x L 1 R h Y m x l X z d f U 3 V t b W F y e V 9 z d W J f c 2 V j d G 9 y X z N 5 L 0 d y b 3 V w Z W Q l M j B S b 3 d z N D w v S X R l b V B h d G g + P C 9 J d G V t T G 9 j Y X R p b 2 4 + P F N 0 Y W J s Z U V u d H J p Z X M g L z 4 8 L 0 l 0 Z W 0 + P E l 0 Z W 0 + P E l 0 Z W 1 M b 2 N h d G l v b j 4 8 S X R l b V R 5 c G U + R m 9 y b X V s Y T w v S X R l b V R 5 c G U + P E l 0 Z W 1 Q Y X R o P l N l Y 3 R p b 2 4 x L 1 R h Y m x l X z d f U 3 V t b W F y e V 9 z d W J f c 2 V j d G 9 y X z N 5 L 0 F k Z G V k J T I w Q 2 9 u Z G l 0 a W 9 u Y W w l M j B D b 2 x 1 b W 4 x P C 9 J d G V t U G F 0 a D 4 8 L 0 l 0 Z W 1 M b 2 N h d G l v b j 4 8 U 3 R h Y m x l R W 5 0 c m l l c y A v P j w v S X R l b T 4 8 S X R l b T 4 8 S X R l b U x v Y 2 F 0 a W 9 u P j x J d G V t V H l w Z T 5 G b 3 J t d W x h P C 9 J d G V t V H l w Z T 4 8 S X R l b V B h d G g + U 2 V j d G l v b j E v V G F i b G V f N 1 9 T d W 1 t Y X J 5 X 3 N 1 Y l 9 z Z W N 0 b 3 J f M 3 k v R m l s d G V y Z W Q l M j B S b 3 d z N z w v S X R l b V B h d G g + P C 9 J d G V t T G 9 j Y X R p b 2 4 + P F N 0 Y W J s Z U V u d H J p Z X M g L z 4 8 L 0 l 0 Z W 0 + P E l 0 Z W 0 + P E l 0 Z W 1 M b 2 N h d G l v b j 4 8 S X R l b V R 5 c G U + R m 9 y b X V s Y T w v S X R l b V R 5 c G U + P E l 0 Z W 1 Q Y X R o P l N l Y 3 R p b 2 4 x L 1 R h Y m x l X z d f U 3 V t b W F y e V 9 z d W J f c 2 V j d G 9 y X z N 5 L 1 J l b W 9 2 Z W Q l M j B D b 2 x 1 b W 5 z N D w v S X R l b V B h d G g + P C 9 J d G V t T G 9 j Y X R p b 2 4 + P F N 0 Y W J s Z U V u d H J p Z X M g L z 4 8 L 0 l 0 Z W 0 + P E l 0 Z W 0 + P E l 0 Z W 1 M b 2 N h d G l v b j 4 8 S X R l b V R 5 c G U + R m 9 y b X V s Y T w v S X R l b V R 5 c G U + P E l 0 Z W 1 Q Y X R o P l N l Y 3 R p b 2 4 x L 1 R h Y m x l X z d f U 3 V t b W F y e V 9 z d W J f c 2 V j d G 9 y X z N 5 L 0 F w c G V u Z G V k J T I w U X V l c n k 8 L 0 l 0 Z W 1 Q Y X R o P j w v S X R l b U x v Y 2 F 0 a W 9 u P j x T d G F i b G V F b n R y a W V z I C 8 + P C 9 J d G V t P j x J d G V t P j x J d G V t T G 9 j Y X R p b 2 4 + P E l 0 Z W 1 U e X B l P k Z v c m 1 1 b G E 8 L 0 l 0 Z W 1 U e X B l P j x J d G V t U G F 0 a D 5 T Z W N 0 a W 9 u M S 9 U Y W J s Z V 8 3 X 1 N 1 b W 1 h c n l f c 3 V i X 3 N l Y 3 R v c l 8 z e S 9 B Z G R l Z C U y M E N 1 c 3 R v b T I 8 L 0 l 0 Z W 1 Q Y X R o P j w v S X R l b U x v Y 2 F 0 a W 9 u P j x T d G F i b G V F b n R y a W V z I C 8 + P C 9 J d G V t P j x J d G V t P j x J d G V t T G 9 j Y X R p b 2 4 + P E l 0 Z W 1 U e X B l P k Z v c m 1 1 b G E 8 L 0 l 0 Z W 1 U e X B l P j x J d G V t U G F 0 a D 5 T Z W N 0 a W 9 u M S 9 U Y W J s Z V 8 3 X 1 N 1 b W 1 h c n l f c 3 V i X 3 N l Y 3 R v c l 8 z e S 9 Q a X Z v d G V k J T I w Q 2 9 s d W 1 u M T w v S X R l b V B h d G g + P C 9 J d G V t T G 9 j Y X R p b 2 4 + P F N 0 Y W J s Z U V u d H J p Z X M g L z 4 8 L 0 l 0 Z W 0 + P E l 0 Z W 0 + P E l 0 Z W 1 M b 2 N h d G l v b j 4 8 S X R l b V R 5 c G U + R m 9 y b X V s Y T w v S X R l b V R 5 c G U + P E l 0 Z W 1 Q Y X R o P l N l Y 3 R p b 2 4 x L 1 R h Y m x l X z d f U 3 V t b W F y e V 9 z d W J f c 2 V j d G 9 y X z N 5 L 0 5 v X 2 9 m X 3 B y b 3 Z p Z G V y c z w v S X R l b V B h d G g + P C 9 J d G V t T G 9 j Y X R p b 2 4 + P F N 0 Y W J s Z U V u d H J p Z X M g L z 4 8 L 0 l 0 Z W 0 + P E l 0 Z W 0 + P E l 0 Z W 1 M b 2 N h d G l v b j 4 8 S X R l b V R 5 c G U + R m 9 y b X V s Y T w v S X R l b V R 5 c G U + P E l 0 Z W 1 Q Y X R o P l N l Y 3 R p b 2 4 x L 1 R h Y m x l X z d f U 3 V t b W F y e V 9 z d W J f c 2 V j d G 9 y X z N 5 L 1 B y b 2 1 v d G V k J T I w S G V h Z G V y c z M 8 L 0 l 0 Z W 1 Q Y X R o P j w v S X R l b U x v Y 2 F 0 a W 9 u P j x T d G F i b G V F b n R y a W V z I C 8 + P C 9 J d G V t P j x J d G V t P j x J d G V t T G 9 j Y X R p b 2 4 + P E l 0 Z W 1 U e X B l P k Z v c m 1 1 b G E 8 L 0 l 0 Z W 1 U e X B l P j x J d G V t U G F 0 a D 5 T Z W N 0 a W 9 u M S 9 U Y W J s Z V 8 3 X 1 N 1 b W 1 h c n l f c 3 V i X 3 N l Y 3 R v c l 8 z e S 9 N Z X J n Z W Q l M j B R d W V y a W V z M X o 8 L 0 l 0 Z W 1 Q Y X R o P j w v S X R l b U x v Y 2 F 0 a W 9 u P j x T d G F i b G V F b n R y a W V z I C 8 + P C 9 J d G V t P j x J d G V t P j x J d G V t T G 9 j Y X R p b 2 4 + P E l 0 Z W 1 U e X B l P k Z v c m 1 1 b G E 8 L 0 l 0 Z W 1 U e X B l P j x J d G V t U G F 0 a D 5 T Z W N 0 a W 9 u M S 9 U Y W J s Z V 8 3 X 1 N 1 b W 1 h c n l f c 3 V i X 3 N l Y 3 R v c l 8 z e S 9 F e H B h b m R l Z C U y M E 5 v X 2 9 m X 3 B y b 3 Z p Z G V y c z w v S X R l b V B h d G g + P C 9 J d G V t T G 9 j Y X R p b 2 4 + P F N 0 Y W J s Z U V u d H J p Z X M g L z 4 8 L 0 l 0 Z W 0 + P E l 0 Z W 0 + P E l 0 Z W 1 M b 2 N h d G l v b j 4 8 S X R l b V R 5 c G U + R m 9 y b X V s Y T w v S X R l b V R 5 c G U + P E l 0 Z W 1 Q Y X R o P l N l Y 3 R p b 2 4 x L 1 R h Y m x l X z d f U 3 V t b W F y e V 9 z d W J f c 2 V j d G 9 y X z N 5 L 1 J l b m F t Z W Q l M j B D b 2 x 1 b W 5 z M j w v S X R l b V B h d G g + P C 9 J d G V t T G 9 j Y X R p b 2 4 + P F N 0 Y W J s Z U V u d H J p Z X M g L z 4 8 L 0 l 0 Z W 0 + P E l 0 Z W 0 + P E l 0 Z W 1 M b 2 N h d G l v b j 4 8 S X R l b V R 5 c G U + R m 9 y b X V s Y T w v S X R l b V R 5 c G U + P E l 0 Z W 1 Q Y X R o P l N l Y 3 R p b 2 4 x L 1 R h Y m x l X z d f U 3 V t b W F y e V 9 z d W J f c 2 V j d G 9 y X z N 5 L 0 F w c G V u Z G V k J T I w U X V l c n k y P C 9 J d G V t U G F 0 a D 4 8 L 0 l 0 Z W 1 M b 2 N h d G l v b j 4 8 U 3 R h Y m x l R W 5 0 c m l l c y A v P j w v S X R l b T 4 8 S X R l b T 4 8 S X R l b U x v Y 2 F 0 a W 9 u P j x J d G V t V H l w Z T 5 G b 3 J t d W x h P C 9 J d G V t V H l w Z T 4 8 S X R l b V B h d G g + U 2 V j d G l v b j E v V G F i b G V f N 1 9 T d W 1 t Y X J 5 X 3 N 1 Y l 9 z Z W N 0 b 3 J f M 3 k v U m V w b G F j Z W Q l M j B W Y W x 1 Z T w v S X R l b V B h d G g + P C 9 J d G V t T G 9 j Y X R p b 2 4 + P F N 0 Y W J s Z U V u d H J p Z X M g L z 4 8 L 0 l 0 Z W 0 + P E l 0 Z W 0 + P E l 0 Z W 1 M b 2 N h d G l v b j 4 8 S X R l b V R 5 c G U + R m 9 y b X V s Y T w v S X R l b V R 5 c G U + P E l 0 Z W 1 Q Y X R o P l N l Y 3 R p b 2 4 x L 1 R h Y m x l X z d f U 3 V t b W F y e V 9 z d W J f c 2 V j d G 9 y X z N 5 L 0 F k Z G V k J T I w Q 3 V z d G 9 t P C 9 J d G V t U G F 0 a D 4 8 L 0 l 0 Z W 1 M b 2 N h d G l v b j 4 8 U 3 R h Y m x l R W 5 0 c m l l c y A v P j w v S X R l b T 4 8 S X R l b T 4 8 S X R l b U x v Y 2 F 0 a W 9 u P j x J d G V t V H l w Z T 5 G b 3 J t d W x h P C 9 J d G V t V H l w Z T 4 8 S X R l b V B h d G g + U 2 V j d G l v b j E v V G F i b G V f N 1 9 T d W 1 t Y X J 5 X 3 N 1 Y l 9 z Z W N 0 b 3 J f M 3 k v T W V y Z 2 V k J T I w U X V l c m l l c z I 8 L 0 l 0 Z W 1 Q Y X R o P j w v S X R l b U x v Y 2 F 0 a W 9 u P j x T d G F i b G V F b n R y a W V z I C 8 + P C 9 J d G V t P j x J d G V t P j x J d G V t T G 9 j Y X R p b 2 4 + P E l 0 Z W 1 U e X B l P k Z v c m 1 1 b G E 8 L 0 l 0 Z W 1 U e X B l P j x J d G V t U G F 0 a D 5 T Z W N 0 a W 9 u M S 9 U Y W J s Z V 8 3 X 1 N 1 b W 1 h c n l f c 3 V i X 3 N l Y 3 R v c l 8 z e S 9 F e H B h b m R l Z C U y M H R h Y m x l c 1 9 v c m R l c m l u Z z w v S X R l b V B h d G g + P C 9 J d G V t T G 9 j Y X R p b 2 4 + P F N 0 Y W J s Z U V u d H J p Z X M g L z 4 8 L 0 l 0 Z W 0 + P E l 0 Z W 0 + P E l 0 Z W 1 M b 2 N h d G l v b j 4 8 S X R l b V R 5 c G U + R m 9 y b X V s Y T w v S X R l b V R 5 c G U + P E l 0 Z W 1 Q Y X R o P l N l Y 3 R p b 2 4 x L 1 R h Y m x l X z d f U 3 V t b W F y e V 9 z d W J f c 2 V j d G 9 y X z N 5 L 0 N o Y W 5 n Z W Q l M j B U e X B l M T w v S X R l b V B h d G g + P C 9 J d G V t T G 9 j Y X R p b 2 4 + P F N 0 Y W J s Z U V u d H J p Z X M g L z 4 8 L 0 l 0 Z W 0 + P E l 0 Z W 0 + P E l 0 Z W 1 M b 2 N h d G l v b j 4 8 S X R l b V R 5 c G U + R m 9 y b X V s Y T w v S X R l b V R 5 c G U + P E l 0 Z W 1 Q Y X R o P l N l Y 3 R p b 2 4 x L 1 R h Y m x l X z d f U 3 V t b W F y e V 9 z d W J f c 2 V j d G 9 y X z N 5 L 1 N v c n R l Z C U y M F J v d 3 M x P C 9 J d G V t U G F 0 a D 4 8 L 0 l 0 Z W 1 M b 2 N h d G l v b j 4 8 U 3 R h Y m x l R W 5 0 c m l l c y A v P j w v S X R l b T 4 8 S X R l b T 4 8 S X R l b U x v Y 2 F 0 a W 9 u P j x J d G V t V H l w Z T 5 G b 3 J t d W x h P C 9 J d G V t V H l w Z T 4 8 S X R l b V B h d G g + U 2 V j d G l v b j E v V G F i b G V f N 1 9 T d W 1 t Y X J 5 X 3 N 1 Y l 9 z Z W N 0 b 3 J f M 3 k v U m V t b 3 Z l Z C U y M E N v b H V t b n M 8 L 0 l 0 Z W 1 Q Y X R o P j w v S X R l b U x v Y 2 F 0 a W 9 u P j x T d G F i b G V F b n R y a W V z I C 8 + P C 9 J d G V t P j x J d G V t P j x J d G V t T G 9 j Y X R p b 2 4 + P E l 0 Z W 1 U e X B l P k Z v c m 1 1 b G E 8 L 0 l 0 Z W 1 U e X B l P j x J d G V t U G F 0 a D 5 T Z W N 0 a W 9 u M S 9 U Y W J s Z V 8 3 X 1 N 1 b W 1 h c n l f c 3 V i X 3 N l Y 3 R v c l 8 z e S 9 S Z W 9 y Z G V y Z W Q l M j B D b 2 x 1 b W 5 z M T w v S X R l b V B h d G g + P C 9 J d G V t T G 9 j Y X R p b 2 4 + P F N 0 Y W J s Z U V u d H J p Z X M g L z 4 8 L 0 l 0 Z W 0 + P E l 0 Z W 0 + P E l 0 Z W 1 M b 2 N h d G l v b j 4 8 S X R l b V R 5 c G U + R m 9 y b X V s Y T w v S X R l b V R 5 c G U + P E l 0 Z W 1 Q Y X R o P l N l Y 3 R p b 2 4 x L 1 R h Y m x l X z l f U 3 V t b W F y e V 9 y Z W d p b 2 5 f M 3 k 8 L 0 l 0 Z W 1 Q Y X R o P j w v S X R l b U x v Y 2 F 0 a W 9 u P j x T d G F i b G V F b n R y a W V z P j x F b n R y e S B U e X B l P S J J c 1 B y a X Z h d G U i I F Z h b H V l P S J s M C I g L z 4 8 R W 5 0 c n k g V H l w Z T 0 i U X V l c n l J R C I g V m F s d W U 9 I n N k Y 2 U w M T F i Y y 0 w Y 2 I w L T R m Y W Q t Y m N j Y S 1 i M T J m Z G U 5 N W E 5 M G M i I C 8 + P E V u d H J 5 I F R 5 c G U 9 I k Z p b G x F b m F i b G V k I i B W Y W x 1 Z T 0 i b D E 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E N v b H V t b l R 5 c G V z I i B W Y W x 1 Z T 0 i c 0 J n Q U F B Q U F B Q U F B Q U F B Q U F B Q T 0 9 I i A v P j x F b n R y e S B U e X B l P S J G a W x s Z W R D b 2 1 w b G V 0 Z V J l c 3 V s d F R v V 2 9 y a 3 N o Z W V 0 I i B W Y W x 1 Z T 0 i b D E i I C 8 + P E V u d H J 5 I F R 5 c G U 9 I k Z p b G x U Y X J n Z X Q i I F Z h b H V l P S J z V G F i b G V f O V 9 T d W 1 t Y X J 5 X 3 J l Z 2 l v b l 8 z e S I g L z 4 8 R W 5 0 c n k g V H l w Z T 0 i R m l s b F R v R G F 0 Y U 1 v Z G V s R W 5 h Y m x l Z C I g V m F s d W U 9 I m w w I i A v P j x F b n R y e S B U e X B l P S J G a W x s Q 2 9 s d W 1 u T m F t Z X M i I F Z h b H V l P S J z W y Z x d W 9 0 O 0 1 l Y X N 1 c m U m c X V v d D s s J n F 1 b 3 Q 7 W W V h c i Z x d W 9 0 O y w m c X V v d D t F b m d s Y W 5 k J n F 1 b 3 Q 7 L C Z x d W 9 0 O 0 x v b m R v b i Z x d W 9 0 O y w m c X V v d D t N a X h l Z C Z x d W 9 0 O y w m c X V v d D t T b 3 V 0 a C B F Y X N 0 J n F 1 b 3 Q 7 L C Z x d W 9 0 O 1 N v d X R o I F d l c 3 Q m c X V v d D s s J n F 1 b 3 Q 7 R W F z d C B N a W R s Y W 5 k c y Z x d W 9 0 O y w m c X V v d D t X Z X N 0 I E 1 p Z G x h b m R z J n F 1 b 3 Q 7 L C Z x d W 9 0 O 0 V h c 3 Q g b 2 Y g R W 5 n b G F u Z C Z x d W 9 0 O y w m c X V v d D t O b 3 J 0 a C B X Z X N 0 J n F 1 b 3 Q 7 L C Z x d W 9 0 O 0 5 v c n R o I E V h c 3 Q m c X V v d D s s J n F 1 b 3 Q 7 W W 9 y a 3 N o a X J l I F x 1 M D A y N i B 0 a G U g S H V t Y m V y J n F 1 b 3 Q 7 X S I g L z 4 8 R W 5 0 c n k g V H l w Z T 0 i R m l s b E 9 i a m V j d F R 5 c G U i I F Z h b H V l P S J z V G F i b G U i I C 8 + P E V u d H J 5 I F R 5 c G U 9 I k Z p b G x M Y X N 0 V X B k Y X R l Z C I g V m F s d W U 9 I m Q y M D I 1 L T A z L T E x V D A 4 O j U y O j A x L j M 0 O T A y M D B a I i A v P j x F b n R y e S B U e X B l P S J G a W x s R X J y b 3 J D b 3 V u d C I g V m F s d W U 9 I m w w I i A v P j x F b n R y e S B U e X B l P S J G a W x s R X J y b 3 J D b 2 R l I i B W Y W x 1 Z T 0 i c 1 V u a 2 5 v d 2 4 i I C 8 + P E V u d H J 5 I F R 5 c G U 9 I k Z p b G x D b 3 V u d C I g V m F s d W U 9 I m w w I i A v P j x F b n R y e S B U e X B l P S J G a W x s U 3 R h d H V z I i B W Y W x 1 Z T 0 i c 1 d h a X R p b m d G b 3 J F e G N l b F J l Z n J l c 2 g i I C 8 + P E V u d H J 5 I F R 5 c G U 9 I k F k Z G V k V G 9 E Y X R h T W 9 k Z W w i I F Z h b H V l P S J s M C I g L z 4 8 R W 5 0 c n k g V H l w Z T 0 i U m V s Y X R p b 2 5 z a G l w S W 5 m b 0 N v b n R h a W 5 l c i I g V m F s d W U 9 I n N 7 J n F 1 b 3 Q 7 Y 2 9 s d W 1 u Q 2 9 1 b n Q m c X V v d D s 6 M T M s J n F 1 b 3 Q 7 a 2 V 5 Q 2 9 s d W 1 u T m F t Z X M m c X V v d D s 6 W 1 0 s J n F 1 b 3 Q 7 c X V l c n l S Z W x h d G l v b n N o a X B z J n F 1 b 3 Q 7 O l t d L C Z x d W 9 0 O 2 N v b H V t b k l k Z W 5 0 a X R p Z X M m c X V v d D s 6 W y Z x d W 9 0 O 1 N l Y 3 R p b 2 4 x L 1 R h Y m x l X z l f U 3 V t b W F y e V 9 y Z W d p b 2 5 f M 3 k v Q X V 0 b 1 J l b W 9 2 Z W R D b 2 x 1 b W 5 z M S 5 7 T W V h c 3 V y Z S w w f S Z x d W 9 0 O y w m c X V v d D t T Z W N 0 a W 9 u M S 9 U Y W J s Z V 8 5 X 1 N 1 b W 1 h c n l f c m V n a W 9 u X z N 5 L 0 F 1 d G 9 S Z W 1 v d m V k Q 2 9 s d W 1 u c z E u e 1 l l Y X I s M X 0 m c X V v d D s s J n F 1 b 3 Q 7 U 2 V j d G l v b j E v V G F i b G V f O V 9 T d W 1 t Y X J 5 X 3 J l Z 2 l v b l 8 z e S 9 B d X R v U m V t b 3 Z l Z E N v b H V t b n M x L n t F b m d s Y W 5 k L D J 9 J n F 1 b 3 Q 7 L C Z x d W 9 0 O 1 N l Y 3 R p b 2 4 x L 1 R h Y m x l X z l f U 3 V t b W F y e V 9 y Z W d p b 2 5 f M 3 k v Q X V 0 b 1 J l b W 9 2 Z W R D b 2 x 1 b W 5 z M S 5 7 T G 9 u Z G 9 u L D N 9 J n F 1 b 3 Q 7 L C Z x d W 9 0 O 1 N l Y 3 R p b 2 4 x L 1 R h Y m x l X z l f U 3 V t b W F y e V 9 y Z W d p b 2 5 f M 3 k v Q X V 0 b 1 J l b W 9 2 Z W R D b 2 x 1 b W 5 z M S 5 7 T W l 4 Z W Q s N H 0 m c X V v d D s s J n F 1 b 3 Q 7 U 2 V j d G l v b j E v V G F i b G V f O V 9 T d W 1 t Y X J 5 X 3 J l Z 2 l v b l 8 z e S 9 B d X R v U m V t b 3 Z l Z E N v b H V t b n M x L n t T b 3 V 0 a C B F Y X N 0 L D V 9 J n F 1 b 3 Q 7 L C Z x d W 9 0 O 1 N l Y 3 R p b 2 4 x L 1 R h Y m x l X z l f U 3 V t b W F y e V 9 y Z W d p b 2 5 f M 3 k v Q X V 0 b 1 J l b W 9 2 Z W R D b 2 x 1 b W 5 z M S 5 7 U 2 9 1 d G g g V 2 V z d C w 2 f S Z x d W 9 0 O y w m c X V v d D t T Z W N 0 a W 9 u M S 9 U Y W J s Z V 8 5 X 1 N 1 b W 1 h c n l f c m V n a W 9 u X z N 5 L 0 F 1 d G 9 S Z W 1 v d m V k Q 2 9 s d W 1 u c z E u e 0 V h c 3 Q g T W l k b G F u Z H M s N 3 0 m c X V v d D s s J n F 1 b 3 Q 7 U 2 V j d G l v b j E v V G F i b G V f O V 9 T d W 1 t Y X J 5 X 3 J l Z 2 l v b l 8 z e S 9 B d X R v U m V t b 3 Z l Z E N v b H V t b n M x L n t X Z X N 0 I E 1 p Z G x h b m R z L D h 9 J n F 1 b 3 Q 7 L C Z x d W 9 0 O 1 N l Y 3 R p b 2 4 x L 1 R h Y m x l X z l f U 3 V t b W F y e V 9 y Z W d p b 2 5 f M 3 k v Q X V 0 b 1 J l b W 9 2 Z W R D b 2 x 1 b W 5 z M S 5 7 R W F z d C B v Z i B F b m d s Y W 5 k L D l 9 J n F 1 b 3 Q 7 L C Z x d W 9 0 O 1 N l Y 3 R p b 2 4 x L 1 R h Y m x l X z l f U 3 V t b W F y e V 9 y Z W d p b 2 5 f M 3 k v Q X V 0 b 1 J l b W 9 2 Z W R D b 2 x 1 b W 5 z M S 5 7 T m 9 y d G g g V 2 V z d C w x M H 0 m c X V v d D s s J n F 1 b 3 Q 7 U 2 V j d G l v b j E v V G F i b G V f O V 9 T d W 1 t Y X J 5 X 3 J l Z 2 l v b l 8 z e S 9 B d X R v U m V t b 3 Z l Z E N v b H V t b n M x L n t O b 3 J 0 a C B F Y X N 0 L D E x f S Z x d W 9 0 O y w m c X V v d D t T Z W N 0 a W 9 u M S 9 U Y W J s Z V 8 5 X 1 N 1 b W 1 h c n l f c m V n a W 9 u X z N 5 L 0 F 1 d G 9 S Z W 1 v d m V k Q 2 9 s d W 1 u c z E u e 1 l v c m t z a G l y Z S B c d T A w M j Y g d G h l I E h 1 b W J l c i w x M n 0 m c X V v d D t d L C Z x d W 9 0 O 0 N v b H V t b k N v d W 5 0 J n F 1 b 3 Q 7 O j E z L C Z x d W 9 0 O 0 t l e U N v b H V t b k 5 h b W V z J n F 1 b 3 Q 7 O l t d L C Z x d W 9 0 O 0 N v b H V t b k l k Z W 5 0 a X R p Z X M m c X V v d D s 6 W y Z x d W 9 0 O 1 N l Y 3 R p b 2 4 x L 1 R h Y m x l X z l f U 3 V t b W F y e V 9 y Z W d p b 2 5 f M 3 k v Q X V 0 b 1 J l b W 9 2 Z W R D b 2 x 1 b W 5 z M S 5 7 T W V h c 3 V y Z S w w f S Z x d W 9 0 O y w m c X V v d D t T Z W N 0 a W 9 u M S 9 U Y W J s Z V 8 5 X 1 N 1 b W 1 h c n l f c m V n a W 9 u X z N 5 L 0 F 1 d G 9 S Z W 1 v d m V k Q 2 9 s d W 1 u c z E u e 1 l l Y X I s M X 0 m c X V v d D s s J n F 1 b 3 Q 7 U 2 V j d G l v b j E v V G F i b G V f O V 9 T d W 1 t Y X J 5 X 3 J l Z 2 l v b l 8 z e S 9 B d X R v U m V t b 3 Z l Z E N v b H V t b n M x L n t F b m d s Y W 5 k L D J 9 J n F 1 b 3 Q 7 L C Z x d W 9 0 O 1 N l Y 3 R p b 2 4 x L 1 R h Y m x l X z l f U 3 V t b W F y e V 9 y Z W d p b 2 5 f M 3 k v Q X V 0 b 1 J l b W 9 2 Z W R D b 2 x 1 b W 5 z M S 5 7 T G 9 u Z G 9 u L D N 9 J n F 1 b 3 Q 7 L C Z x d W 9 0 O 1 N l Y 3 R p b 2 4 x L 1 R h Y m x l X z l f U 3 V t b W F y e V 9 y Z W d p b 2 5 f M 3 k v Q X V 0 b 1 J l b W 9 2 Z W R D b 2 x 1 b W 5 z M S 5 7 T W l 4 Z W Q s N H 0 m c X V v d D s s J n F 1 b 3 Q 7 U 2 V j d G l v b j E v V G F i b G V f O V 9 T d W 1 t Y X J 5 X 3 J l Z 2 l v b l 8 z e S 9 B d X R v U m V t b 3 Z l Z E N v b H V t b n M x L n t T b 3 V 0 a C B F Y X N 0 L D V 9 J n F 1 b 3 Q 7 L C Z x d W 9 0 O 1 N l Y 3 R p b 2 4 x L 1 R h Y m x l X z l f U 3 V t b W F y e V 9 y Z W d p b 2 5 f M 3 k v Q X V 0 b 1 J l b W 9 2 Z W R D b 2 x 1 b W 5 z M S 5 7 U 2 9 1 d G g g V 2 V z d C w 2 f S Z x d W 9 0 O y w m c X V v d D t T Z W N 0 a W 9 u M S 9 U Y W J s Z V 8 5 X 1 N 1 b W 1 h c n l f c m V n a W 9 u X z N 5 L 0 F 1 d G 9 S Z W 1 v d m V k Q 2 9 s d W 1 u c z E u e 0 V h c 3 Q g T W l k b G F u Z H M s N 3 0 m c X V v d D s s J n F 1 b 3 Q 7 U 2 V j d G l v b j E v V G F i b G V f O V 9 T d W 1 t Y X J 5 X 3 J l Z 2 l v b l 8 z e S 9 B d X R v U m V t b 3 Z l Z E N v b H V t b n M x L n t X Z X N 0 I E 1 p Z G x h b m R z L D h 9 J n F 1 b 3 Q 7 L C Z x d W 9 0 O 1 N l Y 3 R p b 2 4 x L 1 R h Y m x l X z l f U 3 V t b W F y e V 9 y Z W d p b 2 5 f M 3 k v Q X V 0 b 1 J l b W 9 2 Z W R D b 2 x 1 b W 5 z M S 5 7 R W F z d C B v Z i B F b m d s Y W 5 k L D l 9 J n F 1 b 3 Q 7 L C Z x d W 9 0 O 1 N l Y 3 R p b 2 4 x L 1 R h Y m x l X z l f U 3 V t b W F y e V 9 y Z W d p b 2 5 f M 3 k v Q X V 0 b 1 J l b W 9 2 Z W R D b 2 x 1 b W 5 z M S 5 7 T m 9 y d G g g V 2 V z d C w x M H 0 m c X V v d D s s J n F 1 b 3 Q 7 U 2 V j d G l v b j E v V G F i b G V f O V 9 T d W 1 t Y X J 5 X 3 J l Z 2 l v b l 8 z e S 9 B d X R v U m V t b 3 Z l Z E N v b H V t b n M x L n t O b 3 J 0 a C B F Y X N 0 L D E x f S Z x d W 9 0 O y w m c X V v d D t T Z W N 0 a W 9 u M S 9 U Y W J s Z V 8 5 X 1 N 1 b W 1 h c n l f c m V n a W 9 u X z N 5 L 0 F 1 d G 9 S Z W 1 v d m V k Q 2 9 s d W 1 u c z E u e 1 l v c m t z a G l y Z S B c d T A w M j Y g d G h l I E h 1 b W J l c i w x M n 0 m c X V v d D t d L C Z x d W 9 0 O 1 J l b G F 0 a W 9 u c 2 h p c E l u Z m 8 m c X V v d D s 6 W 1 1 9 I i A v P j w v U 3 R h Y m x l R W 5 0 c m l l c z 4 8 L 0 l 0 Z W 0 + P E l 0 Z W 0 + P E l 0 Z W 1 M b 2 N h d G l v b j 4 8 S X R l b V R 5 c G U + R m 9 y b X V s Y T w v S X R l b V R 5 c G U + P E l 0 Z W 1 Q Y X R o P l N l Y 3 R p b 2 4 x L 1 R h Y m x l X z l f U 3 V t b W F y e V 9 y Z W d p b 2 5 f M 3 k v b G 9 j P C 9 J d G V t U G F 0 a D 4 8 L 0 l 0 Z W 1 M b 2 N h d G l v b j 4 8 U 3 R h Y m x l R W 5 0 c m l l c y A v P j w v S X R l b T 4 8 S X R l b T 4 8 S X R l b U x v Y 2 F 0 a W 9 u P j x J d G V t V H l w Z T 5 G b 3 J t d W x h P C 9 J d G V t V H l w Z T 4 8 S X R l b V B h d G g + U 2 V j d G l v b j E v V G F i b G V f O V 9 T d W 1 t Y X J 5 X 3 J l Z 2 l v b l 8 z e S 9 T b 3 V y Y 2 U 8 L 0 l 0 Z W 1 Q Y X R o P j w v S X R l b U x v Y 2 F 0 a W 9 u P j x T d G F i b G V F b n R y a W V z I C 8 + P C 9 J d G V t P j x J d G V t P j x J d G V t T G 9 j Y X R p b 2 4 + P E l 0 Z W 1 U e X B l P k Z v c m 1 1 b G E 8 L 0 l 0 Z W 1 U e X B l P j x J d G V t U G F 0 a D 5 T Z W N 0 a W 9 u M S 9 U Y W J s Z V 8 5 X 1 N 1 b W 1 h c n l f c m V n a W 9 u X z N 5 L 1 N v d X J j Z T I 8 L 0 l 0 Z W 1 Q Y X R o P j w v S X R l b U x v Y 2 F 0 a W 9 u P j x T d G F i b G V F b n R y a W V z I C 8 + P C 9 J d G V t P j x J d G V t P j x J d G V t T G 9 j Y X R p b 2 4 + P E l 0 Z W 1 U e X B l P k Z v c m 1 1 b G E 8 L 0 l 0 Z W 1 U e X B l P j x J d G V t U G F 0 a D 5 T Z W N 0 a W 9 u M S 9 U Y W J s Z V 8 5 X 1 N 1 b W 1 h c n l f c m V n a W 9 u X z N 5 L 3 l l Y X I 8 L 0 l 0 Z W 1 Q Y X R o P j w v S X R l b U x v Y 2 F 0 a W 9 u P j x T d G F i b G V F b n R y a W V z I C 8 + P C 9 J d G V t P j x J d G V t P j x J d G V t T G 9 j Y X R p b 2 4 + P E l 0 Z W 1 U e X B l P k Z v c m 1 1 b G E 8 L 0 l 0 Z W 1 U e X B l P j x J d G V t U G F 0 a D 5 T Z W N 0 a W 9 u M S 9 U Y W J s Z V 8 5 X 1 N 1 b W 1 h c n l f c m V n a W 9 u X z N 5 L 1 V u c G l 2 b 3 R l Z C U y M E N v b H V t b n M 8 L 0 l 0 Z W 1 Q Y X R o P j w v S X R l b U x v Y 2 F 0 a W 9 u P j x T d G F i b G V F b n R y a W V z I C 8 + P C 9 J d G V t P j x J d G V t P j x J d G V t T G 9 j Y X R p b 2 4 + P E l 0 Z W 1 U e X B l P k Z v c m 1 1 b G E 8 L 0 l 0 Z W 1 U e X B l P j x J d G V t U G F 0 a D 5 T Z W N 0 a W 9 u M S 9 U Y W J s Z V 8 5 X 1 N 1 b W 1 h c n l f c m V n a W 9 u X z N 5 L 0 F k Z G V k J T I w Q 3 V z d G 9 t P C 9 J d G V t U G F 0 a D 4 8 L 0 l 0 Z W 1 M b 2 N h d G l v b j 4 8 U 3 R h Y m x l R W 5 0 c m l l c y A v P j w v S X R l b T 4 8 S X R l b T 4 8 S X R l b U x v Y 2 F 0 a W 9 u P j x J d G V t V H l w Z T 5 G b 3 J t d W x h P C 9 J d G V t V H l w Z T 4 8 S X R l b V B h d G g + U 2 V j d G l v b j E v V G F i b G V f O V 9 T d W 1 t Y X J 5 X 3 J l Z 2 l v b l 8 z e S 9 Q a X Z v d G V k J T I w Q 2 9 s d W 1 u M T w v S X R l b V B h d G g + P C 9 J d G V t T G 9 j Y X R p b 2 4 + P F N 0 Y W J s Z U V u d H J p Z X M g L z 4 8 L 0 l 0 Z W 0 + P E l 0 Z W 0 + P E l 0 Z W 1 M b 2 N h d G l v b j 4 8 S X R l b V R 5 c G U + R m 9 y b X V s Y T w v S X R l b V R 5 c G U + P E l 0 Z W 1 Q Y X R o P l N l Y 3 R p b 2 4 x L 1 R h Y m x l X z l f U 3 V t b W F y e V 9 y Z W d p b 2 5 f M 3 k v R m l s d G V y Z W Q l M j B S b 3 d z N T w v S X R l b V B h d G g + P C 9 J d G V t T G 9 j Y X R p b 2 4 + P F N 0 Y W J s Z U V u d H J p Z X M g L z 4 8 L 0 l 0 Z W 0 + P E l 0 Z W 0 + P E l 0 Z W 1 M b 2 N h d G l v b j 4 8 S X R l b V R 5 c G U + R m 9 y b X V s Y T w v S X R l b V R 5 c G U + P E l 0 Z W 1 Q Y X R o P l N l Y 3 R p b 2 4 x L 1 R h Y m x l X z l f U 3 V t b W F y e V 9 y Z W d p b 2 5 f M 3 k v U 2 h l Z X Q 8 L 0 l 0 Z W 1 Q Y X R o P j w v S X R l b U x v Y 2 F 0 a W 9 u P j x T d G F i b G V F b n R y a W V z I C 8 + P C 9 J d G V t P j x J d G V t P j x J d G V t T G 9 j Y X R p b 2 4 + P E l 0 Z W 1 U e X B l P k Z v c m 1 1 b G E 8 L 0 l 0 Z W 1 U e X B l P j x J d G V t U G F 0 a D 5 T Z W N 0 a W 9 u M S 9 U Y W J s Z V 8 5 X 1 N 1 b W 1 h c n l f c m V n a W 9 u X z N 5 L 1 B y b 2 1 v d G V k J T I w S G V h Z G V y c z w v S X R l b V B h d G g + P C 9 J d G V t T G 9 j Y X R p b 2 4 + P F N 0 Y W J s Z U V u d H J p Z X M g L z 4 8 L 0 l 0 Z W 0 + P E l 0 Z W 0 + P E l 0 Z W 1 M b 2 N h d G l v b j 4 8 S X R l b V R 5 c G U + R m 9 y b X V s Y T w v S X R l b V R 5 c G U + P E l 0 Z W 1 Q Y X R o P l N l Y 3 R p b 2 4 x L 1 R h Y m x l X z l f U 3 V t b W F y e V 9 y Z W d p b 2 5 f M 3 k v V k Z N X 2 1 l d H J p Y 3 N f d G 0 y P C 9 J d G V t U G F 0 a D 4 8 L 0 l 0 Z W 1 M b 2 N h d G l v b j 4 8 U 3 R h Y m x l R W 5 0 c m l l c y A v P j w v S X R l b T 4 8 S X R l b T 4 8 S X R l b U x v Y 2 F 0 a W 9 u P j x J d G V t V H l w Z T 5 G b 3 J t d W x h P C 9 J d G V t V H l w Z T 4 8 S X R l b V B h d G g + U 2 V j d G l v b j E v V G F i b G V f O V 9 T d W 1 t Y X J 5 X 3 J l Z 2 l v b l 8 z e S 9 Q c m 9 t b 3 R l Z C U y M E h l Y W R l c n M x P C 9 J d G V t U G F 0 a D 4 8 L 0 l 0 Z W 1 M b 2 N h d G l v b j 4 8 U 3 R h Y m x l R W 5 0 c m l l c y A v P j w v S X R l b T 4 8 S X R l b T 4 8 S X R l b U x v Y 2 F 0 a W 9 u P j x J d G V t V H l w Z T 5 G b 3 J t d W x h P C 9 J d G V t V H l w Z T 4 8 S X R l b V B h d G g + U 2 V j d G l v b j E v V G F i b G V f O V 9 T d W 1 t Y X J 5 X 3 J l Z 2 l v b l 8 z e S 9 B c H B l b m R l Z C U y M F F 1 Z X J 5 P C 9 J d G V t U G F 0 a D 4 8 L 0 l 0 Z W 1 M b 2 N h d G l v b j 4 8 U 3 R h Y m x l R W 5 0 c m l l c y A v P j w v S X R l b T 4 8 S X R l b T 4 8 S X R l b U x v Y 2 F 0 a W 9 u P j x J d G V t V H l w Z T 5 G b 3 J t d W x h P C 9 J d G V t V H l w Z T 4 8 S X R l b V B h d G g + U 2 V j d G l v b j E v V G F i b G V f O V 9 T d W 1 t Y X J 5 X 3 J l Z 2 l v b l 8 z e S 9 G a W x 0 Z X J l Z C U y M F J v d 3 M 8 L 0 l 0 Z W 1 Q Y X R o P j w v S X R l b U x v Y 2 F 0 a W 9 u P j x T d G F i b G V F b n R y a W V z I C 8 + P C 9 J d G V t P j x J d G V t P j x J d G V t T G 9 j Y X R p b 2 4 + P E l 0 Z W 1 U e X B l P k Z v c m 1 1 b G E 8 L 0 l 0 Z W 1 U e X B l P j x J d G V t U G F 0 a D 5 T Z W N 0 a W 9 u M S 9 U Y W J s Z V 8 5 X 1 N 1 b W 1 h c n l f c m V n a W 9 u X z N 5 L 3 N 1 Y n N l Y 3 R v c l 9 t Y X B w a W 5 n P C 9 J d G V t U G F 0 a D 4 8 L 0 l 0 Z W 1 M b 2 N h d G l v b j 4 8 U 3 R h Y m x l R W 5 0 c m l l c y A v P j w v S X R l b T 4 8 S X R l b T 4 8 S X R l b U x v Y 2 F 0 a W 9 u P j x J d G V t V H l w Z T 5 G b 3 J t d W x h P C 9 J d G V t V H l w Z T 4 8 S X R l b V B h d G g + U 2 V j d G l v b j E v V G F i b G V f O V 9 T d W 1 t Y X J 5 X 3 J l Z 2 l v b l 8 z e S 9 Q c m 9 t b 3 R l Z C U y M E h l Y W R l c n M y P C 9 J d G V t U G F 0 a D 4 8 L 0 l 0 Z W 1 M b 2 N h d G l v b j 4 8 U 3 R h Y m x l R W 5 0 c m l l c y A v P j w v S X R l b T 4 8 S X R l b T 4 8 S X R l b U x v Y 2 F 0 a W 9 u P j x J d G V t V H l w Z T 5 G b 3 J t d W x h P C 9 J d G V t V H l w Z T 4 8 S X R l b V B h d G g + U 2 V j d G l v b j E v V G F i b G V f O V 9 T d W 1 t Y X J 5 X 3 J l Z 2 l v b l 8 z e S 9 N Z X J n Z W Q l M j B R d W V y a W V z P C 9 J d G V t U G F 0 a D 4 8 L 0 l 0 Z W 1 M b 2 N h d G l v b j 4 8 U 3 R h Y m x l R W 5 0 c m l l c y A v P j w v S X R l b T 4 8 S X R l b T 4 8 S X R l b U x v Y 2 F 0 a W 9 u P j x J d G V t V H l w Z T 5 G b 3 J t d W x h P C 9 J d G V t V H l w Z T 4 8 S X R l b V B h d G g + U 2 V j d G l v b j E v V G F i b G V f O V 9 T d W 1 t Y X J 5 X 3 J l Z 2 l v b l 8 z e S 9 F e H B h b m R l Z C U y M H N 1 Y n N l Y 3 R v c l 9 t Y X B w a W 5 n P C 9 J d G V t U G F 0 a D 4 8 L 0 l 0 Z W 1 M b 2 N h d G l v b j 4 8 U 3 R h Y m x l R W 5 0 c m l l c y A v P j w v S X R l b T 4 8 S X R l b T 4 8 S X R l b U x v Y 2 F 0 a W 9 u P j x J d G V t V H l w Z T 5 G b 3 J t d W x h P C 9 J d G V t V H l w Z T 4 8 S X R l b V B h d G g + U 2 V j d G l v b j E v V G F i b G V f O V 9 T d W 1 t Y X J 5 X 3 J l Z 2 l v b l 8 z e S 9 S Z W 1 v d m V k J T I w R X J y b 3 J z P C 9 J d G V t U G F 0 a D 4 8 L 0 l 0 Z W 1 M b 2 N h d G l v b j 4 8 U 3 R h Y m x l R W 5 0 c m l l c y A v P j w v S X R l b T 4 8 S X R l b T 4 8 S X R l b U x v Y 2 F 0 a W 9 u P j x J d G V t V H l w Z T 5 G b 3 J t d W x h P C 9 J d G V t V H l w Z T 4 8 S X R l b V B h d G g + U 2 V j d G l v b j E v V G F i b G V f O V 9 T d W 1 t Y X J 5 X 3 J l Z 2 l v b l 8 z e S 9 G a W x 0 Z X J l Z C U y M F J v d 3 M x P C 9 J d G V t U G F 0 a D 4 8 L 0 l 0 Z W 1 M b 2 N h d G l v b j 4 8 U 3 R h Y m x l R W 5 0 c m l l c y A v P j w v S X R l b T 4 8 S X R l b T 4 8 S X R l b U x v Y 2 F 0 a W 9 u P j x J d G V t V H l w Z T 5 G b 3 J t d W x h P C 9 J d G V t V H l w Z T 4 8 S X R l b V B h d G g + U 2 V j d G l v b j E v V G F i b G V f O V 9 T d W 1 t Y X J 5 X 3 J l Z 2 l v b l 8 z e S 9 D a G F u Z 2 V k J T I w V H l w Z T w v S X R l b V B h d G g + P C 9 J d G V t T G 9 j Y X R p b 2 4 + P F N 0 Y W J s Z U V u d H J p Z X M g L z 4 8 L 0 l 0 Z W 0 + P E l 0 Z W 0 + P E l 0 Z W 1 M b 2 N h d G l v b j 4 8 S X R l b V R 5 c G U + R m 9 y b X V s Y T w v S X R l b V R 5 c G U + P E l 0 Z W 1 Q Y X R o P l N l Y 3 R p b 2 4 x L 1 R h Y m x l X z l f U 3 V t b W F y e V 9 y Z W d p b 2 5 f M 3 k v R m l s d G V y Z W Q l M j B S b 3 d z M j w v S X R l b V B h d G g + P C 9 J d G V t T G 9 j Y X R p b 2 4 + P F N 0 Y W J s Z U V u d H J p Z X M g L z 4 8 L 0 l 0 Z W 0 + P E l 0 Z W 0 + P E l 0 Z W 1 M b 2 N h d G l v b j 4 8 S X R l b V R 5 c G U + R m 9 y b X V s Y T w v S X R l b V R 5 c G U + P E l 0 Z W 1 Q Y X R o P l N l Y 3 R p b 2 4 x L 1 R h Y m x l X z l f U 3 V t b W F y e V 9 y Z W d p b 2 5 f M 3 k v R 3 J v d X B l Z C U y M F J v d 3 M 8 L 0 l 0 Z W 1 Q Y X R o P j w v S X R l b U x v Y 2 F 0 a W 9 u P j x T d G F i b G V F b n R y a W V z I C 8 + P C 9 J d G V t P j x J d G V t P j x J d G V t T G 9 j Y X R p b 2 4 + P E l 0 Z W 1 U e X B l P k Z v c m 1 1 b G E 8 L 0 l 0 Z W 1 U e X B l P j x J d G V t U G F 0 a D 5 T Z W N 0 a W 9 u M S 9 U Y W J s Z V 8 5 X 1 N 1 b W 1 h c n l f c m V n a W 9 u X z N 5 L 1 B p d m 9 0 Z W Q l M j B D b 2 x 1 b W 4 8 L 0 l 0 Z W 1 Q Y X R o P j w v S X R l b U x v Y 2 F 0 a W 9 u P j x T d G F i b G V F b n R y a W V z I C 8 + P C 9 J d G V t P j x J d G V t P j x J d G V t T G 9 j Y X R p b 2 4 + P E l 0 Z W 1 U e X B l P k Z v c m 1 1 b G E 8 L 0 l 0 Z W 1 U e X B l P j x J d G V t U G F 0 a D 5 T Z W N 0 a W 9 u M S 9 U Y W J s Z V 8 5 X 1 N 1 b W 1 h c n l f c m V n a W 9 u X z N 5 L 0 Z p b H R l c m V k J T I w U m 9 3 c z Y 8 L 0 l 0 Z W 1 Q Y X R o P j w v S X R l b U x v Y 2 F 0 a W 9 u P j x T d G F i b G V F b n R y a W V z I C 8 + P C 9 J d G V t P j x J d G V t P j x J d G V t T G 9 j Y X R p b 2 4 + P E l 0 Z W 1 U e X B l P k Z v c m 1 1 b G E 8 L 0 l 0 Z W 1 U e X B l P j x J d G V t U G F 0 a D 5 T Z W N 0 a W 9 u M S 9 U Y W J s Z V 8 5 X 1 N 1 b W 1 h c n l f c m V n a W 9 u X z N 5 L 1 J l c G x h Y 2 V k J T I w V m F s d W U z P C 9 J d G V t U G F 0 a D 4 8 L 0 l 0 Z W 1 M b 2 N h d G l v b j 4 8 U 3 R h Y m x l R W 5 0 c m l l c y A v P j w v S X R l b T 4 8 S X R l b T 4 8 S X R l b U x v Y 2 F 0 a W 9 u P j x J d G V t V H l w Z T 5 G b 3 J t d W x h P C 9 J d G V t V H l w Z T 4 8 S X R l b V B h d G g + U 2 V j d G l v b j E v V G F i b G V f O V 9 T d W 1 t Y X J 5 X 3 J l Z 2 l v b l 8 z e S 9 S Z X B s Y W N l Z C U y M F Z h b H V l N T w v S X R l b V B h d G g + P C 9 J d G V t T G 9 j Y X R p b 2 4 + P F N 0 Y W J s Z U V u d H J p Z X M g L z 4 8 L 0 l 0 Z W 0 + P E l 0 Z W 0 + P E l 0 Z W 1 M b 2 N h d G l v b j 4 8 S X R l b V R 5 c G U + R m 9 y b X V s Y T w v S X R l b V R 5 c G U + P E l 0 Z W 1 Q Y X R o P l N l Y 3 R p b 2 4 x L 1 R h Y m x l X z l f U 3 V t b W F y e V 9 y Z W d p b 2 5 f M 3 k v U m V w b G F j Z W Q l M j B W Y W x 1 Z T E 8 L 0 l 0 Z W 1 Q Y X R o P j w v S X R l b U x v Y 2 F 0 a W 9 u P j x T d G F i b G V F b n R y a W V z I C 8 + P C 9 J d G V t P j x J d G V t P j x J d G V t T G 9 j Y X R p b 2 4 + P E l 0 Z W 1 U e X B l P k Z v c m 1 1 b G E 8 L 0 l 0 Z W 1 U e X B l P j x J d G V t U G F 0 a D 5 T Z W N 0 a W 9 u M S 9 U Y W J s Z V 8 5 X 1 N 1 b W 1 h c n l f c m V n a W 9 u X z N 5 L 1 J l c G x h Y 2 V k J T I w V m F s d W U y P C 9 J d G V t U G F 0 a D 4 8 L 0 l 0 Z W 1 M b 2 N h d G l v b j 4 8 U 3 R h Y m x l R W 5 0 c m l l c y A v P j w v S X R l b T 4 8 S X R l b T 4 8 S X R l b U x v Y 2 F 0 a W 9 u P j x J d G V t V H l w Z T 5 G b 3 J t d W x h P C 9 J d G V t V H l w Z T 4 8 S X R l b V B h d G g + U 2 V j d G l v b j E v V G F i b G V f O V 9 T d W 1 t Y X J 5 X 3 J l Z 2 l v b l 8 z e S 9 S Z X B s Y W N l Z C U y M F Z h b H V l N D w v S X R l b V B h d G g + P C 9 J d G V t T G 9 j Y X R p b 2 4 + P F N 0 Y W J s Z U V u d H J p Z X M g L z 4 8 L 0 l 0 Z W 0 + P E l 0 Z W 0 + P E l 0 Z W 1 M b 2 N h d G l v b j 4 8 S X R l b V R 5 c G U + R m 9 y b X V s Y T w v S X R l b V R 5 c G U + P E l 0 Z W 1 Q Y X R o P l N l Y 3 R p b 2 4 x L 1 R h Y m x l X z l f U 3 V t b W F y e V 9 y Z W d p b 2 5 f M 3 k v R m l s d G V y Z W Q l M j B S b 3 d z N D w v S X R l b V B h d G g + P C 9 J d G V t T G 9 j Y X R p b 2 4 + P F N 0 Y W J s Z U V u d H J p Z X M g L z 4 8 L 0 l 0 Z W 0 + P E l 0 Z W 0 + P E l 0 Z W 1 M b 2 N h d G l v b j 4 8 S X R l b V R 5 c G U + R m 9 y b X V s Y T w v S X R l b V R 5 c G U + P E l 0 Z W 1 Q Y X R o P l N l Y 3 R p b 2 4 x L 1 R h Y m x l X z l f U 3 V t b W F y e V 9 y Z W d p b 2 5 f M 3 k v Q W R k Z W Q l M j B D d X N 0 b 2 0 x P C 9 J d G V t U G F 0 a D 4 8 L 0 l 0 Z W 1 M b 2 N h d G l v b j 4 8 U 3 R h Y m x l R W 5 0 c m l l c y A v P j w v S X R l b T 4 8 S X R l b T 4 8 S X R l b U x v Y 2 F 0 a W 9 u P j x J d G V t V H l w Z T 5 G b 3 J t d W x h P C 9 J d G V t V H l w Z T 4 8 S X R l b V B h d G g + U 2 V j d G l v b j E v V G F i b G V f O V 9 T d W 1 t Y X J 5 X 3 J l Z 2 l v b l 8 z e S 9 N Z X J n Z W Q l M j B R d W V y a W V z M j w v S X R l b V B h d G g + P C 9 J d G V t T G 9 j Y X R p b 2 4 + P F N 0 Y W J s Z U V u d H J p Z X M g L z 4 8 L 0 l 0 Z W 0 + P E l 0 Z W 0 + P E l 0 Z W 1 M b 2 N h d G l v b j 4 8 S X R l b V R 5 c G U + R m 9 y b X V s Y T w v S X R l b V R 5 c G U + P E l 0 Z W 1 Q Y X R o P l N l Y 3 R p b 2 4 x L 1 R h Y m x l X z l f U 3 V t b W F y e V 9 y Z W d p b 2 5 f M 3 k v R X h w Y W 5 k Z W Q l M j B 0 Y W J s Z X N f b 3 J k Z X J p b m c 8 L 0 l 0 Z W 1 Q Y X R o P j w v S X R l b U x v Y 2 F 0 a W 9 u P j x T d G F i b G V F b n R y a W V z I C 8 + P C 9 J d G V t P j x J d G V t P j x J d G V t T G 9 j Y X R p b 2 4 + P E l 0 Z W 1 U e X B l P k Z v c m 1 1 b G E 8 L 0 l 0 Z W 1 U e X B l P j x J d G V t U G F 0 a D 5 T Z W N 0 a W 9 u M S 9 U Y W J s Z V 8 5 X 1 N 1 b W 1 h c n l f c m V n a W 9 u X z N 5 L 1 N v c n R l Z C U y M F J v d 3 M y P C 9 J d G V t U G F 0 a D 4 8 L 0 l 0 Z W 1 M b 2 N h d G l v b j 4 8 U 3 R h Y m x l R W 5 0 c m l l c y A v P j w v S X R l b T 4 8 S X R l b T 4 8 S X R l b U x v Y 2 F 0 a W 9 u P j x J d G V t V H l w Z T 5 G b 3 J t d W x h P C 9 J d G V t V H l w Z T 4 8 S X R l b V B h d G g + U 2 V j d G l v b j E v V G F i b G V f O V 9 T d W 1 t Y X J 5 X 3 J l Z 2 l v b l 8 z e S 9 S Z W 1 v d m V k J T I w Q 2 9 s d W 1 u c z M 8 L 0 l 0 Z W 1 Q Y X R o P j w v S X R l b U x v Y 2 F 0 a W 9 u P j x T d G F i b G V F b n R y a W V z I C 8 + P C 9 J d G V t P j x J d G V t P j x J d G V t T G 9 j Y X R p b 2 4 + P E l 0 Z W 1 U e X B l P k Z v c m 1 1 b G E 8 L 0 l 0 Z W 1 U e X B l P j x J d G V t U G F 0 a D 5 T Z W N 0 a W 9 u M S 9 X Q V 9 j b 3 N 0 X 2 Z h Y 3 R v c n M 8 L 0 l 0 Z W 1 Q Y X R o P j w v S X R l b U x v Y 2 F 0 a W 9 u P j x T d G F i b G V F b n R y a W V z P j x F b n R y e S B U e X B l P S J J c 1 B y a X Z h d G U i I F Z h b H V l P S J s M C I g L z 4 8 R W 5 0 c n k g V H l w Z T 0 i U X V l c n l J R C I g V m F s d W U 9 I n N k Y j F i Y z U y O S 0 z Z m Y 4 L T Q 3 Z T g t Y m V k Y y 1 m Y T Y 3 Z j c 3 M z N m Y 2 I 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M Y X N 0 V X B k Y X R l Z C I g V m F s d W U 9 I m Q y M D I 1 L T A z L T E w V D E w O j M w O j Q 2 L j c x M z I 2 M T J a I i A v P j x F b n R y e S B U e X B l P S J G a W x s V G 9 E Y X R h T W 9 k Z W x F b m F i b G V k I i B W Y W x 1 Z T 0 i b D A i I C 8 + P E V u d H J 5 I F R 5 c G U 9 I k Z p b G x P Y m p l Y 3 R U e X B l I i B W Y W x 1 Z T 0 i c 0 N v b m 5 l Y 3 R p b 2 5 P b m x 5 I i A v P j x F b n R y e S B U e X B l P S J G a W x s Q 2 9 s d W 1 u V H l w Z X M i I F Z h b H V l P S J z Q U F B Q U F B Q U F B Q U F B Q U F B Q U F B Q U F B Q U F B Q U F B Q S I g L z 4 8 R W 5 0 c n k g V H l w Z T 0 i R m l s b E V y c m 9 y Q 2 9 1 b n Q i I F Z h b H V l P S J s M C I g L z 4 8 R W 5 0 c n k g V H l w Z T 0 i R m l s b E N v b H V t b k 5 h b W V z I i B W Y W x 1 Z T 0 i c 1 s m c X V v d D t T d W I t c 2 V j d G 9 y J n F 1 b 3 Q 7 L C Z x d W 9 0 O 1 l l Y X I m c X V v d D s s J n F 1 b 3 Q 7 U m V p b n Z l c 3 R t Z W 5 0 I C g l K S Z x d W 9 0 O y w m c X V v d D t X b 3 J r c y B 0 b y B F e G l z d G l u Z y A o J S k m c X V v d D s s J n F 1 b 3 Q 7 R G V 2 Z W x v c G 1 l b n Q g Y W 5 k I E 9 0 a G V y I C g l K S Z x d W 9 0 O y w m c X V v d D t S Z W l u d m V z d G 1 l b n Q g c G V y I H V u a X Q m c X V v d D s s J n F 1 b 3 Q 7 V 2 9 y a 3 M g d G 8 g R X h p c 3 R p b m c g c G V y I H V u a X Q m c X V v d D s s J n F 1 b 3 Q 7 R G V 2 Z W x v c G 1 l b n Q g Y W 5 k I E 9 0 a G V y I H B l c i B 1 b m l 0 J n F 1 b 3 Q 7 L C Z x d W 9 0 O 0 F 2 Z y B w c m 9 w Z X J 0 e S B 2 Y W x 1 Z S A o w q N r K S Z x d W 9 0 O y w m c X V v d D t O Z X c g c 3 V w c G x 5 I C h T b 2 N p Y W w p I C g l K S Z x d W 9 0 O y w m c X V v d D t I Z W F k b G l u Z S B T b 2 N p Y W w g S G 9 1 c 2 l u Z y B D U F U g K M K j K S Z x d W 9 0 O y w m c X V v d D t P d G h l c i B D b 3 N 0 c y Z x d W 9 0 O y w m c X V v d D t N Y W 5 h Z 2 V t Z W 5 0 I E N v c 3 R z J n F 1 b 3 Q 7 L C Z x d W 9 0 O 0 1 h a W 5 0 Z W 5 h b m N l I G F u Z C B N Y W p v c i B S Z X B h a X J z J n F 1 b 3 Q 7 L C Z x d W 9 0 O 1 N l c n Z p Y 2 U g Q 2 h h c m d l c y Z x d W 9 0 O y w m c X V v d D t H Z W F y a W 5 n I C g l K S Z x d W 9 0 O y w m c X V v d D t F Q k l U R E E g T V J J I E l u d G V y Z X N 0 I E N v d m V y I C g l K S Z x d W 9 0 O y w m c X V v d D t P c G V y Y X R p b m c g T W F y Z 2 l u I C h P d m V y Y W x s K S A o J S k m c X V v d D s s J n F 1 b 3 Q 7 T 3 B l c m F 0 a W 5 n I E 1 h c m d p b i A o U 2 9 j a W F s K S A o J S k m c X V v d D s s J n F 1 b 3 Q 7 U m V 0 d X J u I G 9 u I E N h c G l 0 Y W w g R W 1 w b G 9 5 Z W Q g K F J P Q 0 U p I C g l K S Z x d W 9 0 O y w m c X V v d D t O Z X c g c 3 V w c G x 5 I C h O b 2 4 t U 2 9 j a W F s K S A o J S k m c X V v d D t d I i A v P j x F b n R y e S B U e X B l P S J G a W x s U 3 R h d H V z I i B W Y W x 1 Z T 0 i c 0 N v b X B s Z X R l I i A v P j x F b n R y e S B U e X B l P S J G a W x s R X J y b 3 J D b 2 R l I i B W Y W x 1 Z T 0 i c 1 V u a 2 5 v d 2 4 i I C 8 + P E V u d H J 5 I F R 5 c G U 9 I k Z p b G x D b 3 V u d C I g V m F s d W U 9 I m w 2 M C I g L z 4 8 R W 5 0 c n k g V H l w Z T 0 i Q W R k Z W R U b 0 R h d G F N b 2 R l b C I g V m F s d W U 9 I m w w I i A v P j x F b n R y e S B U e X B l P S J S Z W x h d G l v b n N o a X B J b m Z v Q 2 9 u d G F p b m V y I i B W Y W x 1 Z T 0 i c 3 s m c X V v d D t j b 2 x 1 b W 5 D b 3 V u d C Z x d W 9 0 O z o y M S w m c X V v d D t r Z X l D b 2 x 1 b W 5 O Y W 1 l c y Z x d W 9 0 O z p b X S w m c X V v d D t x d W V y e V J l b G F 0 a W 9 u c 2 h p c H M m c X V v d D s 6 W 1 0 s J n F 1 b 3 Q 7 Y 2 9 s d W 1 u S W R l b n R p d G l l c y Z x d W 9 0 O z p b J n F 1 b 3 Q 7 U 2 V j d G l v b j E v V 0 F f Y 2 9 z d F 9 m Y W N 0 b 3 J z L 0 F 1 d G 9 S Z W 1 v d m V k Q 2 9 s d W 1 u c z E u e 1 N 1 Y i 1 z Z W N 0 b 3 I s M H 0 m c X V v d D s s J n F 1 b 3 Q 7 U 2 V j d G l v b j E v V 0 F f Y 2 9 z d F 9 m Y W N 0 b 3 J z L 0 F 1 d G 9 S Z W 1 v d m V k Q 2 9 s d W 1 u c z E u e 1 l l Y X I s M X 0 m c X V v d D s s J n F 1 b 3 Q 7 U 2 V j d G l v b j E v V 0 F f Y 2 9 z d F 9 m Y W N 0 b 3 J z L 0 F 1 d G 9 S Z W 1 v d m V k Q 2 9 s d W 1 u c z E u e 1 J l a W 5 2 Z X N 0 b W V u d C A o J S k s M n 0 m c X V v d D s s J n F 1 b 3 Q 7 U 2 V j d G l v b j E v V 0 F f Y 2 9 z d F 9 m Y W N 0 b 3 J z L 0 F 1 d G 9 S Z W 1 v d m V k Q 2 9 s d W 1 u c z E u e 1 d v c m t z I H R v I E V 4 a X N 0 a W 5 n I C g l K S w z f S Z x d W 9 0 O y w m c X V v d D t T Z W N 0 a W 9 u M S 9 X Q V 9 j b 3 N 0 X 2 Z h Y 3 R v c n M v Q X V 0 b 1 J l b W 9 2 Z W R D b 2 x 1 b W 5 z M S 5 7 R G V 2 Z W x v c G 1 l b n Q g Y W 5 k I E 9 0 a G V y I C g l K S w 0 f S Z x d W 9 0 O y w m c X V v d D t T Z W N 0 a W 9 u M S 9 X Q V 9 j b 3 N 0 X 2 Z h Y 3 R v c n M v Q X V 0 b 1 J l b W 9 2 Z W R D b 2 x 1 b W 5 z M S 5 7 U m V p b n Z l c 3 R t Z W 5 0 I H B l c i B 1 b m l 0 L D V 9 J n F 1 b 3 Q 7 L C Z x d W 9 0 O 1 N l Y 3 R p b 2 4 x L 1 d B X 2 N v c 3 R f Z m F j d G 9 y c y 9 B d X R v U m V t b 3 Z l Z E N v b H V t b n M x L n t X b 3 J r c y B 0 b y B F e G l z d G l u Z y B w Z X I g d W 5 p d C w 2 f S Z x d W 9 0 O y w m c X V v d D t T Z W N 0 a W 9 u M S 9 X Q V 9 j b 3 N 0 X 2 Z h Y 3 R v c n M v Q X V 0 b 1 J l b W 9 2 Z W R D b 2 x 1 b W 5 z M S 5 7 R G V 2 Z W x v c G 1 l b n Q g Y W 5 k I E 9 0 a G V y I H B l c i B 1 b m l 0 L D d 9 J n F 1 b 3 Q 7 L C Z x d W 9 0 O 1 N l Y 3 R p b 2 4 x L 1 d B X 2 N v c 3 R f Z m F j d G 9 y c y 9 B d X R v U m V t b 3 Z l Z E N v b H V t b n M x L n t B d m c g c H J v c G V y d H k g d m F s d W U g K M K j a y k s O H 0 m c X V v d D s s J n F 1 b 3 Q 7 U 2 V j d G l v b j E v V 0 F f Y 2 9 z d F 9 m Y W N 0 b 3 J z L 0 F 1 d G 9 S Z W 1 v d m V k Q 2 9 s d W 1 u c z E u e 0 5 l d y B z d X B w b H k g K F N v Y 2 l h b C k g K C U p L D l 9 J n F 1 b 3 Q 7 L C Z x d W 9 0 O 1 N l Y 3 R p b 2 4 x L 1 d B X 2 N v c 3 R f Z m F j d G 9 y c y 9 B d X R v U m V t b 3 Z l Z E N v b H V t b n M x L n t I Z W F k b G l u Z S B T b 2 N p Y W w g S G 9 1 c 2 l u Z y B D U F U g K M K j K S w x M H 0 m c X V v d D s s J n F 1 b 3 Q 7 U 2 V j d G l v b j E v V 0 F f Y 2 9 z d F 9 m Y W N 0 b 3 J z L 0 F 1 d G 9 S Z W 1 v d m V k Q 2 9 s d W 1 u c z E u e 0 9 0 a G V y I E N v c 3 R z L D E x f S Z x d W 9 0 O y w m c X V v d D t T Z W N 0 a W 9 u M S 9 X Q V 9 j b 3 N 0 X 2 Z h Y 3 R v c n M v Q X V 0 b 1 J l b W 9 2 Z W R D b 2 x 1 b W 5 z M S 5 7 T W F u Y W d l b W V u d C B D b 3 N 0 c y w x M n 0 m c X V v d D s s J n F 1 b 3 Q 7 U 2 V j d G l v b j E v V 0 F f Y 2 9 z d F 9 m Y W N 0 b 3 J z L 0 F 1 d G 9 S Z W 1 v d m V k Q 2 9 s d W 1 u c z E u e 0 1 h a W 5 0 Z W 5 h b m N l I G F u Z C B N Y W p v c i B S Z X B h a X J z L D E z f S Z x d W 9 0 O y w m c X V v d D t T Z W N 0 a W 9 u M S 9 X Q V 9 j b 3 N 0 X 2 Z h Y 3 R v c n M v Q X V 0 b 1 J l b W 9 2 Z W R D b 2 x 1 b W 5 z M S 5 7 U 2 V y d m l j Z S B D a G F y Z 2 V z L D E 0 f S Z x d W 9 0 O y w m c X V v d D t T Z W N 0 a W 9 u M S 9 X Q V 9 j b 3 N 0 X 2 Z h Y 3 R v c n M v Q X V 0 b 1 J l b W 9 2 Z W R D b 2 x 1 b W 5 z M S 5 7 R 2 V h c m l u Z y A o J S k s M T V 9 J n F 1 b 3 Q 7 L C Z x d W 9 0 O 1 N l Y 3 R p b 2 4 x L 1 d B X 2 N v c 3 R f Z m F j d G 9 y c y 9 B d X R v U m V t b 3 Z l Z E N v b H V t b n M x L n t F Q k l U R E E g T V J J I E l u d G V y Z X N 0 I E N v d m V y I C g l K S w x N n 0 m c X V v d D s s J n F 1 b 3 Q 7 U 2 V j d G l v b j E v V 0 F f Y 2 9 z d F 9 m Y W N 0 b 3 J z L 0 F 1 d G 9 S Z W 1 v d m V k Q 2 9 s d W 1 u c z E u e 0 9 w Z X J h d G l u Z y B N Y X J n a W 4 g K E 9 2 Z X J h b G w p I C g l K S w x N 3 0 m c X V v d D s s J n F 1 b 3 Q 7 U 2 V j d G l v b j E v V 0 F f Y 2 9 z d F 9 m Y W N 0 b 3 J z L 0 F 1 d G 9 S Z W 1 v d m V k Q 2 9 s d W 1 u c z E u e 0 9 w Z X J h d G l u Z y B N Y X J n a W 4 g K F N v Y 2 l h b C k g K C U p L D E 4 f S Z x d W 9 0 O y w m c X V v d D t T Z W N 0 a W 9 u M S 9 X Q V 9 j b 3 N 0 X 2 Z h Y 3 R v c n M v Q X V 0 b 1 J l b W 9 2 Z W R D b 2 x 1 b W 5 z M S 5 7 U m V 0 d X J u I G 9 u I E N h c G l 0 Y W w g R W 1 w b G 9 5 Z W Q g K F J P Q 0 U p I C g l K S w x O X 0 m c X V v d D s s J n F 1 b 3 Q 7 U 2 V j d G l v b j E v V 0 F f Y 2 9 z d F 9 m Y W N 0 b 3 J z L 0 F 1 d G 9 S Z W 1 v d m V k Q 2 9 s d W 1 u c z E u e 0 5 l d y B z d X B w b H k g K E 5 v b i 1 T b 2 N p Y W w p I C g l K S w y M H 0 m c X V v d D t d L C Z x d W 9 0 O 0 N v b H V t b k N v d W 5 0 J n F 1 b 3 Q 7 O j I x L C Z x d W 9 0 O 0 t l e U N v b H V t b k 5 h b W V z J n F 1 b 3 Q 7 O l t d L C Z x d W 9 0 O 0 N v b H V t b k l k Z W 5 0 a X R p Z X M m c X V v d D s 6 W y Z x d W 9 0 O 1 N l Y 3 R p b 2 4 x L 1 d B X 2 N v c 3 R f Z m F j d G 9 y c y 9 B d X R v U m V t b 3 Z l Z E N v b H V t b n M x L n t T d W I t c 2 V j d G 9 y L D B 9 J n F 1 b 3 Q 7 L C Z x d W 9 0 O 1 N l Y 3 R p b 2 4 x L 1 d B X 2 N v c 3 R f Z m F j d G 9 y c y 9 B d X R v U m V t b 3 Z l Z E N v b H V t b n M x L n t Z Z W F y L D F 9 J n F 1 b 3 Q 7 L C Z x d W 9 0 O 1 N l Y 3 R p b 2 4 x L 1 d B X 2 N v c 3 R f Z m F j d G 9 y c y 9 B d X R v U m V t b 3 Z l Z E N v b H V t b n M x L n t S Z W l u d m V z d G 1 l b n Q g K C U p L D J 9 J n F 1 b 3 Q 7 L C Z x d W 9 0 O 1 N l Y 3 R p b 2 4 x L 1 d B X 2 N v c 3 R f Z m F j d G 9 y c y 9 B d X R v U m V t b 3 Z l Z E N v b H V t b n M x L n t X b 3 J r c y B 0 b y B F e G l z d G l u Z y A o J S k s M 3 0 m c X V v d D s s J n F 1 b 3 Q 7 U 2 V j d G l v b j E v V 0 F f Y 2 9 z d F 9 m Y W N 0 b 3 J z L 0 F 1 d G 9 S Z W 1 v d m V k Q 2 9 s d W 1 u c z E u e 0 R l d m V s b 3 B t Z W 5 0 I G F u Z C B P d G h l c i A o J S k s N H 0 m c X V v d D s s J n F 1 b 3 Q 7 U 2 V j d G l v b j E v V 0 F f Y 2 9 z d F 9 m Y W N 0 b 3 J z L 0 F 1 d G 9 S Z W 1 v d m V k Q 2 9 s d W 1 u c z E u e 1 J l a W 5 2 Z X N 0 b W V u d C B w Z X I g d W 5 p d C w 1 f S Z x d W 9 0 O y w m c X V v d D t T Z W N 0 a W 9 u M S 9 X Q V 9 j b 3 N 0 X 2 Z h Y 3 R v c n M v Q X V 0 b 1 J l b W 9 2 Z W R D b 2 x 1 b W 5 z M S 5 7 V 2 9 y a 3 M g d G 8 g R X h p c 3 R p b m c g c G V y I H V u a X Q s N n 0 m c X V v d D s s J n F 1 b 3 Q 7 U 2 V j d G l v b j E v V 0 F f Y 2 9 z d F 9 m Y W N 0 b 3 J z L 0 F 1 d G 9 S Z W 1 v d m V k Q 2 9 s d W 1 u c z E u e 0 R l d m V s b 3 B t Z W 5 0 I G F u Z C B P d G h l c i B w Z X I g d W 5 p d C w 3 f S Z x d W 9 0 O y w m c X V v d D t T Z W N 0 a W 9 u M S 9 X Q V 9 j b 3 N 0 X 2 Z h Y 3 R v c n M v Q X V 0 b 1 J l b W 9 2 Z W R D b 2 x 1 b W 5 z M S 5 7 Q X Z n I H B y b 3 B l c n R 5 I H Z h b H V l I C j C o 2 s p L D h 9 J n F 1 b 3 Q 7 L C Z x d W 9 0 O 1 N l Y 3 R p b 2 4 x L 1 d B X 2 N v c 3 R f Z m F j d G 9 y c y 9 B d X R v U m V t b 3 Z l Z E N v b H V t b n M x L n t O Z X c g c 3 V w c G x 5 I C h T b 2 N p Y W w p I C g l K S w 5 f S Z x d W 9 0 O y w m c X V v d D t T Z W N 0 a W 9 u M S 9 X Q V 9 j b 3 N 0 X 2 Z h Y 3 R v c n M v Q X V 0 b 1 J l b W 9 2 Z W R D b 2 x 1 b W 5 z M S 5 7 S G V h Z G x p b m U g U 2 9 j a W F s I E h v d X N p b m c g Q 1 B V I C j C o y k s M T B 9 J n F 1 b 3 Q 7 L C Z x d W 9 0 O 1 N l Y 3 R p b 2 4 x L 1 d B X 2 N v c 3 R f Z m F j d G 9 y c y 9 B d X R v U m V t b 3 Z l Z E N v b H V t b n M x L n t P d G h l c i B D b 3 N 0 c y w x M X 0 m c X V v d D s s J n F 1 b 3 Q 7 U 2 V j d G l v b j E v V 0 F f Y 2 9 z d F 9 m Y W N 0 b 3 J z L 0 F 1 d G 9 S Z W 1 v d m V k Q 2 9 s d W 1 u c z E u e 0 1 h b m F n Z W 1 l b n Q g Q 2 9 z d H M s M T J 9 J n F 1 b 3 Q 7 L C Z x d W 9 0 O 1 N l Y 3 R p b 2 4 x L 1 d B X 2 N v c 3 R f Z m F j d G 9 y c y 9 B d X R v U m V t b 3 Z l Z E N v b H V t b n M x L n t N Y W l u d G V u Y W 5 j Z S B h b m Q g T W F q b 3 I g U m V w Y W l y c y w x M 3 0 m c X V v d D s s J n F 1 b 3 Q 7 U 2 V j d G l v b j E v V 0 F f Y 2 9 z d F 9 m Y W N 0 b 3 J z L 0 F 1 d G 9 S Z W 1 v d m V k Q 2 9 s d W 1 u c z E u e 1 N l c n Z p Y 2 U g Q 2 h h c m d l c y w x N H 0 m c X V v d D s s J n F 1 b 3 Q 7 U 2 V j d G l v b j E v V 0 F f Y 2 9 z d F 9 m Y W N 0 b 3 J z L 0 F 1 d G 9 S Z W 1 v d m V k Q 2 9 s d W 1 u c z E u e 0 d l Y X J p b m c g K C U p L D E 1 f S Z x d W 9 0 O y w m c X V v d D t T Z W N 0 a W 9 u M S 9 X Q V 9 j b 3 N 0 X 2 Z h Y 3 R v c n M v Q X V 0 b 1 J l b W 9 2 Z W R D b 2 x 1 b W 5 z M S 5 7 R U J J V E R B I E 1 S S S B J b n R l c m V z d C B D b 3 Z l c i A o J S k s M T Z 9 J n F 1 b 3 Q 7 L C Z x d W 9 0 O 1 N l Y 3 R p b 2 4 x L 1 d B X 2 N v c 3 R f Z m F j d G 9 y c y 9 B d X R v U m V t b 3 Z l Z E N v b H V t b n M x L n t P c G V y Y X R p b m c g T W F y Z 2 l u I C h P d m V y Y W x s K S A o J S k s M T d 9 J n F 1 b 3 Q 7 L C Z x d W 9 0 O 1 N l Y 3 R p b 2 4 x L 1 d B X 2 N v c 3 R f Z m F j d G 9 y c y 9 B d X R v U m V t b 3 Z l Z E N v b H V t b n M x L n t P c G V y Y X R p b m c g T W F y Z 2 l u I C h T b 2 N p Y W w p I C g l K S w x O H 0 m c X V v d D s s J n F 1 b 3 Q 7 U 2 V j d G l v b j E v V 0 F f Y 2 9 z d F 9 m Y W N 0 b 3 J z L 0 F 1 d G 9 S Z W 1 v d m V k Q 2 9 s d W 1 u c z E u e 1 J l d H V y b i B v b i B D Y X B p d G F s I E V t c G x v e W V k I C h S T 0 N F K S A o J S k s M T l 9 J n F 1 b 3 Q 7 L C Z x d W 9 0 O 1 N l Y 3 R p b 2 4 x L 1 d B X 2 N v c 3 R f Z m F j d G 9 y c y 9 B d X R v U m V t b 3 Z l Z E N v b H V t b n M x L n t O Z X c g c 3 V w c G x 5 I C h O b 2 4 t U 2 9 j a W F s K S A o J S k s M j B 9 J n F 1 b 3 Q 7 X S w m c X V v d D t S Z W x h d G l v b n N o a X B J b m Z v J n F 1 b 3 Q 7 O l t d f S I g L z 4 8 L 1 N 0 Y W J s Z U V u d H J p Z X M + P C 9 J d G V t P j x J d G V t P j x J d G V t T G 9 j Y X R p b 2 4 + P E l 0 Z W 1 U e X B l P k Z v c m 1 1 b G E 8 L 0 l 0 Z W 1 U e X B l P j x J d G V t U G F 0 a D 5 T Z W N 0 a W 9 u M S 9 X Q V 9 j b 3 N 0 X 2 Z h Y 3 R v c n M v b G 9 j P C 9 J d G V t U G F 0 a D 4 8 L 0 l 0 Z W 1 M b 2 N h d G l v b j 4 8 U 3 R h Y m x l R W 5 0 c m l l c y A v P j w v S X R l b T 4 8 S X R l b T 4 8 S X R l b U x v Y 2 F 0 a W 9 u P j x J d G V t V H l w Z T 5 G b 3 J t d W x h P C 9 J d G V t V H l w Z T 4 8 S X R l b V B h d G g + U 2 V j d G l v b j E v V 0 F f Y 2 9 z d F 9 m Y W N 0 b 3 J z L 1 N v d X J j Z T w v S X R l b V B h d G g + P C 9 J d G V t T G 9 j Y X R p b 2 4 + P F N 0 Y W J s Z U V u d H J p Z X M g L z 4 8 L 0 l 0 Z W 0 + P E l 0 Z W 0 + P E l 0 Z W 1 M b 2 N h d G l v b j 4 8 S X R l b V R 5 c G U + R m 9 y b X V s Y T w v S X R l b V R 5 c G U + P E l 0 Z W 1 Q Y X R o P l N l Y 3 R p b 2 4 x L 1 d B X 2 N v c 3 R f Z m F j d G 9 y c y 9 T b 3 V y Y 2 U x P C 9 J d G V t U G F 0 a D 4 8 L 0 l 0 Z W 1 M b 2 N h d G l v b j 4 8 U 3 R h Y m x l R W 5 0 c m l l c y A v P j w v S X R l b T 4 8 S X R l b T 4 8 S X R l b U x v Y 2 F 0 a W 9 u P j x J d G V t V H l w Z T 5 G b 3 J t d W x h P C 9 J d G V t V H l w Z T 4 8 S X R l b V B h d G g + U 2 V j d G l v b j E v V 0 F f Y 2 9 z d F 9 m Y W N 0 b 3 J z L 1 B y b 2 1 v d G V k J T I w S G V h Z G V y c z w v S X R l b V B h d G g + P C 9 J d G V t T G 9 j Y X R p b 2 4 + P F N 0 Y W J s Z U V u d H J p Z X M g L z 4 8 L 0 l 0 Z W 0 + P E l 0 Z W 0 + P E l 0 Z W 1 M b 2 N h d G l v b j 4 8 S X R l b V R 5 c G U + R m 9 y b X V s Y T w v S X R l b V R 5 c G U + P E l 0 Z W 1 Q Y X R o P l N l Y 3 R p b 2 4 x L 1 d B X 2 N v c 3 R f Z m F j d G 9 y c y 9 T b 3 V y Y 2 U y P C 9 J d G V t U G F 0 a D 4 8 L 0 l 0 Z W 1 M b 2 N h d G l v b j 4 8 U 3 R h Y m x l R W 5 0 c m l l c y A v P j w v S X R l b T 4 8 S X R l b T 4 8 S X R l b U x v Y 2 F 0 a W 9 u P j x J d G V t V H l w Z T 5 G b 3 J t d W x h P C 9 J d G V t V H l w Z T 4 8 S X R l b V B h d G g + U 2 V j d G l v b j E v V 0 F f Y 2 9 z d F 9 m Y W N 0 b 3 J z L 1 B y b 2 1 v d G V k J T I w S G V h Z G V y c z E 8 L 0 l 0 Z W 1 Q Y X R o P j w v S X R l b U x v Y 2 F 0 a W 9 u P j x T d G F i b G V F b n R y a W V z I C 8 + P C 9 J d G V t P j x J d G V t P j x J d G V t T G 9 j Y X R p b 2 4 + P E l 0 Z W 1 U e X B l P k Z v c m 1 1 b G E 8 L 0 l 0 Z W 1 U e X B l P j x J d G V t U G F 0 a D 5 T Z W N 0 a W 9 u M S 9 X Q V 9 j b 3 N 0 X 2 Z h Y 3 R v c n M v U G l 2 b 3 R l Z C U y M E N v b H V t b j E 8 L 0 l 0 Z W 1 Q Y X R o P j w v S X R l b U x v Y 2 F 0 a W 9 u P j x T d G F i b G V F b n R y a W V z I C 8 + P C 9 J d G V t P j x J d G V t P j x J d G V t T G 9 j Y X R p b 2 4 + P E l 0 Z W 1 U e X B l P k Z v c m 1 1 b G E 8 L 0 l 0 Z W 1 U e X B l P j x J d G V t U G F 0 a D 5 T Z W N 0 a W 9 u M S 9 X Q V 9 j b 3 N 0 X 2 Z h Y 3 R v c n M v U 2 9 1 c m N l M z w v S X R l b V B h d G g + P C 9 J d G V t T G 9 j Y X R p b 2 4 + P F N 0 Y W J s Z U V u d H J p Z X M g L z 4 8 L 0 l 0 Z W 0 + P E l 0 Z W 0 + P E l 0 Z W 1 M b 2 N h d G l v b j 4 8 S X R l b V R 5 c G U + R m 9 y b X V s Y T w v S X R l b V R 5 c G U + P E l 0 Z W 1 Q Y X R o P l N l Y 3 R p b 2 4 x L 1 d B X 2 N v c 3 R f Z m F j d G 9 y c y 9 Q c m 9 t b 3 R l Z C U y M E h l Y W R l c n M y P C 9 J d G V t U G F 0 a D 4 8 L 0 l 0 Z W 1 M b 2 N h d G l v b j 4 8 U 3 R h Y m x l R W 5 0 c m l l c y A v P j w v S X R l b T 4 8 S X R l b T 4 8 S X R l b U x v Y 2 F 0 a W 9 u P j x J d G V t V H l w Z T 5 G b 3 J t d W x h P C 9 J d G V t V H l w Z T 4 8 S X R l b V B h d G g + U 2 V j d G l v b j E v V 0 F f Y 2 9 z d F 9 m Y W N 0 b 3 J z L 1 B p d m 9 0 Z W Q l M j B D b 2 x 1 b W 4 y P C 9 J d G V t U G F 0 a D 4 8 L 0 l 0 Z W 1 M b 2 N h d G l v b j 4 8 U 3 R h Y m x l R W 5 0 c m l l c y A v P j w v S X R l b T 4 8 S X R l b T 4 8 S X R l b U x v Y 2 F 0 a W 9 u P j x J d G V t V H l w Z T 5 G b 3 J t d W x h P C 9 J d G V t V H l w Z T 4 8 S X R l b V B h d G g + U 2 V j d G l v b j E v V 0 F f Y 2 9 z d F 9 m Y W N 0 b 3 J z L 0 F w c G V u Z G V k J T I w U X V l c n k 8 L 0 l 0 Z W 1 Q Y X R o P j w v S X R l b U x v Y 2 F 0 a W 9 u P j x T d G F i b G V F b n R y a W V z I C 8 + P C 9 J d G V t P j x J d G V t P j x J d G V t T G 9 j Y X R p b 2 4 + P E l 0 Z W 1 U e X B l P k Z v c m 1 1 b G E 8 L 0 l 0 Z W 1 U e X B l P j x J d G V t U G F 0 a D 5 T Z W N 0 a W 9 u M S 9 X Q V 9 j b 3 N 0 X 2 Z h Y 3 R v c n M v R m l s d G V y Z W Q l M j B S b 3 d z N D w v S X R l b V B h d G g + P C 9 J d G V t T G 9 j Y X R p b 2 4 + P F N 0 Y W J s Z U V u d H J p Z X M g L z 4 8 L 0 l 0 Z W 0 + P E l 0 Z W 0 + P E l 0 Z W 1 M b 2 N h d G l v b j 4 8 S X R l b V R 5 c G U + R m 9 y b X V s Y T w v S X R l b V R 5 c G U + P E l 0 Z W 1 Q Y X R o P l N l Y 3 R p b 2 4 x L 1 d B X 2 N v c 3 R f Z m F j d G 9 y c y 9 S Z W 1 v d m V k J T I w T 3 R o Z X I l M j B D b 2 x 1 b W 5 z M T w v S X R l b V B h d G g + P C 9 J d G V t T G 9 j Y X R p b 2 4 + P F N 0 Y W J s Z U V u d H J p Z X M g L z 4 8 L 0 l 0 Z W 0 + P E l 0 Z W 0 + P E l 0 Z W 1 M b 2 N h d G l v b j 4 8 S X R l b V R 5 c G U + R m 9 y b X V s Y T w v S X R l b V R 5 c G U + P E l 0 Z W 1 Q Y X R o P l N l Y 3 R p b 2 4 x L 1 d B X 2 N v c 3 R f Z m F j d G 9 y c y 9 T b 3 V y Y 2 U 0 P C 9 J d G V t U G F 0 a D 4 8 L 0 l 0 Z W 1 M b 2 N h d G l v b j 4 8 U 3 R h Y m x l R W 5 0 c m l l c y A v P j w v S X R l b T 4 8 S X R l b T 4 8 S X R l b U x v Y 2 F 0 a W 9 u P j x J d G V t V H l w Z T 5 G b 3 J t d W x h P C 9 J d G V t V H l w Z T 4 8 S X R l b V B h d G g + U 2 V j d G l v b j E v V 0 F f Y 2 9 z d F 9 m Y W N 0 b 3 J z L 1 B y b 2 1 v d G V k J T I w S G V h Z G V y c z M 8 L 0 l 0 Z W 1 Q Y X R o P j w v S X R l b U x v Y 2 F 0 a W 9 u P j x T d G F i b G V F b n R y a W V z I C 8 + P C 9 J d G V t P j x J d G V t P j x J d G V t T G 9 j Y X R p b 2 4 + P E l 0 Z W 1 U e X B l P k Z v c m 1 1 b G E 8 L 0 l 0 Z W 1 U e X B l P j x J d G V t U G F 0 a D 5 T Z W N 0 a W 9 u M S 9 X Q V 9 j b 3 N 0 X 2 Z h Y 3 R v c n M v T W V y Z 2 V k J T I w U X V l c m l l c z E 8 L 0 l 0 Z W 1 Q Y X R o P j w v S X R l b U x v Y 2 F 0 a W 9 u P j x T d G F i b G V F b n R y a W V z I C 8 + P C 9 J d G V t P j x J d G V t P j x J d G V t T G 9 j Y X R p b 2 4 + P E l 0 Z W 1 U e X B l P k Z v c m 1 1 b G E 8 L 0 l 0 Z W 1 U e X B l P j x J d G V t U G F 0 a D 5 T Z W N 0 a W 9 u M S 9 X Q V 9 j b 3 N 0 X 2 Z h Y 3 R v c n M v R X h w Y W 5 k Z W Q l M j B T b 3 V y Y 2 U 0 P C 9 J d G V t U G F 0 a D 4 8 L 0 l 0 Z W 1 M b 2 N h d G l v b j 4 8 U 3 R h Y m x l R W 5 0 c m l l c y A v P j w v S X R l b T 4 8 S X R l b T 4 8 S X R l b U x v Y 2 F 0 a W 9 u P j x J d G V t V H l w Z T 5 G b 3 J t d W x h P C 9 J d G V t V H l w Z T 4 8 S X R l b V B h d G g + U 2 V j d G l v b j E v V 0 F f Y 2 9 z d F 9 m Y W N 0 b 3 J z L 0 1 l c m d l Z C U y M F F 1 Z X J p Z X M 8 L 0 l 0 Z W 1 Q Y X R o P j w v S X R l b U x v Y 2 F 0 a W 9 u P j x T d G F i b G V F b n R y a W V z I C 8 + P C 9 J d G V t P j x J d G V t P j x J d G V t T G 9 j Y X R p b 2 4 + P E l 0 Z W 1 U e X B l P k Z v c m 1 1 b G E 8 L 0 l 0 Z W 1 U e X B l P j x J d G V t U G F 0 a D 5 T Z W N 0 a W 9 u M S 9 X Q V 9 j b 3 N 0 X 2 Z h Y 3 R v c n M v R X h w Y W 5 k Z W Q l M j B B d H R y a W J 1 d G V z P C 9 J d G V t U G F 0 a D 4 8 L 0 l 0 Z W 1 M b 2 N h d G l v b j 4 8 U 3 R h Y m x l R W 5 0 c m l l c y A v P j w v S X R l b T 4 8 S X R l b T 4 8 S X R l b U x v Y 2 F 0 a W 9 u P j x J d G V t V H l w Z T 5 G b 3 J t d W x h P C 9 J d G V t V H l w Z T 4 8 S X R l b V B h d G g + U 2 V j d G l v b j E v V 0 F f Y 2 9 z d F 9 m Y W N 0 b 3 J z L 0 F k Z G V k J T I w Q 2 9 u Z G l 0 a W 9 u Y W w l M j B D b 2 x 1 b W 4 8 L 0 l 0 Z W 1 Q Y X R o P j w v S X R l b U x v Y 2 F 0 a W 9 u P j x T d G F i b G V F b n R y a W V z I C 8 + P C 9 J d G V t P j x J d G V t P j x J d G V t T G 9 j Y X R p b 2 4 + P E l 0 Z W 1 U e X B l P k Z v c m 1 1 b G E 8 L 0 l 0 Z W 1 U e X B l P j x J d G V t U G F 0 a D 5 T Z W N 0 a W 9 u M S 9 X Q V 9 j b 3 N 0 X 2 Z h Y 3 R v c n M v Q W R k Z W Q l M j B D b 2 5 k a X R p b 2 5 h b C U y M E N v b H V t b j E 8 L 0 l 0 Z W 1 Q Y X R o P j w v S X R l b U x v Y 2 F 0 a W 9 u P j x T d G F i b G V F b n R y a W V z I C 8 + P C 9 J d G V t P j x J d G V t P j x J d G V t T G 9 j Y X R p b 2 4 + P E l 0 Z W 1 U e X B l P k Z v c m 1 1 b G E 8 L 0 l 0 Z W 1 U e X B l P j x J d G V t U G F 0 a D 5 T Z W N 0 a W 9 u M S 9 X Q V 9 j b 3 N 0 X 2 Z h Y 3 R v c n M v Q W R k Z W Q l M j B D b 2 5 k a X R p b 2 5 h b C U y M E N v b H V t b j I 8 L 0 l 0 Z W 1 Q Y X R o P j w v S X R l b U x v Y 2 F 0 a W 9 u P j x T d G F i b G V F b n R y a W V z I C 8 + P C 9 J d G V t P j x J d G V t P j x J d G V t T G 9 j Y X R p b 2 4 + P E l 0 Z W 1 U e X B l P k Z v c m 1 1 b G E 8 L 0 l 0 Z W 1 U e X B l P j x J d G V t U G F 0 a D 5 T Z W N 0 a W 9 u M S 9 X Q V 9 j b 3 N 0 X 2 Z h Y 3 R v c n M v Q W R k Z W Q l M j B D b 2 5 k a X R p b 2 5 h b C U y M E N v b H V t b j M 8 L 0 l 0 Z W 1 Q Y X R o P j w v S X R l b U x v Y 2 F 0 a W 9 u P j x T d G F i b G V F b n R y a W V z I C 8 + P C 9 J d G V t P j x J d G V t P j x J d G V t T G 9 j Y X R p b 2 4 + P E l 0 Z W 1 U e X B l P k Z v c m 1 1 b G E 8 L 0 l 0 Z W 1 U e X B l P j x J d G V t U G F 0 a D 5 T Z W N 0 a W 9 u M S 9 X Q V 9 j b 3 N 0 X 2 Z h Y 3 R v c n M v U m V w b G F j Z W Q l M j B W Y W x 1 Z T M 8 L 0 l 0 Z W 1 Q Y X R o P j w v S X R l b U x v Y 2 F 0 a W 9 u P j x T d G F i b G V F b n R y a W V z I C 8 + P C 9 J d G V t P j x J d G V t P j x J d G V t T G 9 j Y X R p b 2 4 + P E l 0 Z W 1 U e X B l P k Z v c m 1 1 b G E 8 L 0 l 0 Z W 1 U e X B l P j x J d G V t U G F 0 a D 5 T Z W N 0 a W 9 u M S 9 X Q V 9 j b 3 N 0 X 2 Z h Y 3 R v c n M v R 3 J v d X B l Z C U y M F J v d 3 M 8 L 0 l 0 Z W 1 Q Y X R o P j w v S X R l b U x v Y 2 F 0 a W 9 u P j x T d G F i b G V F b n R y a W V z I C 8 + P C 9 J d G V t P j x J d G V t P j x J d G V t T G 9 j Y X R p b 2 4 + P E l 0 Z W 1 U e X B l P k Z v c m 1 1 b G E 8 L 0 l 0 Z W 1 U e X B l P j x J d G V t U G F 0 a D 5 T Z W N 0 a W 9 u M S 9 X Q V 9 j b 3 N 0 X 2 Z h Y 3 R v c n M v R m l s d G V y Z W Q l M j B S b 3 d z P C 9 J d G V t U G F 0 a D 4 8 L 0 l 0 Z W 1 M b 2 N h d G l v b j 4 8 U 3 R h Y m x l R W 5 0 c m l l c y A v P j w v S X R l b T 4 8 S X R l b T 4 8 S X R l b U x v Y 2 F 0 a W 9 u P j x J d G V t V H l w Z T 5 G b 3 J t d W x h P C 9 J d G V t V H l w Z T 4 8 S X R l b V B h d G g + U 2 V j d G l v b j E v V 0 F f Y 2 9 z d F 9 m Y W N 0 b 3 J z L 0 N o Y W 5 n Z W Q l M j B U e X B l M j w v S X R l b V B h d G g + P C 9 J d G V t T G 9 j Y X R p b 2 4 + P F N 0 Y W J s Z U V u d H J p Z X M g L z 4 8 L 0 l 0 Z W 0 + P E l 0 Z W 0 + P E l 0 Z W 1 M b 2 N h d G l v b j 4 8 S X R l b V R 5 c G U + R m 9 y b X V s Y T w v S X R l b V R 5 c G U + P E l 0 Z W 1 Q Y X R o P l N l Y 3 R p b 2 4 x L 1 d B X 2 N v c 3 R f Z m F j d G 9 y c y 9 S Z X B s Y W N l Z C U y M F Z h b H V l M j w v S X R l b V B h d G g + P C 9 J d G V t T G 9 j Y X R p b 2 4 + P F N 0 Y W J s Z U V u d H J p Z X M g L z 4 8 L 0 l 0 Z W 0 + P E l 0 Z W 0 + P E l 0 Z W 1 M b 2 N h d G l v b j 4 8 S X R l b V R 5 c G U + R m 9 y b X V s Y T w v S X R l b V R 5 c G U + P E l 0 Z W 1 Q Y X R o P l N l Y 3 R p b 2 4 x L 1 d B X 2 N v c 3 R f Z m F j d G 9 y c y 9 S Z W 5 h b W V k J T I w Q 2 9 s d W 1 u c z M 8 L 0 l 0 Z W 1 Q Y X R o P j w v S X R l b U x v Y 2 F 0 a W 9 u P j x T d G F i b G V F b n R y a W V z I C 8 + P C 9 J d G V t P j x J d G V t P j x J d G V t T G 9 j Y X R p b 2 4 + P E l 0 Z W 1 U e X B l P k Z v c m 1 1 b G E 8 L 0 l 0 Z W 1 U e X B l P j x J d G V t U G F 0 a D 5 T Z W N 0 a W 9 u M S 9 X Q V 9 j b 3 N 0 X 2 Z h Y 3 R v c n M v R 3 J v d X B l Z C U y M F J v d 3 M y P C 9 J d G V t U G F 0 a D 4 8 L 0 l 0 Z W 1 M b 2 N h d G l v b j 4 8 U 3 R h Y m x l R W 5 0 c m l l c y A v P j w v S X R l b T 4 8 S X R l b T 4 8 S X R l b U x v Y 2 F 0 a W 9 u P j x J d G V t V H l w Z T 5 G b 3 J t d W x h P C 9 J d G V t V H l w Z T 4 8 S X R l b V B h d G g + U 2 V j d G l v b j E v V 0 F f Y 2 9 z d F 9 m Y W N 0 b 3 J z L 0 Z p b H R l c m V k J T I w U m 9 3 c z E 8 L 0 l 0 Z W 1 Q Y X R o P j w v S X R l b U x v Y 2 F 0 a W 9 u P j x T d G F i b G V F b n R y a W V z I C 8 + P C 9 J d G V t P j x J d G V t P j x J d G V t T G 9 j Y X R p b 2 4 + P E l 0 Z W 1 U e X B l P k Z v c m 1 1 b G E 8 L 0 l 0 Z W 1 U e X B l P j x J d G V t U G F 0 a D 5 T Z W N 0 a W 9 u M S 9 X Q V 9 j b 3 N 0 X 2 Z h Y 3 R v c n M v Q 2 h h b m d l Z C U y M F R 5 c G U x P C 9 J d G V t U G F 0 a D 4 8 L 0 l 0 Z W 1 M b 2 N h d G l v b j 4 8 U 3 R h Y m x l R W 5 0 c m l l c y A v P j w v S X R l b T 4 8 S X R l b T 4 8 S X R l b U x v Y 2 F 0 a W 9 u P j x J d G V t V H l w Z T 5 G b 3 J t d W x h P C 9 J d G V t V H l w Z T 4 8 S X R l b V B h d G g + U 2 V j d G l v b j E v V 0 F f Y 2 9 z d F 9 m Y W N 0 b 3 J z L 1 J l c G x h Y 2 V k J T I w V m F s d W U x P C 9 J d G V t U G F 0 a D 4 8 L 0 l 0 Z W 1 M b 2 N h d G l v b j 4 8 U 3 R h Y m x l R W 5 0 c m l l c y A v P j w v S X R l b T 4 8 S X R l b T 4 8 S X R l b U x v Y 2 F 0 a W 9 u P j x J d G V t V H l w Z T 5 G b 3 J t d W x h P C 9 J d G V t V H l w Z T 4 8 S X R l b V B h d G g + U 2 V j d G l v b j E v V 0 F f Y 2 9 z d F 9 m Y W N 0 b 3 J z L 1 J l b m F t Z W Q l M j B D b 2 x 1 b W 5 z M j w v S X R l b V B h d G g + P C 9 J d G V t T G 9 j Y X R p b 2 4 + P F N 0 Y W J s Z U V u d H J p Z X M g L z 4 8 L 0 l 0 Z W 0 + P E l 0 Z W 0 + P E l 0 Z W 1 M b 2 N h d G l v b j 4 8 S X R l b V R 5 c G U + R m 9 y b X V s Y T w v S X R l b V R 5 c G U + P E l 0 Z W 1 Q Y X R o P l N l Y 3 R p b 2 4 x L 1 d B X 2 N v c 3 R f Z m F j d G 9 y c y 9 H c m 9 1 c G V k J T I w U m 9 3 c z M 8 L 0 l 0 Z W 1 Q Y X R o P j w v S X R l b U x v Y 2 F 0 a W 9 u P j x T d G F i b G V F b n R y a W V z I C 8 + P C 9 J d G V t P j x J d G V t P j x J d G V t T G 9 j Y X R p b 2 4 + P E l 0 Z W 1 U e X B l P k Z v c m 1 1 b G E 8 L 0 l 0 Z W 1 U e X B l P j x J d G V t U G F 0 a D 5 T Z W N 0 a W 9 u M S 9 X Q V 9 j b 3 N 0 X 2 Z h Y 3 R v c n M v R m l s d G V y Z W Q l M j B S b 3 d z M j w v S X R l b V B h d G g + P C 9 J d G V t T G 9 j Y X R p b 2 4 + P F N 0 Y W J s Z U V u d H J p Z X M g L z 4 8 L 0 l 0 Z W 0 + P E l 0 Z W 0 + P E l 0 Z W 1 M b 2 N h d G l v b j 4 8 S X R l b V R 5 c G U + R m 9 y b X V s Y T w v S X R l b V R 5 c G U + P E l 0 Z W 1 Q Y X R o P l N l Y 3 R p b 2 4 x L 1 d B X 2 N v c 3 R f Z m F j d G 9 y c y 9 S Z W 5 h b W V k J T I w Q 2 9 s d W 1 u c z E 8 L 0 l 0 Z W 1 Q Y X R o P j w v S X R l b U x v Y 2 F 0 a W 9 u P j x T d G F i b G V F b n R y a W V z I C 8 + P C 9 J d G V t P j x J d G V t P j x J d G V t T G 9 j Y X R p b 2 4 + P E l 0 Z W 1 U e X B l P k Z v c m 1 1 b G E 8 L 0 l 0 Z W 1 U e X B l P j x J d G V t U G F 0 a D 5 T Z W N 0 a W 9 u M S 9 X Q V 9 j b 3 N 0 X 2 Z h Y 3 R v c n M v Q 2 h h b m d l Z C U y M F R 5 c G U 8 L 0 l 0 Z W 1 Q Y X R o P j w v S X R l b U x v Y 2 F 0 a W 9 u P j x T d G F i b G V F b n R y a W V z I C 8 + P C 9 J d G V t P j x J d G V t P j x J d G V t T G 9 j Y X R p b 2 4 + P E l 0 Z W 1 U e X B l P k Z v c m 1 1 b G E 8 L 0 l 0 Z W 1 U e X B l P j x J d G V t U G F 0 a D 5 T Z W N 0 a W 9 u M S 9 X Q V 9 j b 3 N 0 X 2 Z h Y 3 R v c n M v U m V w b G F j Z W Q l M j B W Y W x 1 Z T w v S X R l b V B h d G g + P C 9 J d G V t T G 9 j Y X R p b 2 4 + P F N 0 Y W J s Z U V u d H J p Z X M g L z 4 8 L 0 l 0 Z W 0 + P E l 0 Z W 0 + P E l 0 Z W 1 M b 2 N h d G l v b j 4 8 S X R l b V R 5 c G U + R m 9 y b X V s Y T w v S X R l b V R 5 c G U + P E l 0 Z W 1 Q Y X R o P l N l Y 3 R p b 2 4 x L 1 d B X 2 N v c 3 R f Z m F j d G 9 y c y 9 S Z W 1 v d m V k J T I w R X J y b 3 J z P C 9 J d G V t U G F 0 a D 4 8 L 0 l 0 Z W 1 M b 2 N h d G l v b j 4 8 U 3 R h Y m x l R W 5 0 c m l l c y A v P j w v S X R l b T 4 8 S X R l b T 4 8 S X R l b U x v Y 2 F 0 a W 9 u P j x J d G V t V H l w Z T 5 G b 3 J t d W x h P C 9 J d G V t V H l w Z T 4 8 S X R l b V B h d G g + U 2 V j d G l v b j E v V 0 F f Y 2 9 z d F 9 m Y W N 0 b 3 J z L 0 d y b 3 V w Z W Q l M j B S b 3 d z S E I 8 L 0 l 0 Z W 1 Q Y X R o P j w v S X R l b U x v Y 2 F 0 a W 9 u P j x T d G F i b G V F b n R y a W V z I C 8 + P C 9 J d G V t P j x J d G V t P j x J d G V t T G 9 j Y X R p b 2 4 + P E l 0 Z W 1 U e X B l P k Z v c m 1 1 b G E 8 L 0 l 0 Z W 1 U e X B l P j x J d G V t U G F 0 a D 5 T Z W N 0 a W 9 u M S 9 X Q V 9 j b 3 N 0 X 2 Z h Y 3 R v c n M v Q 2 h h b m d l Z C U y M F R 5 c G U z P C 9 J d G V t U G F 0 a D 4 8 L 0 l 0 Z W 1 M b 2 N h d G l v b j 4 8 U 3 R h Y m x l R W 5 0 c m l l c y A v P j w v S X R l b T 4 8 S X R l b T 4 8 S X R l b U x v Y 2 F 0 a W 9 u P j x J d G V t V H l w Z T 5 G b 3 J t d W x h P C 9 J d G V t V H l w Z T 4 8 S X R l b V B h d G g + U 2 V j d G l v b j E v V 0 F f Y 2 9 z d F 9 m Y W N 0 b 3 J z L 1 J l c G x h Y 2 V k J T I w V m F s d W U 0 P C 9 J d G V t U G F 0 a D 4 8 L 0 l 0 Z W 1 M b 2 N h d G l v b j 4 8 U 3 R h Y m x l R W 5 0 c m l l c y A v P j w v S X R l b T 4 8 S X R l b T 4 8 S X R l b U x v Y 2 F 0 a W 9 u P j x J d G V t V H l w Z T 5 G b 3 J t d W x h P C 9 J d G V t V H l w Z T 4 8 S X R l b V B h d G g + U 2 V j d G l v b j E v V 0 F f Y 2 9 z d F 9 m Y W N 0 b 3 J z L 1 J l c G x h Y 2 V k J T I w V m F s d W U 1 P C 9 J d G V t U G F 0 a D 4 8 L 0 l 0 Z W 1 M b 2 N h d G l v b j 4 8 U 3 R h Y m x l R W 5 0 c m l l c y A v P j w v S X R l b T 4 8 S X R l b T 4 8 S X R l b U x v Y 2 F 0 a W 9 u P j x J d G V t V H l w Z T 5 G b 3 J t d W x h P C 9 J d G V t V H l w Z T 4 8 S X R l b V B h d G g + U 2 V j d G l v b j E v V 0 F f Y 2 9 z d F 9 m Y W N 0 b 3 J z L 1 J l b m F t Z W Q l M j B D b 2 x 1 b W 5 z N D w v S X R l b V B h d G g + P C 9 J d G V t T G 9 j Y X R p b 2 4 + P F N 0 Y W J s Z U V u d H J p Z X M g L z 4 8 L 0 l 0 Z W 0 + P E l 0 Z W 0 + P E l 0 Z W 1 M b 2 N h d G l v b j 4 8 S X R l b V R 5 c G U + R m 9 y b X V s Y T w v S X R l b V R 5 c G U + P E l 0 Z W 1 Q Y X R o P l N l Y 3 R p b 2 4 x L 1 d B X 2 N v c 3 R f Z m F j d G 9 y c y 9 D a G F u Z 2 V k J T I w V H l w Z T Q 8 L 0 l 0 Z W 1 Q Y X R o P j w v S X R l b U x v Y 2 F 0 a W 9 u P j x T d G F i b G V F b n R y a W V z I C 8 + P C 9 J d G V t P j x J d G V t P j x J d G V t T G 9 j Y X R p b 2 4 + P E l 0 Z W 1 U e X B l P k Z v c m 1 1 b G E 8 L 0 l 0 Z W 1 U e X B l P j x J d G V t U G F 0 a D 5 T Z W N 0 a W 9 u M S 9 X Q V 9 j b 3 N 0 X 2 Z h Y 3 R v c n M v U m V w b G F j Z W Q l M j B W Y W x 1 Z T Y 8 L 0 l 0 Z W 1 Q Y X R o P j w v S X R l b U x v Y 2 F 0 a W 9 u P j x T d G F i b G V F b n R y a W V z I C 8 + P C 9 J d G V t P j x J d G V t P j x J d G V t T G 9 j Y X R p b 2 4 + P E l 0 Z W 1 U e X B l P k Z v c m 1 1 b G E 8 L 0 l 0 Z W 1 U e X B l P j x J d G V t U G F 0 a D 5 T Z W N 0 a W 9 u M S 9 X Q V 9 j b 3 N 0 X 2 Z h Y 3 R v c n M v U m V w b G F j Z W Q l M j B W Y W x 1 Z T c 8 L 0 l 0 Z W 1 Q Y X R o P j w v S X R l b U x v Y 2 F 0 a W 9 u P j x T d G F i b G V F b n R y a W V z I C 8 + P C 9 J d G V t P j x J d G V t P j x J d G V t T G 9 j Y X R p b 2 4 + P E l 0 Z W 1 U e X B l P k Z v c m 1 1 b G E 8 L 0 l 0 Z W 1 U e X B l P j x J d G V t U G F 0 a D 5 T Z W N 0 a W 9 u M S 9 X Q V 9 j b 3 N 0 X 2 Z h Y 3 R v c n M v U m V u Y W 1 l Z C U y M E N v b H V t b n M 1 P C 9 J d G V t U G F 0 a D 4 8 L 0 l 0 Z W 1 M b 2 N h d G l v b j 4 8 U 3 R h Y m x l R W 5 0 c m l l c y A v P j w v S X R l b T 4 8 S X R l b T 4 8 S X R l b U x v Y 2 F 0 a W 9 u P j x J d G V t V H l w Z T 5 G b 3 J t d W x h P C 9 J d G V t V H l w Z T 4 8 S X R l b V B h d G g + U 2 V j d G l v b j E v V 0 F f Y 2 9 z d F 9 m Y W N 0 b 3 J z L 0 d y b 3 V w Z W Q l M j B S b 3 d z S F J G P C 9 J d G V t U G F 0 a D 4 8 L 0 l 0 Z W 1 M b 2 N h d G l v b j 4 8 U 3 R h Y m x l R W 5 0 c m l l c y A v P j w v S X R l b T 4 8 S X R l b T 4 8 S X R l b U x v Y 2 F 0 a W 9 u P j x J d G V t V H l w Z T 5 G b 3 J t d W x h P C 9 J d G V t V H l w Z T 4 8 S X R l b V B h d G g + U 2 V j d G l v b j E v V 0 F f Y 2 9 z d F 9 m Y W N 0 b 3 J z L 0 N o Y W 5 n Z W Q l M j B U e X B l N T w v S X R l b V B h d G g + P C 9 J d G V t T G 9 j Y X R p b 2 4 + P F N 0 Y W J s Z U V u d H J p Z X M g L z 4 8 L 0 l 0 Z W 0 + P E l 0 Z W 0 + P E l 0 Z W 1 M b 2 N h d G l v b j 4 8 S X R l b V R 5 c G U + R m 9 y b X V s Y T w v S X R l b V R 5 c G U + P E l 0 Z W 1 Q Y X R o P l N l Y 3 R p b 2 4 x L 1 d B X 2 N v c 3 R f Z m F j d G 9 y c y 9 S Z X B s Y W N l Z C U y M F Z h b H V l O D w v S X R l b V B h d G g + P C 9 J d G V t T G 9 j Y X R p b 2 4 + P F N 0 Y W J s Z U V u d H J p Z X M g L z 4 8 L 0 l 0 Z W 0 + P E l 0 Z W 0 + P E l 0 Z W 1 M b 2 N h d G l v b j 4 8 S X R l b V R 5 c G U + R m 9 y b X V s Y T w v S X R l b V R 5 c G U + P E l 0 Z W 1 Q Y X R o P l N l Y 3 R p b 2 4 x L 1 d B X 2 N v c 3 R f Z m F j d G 9 y c y 9 S Z X B s Y W N l Z C U y M F Z h b H V l O T w v S X R l b V B h d G g + P C 9 J d G V t T G 9 j Y X R p b 2 4 + P F N 0 Y W J s Z U V u d H J p Z X M g L z 4 8 L 0 l 0 Z W 0 + P E l 0 Z W 0 + P E l 0 Z W 1 M b 2 N h d G l v b j 4 8 S X R l b V R 5 c G U + R m 9 y b X V s Y T w v S X R l b V R 5 c G U + P E l 0 Z W 1 Q Y X R o P l N l Y 3 R p b 2 4 x L 1 d B X 2 N v c 3 R f Z m F j d G 9 y c y 9 S Z W 5 h b W V k J T I w Q 2 9 s d W 1 u c z w v S X R l b V B h d G g + P C 9 J d G V t T G 9 j Y X R p b 2 4 + P F N 0 Y W J s Z U V u d H J p Z X M g L z 4 8 L 0 l 0 Z W 0 + P E l 0 Z W 0 + P E l 0 Z W 1 M b 2 N h d G l v b j 4 8 S X R l b V R 5 c G U + R m 9 y b X V s Y T w v S X R l b V R 5 c G U + P E l 0 Z W 1 Q Y X R o P l N l Y 3 R p b 2 4 x L 1 d B X 2 N v c 3 R f Z m F j d G 9 y c y 9 S Z W 1 v d m V k J T I w R X J y b 3 J z M j w v S X R l b V B h d G g + P C 9 J d G V t T G 9 j Y X R p b 2 4 + P F N 0 Y W J s Z U V u d H J p Z X M g L z 4 8 L 0 l 0 Z W 0 + P E l 0 Z W 0 + P E l 0 Z W 1 M b 2 N h d G l v b j 4 8 S X R l b V R 5 c G U + R m 9 y b X V s Y T w v S X R l b V R 5 c G U + P E l 0 Z W 1 Q Y X R o P l N l Y 3 R p b 2 4 x L 1 d B X 2 N v c 3 R f Z m F j d G 9 y c y 9 H c m 9 1 c G V k J T I w U m 9 3 c 0 F T Q T w v S X R l b V B h d G g + P C 9 J d G V t T G 9 j Y X R p b 2 4 + P F N 0 Y W J s Z U V u d H J p Z X M g L z 4 8 L 0 l 0 Z W 0 + P E l 0 Z W 0 + P E l 0 Z W 1 M b 2 N h d G l v b j 4 8 S X R l b V R 5 c G U + R m 9 y b X V s Y T w v S X R l b V R 5 c G U + P E l 0 Z W 1 Q Y X R o P l N l Y 3 R p b 2 4 x L 1 d B X 2 N v c 3 R f Z m F j d G 9 y c y 9 S Z W 5 h b W V k J T I w Q 2 9 s d W 1 u c z g 8 L 0 l 0 Z W 1 Q Y X R o P j w v S X R l b U x v Y 2 F 0 a W 9 u P j x T d G F i b G V F b n R y a W V z I C 8 + P C 9 J d G V t P j x J d G V t P j x J d G V t T G 9 j Y X R p b 2 4 + P E l 0 Z W 1 U e X B l P k Z v c m 1 1 b G E 8 L 0 l 0 Z W 1 U e X B l P j x J d G V t U G F 0 a D 5 T Z W N 0 a W 9 u M S 9 X Q V 9 j b 3 N 0 X 2 Z h Y 3 R v c n M v Q X B w Z W 5 k Z W Q l M j B R d W V y e T E 8 L 0 l 0 Z W 1 Q Y X R o P j w v S X R l b U x v Y 2 F 0 a W 9 u P j x T d G F i b G V F b n R y a W V z I C 8 + P C 9 J d G V t P j x J d G V t P j x J d G V t T G 9 j Y X R p b 2 4 + P E l 0 Z W 1 U e X B l P k Z v c m 1 1 b G E 8 L 0 l 0 Z W 1 U e X B l P j x J d G V t U G F 0 a D 5 T Z W N 0 a W 9 u M S 9 X Q V 9 j b 3 N 0 X 2 Z h Y 3 R v c n M v Q W R k Z W Q l M j B D d X N 0 b 2 0 8 L 0 l 0 Z W 1 Q Y X R o P j w v S X R l b U x v Y 2 F 0 a W 9 u P j x T d G F i b G V F b n R y a W V z I C 8 + P C 9 J d G V t P j x J d G V t P j x J d G V t T G 9 j Y X R p b 2 4 + P E l 0 Z W 1 U e X B l P k Z v c m 1 1 b G E 8 L 0 l 0 Z W 1 U e X B l P j x J d G V t U G F 0 a D 5 T Z W N 0 a W 9 u M S 9 X Q V 9 j b 3 N 0 X 2 Z h Y 3 R v c n M v Q W R k Z W Q l M j B D d X N 0 b 2 0 x P C 9 J d G V t U G F 0 a D 4 8 L 0 l 0 Z W 1 M b 2 N h d G l v b j 4 8 U 3 R h Y m x l R W 5 0 c m l l c y A v P j w v S X R l b T 4 8 S X R l b T 4 8 S X R l b U x v Y 2 F 0 a W 9 u P j x J d G V t V H l w Z T 5 G b 3 J t d W x h P C 9 J d G V t V H l w Z T 4 8 S X R l b V B h d G g + U 2 V j d G l v b j E v V 0 F f Y 2 9 z d F 9 m Y W N 0 b 3 J z L 0 F k Z G V k J T I w Q 3 V z d G 9 t M j w v S X R l b V B h d G g + P C 9 J d G V t T G 9 j Y X R p b 2 4 + P F N 0 Y W J s Z U V u d H J p Z X M g L z 4 8 L 0 l 0 Z W 0 + P E l 0 Z W 0 + P E l 0 Z W 1 M b 2 N h d G l v b j 4 8 S X R l b V R 5 c G U + R m 9 y b X V s Y T w v S X R l b V R 5 c G U + P E l 0 Z W 1 Q Y X R o P l N l Y 3 R p b 2 4 x L 1 d B X 2 N v c 3 R f Z m F j d G 9 y c y 9 B Z G R l Z C U y M E N 1 c 3 R v b T M 8 L 0 l 0 Z W 1 Q Y X R o P j w v S X R l b U x v Y 2 F 0 a W 9 u P j x T d G F i b G V F b n R y a W V z I C 8 + P C 9 J d G V t P j x J d G V t P j x J d G V t T G 9 j Y X R p b 2 4 + P E l 0 Z W 1 U e X B l P k Z v c m 1 1 b G E 8 L 0 l 0 Z W 1 U e X B l P j x J d G V t U G F 0 a D 5 T Z W N 0 a W 9 u M S 9 X Q V 9 j b 3 N 0 X 2 Z h Y 3 R v c n M v Q W R k Z W Q l M j B D d X N 0 b 2 0 0 P C 9 J d G V t U G F 0 a D 4 8 L 0 l 0 Z W 1 M b 2 N h d G l v b j 4 8 U 3 R h Y m x l R W 5 0 c m l l c y A v P j w v S X R l b T 4 8 S X R l b T 4 8 S X R l b U x v Y 2 F 0 a W 9 u P j x J d G V t V H l w Z T 5 G b 3 J t d W x h P C 9 J d G V t V H l w Z T 4 8 S X R l b V B h d G g + U 2 V j d G l v b j E v V 0 F f Y 2 9 z d F 9 m Y W N 0 b 3 J z L 0 F k Z G V k J T I w Q 3 V z d G 9 t N T w v S X R l b V B h d G g + P C 9 J d G V t T G 9 j Y X R p b 2 4 + P F N 0 Y W J s Z U V u d H J p Z X M g L z 4 8 L 0 l 0 Z W 0 + P E l 0 Z W 0 + P E l 0 Z W 1 M b 2 N h d G l v b j 4 8 S X R l b V R 5 c G U + R m 9 y b X V s Y T w v S X R l b V R 5 c G U + P E l 0 Z W 1 Q Y X R o P l N l Y 3 R p b 2 4 x L 1 d B X 2 N v c 3 R f Z m F j d G 9 y c y 9 B Z G R l Z C U y M E N 1 c 3 R v b T Y 8 L 0 l 0 Z W 1 Q Y X R o P j w v S X R l b U x v Y 2 F 0 a W 9 u P j x T d G F i b G V F b n R y a W V z I C 8 + P C 9 J d G V t P j x J d G V t P j x J d G V t T G 9 j Y X R p b 2 4 + P E l 0 Z W 1 U e X B l P k Z v c m 1 1 b G E 8 L 0 l 0 Z W 1 U e X B l P j x J d G V t U G F 0 a D 5 T Z W N 0 a W 9 u M S 9 X Q V 9 j b 3 N 0 X 2 Z h Y 3 R v c n M v Q W R k Z W Q l M j B D d X N 0 b 2 0 3 P C 9 J d G V t U G F 0 a D 4 8 L 0 l 0 Z W 1 M b 2 N h d G l v b j 4 8 U 3 R h Y m x l R W 5 0 c m l l c y A v P j w v S X R l b T 4 8 S X R l b T 4 8 S X R l b U x v Y 2 F 0 a W 9 u P j x J d G V t V H l w Z T 5 G b 3 J t d W x h P C 9 J d G V t V H l w Z T 4 8 S X R l b V B h d G g + U 2 V j d G l v b j E v V 0 F f Y 2 9 z d F 9 m Y W N 0 b 3 J z L 0 F k Z G V k J T I w Q 3 V z d G 9 t O T w v S X R l b V B h d G g + P C 9 J d G V t T G 9 j Y X R p b 2 4 + P F N 0 Y W J s Z U V u d H J p Z X M g L z 4 8 L 0 l 0 Z W 0 + P E l 0 Z W 0 + P E l 0 Z W 1 M b 2 N h d G l v b j 4 8 S X R l b V R 5 c G U + R m 9 y b X V s Y T w v S X R l b V R 5 c G U + P E l 0 Z W 1 Q Y X R o P l N l Y 3 R p b 2 4 x L 1 d B X 2 N v c 3 R f Z m F j d G 9 y c y 9 S Z W 1 v d m V k J T I w T 3 R o Z X I l M j B D b 2 x 1 b W 5 z P C 9 J d G V t U G F 0 a D 4 8 L 0 l 0 Z W 1 M b 2 N h d G l v b j 4 8 U 3 R h Y m x l R W 5 0 c m l l c y A v P j w v S X R l b T 4 8 S X R l b T 4 8 S X R l b U x v Y 2 F 0 a W 9 u P j x J d G V t V H l w Z T 5 G b 3 J t d W x h P C 9 J d G V t V H l w Z T 4 8 S X R l b V B h d G g + U 2 V j d G l v b j E v Q X R 0 c m l i d X R l c z w v S X R l b V B h d G g + P C 9 J d G V t T G 9 j Y X R p b 2 4 + P F N 0 Y W J s Z U V u d H J p Z X M + P E V u d H J 5 I F R 5 c G U 9 I k l z U H J p d m F 0 Z S I g V m F s d W U 9 I m w w I i A v P j x F b n R y e S B U e X B l P S J R d W V y e U l E I i B W Y W x 1 Z T 0 i c z c x Z T F i Y z E 3 L T Z m Y T Q t N D c z Y i 1 i O W I 4 L T A x Y j R m N z F m N j V k N 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E V y c m 9 y Q 2 9 1 b n Q i I F Z h b H V l P S J s M C I g L z 4 8 R W 5 0 c n k g V H l w Z T 0 i R m l s b F R v R G F 0 Y U 1 v Z G V s R W 5 h Y m x l Z C I g V m F s d W U 9 I m w w I i A v P j x F b n R y e S B U e X B l P S J G a W x s T 2 J q Z W N 0 V H l w Z S I g V m F s d W U 9 I n N D b 2 5 u Z W N 0 a W 9 u T 2 5 s e S I g L z 4 8 R W 5 0 c n k g V H l w Z T 0 i R m l s b E x h c 3 R V c G R h d G V k I i B W Y W x 1 Z T 0 i Z D I w M j U t M D M t M D Z U M D E 6 M z k 6 N T U u N T Y 4 N T I 3 N l o i I C 8 + P E V u d H J 5 I F R 5 c G U 9 I k Z p b G x D b 2 x 1 b W 5 U e X B l c y I g V m F s d W U 9 I n N C Z 1 l G Q l F V R k J R V U Z C U V V B Q l F V R k F B P T 0 i I C 8 + P E V u d H J 5 I F R 5 c G U 9 I k Z p b G x D b 2 x 1 b W 5 O Y W 1 l c y I g V m F s d W U 9 I n N b J n F 1 b 3 Q 7 R l Z B I F J Q I G N v Z G U m c X V v d D s s J n F 1 b 3 Q 7 R l Z B I G 5 h b W U m c X V v d D s s J n F 1 b 3 Q 7 J S B F Y X N 0 I E 1 p Z G x h b m R z J n F 1 b 3 Q 7 L C Z x d W 9 0 O y U g R W F z d C B v Z i B F b m d s Y W 5 k J n F 1 b 3 Q 7 L C Z x d W 9 0 O y U g T G 9 u Z G 9 u J n F 1 b 3 Q 7 L C Z x d W 9 0 O y U g T m 9 y d G g g R W F z d C Z x d W 9 0 O y w m c X V v d D s l I E 5 v c n R o I F d l c 3 Q m c X V v d D s s J n F 1 b 3 Q 7 J S B T b 3 V 0 a C B F Y X N 0 J n F 1 b 3 Q 7 L C Z x d W 9 0 O y U g U 2 9 1 d G g g V 2 V z d C Z x d W 9 0 O y w m c X V v d D s l I F d l c 3 Q g T W l k b G F u Z H M m c X V v d D s s J n F 1 b 3 Q 7 J S B Z b 3 J r c 2 h p c m U g X H U w M D I 2 I H R o Z S B I d W 1 i Z X I m c X V v d D s s J n F 1 b 3 Q 7 Q X Z l c m F n Z S B z d G 9 j a y B h Z 2 U m c X V v d D s s J n F 1 b 3 Q 7 U H J v c G 9 y d G l v b i B v Z i B z d G 9 j a y B o b 3 V z Z S 9 i d W 5 n Y W x v d y Z x d W 9 0 O y w m c X V v d D t Q c m 9 w b 3 J 0 a W 9 u I G 9 m I G Z s Y X R z I G J l b G 9 3 I D c g c 3 R v c m V 5 c y Z x d W 9 0 O y w m c X V v d D t Q c m 9 w b 3 J 0 a W 9 u I G 9 m I G Z s Y X R z I D c g c 3 R v c m V 5 c y B v c i B v d m V y J n F 1 b 3 Q 7 L C Z x d W 9 0 O 1 l l Y X I m c X V v d D t d I i A v P j x F b n R y e S B U e X B l P S J G a W x s R X J y b 3 J D b 2 R l I i B W Y W x 1 Z T 0 i c 1 V u a 2 5 v d 2 4 i I C 8 + P E V u d H J 5 I F R 5 c G U 9 I k Z p b G x D b 3 V u d C I g V m F s d W U 9 I m w 2 M T A i I C 8 + P E V u d H J 5 I F R 5 c G U 9 I k Z p b G x T d G F 0 d X M i I F Z h b H V l P S J z Q 2 9 t c G x l d G U i I C 8 + P E V u d H J 5 I F R 5 c G U 9 I l J l b G F 0 a W 9 u c 2 h p c E l u Z m 9 D b 2 5 0 Y W l u Z X I i I F Z h b H V l P S J z e y Z x d W 9 0 O 2 N v b H V t b k N v d W 5 0 J n F 1 b 3 Q 7 O j E 2 L C Z x d W 9 0 O 2 t l e U N v b H V t b k 5 h b W V z J n F 1 b 3 Q 7 O l t d L C Z x d W 9 0 O 3 F 1 Z X J 5 U m V s Y X R p b 2 5 z a G l w c y Z x d W 9 0 O z p b X S w m c X V v d D t j b 2 x 1 b W 5 J Z G V u d G l 0 a W V z J n F 1 b 3 Q 7 O l s m c X V v d D t T Z W N 0 a W 9 u M S 9 B d H R y a W J 1 d G V z L 0 F 1 d G 9 S Z W 1 v d m V k Q 2 9 s d W 1 u c z E u e 0 Z W Q S B S U C B j b 2 R l L D B 9 J n F 1 b 3 Q 7 L C Z x d W 9 0 O 1 N l Y 3 R p b 2 4 x L 0 F 0 d H J p Y n V 0 Z X M v Q X V 0 b 1 J l b W 9 2 Z W R D b 2 x 1 b W 5 z M S 5 7 R l Z B I G 5 h b W U s M X 0 m c X V v d D s s J n F 1 b 3 Q 7 U 2 V j d G l v b j E v Q X R 0 c m l i d X R l c y 9 B d X R v U m V t b 3 Z l Z E N v b H V t b n M x L n s l I E V h c 3 Q g T W l k b G F u Z H M s M n 0 m c X V v d D s s J n F 1 b 3 Q 7 U 2 V j d G l v b j E v Q X R 0 c m l i d X R l c y 9 B d X R v U m V t b 3 Z l Z E N v b H V t b n M x L n s l I E V h c 3 Q g b 2 Y g R W 5 n b G F u Z C w z f S Z x d W 9 0 O y w m c X V v d D t T Z W N 0 a W 9 u M S 9 B d H R y a W J 1 d G V z L 0 F 1 d G 9 S Z W 1 v d m V k Q 2 9 s d W 1 u c z E u e y U g T G 9 u Z G 9 u L D R 9 J n F 1 b 3 Q 7 L C Z x d W 9 0 O 1 N l Y 3 R p b 2 4 x L 0 F 0 d H J p Y n V 0 Z X M v Q X V 0 b 1 J l b W 9 2 Z W R D b 2 x 1 b W 5 z M S 5 7 J S B O b 3 J 0 a C B F Y X N 0 L D V 9 J n F 1 b 3 Q 7 L C Z x d W 9 0 O 1 N l Y 3 R p b 2 4 x L 0 F 0 d H J p Y n V 0 Z X M v Q X V 0 b 1 J l b W 9 2 Z W R D b 2 x 1 b W 5 z M S 5 7 J S B O b 3 J 0 a C B X Z X N 0 L D Z 9 J n F 1 b 3 Q 7 L C Z x d W 9 0 O 1 N l Y 3 R p b 2 4 x L 0 F 0 d H J p Y n V 0 Z X M v Q X V 0 b 1 J l b W 9 2 Z W R D b 2 x 1 b W 5 z M S 5 7 J S B T b 3 V 0 a C B F Y X N 0 L D d 9 J n F 1 b 3 Q 7 L C Z x d W 9 0 O 1 N l Y 3 R p b 2 4 x L 0 F 0 d H J p Y n V 0 Z X M v Q X V 0 b 1 J l b W 9 2 Z W R D b 2 x 1 b W 5 z M S 5 7 J S B T b 3 V 0 a C B X Z X N 0 L D h 9 J n F 1 b 3 Q 7 L C Z x d W 9 0 O 1 N l Y 3 R p b 2 4 x L 0 F 0 d H J p Y n V 0 Z X M v Q X V 0 b 1 J l b W 9 2 Z W R D b 2 x 1 b W 5 z M S 5 7 J S B X Z X N 0 I E 1 p Z G x h b m R z L D l 9 J n F 1 b 3 Q 7 L C Z x d W 9 0 O 1 N l Y 3 R p b 2 4 x L 0 F 0 d H J p Y n V 0 Z X M v Q X V 0 b 1 J l b W 9 2 Z W R D b 2 x 1 b W 5 z M S 5 7 J S B Z b 3 J r c 2 h p c m U g X H U w M D I 2 I H R o Z S B I d W 1 i Z X I s M T B 9 J n F 1 b 3 Q 7 L C Z x d W 9 0 O 1 N l Y 3 R p b 2 4 x L 0 F 0 d H J p Y n V 0 Z X M v Q X V 0 b 1 J l b W 9 2 Z W R D b 2 x 1 b W 5 z M S 5 7 Q X Z l c m F n Z S B z d G 9 j a y B h Z 2 U s M T F 9 J n F 1 b 3 Q 7 L C Z x d W 9 0 O 1 N l Y 3 R p b 2 4 x L 0 F 0 d H J p Y n V 0 Z X M v Q X V 0 b 1 J l b W 9 2 Z W R D b 2 x 1 b W 5 z M S 5 7 U H J v c G 9 y d G l v b i B v Z i B z d G 9 j a y B o b 3 V z Z S 9 i d W 5 n Y W x v d y w x M n 0 m c X V v d D s s J n F 1 b 3 Q 7 U 2 V j d G l v b j E v Q X R 0 c m l i d X R l c y 9 B d X R v U m V t b 3 Z l Z E N v b H V t b n M x L n t Q c m 9 w b 3 J 0 a W 9 u I G 9 m I G Z s Y X R z I G J l b G 9 3 I D c g c 3 R v c m V 5 c y w x M 3 0 m c X V v d D s s J n F 1 b 3 Q 7 U 2 V j d G l v b j E v Q X R 0 c m l i d X R l c y 9 B d X R v U m V t b 3 Z l Z E N v b H V t b n M x L n t Q c m 9 w b 3 J 0 a W 9 u I G 9 m I G Z s Y X R z I D c g c 3 R v c m V 5 c y B v c i B v d m V y L D E 0 f S Z x d W 9 0 O y w m c X V v d D t T Z W N 0 a W 9 u M S 9 B d H R y a W J 1 d G V z L 0 F 1 d G 9 S Z W 1 v d m V k Q 2 9 s d W 1 u c z E u e 1 l l Y X I s M T V 9 J n F 1 b 3 Q 7 X S w m c X V v d D t D b 2 x 1 b W 5 D b 3 V u d C Z x d W 9 0 O z o x N i w m c X V v d D t L Z X l D b 2 x 1 b W 5 O Y W 1 l c y Z x d W 9 0 O z p b X S w m c X V v d D t D b 2 x 1 b W 5 J Z G V u d G l 0 a W V z J n F 1 b 3 Q 7 O l s m c X V v d D t T Z W N 0 a W 9 u M S 9 B d H R y a W J 1 d G V z L 0 F 1 d G 9 S Z W 1 v d m V k Q 2 9 s d W 1 u c z E u e 0 Z W Q S B S U C B j b 2 R l L D B 9 J n F 1 b 3 Q 7 L C Z x d W 9 0 O 1 N l Y 3 R p b 2 4 x L 0 F 0 d H J p Y n V 0 Z X M v Q X V 0 b 1 J l b W 9 2 Z W R D b 2 x 1 b W 5 z M S 5 7 R l Z B I G 5 h b W U s M X 0 m c X V v d D s s J n F 1 b 3 Q 7 U 2 V j d G l v b j E v Q X R 0 c m l i d X R l c y 9 B d X R v U m V t b 3 Z l Z E N v b H V t b n M x L n s l I E V h c 3 Q g T W l k b G F u Z H M s M n 0 m c X V v d D s s J n F 1 b 3 Q 7 U 2 V j d G l v b j E v Q X R 0 c m l i d X R l c y 9 B d X R v U m V t b 3 Z l Z E N v b H V t b n M x L n s l I E V h c 3 Q g b 2 Y g R W 5 n b G F u Z C w z f S Z x d W 9 0 O y w m c X V v d D t T Z W N 0 a W 9 u M S 9 B d H R y a W J 1 d G V z L 0 F 1 d G 9 S Z W 1 v d m V k Q 2 9 s d W 1 u c z E u e y U g T G 9 u Z G 9 u L D R 9 J n F 1 b 3 Q 7 L C Z x d W 9 0 O 1 N l Y 3 R p b 2 4 x L 0 F 0 d H J p Y n V 0 Z X M v Q X V 0 b 1 J l b W 9 2 Z W R D b 2 x 1 b W 5 z M S 5 7 J S B O b 3 J 0 a C B F Y X N 0 L D V 9 J n F 1 b 3 Q 7 L C Z x d W 9 0 O 1 N l Y 3 R p b 2 4 x L 0 F 0 d H J p Y n V 0 Z X M v Q X V 0 b 1 J l b W 9 2 Z W R D b 2 x 1 b W 5 z M S 5 7 J S B O b 3 J 0 a C B X Z X N 0 L D Z 9 J n F 1 b 3 Q 7 L C Z x d W 9 0 O 1 N l Y 3 R p b 2 4 x L 0 F 0 d H J p Y n V 0 Z X M v Q X V 0 b 1 J l b W 9 2 Z W R D b 2 x 1 b W 5 z M S 5 7 J S B T b 3 V 0 a C B F Y X N 0 L D d 9 J n F 1 b 3 Q 7 L C Z x d W 9 0 O 1 N l Y 3 R p b 2 4 x L 0 F 0 d H J p Y n V 0 Z X M v Q X V 0 b 1 J l b W 9 2 Z W R D b 2 x 1 b W 5 z M S 5 7 J S B T b 3 V 0 a C B X Z X N 0 L D h 9 J n F 1 b 3 Q 7 L C Z x d W 9 0 O 1 N l Y 3 R p b 2 4 x L 0 F 0 d H J p Y n V 0 Z X M v Q X V 0 b 1 J l b W 9 2 Z W R D b 2 x 1 b W 5 z M S 5 7 J S B X Z X N 0 I E 1 p Z G x h b m R z L D l 9 J n F 1 b 3 Q 7 L C Z x d W 9 0 O 1 N l Y 3 R p b 2 4 x L 0 F 0 d H J p Y n V 0 Z X M v Q X V 0 b 1 J l b W 9 2 Z W R D b 2 x 1 b W 5 z M S 5 7 J S B Z b 3 J r c 2 h p c m U g X H U w M D I 2 I H R o Z S B I d W 1 i Z X I s M T B 9 J n F 1 b 3 Q 7 L C Z x d W 9 0 O 1 N l Y 3 R p b 2 4 x L 0 F 0 d H J p Y n V 0 Z X M v Q X V 0 b 1 J l b W 9 2 Z W R D b 2 x 1 b W 5 z M S 5 7 Q X Z l c m F n Z S B z d G 9 j a y B h Z 2 U s M T F 9 J n F 1 b 3 Q 7 L C Z x d W 9 0 O 1 N l Y 3 R p b 2 4 x L 0 F 0 d H J p Y n V 0 Z X M v Q X V 0 b 1 J l b W 9 2 Z W R D b 2 x 1 b W 5 z M S 5 7 U H J v c G 9 y d G l v b i B v Z i B z d G 9 j a y B o b 3 V z Z S 9 i d W 5 n Y W x v d y w x M n 0 m c X V v d D s s J n F 1 b 3 Q 7 U 2 V j d G l v b j E v Q X R 0 c m l i d X R l c y 9 B d X R v U m V t b 3 Z l Z E N v b H V t b n M x L n t Q c m 9 w b 3 J 0 a W 9 u I G 9 m I G Z s Y X R z I G J l b G 9 3 I D c g c 3 R v c m V 5 c y w x M 3 0 m c X V v d D s s J n F 1 b 3 Q 7 U 2 V j d G l v b j E v Q X R 0 c m l i d X R l c y 9 B d X R v U m V t b 3 Z l Z E N v b H V t b n M x L n t Q c m 9 w b 3 J 0 a W 9 u I G 9 m I G Z s Y X R z I D c g c 3 R v c m V 5 c y B v c i B v d m V y L D E 0 f S Z x d W 9 0 O y w m c X V v d D t T Z W N 0 a W 9 u M S 9 B d H R y a W J 1 d G V z L 0 F 1 d G 9 S Z W 1 v d m V k Q 2 9 s d W 1 u c z E u e 1 l l Y X I s M T V 9 J n F 1 b 3 Q 7 X S w m c X V v d D t S Z W x h d G l v b n N o a X B J b m Z v J n F 1 b 3 Q 7 O l t d f S I g L z 4 8 R W 5 0 c n k g V H l w Z T 0 i Q W R k Z W R U b 0 R h d G F N b 2 R l b C I g V m F s d W U 9 I m w w I i A v P j w v U 3 R h Y m x l R W 5 0 c m l l c z 4 8 L 0 l 0 Z W 0 + P E l 0 Z W 0 + P E l 0 Z W 1 M b 2 N h d G l v b j 4 8 S X R l b V R 5 c G U + R m 9 y b X V s Y T w v S X R l b V R 5 c G U + P E l 0 Z W 1 Q Y X R o P l N l Y 3 R p b 2 4 x L 0 F 0 d H J p Y n V 0 Z X M v U 2 9 1 c m N l P C 9 J d G V t U G F 0 a D 4 8 L 0 l 0 Z W 1 M b 2 N h d G l v b j 4 8 U 3 R h Y m x l R W 5 0 c m l l c y A v P j w v S X R l b T 4 8 S X R l b T 4 8 S X R l b U x v Y 2 F 0 a W 9 u P j x J d G V t V H l w Z T 5 G b 3 J t d W x h P C 9 J d G V t V H l w Z T 4 8 S X R l b V B h d G g + U 2 V j d G l v b j E v Q X R 0 c m l i d X R l c y 9 5 Z W F y P C 9 J d G V t U G F 0 a D 4 8 L 0 l 0 Z W 1 M b 2 N h d G l v b j 4 8 U 3 R h Y m x l R W 5 0 c m l l c y A v P j w v S X R l b T 4 8 S X R l b T 4 8 S X R l b U x v Y 2 F 0 a W 9 u P j x J d G V t V H l w Z T 5 G b 3 J t d W x h P C 9 J d G V t V H l w Z T 4 8 S X R l b V B h d G g + U 2 V j d G l v b j E v Q X R 0 c m l i d X R l c y 9 G V k F f c 3 R v Y 2 t f X 1 9 H c m 9 1 c F 9 U Y W J s Z T w v S X R l b V B h d G g + P C 9 J d G V t T G 9 j Y X R p b 2 4 + P F N 0 Y W J s Z U V u d H J p Z X M g L z 4 8 L 0 l 0 Z W 0 + P E l 0 Z W 0 + P E l 0 Z W 1 M b 2 N h d G l v b j 4 8 S X R l b V R 5 c G U + R m 9 y b X V s Y T w v S X R l b V R 5 c G U + P E l 0 Z W 1 Q Y X R o P l N l Y 3 R p b 2 4 x L 0 F 0 d H J p Y n V 0 Z X M v Q 2 h h b m d l Z C U y M F R 5 c G U 8 L 0 l 0 Z W 1 Q Y X R o P j w v S X R l b U x v Y 2 F 0 a W 9 u P j x T d G F i b G V F b n R y a W V z I C 8 + P C 9 J d G V t P j x J d G V t P j x J d G V t T G 9 j Y X R p b 2 4 + P E l 0 Z W 1 U e X B l P k Z v c m 1 1 b G E 8 L 0 l 0 Z W 1 U e X B l P j x J d G V t U G F 0 a D 5 T Z W N 0 a W 9 u M S 9 B d H R y a W J 1 d G V z L 1 J l b W 9 2 Z W Q l M j B P d G h l c i U y M E N v b H V t b n M 8 L 0 l 0 Z W 1 Q Y X R o P j w v S X R l b U x v Y 2 F 0 a W 9 u P j x T d G F i b G V F b n R y a W V z I C 8 + P C 9 J d G V t P j x J d G V t P j x J d G V t T G 9 j Y X R p b 2 4 + P E l 0 Z W 1 U e X B l P k Z v c m 1 1 b G E 8 L 0 l 0 Z W 1 U e X B l P j x J d G V t U G F 0 a D 5 T Z W N 0 a W 9 u M S 9 B d H R y a W J 1 d G V z L 0 F k Z G V k J T I w Q 3 V z d G 9 t P C 9 J d G V t U G F 0 a D 4 8 L 0 l 0 Z W 1 M b 2 N h d G l v b j 4 8 U 3 R h Y m x l R W 5 0 c m l l c y A v P j w v S X R l b T 4 8 S X R l b T 4 8 S X R l b U x v Y 2 F 0 a W 9 u P j x J d G V t V H l w Z T 5 G b 3 J t d W x h P C 9 J d G V t V H l w Z T 4 8 S X R l b V B h d G g + U 2 V j d G l v b j E v Q X R 0 c m l i d X R l c y 9 T b 3 V y Y 2 U y P C 9 J d G V t U G F 0 a D 4 8 L 0 l 0 Z W 1 M b 2 N h d G l v b j 4 8 U 3 R h Y m x l R W 5 0 c m l l c y A v P j w v S X R l b T 4 8 S X R l b T 4 8 S X R l b U x v Y 2 F 0 a W 9 u P j x J d G V t V H l w Z T 5 G b 3 J t d W x h P C 9 J d G V t V H l w Z T 4 8 S X R l b V B h d G g + U 2 V j d G l v b j E v Q X R 0 c m l i d X R l c y 9 G V k F f c 3 R v Y 2 t f X 1 9 H c m 9 1 c F 9 U Y W J s Z T E 8 L 0 l 0 Z W 1 Q Y X R o P j w v S X R l b U x v Y 2 F 0 a W 9 u P j x T d G F i b G V F b n R y a W V z I C 8 + P C 9 J d G V t P j x J d G V t P j x J d G V t T G 9 j Y X R p b 2 4 + P E l 0 Z W 1 U e X B l P k Z v c m 1 1 b G E 8 L 0 l 0 Z W 1 U e X B l P j x J d G V t U G F 0 a D 5 T Z W N 0 a W 9 u M S 9 B d H R y a W J 1 d G V z L 0 N o Y W 5 n Z W Q l M j B U e X B l M T w v S X R l b V B h d G g + P C 9 J d G V t T G 9 j Y X R p b 2 4 + P F N 0 Y W J s Z U V u d H J p Z X M g L z 4 8 L 0 l 0 Z W 0 + P E l 0 Z W 0 + P E l 0 Z W 1 M b 2 N h d G l v b j 4 8 S X R l b V R 5 c G U + R m 9 y b X V s Y T w v S X R l b V R 5 c G U + P E l 0 Z W 1 Q Y X R o P l N l Y 3 R p b 2 4 x L 0 F 0 d H J p Y n V 0 Z X M v U m V t b 3 Z l Z C U y M E 9 0 a G V y J T I w Q 2 9 s d W 1 u c z E 8 L 0 l 0 Z W 1 Q Y X R o P j w v S X R l b U x v Y 2 F 0 a W 9 u P j x T d G F i b G V F b n R y a W V z I C 8 + P C 9 J d G V t P j x J d G V t P j x J d G V t T G 9 j Y X R p b 2 4 + P E l 0 Z W 1 U e X B l P k Z v c m 1 1 b G E 8 L 0 l 0 Z W 1 U e X B l P j x J d G V t U G F 0 a D 5 T Z W N 0 a W 9 u M S 9 B d H R y a W J 1 d G V z L 0 F k Z G V k J T I w Q 3 V z d G 9 t M T w v S X R l b V B h d G g + P C 9 J d G V t T G 9 j Y X R p b 2 4 + P F N 0 Y W J s Z U V u d H J p Z X M g L z 4 8 L 0 l 0 Z W 0 + P E l 0 Z W 0 + P E l 0 Z W 1 M b 2 N h d G l v b j 4 8 S X R l b V R 5 c G U + R m 9 y b X V s Y T w v S X R l b V R 5 c G U + P E l 0 Z W 1 Q Y X R o P l N l Y 3 R p b 2 4 x L 0 F 0 d H J p Y n V 0 Z X M v U 2 9 1 c m N l M z w v S X R l b V B h d G g + P C 9 J d G V t T G 9 j Y X R p b 2 4 + P F N 0 Y W J s Z U V u d H J p Z X M g L z 4 8 L 0 l 0 Z W 0 + P E l 0 Z W 0 + P E l 0 Z W 1 M b 2 N h d G l v b j 4 8 S X R l b V R 5 c G U + R m 9 y b X V s Y T w v S X R l b V R 5 c G U + P E l 0 Z W 1 Q Y X R o P l N l Y 3 R p b 2 4 x L 0 F 0 d H J p Y n V 0 Z X M v R l Z B X 3 N 0 b 2 N r X 1 9 f R 3 J v d X B f V G F i b G U y P C 9 J d G V t U G F 0 a D 4 8 L 0 l 0 Z W 1 M b 2 N h d G l v b j 4 8 U 3 R h Y m x l R W 5 0 c m l l c y A v P j w v S X R l b T 4 8 S X R l b T 4 8 S X R l b U x v Y 2 F 0 a W 9 u P j x J d G V t V H l w Z T 5 G b 3 J t d W x h P C 9 J d G V t V H l w Z T 4 8 S X R l b V B h d G g + U 2 V j d G l v b j E v Q X R 0 c m l i d X R l c y 9 D a G F u Z 2 V k J T I w V H l w Z T I 8 L 0 l 0 Z W 1 Q Y X R o P j w v S X R l b U x v Y 2 F 0 a W 9 u P j x T d G F i b G V F b n R y a W V z I C 8 + P C 9 J d G V t P j x J d G V t P j x J d G V t T G 9 j Y X R p b 2 4 + P E l 0 Z W 1 U e X B l P k Z v c m 1 1 b G E 8 L 0 l 0 Z W 1 U e X B l P j x J d G V t U G F 0 a D 5 T Z W N 0 a W 9 u M S 9 B d H R y a W J 1 d G V z L 1 J l b W 9 2 Z W Q l M j B P d G h l c i U y M E N v b H V t b n M y P C 9 J d G V t U G F 0 a D 4 8 L 0 l 0 Z W 1 M b 2 N h d G l v b j 4 8 U 3 R h Y m x l R W 5 0 c m l l c y A v P j w v S X R l b T 4 8 S X R l b T 4 8 S X R l b U x v Y 2 F 0 a W 9 u P j x J d G V t V H l w Z T 5 G b 3 J t d W x h P C 9 J d G V t V H l w Z T 4 8 S X R l b V B h d G g + U 2 V j d G l v b j E v Q X R 0 c m l i d X R l c y 9 B Z G R l Z C U y M E N 1 c 3 R v b T I 8 L 0 l 0 Z W 1 Q Y X R o P j w v S X R l b U x v Y 2 F 0 a W 9 u P j x T d G F i b G V F b n R y a W V z I C 8 + P C 9 J d G V t P j x J d G V t P j x J d G V t T G 9 j Y X R p b 2 4 + P E l 0 Z W 1 U e X B l P k Z v c m 1 1 b G E 8 L 0 l 0 Z W 1 U e X B l P j x J d G V t U G F 0 a D 5 T Z W N 0 a W 9 u M S 9 B d H R y a W J 1 d G V z L 0 F w c G V u Z G V k J T I w U X V l c n k 8 L 0 l 0 Z W 1 Q Y X R o P j w v S X R l b U x v Y 2 F 0 a W 9 u P j x T d G F i b G V F b n R y a W V z I C 8 + P C 9 J d G V t P j x J d G V t P j x J d G V t T G 9 j Y X R p b 2 4 + P E l 0 Z W 1 U e X B l P k Z v c m 1 1 b G E 8 L 0 l 0 Z W 1 U e X B l P j x J d G V t U G F 0 a D 5 T Z W N 0 a W 9 u M S 9 B d H R y a W J 1 d G V z L 0 N o Y W 5 n Z W Q l M j B U e X B l M z w v S X R l b V B h d G g + P C 9 J d G V t T G 9 j Y X R p b 2 4 + P F N 0 Y W J s Z U V u d H J p Z X M g L z 4 8 L 0 l 0 Z W 0 + P E l 0 Z W 0 + P E l 0 Z W 1 M b 2 N h d G l v b j 4 8 S X R l b V R 5 c G U + R m 9 y b X V s Y T w v S X R l b V R 5 c G U + P E l 0 Z W 1 Q Y X R o P l N l Y 3 R p b 2 4 x L 0 5 v X 2 9 m X 3 B y b 3 Z p Z G V y c 1 9 Q V D w v S X R l b V B h d G g + P C 9 J d G V t T G 9 j Y X R p b 2 4 + P F N 0 Y W J s Z U V u d H J p Z X M + P E V u d H J 5 I F R 5 c G U 9 I k l z U H J p d m F 0 Z S I g V m F s d W U 9 I m w w I i A v P j x F b n R y e S B U e X B l P S J R d W V y e U l E I i B W Y W x 1 Z T 0 i c 2 F k M D Q x O D c 1 L W I z O D M t N D d i Z i 0 4 N D I w L W I 4 N j Q z M D A y N j M 5 Y i 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R m l s b E x h c 3 R V c G R h d G V k I i B W Y W x 1 Z T 0 i Z D I w M j U t M D M t M T B U M D Q 6 M T M 6 M D I u M z g 2 M T g 1 O V o i I C 8 + P E V u d H J 5 I F R 5 c G U 9 I k Z p b G x D b 2 x 1 b W 5 U e X B l c y I g V m F s d W U 9 I n N B Q U F G Q U E 9 P S I g L z 4 8 R W 5 0 c n k g V H l w Z T 0 i R m l s b E N v b H V t b k 5 h b W V z I i B W Y W x 1 Z T 0 i c 1 s m c X V v d D t T d W I t c 2 V j d G 9 y J n F 1 b 3 Q 7 L C Z x d W 9 0 O 1 l l Y X I m c X V v d D s s J n F 1 b 3 Q 7 T m 8 g b 2 Y g c H J v d m l k Z X J z J n F 1 b 3 Q 7 L C Z x d W 9 0 O 1 J l Z 2 l v b i Z x d W 9 0 O 1 0 i I C 8 + P E V u d H J 5 I F R 5 c G U 9 I k Z p b G x F c n J v c k N v d W 5 0 I i B W Y W x 1 Z T 0 i b D A i I C 8 + P E V u d H J 5 I F R 5 c G U 9 I k Z p b G x F c n J v c k N v Z G U i I F Z h b H V l P S J z V W 5 r b m 9 3 b i I g L z 4 8 R W 5 0 c n k g V H l w Z T 0 i R m l s b E N v d W 5 0 I i B W Y W x 1 Z T 0 i b D I 1 O C 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O b 1 9 v Z l 9 w c m 9 2 a W R l c n N f U F Q v Q X V 0 b 1 J l b W 9 2 Z W R D b 2 x 1 b W 5 z M S 5 7 U 3 V i L X N l Y 3 R v c i w w f S Z x d W 9 0 O y w m c X V v d D t T Z W N 0 a W 9 u M S 9 O b 1 9 v Z l 9 w c m 9 2 a W R l c n N f U F Q v Q X V 0 b 1 J l b W 9 2 Z W R D b 2 x 1 b W 5 z M S 5 7 W W V h c i w x f S Z x d W 9 0 O y w m c X V v d D t T Z W N 0 a W 9 u M S 9 O b 1 9 v Z l 9 w c m 9 2 a W R l c n N f U F Q v Q X V 0 b 1 J l b W 9 2 Z W R D b 2 x 1 b W 5 z M S 5 7 T m 8 g b 2 Y g c H J v d m l k Z X J z L D J 9 J n F 1 b 3 Q 7 L C Z x d W 9 0 O 1 N l Y 3 R p b 2 4 x L 0 5 v X 2 9 m X 3 B y b 3 Z p Z G V y c 1 9 Q V C 9 B d X R v U m V t b 3 Z l Z E N v b H V t b n M x L n t S Z W d p b 2 4 s M 3 0 m c X V v d D t d L C Z x d W 9 0 O 0 N v b H V t b k N v d W 5 0 J n F 1 b 3 Q 7 O j Q s J n F 1 b 3 Q 7 S 2 V 5 Q 2 9 s d W 1 u T m F t Z X M m c X V v d D s 6 W 1 0 s J n F 1 b 3 Q 7 Q 2 9 s d W 1 u S W R l b n R p d G l l c y Z x d W 9 0 O z p b J n F 1 b 3 Q 7 U 2 V j d G l v b j E v T m 9 f b 2 Z f c H J v d m l k Z X J z X 1 B U L 0 F 1 d G 9 S Z W 1 v d m V k Q 2 9 s d W 1 u c z E u e 1 N 1 Y i 1 z Z W N 0 b 3 I s M H 0 m c X V v d D s s J n F 1 b 3 Q 7 U 2 V j d G l v b j E v T m 9 f b 2 Z f c H J v d m l k Z X J z X 1 B U L 0 F 1 d G 9 S Z W 1 v d m V k Q 2 9 s d W 1 u c z E u e 1 l l Y X I s M X 0 m c X V v d D s s J n F 1 b 3 Q 7 U 2 V j d G l v b j E v T m 9 f b 2 Z f c H J v d m l k Z X J z X 1 B U L 0 F 1 d G 9 S Z W 1 v d m V k Q 2 9 s d W 1 u c z E u e 0 5 v I G 9 m I H B y b 3 Z p Z G V y c y w y f S Z x d W 9 0 O y w m c X V v d D t T Z W N 0 a W 9 u M S 9 O b 1 9 v Z l 9 w c m 9 2 a W R l c n N f U F Q v Q X V 0 b 1 J l b W 9 2 Z W R D b 2 x 1 b W 5 z M S 5 7 U m V n a W 9 u L D N 9 J n F 1 b 3 Q 7 X S w m c X V v d D t S Z W x h d G l v b n N o a X B J b m Z v J n F 1 b 3 Q 7 O l t d f S I g L z 4 8 L 1 N 0 Y W J s Z U V u d H J p Z X M + P C 9 J d G V t P j x J d G V t P j x J d G V t T G 9 j Y X R p b 2 4 + P E l 0 Z W 1 U e X B l P k Z v c m 1 1 b G E 8 L 0 l 0 Z W 1 U e X B l P j x J d G V t U G F 0 a D 5 T Z W N 0 a W 9 u M S 9 O b 1 9 v Z l 9 w c m 9 2 a W R l c n N f U F Q v b G 9 j P C 9 J d G V t U G F 0 a D 4 8 L 0 l 0 Z W 1 M b 2 N h d G l v b j 4 8 U 3 R h Y m x l R W 5 0 c m l l c y A v P j w v S X R l b T 4 8 S X R l b T 4 8 S X R l b U x v Y 2 F 0 a W 9 u P j x J d G V t V H l w Z T 5 G b 3 J t d W x h P C 9 J d G V t V H l w Z T 4 8 S X R l b V B h d G g + U 2 V j d G l v b j E v T m 9 f b 2 Z f c H J v d m l k Z X J z X 1 B U L 1 N v d X J j Z V 9 t Y W l u P C 9 J d G V t U G F 0 a D 4 8 L 0 l 0 Z W 1 M b 2 N h d G l v b j 4 8 U 3 R h Y m x l R W 5 0 c m l l c y A v P j w v S X R l b T 4 8 S X R l b T 4 8 S X R l b U x v Y 2 F 0 a W 9 u P j x J d G V t V H l w Z T 5 G b 3 J t d W x h P C 9 J d G V t V H l w Z T 4 8 S X R l b V B h d G g + U 2 V j d G l v b j E v T m 9 f b 2 Z f c H J v d m l k Z X J z X 1 B U L 0 Z v c l 9 w c m 9 m a X R f V G F i b G U 8 L 0 l 0 Z W 1 Q Y X R o P j w v S X R l b U x v Y 2 F 0 a W 9 u P j x T d G F i b G V F b n R y a W V z I C 8 + P C 9 J d G V t P j x J d G V t P j x J d G V t T G 9 j Y X R p b 2 4 + P E l 0 Z W 1 U e X B l P k Z v c m 1 1 b G E 8 L 0 l 0 Z W 1 U e X B l P j x J d G V t U G F 0 a D 5 T Z W N 0 a W 9 u M S 9 O b 1 9 v Z l 9 w c m 9 2 a W R l c n N f U F Q v V k Z N X 2 1 l d H J p Y 3 M 8 L 0 l 0 Z W 1 Q Y X R o P j w v S X R l b U x v Y 2 F 0 a W 9 u P j x T d G F i b G V F b n R y a W V z I C 8 + P C 9 J d G V t P j x J d G V t P j x J d G V t T G 9 j Y X R p b 2 4 + P E l 0 Z W 1 U e X B l P k Z v c m 1 1 b G E 8 L 0 l 0 Z W 1 U e X B l P j x J d G V t U G F 0 a D 5 T Z W N 0 a W 9 u M S 9 O b 1 9 v Z l 9 w c m 9 2 a W R l c n N f U F Q v U m V t b 3 Z l Z C U y M E 9 0 a G V y J T I w Q 2 9 s d W 1 u c z E 8 L 0 l 0 Z W 1 Q Y X R o P j w v S X R l b U x v Y 2 F 0 a W 9 u P j x T d G F i b G V F b n R y a W V z I C 8 + P C 9 J d G V t P j x J d G V t P j x J d G V t T G 9 j Y X R p b 2 4 + P E l 0 Z W 1 U e X B l P k Z v c m 1 1 b G E 8 L 0 l 0 Z W 1 U e X B l P j x J d G V t U G F 0 a D 5 T Z W N 0 a W 9 u M S 9 O b 1 9 v Z l 9 w c m 9 2 a W R l c n N f U F Q v V k Z N X 2 1 l d H J p Y 3 N f d G 0 x P C 9 J d G V t U G F 0 a D 4 8 L 0 l 0 Z W 1 M b 2 N h d G l v b j 4 8 U 3 R h Y m x l R W 5 0 c m l l c y A v P j w v S X R l b T 4 8 S X R l b T 4 8 S X R l b U x v Y 2 F 0 a W 9 u P j x J d G V t V H l w Z T 5 G b 3 J t d W x h P C 9 J d G V t V H l w Z T 4 8 S X R l b V B h d G g + U 2 V j d G l v b j E v T m 9 f b 2 Z f c H J v d m l k Z X J z X 1 B U L 1 J l b W 9 2 Z W Q l M j B P d G h l c i U y M E N v b H V t b n M y P C 9 J d G V t U G F 0 a D 4 8 L 0 l 0 Z W 1 M b 2 N h d G l v b j 4 8 U 3 R h Y m x l R W 5 0 c m l l c y A v P j w v S X R l b T 4 8 S X R l b T 4 8 S X R l b U x v Y 2 F 0 a W 9 u P j x J d G V t V H l w Z T 5 G b 3 J t d W x h P C 9 J d G V t V H l w Z T 4 8 S X R l b V B h d G g + U 2 V j d G l v b j E v T m 9 f b 2 Z f c H J v d m l k Z X J z X 1 B U L 1 J l b W 9 2 Z W Q l M j B E d X B s a W N h d G V z P C 9 J d G V t U G F 0 a D 4 8 L 0 l 0 Z W 1 M b 2 N h d G l v b j 4 8 U 3 R h Y m x l R W 5 0 c m l l c y A v P j w v S X R l b T 4 8 S X R l b T 4 8 S X R l b U x v Y 2 F 0 a W 9 u P j x J d G V t V H l w Z T 5 G b 3 J t d W x h P C 9 J d G V t V H l w Z T 4 8 S X R l b V B h d G g + U 2 V j d G l v b j E v T m 9 f b 2 Z f c H J v d m l k Z X J z X 1 B U L 1 Z G T V 9 t Z X R y a W N z X 3 R t M j w v S X R l b V B h d G g + P C 9 J d G V t T G 9 j Y X R p b 2 4 + P F N 0 Y W J s Z U V u d H J p Z X M g L z 4 8 L 0 l 0 Z W 0 + P E l 0 Z W 0 + P E l 0 Z W 1 M b 2 N h d G l v b j 4 8 S X R l b V R 5 c G U + R m 9 y b X V s Y T w v S X R l b V R 5 c G U + P E l 0 Z W 1 Q Y X R o P l N l Y 3 R p b 2 4 x L 0 5 v X 2 9 m X 3 B y b 3 Z p Z G V y c 1 9 Q V C 9 S Z W 1 v d m V k J T I w T 3 R o Z X I l M j B D b 2 x 1 b W 5 z M z w v S X R l b V B h d G g + P C 9 J d G V t T G 9 j Y X R p b 2 4 + P F N 0 Y W J s Z U V u d H J p Z X M g L z 4 8 L 0 l 0 Z W 0 + P E l 0 Z W 0 + P E l 0 Z W 1 M b 2 N h d G l v b j 4 8 S X R l b V R 5 c G U + R m 9 y b X V s Y T w v S X R l b V R 5 c G U + P E l 0 Z W 1 Q Y X R o P l N l Y 3 R p b 2 4 x L 0 5 v X 2 9 m X 3 B y b 3 Z p Z G V y c 1 9 Q V C 9 S Z W 1 v d m V k J T I w R H V w b G l j Y X R l c z E 8 L 0 l 0 Z W 1 Q Y X R o P j w v S X R l b U x v Y 2 F 0 a W 9 u P j x T d G F i b G V F b n R y a W V z I C 8 + P C 9 J d G V t P j x J d G V t P j x J d G V t T G 9 j Y X R p b 2 4 + P E l 0 Z W 1 U e X B l P k Z v c m 1 1 b G E 8 L 0 l 0 Z W 1 U e X B l P j x J d G V t U G F 0 a D 5 T Z W N 0 a W 9 u M S 9 O b 1 9 v Z l 9 w c m 9 2 a W R l c n N f U F Q v Q X B w Z W 5 k Z W Q l M j B R d W V y e T E 8 L 0 l 0 Z W 1 Q Y X R o P j w v S X R l b U x v Y 2 F 0 a W 9 u P j x T d G F i b G V F b n R y a W V z I C 8 + P C 9 J d G V t P j x J d G V t P j x J d G V t T G 9 j Y X R p b 2 4 + P E l 0 Z W 1 U e X B l P k Z v c m 1 1 b G E 8 L 0 l 0 Z W 1 U e X B l P j x J d G V t U G F 0 a D 5 T Z W N 0 a W 9 u M S 9 O b 1 9 v Z l 9 w c m 9 2 a W R l c n N f U F Q v U m V w b G F j Z W Q l M j B W Y W x 1 Z T w v S X R l b V B h d G g + P C 9 J d G V t T G 9 j Y X R p b 2 4 + P F N 0 Y W J s Z U V u d H J p Z X M g L z 4 8 L 0 l 0 Z W 0 + P E l 0 Z W 0 + P E l 0 Z W 1 M b 2 N h d G l v b j 4 8 S X R l b V R 5 c G U + R m 9 y b X V s Y T w v S X R l b V R 5 c G U + P E l 0 Z W 1 Q Y X R o P l N l Y 3 R p b 2 4 x L 0 5 v X 2 9 m X 3 B y b 3 Z p Z G V y c 1 9 Q V C 9 T b 3 V y Y 2 U 8 L 0 l 0 Z W 1 Q Y X R o P j w v S X R l b U x v Y 2 F 0 a W 9 u P j x T d G F i b G V F b n R y a W V z I C 8 + P C 9 J d G V t P j x J d G V t P j x J d G V t T G 9 j Y X R p b 2 4 + P E l 0 Z W 1 U e X B l P k Z v c m 1 1 b G E 8 L 0 l 0 Z W 1 U e X B l P j x J d G V t U G F 0 a D 5 T Z W N 0 a W 9 u M S 9 O b 1 9 v Z l 9 w c m 9 2 a W R l c n N f U F Q v T W V y Z 2 V k J T I w U X V l c m l l c z E 8 L 0 l 0 Z W 1 Q Y X R o P j w v S X R l b U x v Y 2 F 0 a W 9 u P j x T d G F i b G V F b n R y a W V z I C 8 + P C 9 J d G V t P j x J d G V t P j x J d G V t T G 9 j Y X R p b 2 4 + P E l 0 Z W 1 U e X B l P k Z v c m 1 1 b G E 8 L 0 l 0 Z W 1 U e X B l P j x J d G V t U G F 0 a D 5 T Z W N 0 a W 9 u M S 9 O b 1 9 v Z l 9 w c m 9 2 a W R l c n N f U F Q v R X h w Y W 5 k Z W Q l M j B B c H B l b m R l Z C U y M F F 1 Z X J 5 M T w v S X R l b V B h d G g + P C 9 J d G V t T G 9 j Y X R p b 2 4 + P F N 0 Y W J s Z U V u d H J p Z X M g L z 4 8 L 0 l 0 Z W 0 + P E l 0 Z W 0 + P E l 0 Z W 1 M b 2 N h d G l v b j 4 8 S X R l b V R 5 c G U + R m 9 y b X V s Y T w v S X R l b V R 5 c G U + P E l 0 Z W 1 Q Y X R o P l N l Y 3 R p b 2 4 x L 0 5 v X 2 9 m X 3 B y b 3 Z p Z G V y c 1 9 Q V C 9 N Z X J n Z W Q l M j B R d W V y a W V z P C 9 J d G V t U G F 0 a D 4 8 L 0 l 0 Z W 1 M b 2 N h d G l v b j 4 8 U 3 R h Y m x l R W 5 0 c m l l c y A v P j w v S X R l b T 4 8 S X R l b T 4 8 S X R l b U x v Y 2 F 0 a W 9 u P j x J d G V t V H l w Z T 5 G b 3 J t d W x h P C 9 J d G V t V H l w Z T 4 8 S X R l b V B h d G g + U 2 V j d G l v b j E v T m 9 f b 2 Z f c H J v d m l k Z X J z X 1 B U L 0 V 4 c G F u Z G V k J T I w U 2 9 1 c m N l P C 9 J d G V t U G F 0 a D 4 8 L 0 l 0 Z W 1 M b 2 N h d G l v b j 4 8 U 3 R h Y m x l R W 5 0 c m l l c y A v P j w v S X R l b T 4 8 S X R l b T 4 8 S X R l b U x v Y 2 F 0 a W 9 u P j x J d G V t V H l w Z T 5 G b 3 J t d W x h P C 9 J d G V t V H l w Z T 4 8 S X R l b V B h d G g + U 2 V j d G l v b j E v T m 9 f b 2 Z f c H J v d m l k Z X J z X 1 B U L 0 F k Z G V k J T I w Q 2 9 u Z G l 0 a W 9 u Y W w l M j B D b 2 x 1 b W 4 8 L 0 l 0 Z W 1 Q Y X R o P j w v S X R l b U x v Y 2 F 0 a W 9 u P j x T d G F i b G V F b n R y a W V z I C 8 + P C 9 J d G V t P j x J d G V t P j x J d G V t T G 9 j Y X R p b 2 4 + P E l 0 Z W 1 U e X B l P k Z v c m 1 1 b G E 8 L 0 l 0 Z W 1 U e X B l P j x J d G V t U G F 0 a D 5 T Z W N 0 a W 9 u M S 9 O b 1 9 v Z l 9 w c m 9 2 a W R l c n N f U F Q v Q W R k Z W Q l M j B D b 2 5 k a X R p b 2 5 h b C U y M E N v b H V t b j E 8 L 0 l 0 Z W 1 Q Y X R o P j w v S X R l b U x v Y 2 F 0 a W 9 u P j x T d G F i b G V F b n R y a W V z I C 8 + P C 9 J d G V t P j x J d G V t P j x J d G V t T G 9 j Y X R p b 2 4 + P E l 0 Z W 1 U e X B l P k Z v c m 1 1 b G E 8 L 0 l 0 Z W 1 U e X B l P j x J d G V t U G F 0 a D 5 T Z W N 0 a W 9 u M S 9 O b 1 9 v Z l 9 w c m 9 2 a W R l c n N f U F Q v Q W R k Z W Q l M j B D b 2 5 k a X R p b 2 5 h b C U y M E N v b H V t b j I 8 L 0 l 0 Z W 1 Q Y X R o P j w v S X R l b U x v Y 2 F 0 a W 9 u P j x T d G F i b G V F b n R y a W V z I C 8 + P C 9 J d G V t P j x J d G V t P j x J d G V t T G 9 j Y X R p b 2 4 + P E l 0 Z W 1 U e X B l P k Z v c m 1 1 b G E 8 L 0 l 0 Z W 1 U e X B l P j x J d G V t U G F 0 a D 5 T Z W N 0 a W 9 u M S 9 O b 1 9 v Z l 9 w c m 9 2 a W R l c n N f U F Q v Q W R k Z W Q l M j B D b 2 5 k a X R p b 2 5 h b C U y M E N v b H V t b j M 8 L 0 l 0 Z W 1 Q Y X R o P j w v S X R l b U x v Y 2 F 0 a W 9 u P j x T d G F i b G V F b n R y a W V z I C 8 + P C 9 J d G V t P j x J d G V t P j x J d G V t T G 9 j Y X R p b 2 4 + P E l 0 Z W 1 U e X B l P k Z v c m 1 1 b G E 8 L 0 l 0 Z W 1 U e X B l P j x J d G V t U G F 0 a D 5 T Z W N 0 a W 9 u M S 9 O b 1 9 v Z l 9 w c m 9 2 a W R l c n N f U F Q v c 3 V i c 2 V j d G 9 y X 2 1 h c H B p b m c 8 L 0 l 0 Z W 1 Q Y X R o P j w v S X R l b U x v Y 2 F 0 a W 9 u P j x T d G F i b G V F b n R y a W V z I C 8 + P C 9 J d G V t P j x J d G V t P j x J d G V t T G 9 j Y X R p b 2 4 + P E l 0 Z W 1 U e X B l P k Z v c m 1 1 b G E 8 L 0 l 0 Z W 1 U e X B l P j x J d G V t U G F 0 a D 5 T Z W N 0 a W 9 u M S 9 O b 1 9 v Z l 9 w c m 9 2 a W R l c n N f U F Q v U H J v b W 9 0 Z W Q l M j B I Z W F k Z X J z P C 9 J d G V t U G F 0 a D 4 8 L 0 l 0 Z W 1 M b 2 N h d G l v b j 4 8 U 3 R h Y m x l R W 5 0 c m l l c y A v P j w v S X R l b T 4 8 S X R l b T 4 8 S X R l b U x v Y 2 F 0 a W 9 u P j x J d G V t V H l w Z T 5 G b 3 J t d W x h P C 9 J d G V t V H l w Z T 4 8 S X R l b V B h d G g + U 2 V j d G l v b j E v T m 9 f b 2 Z f c H J v d m l k Z X J z X 1 B U L 1 J l c G x h Y 2 V k J T I w V m F s d W U x P C 9 J d G V t U G F 0 a D 4 8 L 0 l 0 Z W 1 M b 2 N h d G l v b j 4 8 U 3 R h Y m x l R W 5 0 c m l l c y A v P j w v S X R l b T 4 8 S X R l b T 4 8 S X R l b U x v Y 2 F 0 a W 9 u P j x J d G V t V H l w Z T 5 G b 3 J t d W x h P C 9 J d G V t V H l w Z T 4 8 S X R l b V B h d G g + U 2 V j d G l v b j E v T m 9 f b 2 Z f c H J v d m l k Z X J z X 1 B U L 0 1 l c m d l Z C U y M F F 1 Z X J p Z X M y P C 9 J d G V t U G F 0 a D 4 8 L 0 l 0 Z W 1 M b 2 N h d G l v b j 4 8 U 3 R h Y m x l R W 5 0 c m l l c y A v P j w v S X R l b T 4 8 S X R l b T 4 8 S X R l b U x v Y 2 F 0 a W 9 u P j x J d G V t V H l w Z T 5 G b 3 J t d W x h P C 9 J d G V t V H l w Z T 4 8 S X R l b V B h d G g + U 2 V j d G l v b j E v T m 9 f b 2 Z f c H J v d m l k Z X J z X 1 B U L 0 V 4 c G F u Z G V k J T I w c 3 V i c 2 V j d G 9 y X 2 1 h c H B p b m c 8 L 0 l 0 Z W 1 Q Y X R o P j w v S X R l b U x v Y 2 F 0 a W 9 u P j x T d G F i b G V F b n R y a W V z I C 8 + P C 9 J d G V t P j x J d G V t P j x J d G V t T G 9 j Y X R p b 2 4 + P E l 0 Z W 1 U e X B l P k Z v c m 1 1 b G E 8 L 0 l 0 Z W 1 U e X B l P j x J d G V t U G F 0 a D 5 T Z W N 0 a W 9 u M S 9 O b 1 9 v Z l 9 w c m 9 2 a W R l c n N f U F Q v U m V t b 3 Z l Z C U y M E V y c m 9 y c z E 8 L 0 l 0 Z W 1 Q Y X R o P j w v S X R l b U x v Y 2 F 0 a W 9 u P j x T d G F i b G V F b n R y a W V z I C 8 + P C 9 J d G V t P j x J d G V t P j x J d G V t T G 9 j Y X R p b 2 4 + P E l 0 Z W 1 U e X B l P k Z v c m 1 1 b G E 8 L 0 l 0 Z W 1 U e X B l P j x J d G V t U G F 0 a D 5 T Z W N 0 a W 9 u M S 9 O b 1 9 v Z l 9 w c m 9 2 a W R l c n N f U F Q v R 3 J v d X B l Z C U y M F J v d 3 M 0 P C 9 J d G V t U G F 0 a D 4 8 L 0 l 0 Z W 1 M b 2 N h d G l v b j 4 8 U 3 R h Y m x l R W 5 0 c m l l c y A v P j w v S X R l b T 4 8 S X R l b T 4 8 S X R l b U x v Y 2 F 0 a W 9 u P j x J d G V t V H l w Z T 5 G b 3 J t d W x h P C 9 J d G V t V H l w Z T 4 8 S X R l b V B h d G g + U 2 V j d G l v b j E v T m 9 f b 2 Z f c H J v d m l k Z X J z X 1 B U L 1 J l b m F t Z W Q l M j B D b 2 x 1 b W 5 z N D w v S X R l b V B h d G g + P C 9 J d G V t T G 9 j Y X R p b 2 4 + P F N 0 Y W J s Z U V u d H J p Z X M g L z 4 8 L 0 l 0 Z W 0 + P E l 0 Z W 0 + P E l 0 Z W 1 M b 2 N h d G l v b j 4 8 S X R l b V R 5 c G U + R m 9 y b X V s Y T w v S X R l b V R 5 c G U + P E l 0 Z W 1 Q Y X R o P l N l Y 3 R p b 2 4 x L 0 5 v X 2 9 m X 3 B y b 3 Z p Z G V y c 1 9 Q V C 9 S Z W 1 v d m V k J T I w T 3 R o Z X I l M j B D b 2 x 1 b W 5 z P C 9 J d G V t U G F 0 a D 4 8 L 0 l 0 Z W 1 M b 2 N h d G l v b j 4 8 U 3 R h Y m x l R W 5 0 c m l l c y A v P j w v S X R l b T 4 8 S X R l b T 4 8 S X R l b U x v Y 2 F 0 a W 9 u P j x J d G V t V H l w Z T 5 G b 3 J t d W x h P C 9 J d G V t V H l w Z T 4 8 S X R l b V B h d G g + U 2 V j d G l v b j E v T m 9 f b 2 Z f c H J v d m l k Z X J z X 1 B U L 1 J l b W 9 2 Z W Q l M j B F c n J v c n M 8 L 0 l 0 Z W 1 Q Y X R o P j w v S X R l b U x v Y 2 F 0 a W 9 u P j x T d G F i b G V F b n R y a W V z I C 8 + P C 9 J d G V t P j x J d G V t P j x J d G V t T G 9 j Y X R p b 2 4 + P E l 0 Z W 1 U e X B l P k Z v c m 1 1 b G E 8 L 0 l 0 Z W 1 U e X B l P j x J d G V t U G F 0 a D 5 T Z W N 0 a W 9 u M S 9 O b 1 9 v Z l 9 w c m 9 2 a W R l c n N f U F Q v Q 2 h h b m d l Z C U y M F R 5 c G U 8 L 0 l 0 Z W 1 Q Y X R o P j w v S X R l b U x v Y 2 F 0 a W 9 u P j x T d G F i b G V F b n R y a W V z I C 8 + P C 9 J d G V t P j x J d G V t P j x J d G V t T G 9 j Y X R p b 2 4 + P E l 0 Z W 1 U e X B l P k Z v c m 1 1 b G E 8 L 0 l 0 Z W 1 U e X B l P j x J d G V t U G F 0 a D 5 T Z W N 0 a W 9 u M S 9 O b 1 9 v Z l 9 w c m 9 2 a W R l c n N f U F Q v U m V w b G F j Z W Q l M j B W Y W x 1 Z T Q 8 L 0 l 0 Z W 1 Q Y X R o P j w v S X R l b U x v Y 2 F 0 a W 9 u P j x T d G F i b G V F b n R y a W V z I C 8 + P C 9 J d G V t P j x J d G V t P j x J d G V t T G 9 j Y X R p b 2 4 + P E l 0 Z W 1 U e X B l P k Z v c m 1 1 b G E 8 L 0 l 0 Z W 1 U e X B l P j x J d G V t U G F 0 a D 5 T Z W N 0 a W 9 u M S 9 O b 1 9 v Z l 9 w c m 9 2 a W R l c n N f U F Q v U m V w b G F j Z W Q l M j B W Y W x 1 Z T U 8 L 0 l 0 Z W 1 Q Y X R o P j w v S X R l b U x v Y 2 F 0 a W 9 u P j x T d G F i b G V F b n R y a W V z I C 8 + P C 9 J d G V t P j x J d G V t P j x J d G V t T G 9 j Y X R p b 2 4 + P E l 0 Z W 1 U e X B l P k Z v c m 1 1 b G E 8 L 0 l 0 Z W 1 U e X B l P j x J d G V t U G F 0 a D 5 T Z W N 0 a W 9 u M S 9 O b 1 9 v Z l 9 w c m 9 2 a W R l c n N f U F Q v U m V w b G F j Z W Q l M j B W Y W x 1 Z T Y 8 L 0 l 0 Z W 1 Q Y X R o P j w v S X R l b U x v Y 2 F 0 a W 9 u P j x T d G F i b G V F b n R y a W V z I C 8 + P C 9 J d G V t P j x J d G V t P j x J d G V t T G 9 j Y X R p b 2 4 + P E l 0 Z W 1 U e X B l P k Z v c m 1 1 b G E 8 L 0 l 0 Z W 1 U e X B l P j x J d G V t U G F 0 a D 5 T Z W N 0 a W 9 u M S 9 O b 1 9 v Z l 9 w c m 9 2 a W R l c n N f U F Q v U m V w b G F j Z W Q l M j B W Y W x 1 Z T c 8 L 0 l 0 Z W 1 Q Y X R o P j w v S X R l b U x v Y 2 F 0 a W 9 u P j x T d G F i b G V F b n R y a W V z I C 8 + P C 9 J d G V t P j x J d G V t P j x J d G V t T G 9 j Y X R p b 2 4 + P E l 0 Z W 1 U e X B l P k Z v c m 1 1 b G E 8 L 0 l 0 Z W 1 U e X B l P j x J d G V t U G F 0 a D 5 T Z W N 0 a W 9 u M S 9 O b 1 9 v Z l 9 w c m 9 2 a W R l c n N f U F Q v U m V w b G F j Z W Q l M j B W Y W x 1 Z T g 8 L 0 l 0 Z W 1 Q Y X R o P j w v S X R l b U x v Y 2 F 0 a W 9 u P j x T d G F i b G V F b n R y a W V z I C 8 + P C 9 J d G V t P j x J d G V t P j x J d G V t T G 9 j Y X R p b 2 4 + P E l 0 Z W 1 U e X B l P k Z v c m 1 1 b G E 8 L 0 l 0 Z W 1 U e X B l P j x J d G V t U G F 0 a D 5 T Z W N 0 a W 9 u M S 9 O b 1 9 v Z l 9 w c m 9 2 a W R l c n N f U F Q v U m V w b G F j Z W Q l M j B W Y W x 1 Z T k 8 L 0 l 0 Z W 1 Q Y X R o P j w v S X R l b U x v Y 2 F 0 a W 9 u P j x T d G F i b G V F b n R y a W V z I C 8 + P C 9 J d G V t P j x J d G V t P j x J d G V t T G 9 j Y X R p b 2 4 + P E l 0 Z W 1 U e X B l P k Z v c m 1 1 b G E 8 L 0 l 0 Z W 1 U e X B l P j x J d G V t U G F 0 a D 5 T Z W N 0 a W 9 u M S 9 O b 1 9 v Z l 9 w c m 9 2 a W R l c n N f U F Q v R 3 J v d X B l Z C U y M F J v d 3 M 8 L 0 l 0 Z W 1 Q Y X R o P j w v S X R l b U x v Y 2 F 0 a W 9 u P j x T d G F i b G V F b n R y a W V z I C 8 + P C 9 J d G V t P j x J d G V t P j x J d G V t T G 9 j Y X R p b 2 4 + P E l 0 Z W 1 U e X B l P k Z v c m 1 1 b G E 8 L 0 l 0 Z W 1 U e X B l P j x J d G V t U G F 0 a D 5 T Z W N 0 a W 9 u M S 9 O b 1 9 v Z l 9 w c m 9 2 a W R l c n N f U F Q v U m V u Y W 1 l Z C U y M E N v b H V t b n M 8 L 0 l 0 Z W 1 Q Y X R o P j w v S X R l b U x v Y 2 F 0 a W 9 u P j x T d G F i b G V F b n R y a W V z I C 8 + P C 9 J d G V t P j x J d G V t P j x J d G V t T G 9 j Y X R p b 2 4 + P E l 0 Z W 1 U e X B l P k Z v c m 1 1 b G E 8 L 0 l 0 Z W 1 U e X B l P j x J d G V t U G F 0 a D 5 T Z W N 0 a W 9 u M S 9 O b 1 9 v Z l 9 w c m 9 2 a W R l c n N f U F Q v R 3 J v d X B l Z C U y M F J v d 3 M y P C 9 J d G V t U G F 0 a D 4 8 L 0 l 0 Z W 1 M b 2 N h d G l v b j 4 8 U 3 R h Y m x l R W 5 0 c m l l c y A v P j w v S X R l b T 4 8 S X R l b T 4 8 S X R l b U x v Y 2 F 0 a W 9 u P j x J d G V t V H l w Z T 5 G b 3 J t d W x h P C 9 J d G V t V H l w Z T 4 8 S X R l b V B h d G g + U 2 V j d G l v b j E v T m 9 f b 2 Z f c H J v d m l k Z X J z X 1 B U L 1 J l b m F t Z W Q l M j B D b 2 x 1 b W 5 z M T w v S X R l b V B h d G g + P C 9 J d G V t T G 9 j Y X R p b 2 4 + P F N 0 Y W J s Z U V u d H J p Z X M g L z 4 8 L 0 l 0 Z W 0 + P E l 0 Z W 0 + P E l 0 Z W 1 M b 2 N h d G l v b j 4 8 S X R l b V R 5 c G U + R m 9 y b X V s Y T w v S X R l b V R 5 c G U + P E l 0 Z W 1 Q Y X R o P l N l Y 3 R p b 2 4 x L 0 5 v X 2 9 m X 3 B y b 3 Z p Z G V y c 1 9 Q V C 9 H c m 9 1 c G V k J T I w U m 9 3 c z M 8 L 0 l 0 Z W 1 Q Y X R o P j w v S X R l b U x v Y 2 F 0 a W 9 u P j x T d G F i b G V F b n R y a W V z I C 8 + P C 9 J d G V t P j x J d G V t P j x J d G V t T G 9 j Y X R p b 2 4 + P E l 0 Z W 1 U e X B l P k Z v c m 1 1 b G E 8 L 0 l 0 Z W 1 U e X B l P j x J d G V t U G F 0 a D 5 T Z W N 0 a W 9 u M S 9 O b 1 9 v Z l 9 w c m 9 2 a W R l c n N f U F Q v U m V u Y W 1 l Z C U y M E N v b H V t b n M y P C 9 J d G V t U G F 0 a D 4 8 L 0 l 0 Z W 1 M b 2 N h d G l v b j 4 8 U 3 R h Y m x l R W 5 0 c m l l c y A v P j w v S X R l b T 4 8 S X R l b T 4 8 S X R l b U x v Y 2 F 0 a W 9 u P j x J d G V t V H l w Z T 5 G b 3 J t d W x h P C 9 J d G V t V H l w Z T 4 8 S X R l b V B h d G g + U 2 V j d G l v b j E v T m 9 f b 2 Z f c H J v d m l k Z X J z X 1 B U L 0 F w c G V u Z G V k J T I w U X V l c n k 8 L 0 l 0 Z W 1 Q Y X R o P j w v S X R l b U x v Y 2 F 0 a W 9 u P j x T d G F i b G V F b n R y a W V z I C 8 + P C 9 J d G V t P j x J d G V t P j x J d G V t T G 9 j Y X R p b 2 4 + P E l 0 Z W 1 U e X B l P k Z v c m 1 1 b G E 8 L 0 l 0 Z W 1 U e X B l P j x J d G V t U G F 0 a D 5 T Z W N 0 a W 9 u M S 9 O b 1 9 v Z l 9 w c m 9 2 a W R l c n N f U F Q v U m V u Y W 1 l Z C U y M E N v b H V t b n M z P C 9 J d G V t U G F 0 a D 4 8 L 0 l 0 Z W 1 M b 2 N h d G l v b j 4 8 U 3 R h Y m x l R W 5 0 c m l l c y A v P j w v S X R l b T 4 8 S X R l b T 4 8 S X R l b U x v Y 2 F 0 a W 9 u P j x J d G V t V H l w Z T 5 G b 3 J t d W x h P C 9 J d G V t V H l w Z T 4 8 S X R l b V B h d G g + U 2 V j d G l v b j E v T m 9 f b 2 Z f c H J v d m l k Z X J z X 1 B U L 0 d y b 3 V w Z W Q l M j B S b 3 d z M T w v S X R l b V B h d G g + P C 9 J d G V t T G 9 j Y X R p b 2 4 + P F N 0 Y W J s Z U V u d H J p Z X M g L z 4 8 L 0 l 0 Z W 0 + P E l 0 Z W 0 + P E l 0 Z W 1 M b 2 N h d G l v b j 4 8 S X R l b V R 5 c G U + R m 9 y b X V s Y T w v S X R l b V R 5 c G U + P E l 0 Z W 1 Q Y X R o P l N l Y 3 R p b 2 4 x L 0 5 v X 2 9 m X 3 B y b 3 Z p Z G V y c 1 9 Q V C 9 B Z G R l Z C U y M E N 1 c 3 R v b T w v S X R l b V B h d G g + P C 9 J d G V t T G 9 j Y X R p b 2 4 + P F N 0 Y W J s Z U V u d H J p Z X M g L z 4 8 L 0 l 0 Z W 0 + P E l 0 Z W 0 + P E l 0 Z W 1 M b 2 N h d G l v b j 4 8 S X R l b V R 5 c G U + R m 9 y b X V s Y T w v S X R l b V R 5 c G U + P E l 0 Z W 1 Q Y X R o P l N l Y 3 R p b 2 4 x L 0 5 v X 2 9 m X 3 B y b 3 Z p Z G V y c 1 9 Q V C 9 B c H B l b m R l Z C U y M F F 1 Z X J 5 M j w v S X R l b V B h d G g + P C 9 J d G V t T G 9 j Y X R p b 2 4 + P F N 0 Y W J s Z U V u d H J p Z X M g L z 4 8 L 0 l 0 Z W 0 + P E l 0 Z W 0 + P E l 0 Z W 1 M b 2 N h d G l v b j 4 8 S X R l b V R 5 c G U + R m 9 y b X V s Y T w v S X R l b V R 5 c G U + P E l 0 Z W 1 Q Y X R o P l N l Y 3 R p b 2 4 x L 1 B y b 3 B l c n R 5 X 3 R 5 c G V f b W V k a W F u P C 9 J d G V t U G F 0 a D 4 8 L 0 l 0 Z W 1 M b 2 N h d G l v b j 4 8 U 3 R h Y m x l R W 5 0 c m l l c z 4 8 R W 5 0 c n k g V H l w Z T 0 i S X N Q c m l 2 Y X R l I i B W Y W x 1 Z T 0 i b D A i I C 8 + P E V u d H J 5 I F R 5 c G U 9 I l F 1 Z X J 5 S U Q i I F Z h b H V l P S J z M z d i N D R h Z D g t M m Q 1 Y y 0 0 Z D U y L W E 3 Y j k t Y z M 3 M T R m N W M 2 Y 2 Y 3 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R X J y b 3 J D b 3 V u d C I g V m F s d W U 9 I m w w I i A v P j x F b n R y e S B U e X B l P S J G a W x s T G F z d F V w Z G F 0 Z W Q i I F Z h b H V l P S J k M j A y N S 0 w M y 0 x M F Q w N D o x N z o 0 O S 4 x O D M 5 N z M w W i I g L z 4 8 R W 5 0 c n k g V H l w Z T 0 i R m l s b E V y c m 9 y Q 2 9 k Z S I g V m F s d W U 9 I n N V b m t u b 3 d u I i A v P j x F b n R y e S B U e X B l P S J G a W x s Q 2 9 s d W 1 u V H l w Z X M i I F Z h b H V l P S J z Q U F B Q U F B P T 0 i I C 8 + P E V u d H J 5 I F R 5 c G U 9 I k Z p b G x D b 3 V u d C I g V m F s d W U 9 I m w y N y I g L z 4 8 R W 5 0 c n k g V H l w Z T 0 i R m l s b E N v b H V t b k 5 h b W V z I i B W Y W x 1 Z T 0 i c 1 s m c X V v d D t T d W I t c 2 V j d G 9 y J n F 1 b 3 Q 7 L C Z x d W 9 0 O 1 l l Y X I m c X V v d D s s J n F 1 b 3 Q 7 T W V k a W F u J n F 1 b 3 Q 7 L C Z x d W 9 0 O 0 1 l Y X N 1 c m U m c X V v d D t d I i A v P j x F b n R y e S B U e X B l P S J B Z G R l Z F R v R G F 0 Y U 1 v Z G V s I i B W Y W x 1 Z T 0 i b D A 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B y b 3 B l c n R 5 X 3 R 5 c G V f b W V k a W F u L 0 F 1 d G 9 S Z W 1 v d m V k Q 2 9 s d W 1 u c z E u e 1 N 1 Y i 1 z Z W N 0 b 3 I s M H 0 m c X V v d D s s J n F 1 b 3 Q 7 U 2 V j d G l v b j E v U H J v c G V y d H l f d H l w Z V 9 t Z W R p Y W 4 v Q X V 0 b 1 J l b W 9 2 Z W R D b 2 x 1 b W 5 z M S 5 7 W W V h c i w x f S Z x d W 9 0 O y w m c X V v d D t T Z W N 0 a W 9 u M S 9 Q c m 9 w Z X J 0 e V 9 0 e X B l X 2 1 l Z G l h b i 9 B d X R v U m V t b 3 Z l Z E N v b H V t b n M x L n t N Z W R p Y W 4 s M n 0 m c X V v d D s s J n F 1 b 3 Q 7 U 2 V j d G l v b j E v U H J v c G V y d H l f d H l w Z V 9 t Z W R p Y W 4 v Q X V 0 b 1 J l b W 9 2 Z W R D b 2 x 1 b W 5 z M S 5 7 T W V h c 3 V y Z S w z f S Z x d W 9 0 O 1 0 s J n F 1 b 3 Q 7 Q 2 9 s d W 1 u Q 2 9 1 b n Q m c X V v d D s 6 N C w m c X V v d D t L Z X l D b 2 x 1 b W 5 O Y W 1 l c y Z x d W 9 0 O z p b X S w m c X V v d D t D b 2 x 1 b W 5 J Z G V u d G l 0 a W V z J n F 1 b 3 Q 7 O l s m c X V v d D t T Z W N 0 a W 9 u M S 9 Q c m 9 w Z X J 0 e V 9 0 e X B l X 2 1 l Z G l h b i 9 B d X R v U m V t b 3 Z l Z E N v b H V t b n M x L n t T d W I t c 2 V j d G 9 y L D B 9 J n F 1 b 3 Q 7 L C Z x d W 9 0 O 1 N l Y 3 R p b 2 4 x L 1 B y b 3 B l c n R 5 X 3 R 5 c G V f b W V k a W F u L 0 F 1 d G 9 S Z W 1 v d m V k Q 2 9 s d W 1 u c z E u e 1 l l Y X I s M X 0 m c X V v d D s s J n F 1 b 3 Q 7 U 2 V j d G l v b j E v U H J v c G V y d H l f d H l w Z V 9 t Z W R p Y W 4 v Q X V 0 b 1 J l b W 9 2 Z W R D b 2 x 1 b W 5 z M S 5 7 T W V k a W F u L D J 9 J n F 1 b 3 Q 7 L C Z x d W 9 0 O 1 N l Y 3 R p b 2 4 x L 1 B y b 3 B l c n R 5 X 3 R 5 c G V f b W V k a W F u L 0 F 1 d G 9 S Z W 1 v d m V k Q 2 9 s d W 1 u c z E u e 0 1 l Y X N 1 c m U s M 3 0 m c X V v d D t d L C Z x d W 9 0 O 1 J l b G F 0 a W 9 u c 2 h p c E l u Z m 8 m c X V v d D s 6 W 1 1 9 I i A v P j w v U 3 R h Y m x l R W 5 0 c m l l c z 4 8 L 0 l 0 Z W 0 + P E l 0 Z W 0 + P E l 0 Z W 1 M b 2 N h d G l v b j 4 8 S X R l b V R 5 c G U + R m 9 y b X V s Y T w v S X R l b V R 5 c G U + P E l 0 Z W 1 Q Y X R o P l N l Y 3 R p b 2 4 x L 1 B y b 3 B l c n R 5 X 3 R 5 c G V f b W V k a W F u L 2 x v Y z w v S X R l b V B h d G g + P C 9 J d G V t T G 9 j Y X R p b 2 4 + P F N 0 Y W J s Z U V u d H J p Z X M g L z 4 8 L 0 l 0 Z W 0 + P E l 0 Z W 0 + P E l 0 Z W 1 M b 2 N h d G l v b j 4 8 S X R l b V R 5 c G U + R m 9 y b X V s Y T w v S X R l b V R 5 c G U + P E l 0 Z W 1 Q Y X R o P l N l Y 3 R p b 2 4 x L 1 B y b 3 B l c n R 5 X 3 R 5 c G V f b W V k a W F u L 1 N v d X J j Z T w v S X R l b V B h d G g + P C 9 J d G V t T G 9 j Y X R p b 2 4 + P F N 0 Y W J s Z U V u d H J p Z X M g L z 4 8 L 0 l 0 Z W 0 + P E l 0 Z W 0 + P E l 0 Z W 1 M b 2 N h d G l v b j 4 8 S X R l b V R 5 c G U + R m 9 y b X V s Y T w v S X R l b V R 5 c G U + P E l 0 Z W 1 Q Y X R o P l N l Y 3 R p b 2 4 x L 1 B y b 3 B l c n R 5 X 3 R 5 c G V f b W V k a W F u L 1 N v d X J j Z T E 8 L 0 l 0 Z W 1 Q Y X R o P j w v S X R l b U x v Y 2 F 0 a W 9 u P j x T d G F i b G V F b n R y a W V z I C 8 + P C 9 J d G V t P j x J d G V t P j x J d G V t T G 9 j Y X R p b 2 4 + P E l 0 Z W 1 U e X B l P k Z v c m 1 1 b G E 8 L 0 l 0 Z W 1 U e X B l P j x J d G V t U G F 0 a D 5 T Z W N 0 a W 9 u M S 9 Q c m 9 w Z X J 0 e V 9 0 e X B l X 2 1 l Z G l h b i 9 Q c m 9 t b 3 R l Z C U y M E h l Y W R l c n M 8 L 0 l 0 Z W 1 Q Y X R o P j w v S X R l b U x v Y 2 F 0 a W 9 u P j x T d G F i b G V F b n R y a W V z I C 8 + P C 9 J d G V t P j x J d G V t P j x J d G V t T G 9 j Y X R p b 2 4 + P E l 0 Z W 1 U e X B l P k Z v c m 1 1 b G E 8 L 0 l 0 Z W 1 U e X B l P j x J d G V t U G F 0 a D 5 T Z W N 0 a W 9 u M S 9 Q c m 9 w Z X J 0 e V 9 0 e X B l X 2 1 l Z G l h b i 9 T b 3 V y Y 2 U y P C 9 J d G V t U G F 0 a D 4 8 L 0 l 0 Z W 1 M b 2 N h d G l v b j 4 8 U 3 R h Y m x l R W 5 0 c m l l c y A v P j w v S X R l b T 4 8 S X R l b T 4 8 S X R l b U x v Y 2 F 0 a W 9 u P j x J d G V t V H l w Z T 5 G b 3 J t d W x h P C 9 J d G V t V H l w Z T 4 8 S X R l b V B h d G g + U 2 V j d G l v b j E v U H J v c G V y d H l f d H l w Z V 9 t Z W R p Y W 4 v U H J v b W 9 0 Z W Q l M j B I Z W F k Z X J z M T w v S X R l b V B h d G g + P C 9 J d G V t T G 9 j Y X R p b 2 4 + P F N 0 Y W J s Z U V u d H J p Z X M g L z 4 8 L 0 l 0 Z W 0 + P E l 0 Z W 0 + P E l 0 Z W 1 M b 2 N h d G l v b j 4 8 S X R l b V R 5 c G U + R m 9 y b X V s Y T w v S X R l b V R 5 c G U + P E l 0 Z W 1 Q Y X R o P l N l Y 3 R p b 2 4 x L 1 B y b 3 B l c n R 5 X 3 R 5 c G V f b W V k a W F u L 1 B p d m 9 0 Z W Q l M j B D b 2 x 1 b W 4 x P C 9 J d G V t U G F 0 a D 4 8 L 0 l 0 Z W 1 M b 2 N h d G l v b j 4 8 U 3 R h Y m x l R W 5 0 c m l l c y A v P j w v S X R l b T 4 8 S X R l b T 4 8 S X R l b U x v Y 2 F 0 a W 9 u P j x J d G V t V H l w Z T 5 G b 3 J t d W x h P C 9 J d G V t V H l w Z T 4 8 S X R l b V B h d G g + U 2 V j d G l v b j E v U H J v c G V y d H l f d H l w Z V 9 t Z W R p Y W 4 v U 2 9 1 c m N l M z w v S X R l b V B h d G g + P C 9 J d G V t T G 9 j Y X R p b 2 4 + P F N 0 Y W J s Z U V u d H J p Z X M g L z 4 8 L 0 l 0 Z W 0 + P E l 0 Z W 0 + P E l 0 Z W 1 M b 2 N h d G l v b j 4 8 S X R l b V R 5 c G U + R m 9 y b X V s Y T w v S X R l b V R 5 c G U + P E l 0 Z W 1 Q Y X R o P l N l Y 3 R p b 2 4 x L 1 B y b 3 B l c n R 5 X 3 R 5 c G V f b W V k a W F u L 1 B y b 2 1 v d G V k J T I w S G V h Z G V y c z I 8 L 0 l 0 Z W 1 Q Y X R o P j w v S X R l b U x v Y 2 F 0 a W 9 u P j x T d G F i b G V F b n R y a W V z I C 8 + P C 9 J d G V t P j x J d G V t P j x J d G V t T G 9 j Y X R p b 2 4 + P E l 0 Z W 1 U e X B l P k Z v c m 1 1 b G E 8 L 0 l 0 Z W 1 U e X B l P j x J d G V t U G F 0 a D 5 T Z W N 0 a W 9 u M S 9 Q c m 9 w Z X J 0 e V 9 0 e X B l X 2 1 l Z G l h b i 9 Q a X Z v d G V k J T I w Q 2 9 s d W 1 u M j w v S X R l b V B h d G g + P C 9 J d G V t T G 9 j Y X R p b 2 4 + P F N 0 Y W J s Z U V u d H J p Z X M g L z 4 8 L 0 l 0 Z W 0 + P E l 0 Z W 0 + P E l 0 Z W 1 M b 2 N h d G l v b j 4 8 S X R l b V R 5 c G U + R m 9 y b X V s Y T w v S X R l b V R 5 c G U + P E l 0 Z W 1 Q Y X R o P l N l Y 3 R p b 2 4 x L 1 B y b 3 B l c n R 5 X 3 R 5 c G V f b W V k a W F u L 0 F w c G V u Z G V k J T I w U X V l c n k 8 L 0 l 0 Z W 1 Q Y X R o P j w v S X R l b U x v Y 2 F 0 a W 9 u P j x T d G F i b G V F b n R y a W V z I C 8 + P C 9 J d G V t P j x J d G V t P j x J d G V t T G 9 j Y X R p b 2 4 + P E l 0 Z W 1 U e X B l P k Z v c m 1 1 b G E 8 L 0 l 0 Z W 1 U e X B l P j x J d G V t U G F 0 a D 5 T Z W N 0 a W 9 u M S 9 Q c m 9 w Z X J 0 e V 9 0 e X B l X 2 1 l Z G l h b i 9 S Z X B s Y W N l Z C U y M F Z h b H V l P C 9 J d G V t U G F 0 a D 4 8 L 0 l 0 Z W 1 M b 2 N h d G l v b j 4 8 U 3 R h Y m x l R W 5 0 c m l l c y A v P j w v S X R l b T 4 8 S X R l b T 4 8 S X R l b U x v Y 2 F 0 a W 9 u P j x J d G V t V H l w Z T 5 G b 3 J t d W x h P C 9 J d G V t V H l w Z T 4 8 S X R l b V B h d G g + U 2 V j d G l v b j E v U H J v c G V y d H l f d H l w Z V 9 t Z W R p Y W 4 v T W V y Z 2 V k J T I w U X V l c m l l c z w v S X R l b V B h d G g + P C 9 J d G V t T G 9 j Y X R p b 2 4 + P F N 0 Y W J s Z U V u d H J p Z X M g L z 4 8 L 0 l 0 Z W 0 + P E l 0 Z W 0 + P E l 0 Z W 1 M b 2 N h d G l v b j 4 8 S X R l b V R 5 c G U + R m 9 y b X V s Y T w v S X R l b V R 5 c G U + P E l 0 Z W 1 Q Y X R o P l N l Y 3 R p b 2 4 x L 1 B y b 3 B l c n R 5 X 3 R 5 c G V f b W V k a W F u L 0 V 4 c G F u Z G V k J T I w Q X R 0 c m l i d X R l c z w v S X R l b V B h d G g + P C 9 J d G V t T G 9 j Y X R p b 2 4 + P F N 0 Y W J s Z U V u d H J p Z X M g L z 4 8 L 0 l 0 Z W 0 + P E l 0 Z W 0 + P E l 0 Z W 1 M b 2 N h d G l v b j 4 8 S X R l b V R 5 c G U + R m 9 y b X V s Y T w v S X R l b V R 5 c G U + P E l 0 Z W 1 Q Y X R o P l N l Y 3 R p b 2 4 x L 1 B y b 3 B l c n R 5 X 3 R 5 c G V f b W V k a W F u L 0 F k Z G V k J T I w Q 2 9 u Z G l 0 a W 9 u Y W w l M j B D b 2 x 1 b W 4 8 L 0 l 0 Z W 1 Q Y X R o P j w v S X R l b U x v Y 2 F 0 a W 9 u P j x T d G F i b G V F b n R y a W V z I C 8 + P C 9 J d G V t P j x J d G V t P j x J d G V t T G 9 j Y X R p b 2 4 + P E l 0 Z W 1 U e X B l P k Z v c m 1 1 b G E 8 L 0 l 0 Z W 1 U e X B l P j x J d G V t U G F 0 a D 5 T Z W N 0 a W 9 u M S 9 Q c m 9 w Z X J 0 e V 9 0 e X B l X 2 1 l Z G l h b i 9 B Z G R l Z C U y M E N v b m R p d G l v b m F s J T I w Q 2 9 s d W 1 u M T w v S X R l b V B h d G g + P C 9 J d G V t T G 9 j Y X R p b 2 4 + P F N 0 Y W J s Z U V u d H J p Z X M g L z 4 8 L 0 l 0 Z W 0 + P E l 0 Z W 0 + P E l 0 Z W 1 M b 2 N h d G l v b j 4 8 S X R l b V R 5 c G U + R m 9 y b X V s Y T w v S X R l b V R 5 c G U + P E l 0 Z W 1 Q Y X R o P l N l Y 3 R p b 2 4 x L 1 B y b 3 B l c n R 5 X 3 R 5 c G V f b W V k a W F u L 0 F k Z G V k J T I w Q 2 9 u Z G l 0 a W 9 u Y W w l M j B D b 2 x 1 b W 4 y P C 9 J d G V t U G F 0 a D 4 8 L 0 l 0 Z W 1 M b 2 N h d G l v b j 4 8 U 3 R h Y m x l R W 5 0 c m l l c y A v P j w v S X R l b T 4 8 S X R l b T 4 8 S X R l b U x v Y 2 F 0 a W 9 u P j x J d G V t V H l w Z T 5 G b 3 J t d W x h P C 9 J d G V t V H l w Z T 4 8 S X R l b V B h d G g + U 2 V j d G l v b j E v U H J v c G V y d H l f d H l w Z V 9 t Z W R p Y W 4 v Q W R k Z W Q l M j B D b 2 5 k a X R p b 2 5 h b C U y M E N v b H V t b j M 8 L 0 l 0 Z W 1 Q Y X R o P j w v S X R l b U x v Y 2 F 0 a W 9 u P j x T d G F i b G V F b n R y a W V z I C 8 + P C 9 J d G V t P j x J d G V t P j x J d G V t T G 9 j Y X R p b 2 4 + P E l 0 Z W 1 U e X B l P k Z v c m 1 1 b G E 8 L 0 l 0 Z W 1 U e X B l P j x J d G V t U G F 0 a D 5 T Z W N 0 a W 9 u M S 9 Q c m 9 w Z X J 0 e V 9 0 e X B l X 2 1 l Z G l h b i 9 S Z W 1 v d m V k J T I w T 3 R o Z X I l M j B D b 2 x 1 b W 5 z P C 9 J d G V t U G F 0 a D 4 8 L 0 l 0 Z W 1 M b 2 N h d G l v b j 4 8 U 3 R h Y m x l R W 5 0 c m l l c y A v P j w v S X R l b T 4 8 S X R l b T 4 8 S X R l b U x v Y 2 F 0 a W 9 u P j x J d G V t V H l w Z T 5 G b 3 J t d W x h P C 9 J d G V t V H l w Z T 4 8 S X R l b V B h d G g + U 2 V j d G l v b j E v U H J v c G V y d H l f d H l w Z V 9 t Z W R p Y W 4 v U m V t b 3 Z l Z C U y M E V y c m 9 y c z w v S X R l b V B h d G g + P C 9 J d G V t T G 9 j Y X R p b 2 4 + P F N 0 Y W J s Z U V u d H J p Z X M g L z 4 8 L 0 l 0 Z W 0 + P E l 0 Z W 0 + P E l 0 Z W 1 M b 2 N h d G l v b j 4 8 S X R l b V R 5 c G U + R m 9 y b X V s Y T w v S X R l b V R 5 c G U + P E l 0 Z W 1 Q Y X R o P l N l Y 3 R p b 2 4 x L 1 B y b 3 B l c n R 5 X 3 R 5 c G V f b W V k a W F u L 0 d y b 3 V w Z W Q l M j B S b 3 d z P C 9 J d G V t U G F 0 a D 4 8 L 0 l 0 Z W 1 M b 2 N h d G l v b j 4 8 U 3 R h Y m x l R W 5 0 c m l l c y A v P j w v S X R l b T 4 8 S X R l b T 4 8 S X R l b U x v Y 2 F 0 a W 9 u P j x J d G V t V H l w Z T 5 G b 3 J t d W x h P C 9 J d G V t V H l w Z T 4 8 S X R l b V B h d G g + U 2 V j d G l v b j E v U H J v c G V y d H l f d H l w Z V 9 t Z W R p Y W 4 v Q 2 h h b m d l Z C U y M F R 5 c G U 8 L 0 l 0 Z W 1 Q Y X R o P j w v S X R l b U x v Y 2 F 0 a W 9 u P j x T d G F i b G V F b n R y a W V z I C 8 + P C 9 J d G V t P j x J d G V t P j x J d G V t T G 9 j Y X R p b 2 4 + P E l 0 Z W 1 U e X B l P k Z v c m 1 1 b G E 8 L 0 l 0 Z W 1 U e X B l P j x J d G V t U G F 0 a D 5 T Z W N 0 a W 9 u M S 9 Q c m 9 w Z X J 0 e V 9 0 e X B l X 2 1 l Z G l h b i 9 S Z X B s Y W N l Z C U y M F Z h b H V l N D w v S X R l b V B h d G g + P C 9 J d G V t T G 9 j Y X R p b 2 4 + P F N 0 Y W J s Z U V u d H J p Z X M g L z 4 8 L 0 l 0 Z W 0 + P E l 0 Z W 0 + P E l 0 Z W 1 M b 2 N h d G l v b j 4 8 S X R l b V R 5 c G U + R m 9 y b X V s Y T w v S X R l b V R 5 c G U + P E l 0 Z W 1 Q Y X R o P l N l Y 3 R p b 2 4 x L 1 B y b 3 B l c n R 5 X 3 R 5 c G V f b W V k a W F u L 1 J l c G x h Y 2 V k J T I w V m F s d W U 1 P C 9 J d G V t U G F 0 a D 4 8 L 0 l 0 Z W 1 M b 2 N h d G l v b j 4 8 U 3 R h Y m x l R W 5 0 c m l l c y A v P j w v S X R l b T 4 8 S X R l b T 4 8 S X R l b U x v Y 2 F 0 a W 9 u P j x J d G V t V H l w Z T 5 G b 3 J t d W x h P C 9 J d G V t V H l w Z T 4 8 S X R l b V B h d G g + U 2 V j d G l v b j E v U H J v c G V y d H l f d H l w Z V 9 t Z W R p Y W 4 v U m V u Y W 1 l Z C U y M E N v b H V t b n M 8 L 0 l 0 Z W 1 Q Y X R o P j w v S X R l b U x v Y 2 F 0 a W 9 u P j x T d G F i b G V F b n R y a W V z I C 8 + P C 9 J d G V t P j x J d G V t P j x J d G V t T G 9 j Y X R p b 2 4 + P E l 0 Z W 1 U e X B l P k Z v c m 1 1 b G E 8 L 0 l 0 Z W 1 U e X B l P j x J d G V t U G F 0 a D 5 T Z W N 0 a W 9 u M S 9 Q c m 9 w Z X J 0 e V 9 0 e X B l X 2 1 l Z G l h b i 9 H c m 9 1 c G V k J T I w U m 9 3 c z I 8 L 0 l 0 Z W 1 Q Y X R o P j w v S X R l b U x v Y 2 F 0 a W 9 u P j x T d G F i b G V F b n R y a W V z I C 8 + P C 9 J d G V t P j x J d G V t P j x J d G V t T G 9 j Y X R p b 2 4 + P E l 0 Z W 1 U e X B l P k Z v c m 1 1 b G E 8 L 0 l 0 Z W 1 U e X B l P j x J d G V t U G F 0 a D 5 T Z W N 0 a W 9 u M S 9 Q c m 9 w Z X J 0 e V 9 0 e X B l X 2 1 l Z G l h b i 9 G a W x 0 Z X J l Z C U y M F J v d 3 M 0 P C 9 J d G V t U G F 0 a D 4 8 L 0 l 0 Z W 1 M b 2 N h d G l v b j 4 8 U 3 R h Y m x l R W 5 0 c m l l c y A v P j w v S X R l b T 4 8 S X R l b T 4 8 S X R l b U x v Y 2 F 0 a W 9 u P j x J d G V t V H l w Z T 5 G b 3 J t d W x h P C 9 J d G V t V H l w Z T 4 8 S X R l b V B h d G g + U 2 V j d G l v b j E v U H J v c G V y d H l f d H l w Z V 9 t Z W R p Y W 4 v Q 2 h h b m d l Z C U y M F R 5 c G U x P C 9 J d G V t U G F 0 a D 4 8 L 0 l 0 Z W 1 M b 2 N h d G l v b j 4 8 U 3 R h Y m x l R W 5 0 c m l l c y A v P j w v S X R l b T 4 8 S X R l b T 4 8 S X R l b U x v Y 2 F 0 a W 9 u P j x J d G V t V H l w Z T 5 G b 3 J t d W x h P C 9 J d G V t V H l w Z T 4 8 S X R l b V B h d G g + U 2 V j d G l v b j E v U H J v c G V y d H l f d H l w Z V 9 t Z W R p Y W 4 v U m V w b G F j Z W Q l M j B W Y W x 1 Z T Y 8 L 0 l 0 Z W 1 Q Y X R o P j w v S X R l b U x v Y 2 F 0 a W 9 u P j x T d G F i b G V F b n R y a W V z I C 8 + P C 9 J d G V t P j x J d G V t P j x J d G V t T G 9 j Y X R p b 2 4 + P E l 0 Z W 1 U e X B l P k Z v c m 1 1 b G E 8 L 0 l 0 Z W 1 U e X B l P j x J d G V t U G F 0 a D 5 T Z W N 0 a W 9 u M S 9 Q c m 9 w Z X J 0 e V 9 0 e X B l X 2 1 l Z G l h b i 9 S Z X B s Y W N l Z C U y M F Z h b H V l N z w v S X R l b V B h d G g + P C 9 J d G V t T G 9 j Y X R p b 2 4 + P F N 0 Y W J s Z U V u d H J p Z X M g L z 4 8 L 0 l 0 Z W 0 + P E l 0 Z W 0 + P E l 0 Z W 1 M b 2 N h d G l v b j 4 8 S X R l b V R 5 c G U + R m 9 y b X V s Y T w v S X R l b V R 5 c G U + P E l 0 Z W 1 Q Y X R o P l N l Y 3 R p b 2 4 x L 1 B y b 3 B l c n R 5 X 3 R 5 c G V f b W V k a W F u L 1 J l b m F t Z W Q l M j B D b 2 x 1 b W 5 z M T w v S X R l b V B h d G g + P C 9 J d G V t T G 9 j Y X R p b 2 4 + P F N 0 Y W J s Z U V u d H J p Z X M g L z 4 8 L 0 l 0 Z W 0 + P E l 0 Z W 0 + P E l 0 Z W 1 M b 2 N h d G l v b j 4 8 S X R l b V R 5 c G U + R m 9 y b X V s Y T w v S X R l b V R 5 c G U + P E l 0 Z W 1 Q Y X R o P l N l Y 3 R p b 2 4 x L 1 B y b 3 B l c n R 5 X 3 R 5 c G V f b W V k a W F u L 0 d y b 3 V w Z W Q l M j B S b 3 d z M z w v S X R l b V B h d G g + P C 9 J d G V t T G 9 j Y X R p b 2 4 + P F N 0 Y W J s Z U V u d H J p Z X M g L z 4 8 L 0 l 0 Z W 0 + P E l 0 Z W 0 + P E l 0 Z W 1 M b 2 N h d G l v b j 4 8 S X R l b V R 5 c G U + R m 9 y b X V s Y T w v S X R l b V R 5 c G U + P E l 0 Z W 1 Q Y X R o P l N l Y 3 R p b 2 4 x L 1 B y b 3 B l c n R 5 X 3 R 5 c G V f b W V k a W F u L 0 N o Y W 5 n Z W Q l M j B U e X B l M j w v S X R l b V B h d G g + P C 9 J d G V t T G 9 j Y X R p b 2 4 + P F N 0 Y W J s Z U V u d H J p Z X M g L z 4 8 L 0 l 0 Z W 0 + P E l 0 Z W 0 + P E l 0 Z W 1 M b 2 N h d G l v b j 4 8 S X R l b V R 5 c G U + R m 9 y b X V s Y T w v S X R l b V R 5 c G U + P E l 0 Z W 1 Q Y X R o P l N l Y 3 R p b 2 4 x L 1 B y b 3 B l c n R 5 X 3 R 5 c G V f b W V k a W F u L 1 J l c G x h Y 2 V k J T I w V m F s d W U 4 P C 9 J d G V t U G F 0 a D 4 8 L 0 l 0 Z W 1 M b 2 N h d G l v b j 4 8 U 3 R h Y m x l R W 5 0 c m l l c y A v P j w v S X R l b T 4 8 S X R l b T 4 8 S X R l b U x v Y 2 F 0 a W 9 u P j x J d G V t V H l w Z T 5 G b 3 J t d W x h P C 9 J d G V t V H l w Z T 4 8 S X R l b V B h d G g + U 2 V j d G l v b j E v U H J v c G V y d H l f d H l w Z V 9 t Z W R p Y W 4 v U m V w b G F j Z W Q l M j B W Y W x 1 Z T k 8 L 0 l 0 Z W 1 Q Y X R o P j w v S X R l b U x v Y 2 F 0 a W 9 u P j x T d G F i b G V F b n R y a W V z I C 8 + P C 9 J d G V t P j x J d G V t P j x J d G V t T G 9 j Y X R p b 2 4 + P E l 0 Z W 1 U e X B l P k Z v c m 1 1 b G E 8 L 0 l 0 Z W 1 U e X B l P j x J d G V t U G F 0 a D 5 T Z W N 0 a W 9 u M S 9 Q c m 9 w Z X J 0 e V 9 0 e X B l X 2 1 l Z G l h b i 9 S Z W 5 h b W V k J T I w Q 2 9 s d W 1 u c z I 8 L 0 l 0 Z W 1 Q Y X R o P j w v S X R l b U x v Y 2 F 0 a W 9 u P j x T d G F i b G V F b n R y a W V z I C 8 + P C 9 J d G V t P j x J d G V t P j x J d G V t T G 9 j Y X R p b 2 4 + P E l 0 Z W 1 U e X B l P k Z v c m 1 1 b G E 8 L 0 l 0 Z W 1 U e X B l P j x J d G V t U G F 0 a D 5 T Z W N 0 a W 9 u M S 9 Q c m 9 w Z X J 0 e V 9 0 e X B l X 2 1 l Z G l h b i 9 S Z W 1 v d m V k J T I w R X J y b 3 J z M j w v S X R l b V B h d G g + P C 9 J d G V t T G 9 j Y X R p b 2 4 + P F N 0 Y W J s Z U V u d H J p Z X M g L z 4 8 L 0 l 0 Z W 0 + P E l 0 Z W 0 + P E l 0 Z W 1 M b 2 N h d G l v b j 4 8 S X R l b V R 5 c G U + R m 9 y b X V s Y T w v S X R l b V R 5 c G U + P E l 0 Z W 1 Q Y X R o P l N l Y 3 R p b 2 4 x L 1 B y b 3 B l c n R 5 X 3 R 5 c G V f b W V k a W F u L 0 Z p b H R l c m V k J T I w U m 9 3 c z E 8 L 0 l 0 Z W 1 Q Y X R o P j w v S X R l b U x v Y 2 F 0 a W 9 u P j x T d G F i b G V F b n R y a W V z I C 8 + P C 9 J d G V t P j x J d G V t P j x J d G V t T G 9 j Y X R p b 2 4 + P E l 0 Z W 1 U e X B l P k Z v c m 1 1 b G E 8 L 0 l 0 Z W 1 U e X B l P j x J d G V t U G F 0 a D 5 T Z W N 0 a W 9 u M S 9 Q c m 9 w Z X J 0 e V 9 0 e X B l X 2 1 l Z G l h b i 9 D a G F u Z 2 V k J T I w V H l w Z T Q 8 L 0 l 0 Z W 1 Q Y X R o P j w v S X R l b U x v Y 2 F 0 a W 9 u P j x T d G F i b G V F b n R y a W V z I C 8 + P C 9 J d G V t P j x J d G V t P j x J d G V t T G 9 j Y X R p b 2 4 + P E l 0 Z W 1 U e X B l P k Z v c m 1 1 b G E 8 L 0 l 0 Z W 1 U e X B l P j x J d G V t U G F 0 a D 5 T Z W N 0 a W 9 u M S 9 Q c m 9 w Z X J 0 e V 9 0 e X B l X 2 1 l Z G l h b i 9 S Z W 1 v d m V k J T I w R X J y b 3 J z M T w v S X R l b V B h d G g + P C 9 J d G V t T G 9 j Y X R p b 2 4 + P F N 0 Y W J s Z U V u d H J p Z X M g L z 4 8 L 0 l 0 Z W 0 + P E l 0 Z W 0 + P E l 0 Z W 1 M b 2 N h d G l v b j 4 8 S X R l b V R 5 c G U + R m 9 y b X V s Y T w v S X R l b V R 5 c G U + P E l 0 Z W 1 Q Y X R o P l N l Y 3 R p b 2 4 x L 1 B y b 3 B l c n R 5 X 3 R 5 c G V f b W V k a W F u L 0 d y b 3 V w Z W Q l M j B S b 3 d z N D w v S X R l b V B h d G g + P C 9 J d G V t T G 9 j Y X R p b 2 4 + P F N 0 Y W J s Z U V u d H J p Z X M g L z 4 8 L 0 l 0 Z W 0 + P E l 0 Z W 0 + P E l 0 Z W 1 M b 2 N h d G l v b j 4 8 S X R l b V R 5 c G U + R m 9 y b X V s Y T w v S X R l b V R 5 c G U + P E l 0 Z W 1 Q Y X R o P l N l Y 3 R p b 2 4 x L 1 B y b 3 B l c n R 5 X 3 R 5 c G V f b W V k a W F u L 1 J l b m F t Z W Q l M j B D b 2 x 1 b W 5 z M z w v S X R l b V B h d G g + P C 9 J d G V t T G 9 j Y X R p b 2 4 + P F N 0 Y W J s Z U V u d H J p Z X M g L z 4 8 L 0 l 0 Z W 0 + P E l 0 Z W 0 + P E l 0 Z W 1 M b 2 N h d G l v b j 4 8 S X R l b V R 5 c G U + R m 9 y b X V s Y T w v S X R l b V R 5 c G U + P E l 0 Z W 1 Q Y X R o P l N l Y 3 R p b 2 4 x L 1 B y b 3 B l c n R 5 X 3 R 5 c G V f b W V k a W F u L 0 F w c G V u Z G V k J T I w U X V l c n k x P C 9 J d G V t U G F 0 a D 4 8 L 0 l 0 Z W 1 M b 2 N h d G l v b j 4 8 U 3 R h Y m x l R W 5 0 c m l l c y A v P j w v S X R l b T 4 8 S X R l b T 4 8 S X R l b U x v Y 2 F 0 a W 9 u P j x J d G V t V H l w Z T 5 G b 3 J t d W x h P C 9 J d G V t V H l w Z T 4 8 S X R l b V B h d G g + U 2 V j d G l v b j E v U H J v c G V y d H l f d H l w Z V 9 t Z W R p Y W 4 v Q 2 h h b m d l Z C U y M F R 5 c G U z P C 9 J d G V t U G F 0 a D 4 8 L 0 l 0 Z W 1 M b 2 N h d G l v b j 4 8 U 3 R h Y m x l R W 5 0 c m l l c y A v P j w v S X R l b T 4 8 S X R l b T 4 8 S X R l b U x v Y 2 F 0 a W 9 u P j x J d G V t V H l w Z T 5 G b 3 J t d W x h P C 9 J d G V t V H l w Z T 4 8 S X R l b V B h d G g + U 2 V j d G l v b j E v V G F i b G V f M T F f T m V 3 X 1 N 1 c H B s e V 9 S Z W d p b 2 4 8 L 0 l 0 Z W 1 Q Y X R o P j w v S X R l b U x v Y 2 F 0 a W 9 u P j x T d G F i b G V F b n R y a W V z P j x F b n R y e S B U e X B l P S J J c 1 B y a X Z h d G U i I F Z h b H V l P S J s M C I g L z 4 8 R W 5 0 c n k g V H l w Z T 0 i U X V l c n l J R C I g V m F s d W U 9 I n N l Y 2 Q 2 Y 2 M 0 O C 0 x N z I x L T Q z N z I t O T c 5 N y 0 x M 2 E 3 M D J h O D Q 0 M m Q i I C 8 + P E V u d H J 5 I F R 5 c G U 9 I k Z p b G x F b m F i b G V k I i B W Y W x 1 Z T 0 i b D 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Q 2 9 s d W 1 u T m F t Z X M i I F Z h b H V l P S J z W y Z x d W 9 0 O 1 J l Z 2 l v b i Z x d W 9 0 O y w m c X V v d D t O Z X c g c 3 V w c G x 5 I H N v Y 2 l h b C A o J S k m c X V v d D s s J n F 1 b 3 Q 7 T m V 3 I H N 1 c H B s e S B z b 2 N p Y W w g K H V u a X R z K S Z x d W 9 0 O y w m c X V v d D t O Z X c g c 3 V w c G x 5 I G 5 v b i 1 z b 2 N p Y W w g K C U p J n F 1 b 3 Q 7 L C Z x d W 9 0 O 0 5 l d y B z d X B w b H k g b m 9 u L X N v Y 2 l h b C A o d W 5 p d H M p J n F 1 b 3 Q 7 X S I g L z 4 8 R W 5 0 c n k g V H l w Z T 0 i R m l s b G V k Q 2 9 t c G x l d G V S Z X N 1 b H R U b 1 d v c m t z a G V l d C I g V m F s d W U 9 I m w x I i A v P j x F b n R y e S B U e X B l P S J G a W x s V G F y Z 2 V 0 I i B W Y W x 1 Z T 0 i c 1 R h Y m x l X z E x X 0 5 l d 1 9 T d X B w b H l f U m V n a W 9 u I i A v P j x F b n R y e S B U e X B l P S J G a W x s T G F z d F V w Z G F 0 Z W Q i I F Z h b H V l P S J k M j A y N S 0 w M i 0 x M F Q x N z o x N j o z O C 4 y M T E 3 M T k 4 W i I g L z 4 8 R W 5 0 c n k g V H l w Z T 0 i R m l s b E N v b H V t b l R 5 c G V z I i B W Y W x 1 Z T 0 i c 0 F B Q U F B Q U E 9 I i A v P j x F b n R y e S B U e X B l P S J G a W x s V G 9 E Y X R h T W 9 k Z W x F b m F i b G V k I i B W Y W x 1 Z T 0 i b D A i I C 8 + P E V u d H J 5 I F R 5 c G U 9 I k Z p b G x P Y m p l Y 3 R U e X B l I i B W Y W x 1 Z T 0 i c 1 R h Y m x l I i A v P j x F b n R y e S B U e X B l P S J G a W x s R X J y b 3 J D b 3 V u d C I g V m F s d W U 9 I m w w I i A v P j x F b n R y e S B U e X B l P S J G a W x s R X J y b 3 J D b 2 R l I i B W Y W x 1 Z T 0 i c 1 V u a 2 5 v d 2 4 i I C 8 + P E V u d H J 5 I F R 5 c G U 9 I k Z p b G x T d G F 0 d X M i I F Z h b H V l P S J z Q 2 9 t c G x l d G U i I C 8 + P E V u d H J 5 I F R 5 c G U 9 I k Z p b G x D b 3 V u d C I g V m F s d W U 9 I m w x M S I g L z 4 8 R W 5 0 c n k g V H l w Z T 0 i U m V s Y X R p b 2 5 z a G l w S W 5 m b 0 N v b n R h a W 5 l c i I g V m F s d W U 9 I n N 7 J n F 1 b 3 Q 7 Y 2 9 s d W 1 u Q 2 9 1 b n Q m c X V v d D s 6 N S w m c X V v d D t r Z X l D b 2 x 1 b W 5 O Y W 1 l c y Z x d W 9 0 O z p b X S w m c X V v d D t x d W V y e V J l b G F 0 a W 9 u c 2 h p c H M m c X V v d D s 6 W 1 0 s J n F 1 b 3 Q 7 Y 2 9 s d W 1 u S W R l b n R p d G l l c y Z x d W 9 0 O z p b J n F 1 b 3 Q 7 U 2 V j d G l v b j E v V G F i b G V f M T F f T m V 3 X 1 N 1 c H B s e V 9 S Z W d p b 2 4 v Q X V 0 b 1 J l b W 9 2 Z W R D b 2 x 1 b W 5 z M S 5 7 U m V n a W 9 u L D B 9 J n F 1 b 3 Q 7 L C Z x d W 9 0 O 1 N l Y 3 R p b 2 4 x L 1 R h Y m x l X z E x X 0 5 l d 1 9 T d X B w b H l f U m V n a W 9 u L 0 F 1 d G 9 S Z W 1 v d m V k Q 2 9 s d W 1 u c z E u e 0 5 l d y B z d X B w b H k g c 2 9 j a W F s I C g l K S w x f S Z x d W 9 0 O y w m c X V v d D t T Z W N 0 a W 9 u M S 9 U Y W J s Z V 8 x M V 9 O Z X d f U 3 V w c G x 5 X 1 J l Z 2 l v b i 9 B d X R v U m V t b 3 Z l Z E N v b H V t b n M x L n t O Z X c g c 3 V w c G x 5 I H N v Y 2 l h b C A o d W 5 p d H M p L D J 9 J n F 1 b 3 Q 7 L C Z x d W 9 0 O 1 N l Y 3 R p b 2 4 x L 1 R h Y m x l X z E x X 0 5 l d 1 9 T d X B w b H l f U m V n a W 9 u L 0 F 1 d G 9 S Z W 1 v d m V k Q 2 9 s d W 1 u c z E u e 0 5 l d y B z d X B w b H k g b m 9 u L X N v Y 2 l h b C A o J S k s M 3 0 m c X V v d D s s J n F 1 b 3 Q 7 U 2 V j d G l v b j E v V G F i b G V f M T F f T m V 3 X 1 N 1 c H B s e V 9 S Z W d p b 2 4 v Q X V 0 b 1 J l b W 9 2 Z W R D b 2 x 1 b W 5 z M S 5 7 T m V 3 I H N 1 c H B s e S B u b 2 4 t c 2 9 j a W F s I C h 1 b m l 0 c y k s N H 0 m c X V v d D t d L C Z x d W 9 0 O 0 N v b H V t b k N v d W 5 0 J n F 1 b 3 Q 7 O j U s J n F 1 b 3 Q 7 S 2 V 5 Q 2 9 s d W 1 u T m F t Z X M m c X V v d D s 6 W 1 0 s J n F 1 b 3 Q 7 Q 2 9 s d W 1 u S W R l b n R p d G l l c y Z x d W 9 0 O z p b J n F 1 b 3 Q 7 U 2 V j d G l v b j E v V G F i b G V f M T F f T m V 3 X 1 N 1 c H B s e V 9 S Z W d p b 2 4 v Q X V 0 b 1 J l b W 9 2 Z W R D b 2 x 1 b W 5 z M S 5 7 U m V n a W 9 u L D B 9 J n F 1 b 3 Q 7 L C Z x d W 9 0 O 1 N l Y 3 R p b 2 4 x L 1 R h Y m x l X z E x X 0 5 l d 1 9 T d X B w b H l f U m V n a W 9 u L 0 F 1 d G 9 S Z W 1 v d m V k Q 2 9 s d W 1 u c z E u e 0 5 l d y B z d X B w b H k g c 2 9 j a W F s I C g l K S w x f S Z x d W 9 0 O y w m c X V v d D t T Z W N 0 a W 9 u M S 9 U Y W J s Z V 8 x M V 9 O Z X d f U 3 V w c G x 5 X 1 J l Z 2 l v b i 9 B d X R v U m V t b 3 Z l Z E N v b H V t b n M x L n t O Z X c g c 3 V w c G x 5 I H N v Y 2 l h b C A o d W 5 p d H M p L D J 9 J n F 1 b 3 Q 7 L C Z x d W 9 0 O 1 N l Y 3 R p b 2 4 x L 1 R h Y m x l X z E x X 0 5 l d 1 9 T d X B w b H l f U m V n a W 9 u L 0 F 1 d G 9 S Z W 1 v d m V k Q 2 9 s d W 1 u c z E u e 0 5 l d y B z d X B w b H k g b m 9 u L X N v Y 2 l h b C A o J S k s M 3 0 m c X V v d D s s J n F 1 b 3 Q 7 U 2 V j d G l v b j E v V G F i b G V f M T F f T m V 3 X 1 N 1 c H B s e V 9 S Z W d p b 2 4 v Q X V 0 b 1 J l b W 9 2 Z W R D b 2 x 1 b W 5 z M S 5 7 T m V 3 I H N 1 c H B s e S B u b 2 4 t c 2 9 j a W F s I C h 1 b m l 0 c y k s N H 0 m c X V v d D t d L C Z x d W 9 0 O 1 J l b G F 0 a W 9 u c 2 h p c E l u Z m 8 m c X V v d D s 6 W 1 1 9 I i A v P j x F b n R y e S B U e X B l P S J B Z G R l Z F R v R G F 0 Y U 1 v Z G V s I i B W Y W x 1 Z T 0 i b D A i I C 8 + P C 9 T d G F i b G V F b n R y a W V z P j w v S X R l b T 4 8 S X R l b T 4 8 S X R l b U x v Y 2 F 0 a W 9 u P j x J d G V t V H l w Z T 5 G b 3 J t d W x h P C 9 J d G V t V H l w Z T 4 8 S X R l b V B h d G g + U 2 V j d G l v b j E v V G F i b G V f M T F f T m V 3 X 1 N 1 c H B s e V 9 S Z W d p b 2 4 v b G 9 j P C 9 J d G V t U G F 0 a D 4 8 L 0 l 0 Z W 1 M b 2 N h d G l v b j 4 8 U 3 R h Y m x l R W 5 0 c m l l c y A v P j w v S X R l b T 4 8 S X R l b T 4 8 S X R l b U x v Y 2 F 0 a W 9 u P j x J d G V t V H l w Z T 5 G b 3 J t d W x h P C 9 J d G V t V H l w Z T 4 8 S X R l b V B h d G g + U 2 V j d G l v b j E v V G F i b G V f M T F f T m V 3 X 1 N 1 c H B s e V 9 S Z W d p b 2 4 v U 2 9 1 c m N l P C 9 J d G V t U G F 0 a D 4 8 L 0 l 0 Z W 1 M b 2 N h d G l v b j 4 8 U 3 R h Y m x l R W 5 0 c m l l c y A v P j w v S X R l b T 4 8 S X R l b T 4 8 S X R l b U x v Y 2 F 0 a W 9 u P j x J d G V t V H l w Z T 5 G b 3 J t d W x h P C 9 J d G V t V H l w Z T 4 8 S X R l b V B h d G g + U 2 V j d G l v b j E v V G F i b G V f M T F f T m V 3 X 1 N 1 c H B s e V 9 S Z W d p b 2 4 v U 2 V j d G 9 y X 3 R v d G F s c 1 9 y Z W d p b 2 4 8 L 0 l 0 Z W 1 Q Y X R o P j w v S X R l b U x v Y 2 F 0 a W 9 u P j x T d G F i b G V F b n R y a W V z I C 8 + P C 9 J d G V t P j x J d G V t P j x J d G V t T G 9 j Y X R p b 2 4 + P E l 0 Z W 1 U e X B l P k Z v c m 1 1 b G E 8 L 0 l 0 Z W 1 U e X B l P j x J d G V t U G F 0 a D 5 T Z W N 0 a W 9 u M S 9 U Y W J s Z V 8 x M V 9 O Z X d f U 3 V w c G x 5 X 1 J l Z 2 l v b i 9 Q c m 9 t b 3 R l Z C U y M E h l Y W R l c n M y P C 9 J d G V t U G F 0 a D 4 8 L 0 l 0 Z W 1 M b 2 N h d G l v b j 4 8 U 3 R h Y m x l R W 5 0 c m l l c y A v P j w v S X R l b T 4 8 S X R l b T 4 8 S X R l b U x v Y 2 F 0 a W 9 u P j x J d G V t V H l w Z T 5 G b 3 J t d W x h P C 9 J d G V t V H l w Z T 4 8 S X R l b V B h d G g + U 2 V j d G l v b j E v V G F i b G V f M T F f T m V 3 X 1 N 1 c H B s e V 9 S Z W d p b 2 4 v e W V h c j w v S X R l b V B h d G g + P C 9 J d G V t T G 9 j Y X R p b 2 4 + P F N 0 Y W J s Z U V u d H J p Z X M g L z 4 8 L 0 l 0 Z W 0 + P E l 0 Z W 0 + P E l 0 Z W 1 M b 2 N h d G l v b j 4 8 S X R l b V R 5 c G U + R m 9 y b X V s Y T w v S X R l b V R 5 c G U + P E l 0 Z W 1 Q Y X R o P l N l Y 3 R p b 2 4 x L 1 R h Y m x l X z E x X 0 5 l d 1 9 T d X B w b H l f U m V n a W 9 u L 0 Z p b H R l c m V k J T I w U m 9 3 c z w v S X R l b V B h d G g + P C 9 J d G V t T G 9 j Y X R p b 2 4 + P F N 0 Y W J s Z U V u d H J p Z X M g L z 4 8 L 0 l 0 Z W 0 + P E l 0 Z W 0 + P E l 0 Z W 1 M b 2 N h d G l v b j 4 8 S X R l b V R 5 c G U + R m 9 y b X V s Y T w v S X R l b V R 5 c G U + P E l 0 Z W 1 Q Y X R o P l N l Y 3 R p b 2 4 x L 1 R h Y m x l X z E x X 0 5 l d 1 9 T d X B w b H l f U m V n a W 9 u L 1 J l b W 9 2 Z W Q l M j B D b 2 x 1 b W 5 z P C 9 J d G V t U G F 0 a D 4 8 L 0 l 0 Z W 1 M b 2 N h d G l v b j 4 8 U 3 R h Y m x l R W 5 0 c m l l c y A v P j w v S X R l b T 4 8 S X R l b T 4 8 S X R l b U x v Y 2 F 0 a W 9 u P j x J d G V t V H l w Z T 5 G b 3 J t d W x h P C 9 J d G V t V H l w Z T 4 8 S X R l b V B h d G g + U 2 V j d G l v b j E v V G F i b G V f M T F f T m V 3 X 1 N 1 c H B s e V 9 S Z W d p b 2 4 v U G l 2 b 3 R l Z C U y M E N v b H V t b j w v S X R l b V B h d G g + P C 9 J d G V t T G 9 j Y X R p b 2 4 + P F N 0 Y W J s Z U V u d H J p Z X M g L z 4 8 L 0 l 0 Z W 0 + P E l 0 Z W 0 + P E l 0 Z W 1 M b 2 N h d G l v b j 4 8 S X R l b V R 5 c G U + R m 9 y b X V s Y T w v S X R l b V R 5 c G U + P E l 0 Z W 1 Q Y X R o P l N l Y 3 R p b 2 4 x L 1 R h Y m x l X z E x X 0 5 l d 1 9 T d X B w b H l f U m V n a W 9 u L 1 J l b 3 J k Z X J l Z C U y M E N v b H V t b n M 8 L 0 l 0 Z W 1 Q Y X R o P j w v S X R l b U x v Y 2 F 0 a W 9 u P j x T d G F i b G V F b n R y a W V z I C 8 + P C 9 J d G V t P j x J d G V t P j x J d G V t T G 9 j Y X R p b 2 4 + P E l 0 Z W 1 U e X B l P k Z v c m 1 1 b G E 8 L 0 l 0 Z W 1 U e X B l P j x J d G V t U G F 0 a D 5 T Z W N 0 a W 9 u M S 9 U Y W J s Z V 8 x M V 9 O Z X d f U 3 V w c G x 5 X 1 J l Z 2 l v b i 9 T Z W N 0 b 3 J f d G 9 0 Y W x z P C 9 J d G V t U G F 0 a D 4 8 L 0 l 0 Z W 1 M b 2 N h d G l v b j 4 8 U 3 R h Y m x l R W 5 0 c m l l c y A v P j w v S X R l b T 4 8 S X R l b T 4 8 S X R l b U x v Y 2 F 0 a W 9 u P j x J d G V t V H l w Z T 5 G b 3 J t d W x h P C 9 J d G V t V H l w Z T 4 8 S X R l b V B h d G g + U 2 V j d G l v b j E v V G F i b G V f M T F f T m V 3 X 1 N 1 c H B s e V 9 S Z W d p b 2 4 v U H J v b W 9 0 Z W Q l M j B I Z W F k Z X J z M z w v S X R l b V B h d G g + P C 9 J d G V t T G 9 j Y X R p b 2 4 + P F N 0 Y W J s Z U V u d H J p Z X M g L z 4 8 L 0 l 0 Z W 0 + P E l 0 Z W 0 + P E l 0 Z W 1 M b 2 N h d G l v b j 4 8 S X R l b V R 5 c G U + R m 9 y b X V s Y T w v S X R l b V R 5 c G U + P E l 0 Z W 1 Q Y X R o P l N l Y 3 R p b 2 4 x L 1 R h Y m x l X z E x X 0 5 l d 1 9 T d X B w b H l f U m V n a W 9 u L 0 Z p b H R l c m V k J T I w U m 9 3 c z E 8 L 0 l 0 Z W 1 Q Y X R o P j w v S X R l b U x v Y 2 F 0 a W 9 u P j x T d G F i b G V F b n R y a W V z I C 8 + P C 9 J d G V t P j x J d G V t P j x J d G V t T G 9 j Y X R p b 2 4 + P E l 0 Z W 1 U e X B l P k Z v c m 1 1 b G E 8 L 0 l 0 Z W 1 U e X B l P j x J d G V t U G F 0 a D 5 T Z W N 0 a W 9 u M S 9 U Y W J s Z V 8 x M V 9 O Z X d f U 3 V w c G x 5 X 1 J l Z 2 l v b i 9 G a W x 0 Z X J l Z C U y M F J v d 3 M y P C 9 J d G V t U G F 0 a D 4 8 L 0 l 0 Z W 1 M b 2 N h d G l v b j 4 8 U 3 R h Y m x l R W 5 0 c m l l c y A v P j w v S X R l b T 4 8 S X R l b T 4 8 S X R l b U x v Y 2 F 0 a W 9 u P j x J d G V t V H l w Z T 5 G b 3 J t d W x h P C 9 J d G V t V H l w Z T 4 8 S X R l b V B h d G g + U 2 V j d G l v b j E v V G F i b G V f M T F f T m V 3 X 1 N 1 c H B s e V 9 S Z W d p b 2 4 v U m V t b 3 Z l Z C U y M E N v b H V t b n M x P C 9 J d G V t U G F 0 a D 4 8 L 0 l 0 Z W 1 M b 2 N h d G l v b j 4 8 U 3 R h Y m x l R W 5 0 c m l l c y A v P j w v S X R l b T 4 8 S X R l b T 4 8 S X R l b U x v Y 2 F 0 a W 9 u P j x J d G V t V H l w Z T 5 G b 3 J t d W x h P C 9 J d G V t V H l w Z T 4 8 S X R l b V B h d G g + U 2 V j d G l v b j E v V G F i b G V f M T F f T m V 3 X 1 N 1 c H B s e V 9 S Z W d p b 2 4 v U G l 2 b 3 R l Z C U y M E N v b H V t b j E 8 L 0 l 0 Z W 1 Q Y X R o P j w v S X R l b U x v Y 2 F 0 a W 9 u P j x T d G F i b G V F b n R y a W V z I C 8 + P C 9 J d G V t P j x J d G V t P j x J d G V t T G 9 j Y X R p b 2 4 + P E l 0 Z W 1 U e X B l P k Z v c m 1 1 b G E 8 L 0 l 0 Z W 1 U e X B l P j x J d G V t U G F 0 a D 5 T Z W N 0 a W 9 u M S 9 U Y W J s Z V 8 x M V 9 O Z X d f U 3 V w c G x 5 X 1 J l Z 2 l v b i 9 B Z G R l Z C U y M E N 1 c 3 R v b T w v S X R l b V B h d G g + P C 9 J d G V t T G 9 j Y X R p b 2 4 + P F N 0 Y W J s Z U V u d H J p Z X M g L z 4 8 L 0 l 0 Z W 0 + P E l 0 Z W 0 + P E l 0 Z W 1 M b 2 N h d G l v b j 4 8 S X R l b V R 5 c G U + R m 9 y b X V s Y T w v S X R l b V R 5 c G U + P E l 0 Z W 1 Q Y X R o P l N l Y 3 R p b 2 4 x L 1 R h Y m x l X z E x X 0 5 l d 1 9 T d X B w b H l f U m V n a W 9 u L 0 F w c G V u Z G V k J T I w U X V l c n k 8 L 0 l 0 Z W 1 Q Y X R o P j w v S X R l b U x v Y 2 F 0 a W 9 u P j x T d G F i b G V F b n R y a W V z I C 8 + P C 9 J d G V t P j x J d G V t P j x J d G V t T G 9 j Y X R p b 2 4 + P E l 0 Z W 1 U e X B l P k Z v c m 1 1 b G E 8 L 0 l 0 Z W 1 U e X B l P j x J d G V t U G F 0 a D 5 T Z W N 0 a W 9 u M S 9 U Y W J s Z V 8 x M U J f T m V 3 X 1 N 1 c H B s e V 9 S Z W d p b 2 5 f V 0 E 8 L 0 l 0 Z W 1 Q Y X R o P j w v S X R l b U x v Y 2 F 0 a W 9 u P j x T d G F i b G V F b n R y a W V z P j x F b n R y e S B U e X B l P S J J c 1 B y a X Z h d G U i I F Z h b H V l P S J s M C I g L z 4 8 R W 5 0 c n k g V H l w Z T 0 i U X V l c n l J R C I g V m F s d W U 9 I n M 4 N D F h Y m U 0 Z i 0 4 N T F m L T Q w Y z M t Y T A w Y i 0 5 O D B j Y z Y x M 2 U 2 O D k i I C 8 + P E V u d H J 5 I F R 5 c G U 9 I k Z p b G x F b m F i b G V k I i B W Y W x 1 Z T 0 i b D 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U 3 R h d H V z I i B W Y W x 1 Z T 0 i c 0 N v b X B s Z X R l I i A v P j x F b n R y e S B U e X B l P S J G a W x s Z W R D b 2 1 w b G V 0 Z V J l c 3 V s d F R v V 2 9 y a 3 N o Z W V 0 I i B W Y W x 1 Z T 0 i b D E i I C 8 + P E V u d H J 5 I F R 5 c G U 9 I k Z p b G x U Y X J n Z X Q i I F Z h b H V l P S J z V G F i b G V f M T F C X 0 5 l d 1 9 T d X B w b H l f U m V n a W 9 u X 1 d B I i A v P j x F b n R y e S B U e X B l P S J G a W x s T G F z d F V w Z G F 0 Z W Q i I F Z h b H V l P S J k M j A y N S 0 w M i 0 x M V Q x M D o y M T o y N S 4 w O D I 4 O D k 0 W i I g L z 4 8 R W 5 0 c n k g V H l w Z T 0 i R m l s b E N v b H V t b l R 5 c G V z I i B W Y W x 1 Z T 0 i c 0 F B Q U F B Q T 0 9 I i A v P j x F b n R y e S B U e X B l P S J G a W x s V G 9 E Y X R h T W 9 k Z W x F b m F i b G V k I i B W Y W x 1 Z T 0 i b D A i I C 8 + P E V u d H J 5 I F R 5 c G U 9 I k Z p b G x P Y m p l Y 3 R U e X B l I i B W Y W x 1 Z T 0 i c 1 R h Y m x l I i A v P j x F b n R y e S B U e X B l P S J G a W x s R X J y b 3 J D b 3 V u d C I g V m F s d W U 9 I m w w I i A v P j x F b n R y e S B U e X B l P S J G a W x s R X J y b 3 J D b 2 R l I i B W Y W x 1 Z T 0 i c 1 V u a 2 5 v d 2 4 i I C 8 + P E V u d H J 5 I F R 5 c G U 9 I k Z p b G x D b 2 x 1 b W 5 O Y W 1 l c y I g V m F s d W U 9 I n N b J n F 1 b 3 Q 7 U m V n a W 9 u J n F 1 b 3 Q 7 L C Z x d W 9 0 O z I w M j I m c X V v d D s s J n F 1 b 3 Q 7 M j A y M y Z x d W 9 0 O y w m c X V v d D s y M D I 0 J n F 1 b 3 Q 7 X S I g L z 4 8 R W 5 0 c n k g V H l w Z T 0 i R m l s b E N v d W 5 0 I i B W Y W x 1 Z T 0 i b D E x I i A v P j x F b n R y e S B U e X B l P S J M b 2 F k Z W R U b 0 F u Y W x 5 c 2 l z U 2 V y d m l j Z X M i I F Z h b H V l P S J s M C I g L z 4 8 R W 5 0 c n k g V H l w Z T 0 i U m V s Y X R p b 2 5 z a G l w S W 5 m b 0 N v b n R h a W 5 l c i I g V m F s d W U 9 I n N 7 J n F 1 b 3 Q 7 Y 2 9 s d W 1 u Q 2 9 1 b n Q m c X V v d D s 6 N C w m c X V v d D t r Z X l D b 2 x 1 b W 5 O Y W 1 l c y Z x d W 9 0 O z p b X S w m c X V v d D t x d W V y e V J l b G F 0 a W 9 u c 2 h p c H M m c X V v d D s 6 W 1 0 s J n F 1 b 3 Q 7 Y 2 9 s d W 1 u S W R l b n R p d G l l c y Z x d W 9 0 O z p b J n F 1 b 3 Q 7 U 2 V j d G l v b j E v V G F i b G V f M T F C X 0 5 l d 1 9 T d X B w b H l f U m V n a W 9 u X 1 d B L 0 F 1 d G 9 S Z W 1 v d m V k Q 2 9 s d W 1 u c z E u e 1 J l Z 2 l v b i w w f S Z x d W 9 0 O y w m c X V v d D t T Z W N 0 a W 9 u M S 9 U Y W J s Z V 8 x M U J f T m V 3 X 1 N 1 c H B s e V 9 S Z W d p b 2 5 f V 0 E v Q X V 0 b 1 J l b W 9 2 Z W R D b 2 x 1 b W 5 z M S 5 7 M j A y M i w x f S Z x d W 9 0 O y w m c X V v d D t T Z W N 0 a W 9 u M S 9 U Y W J s Z V 8 x M U J f T m V 3 X 1 N 1 c H B s e V 9 S Z W d p b 2 5 f V 0 E v Q X V 0 b 1 J l b W 9 2 Z W R D b 2 x 1 b W 5 z M S 5 7 M j A y M y w y f S Z x d W 9 0 O y w m c X V v d D t T Z W N 0 a W 9 u M S 9 U Y W J s Z V 8 x M U J f T m V 3 X 1 N 1 c H B s e V 9 S Z W d p b 2 5 f V 0 E v Q X V 0 b 1 J l b W 9 2 Z W R D b 2 x 1 b W 5 z M S 5 7 M j A y N C w z f S Z x d W 9 0 O 1 0 s J n F 1 b 3 Q 7 Q 2 9 s d W 1 u Q 2 9 1 b n Q m c X V v d D s 6 N C w m c X V v d D t L Z X l D b 2 x 1 b W 5 O Y W 1 l c y Z x d W 9 0 O z p b X S w m c X V v d D t D b 2 x 1 b W 5 J Z G V u d G l 0 a W V z J n F 1 b 3 Q 7 O l s m c X V v d D t T Z W N 0 a W 9 u M S 9 U Y W J s Z V 8 x M U J f T m V 3 X 1 N 1 c H B s e V 9 S Z W d p b 2 5 f V 0 E v Q X V 0 b 1 J l b W 9 2 Z W R D b 2 x 1 b W 5 z M S 5 7 U m V n a W 9 u L D B 9 J n F 1 b 3 Q 7 L C Z x d W 9 0 O 1 N l Y 3 R p b 2 4 x L 1 R h Y m x l X z E x Q l 9 O Z X d f U 3 V w c G x 5 X 1 J l Z 2 l v b l 9 X Q S 9 B d X R v U m V t b 3 Z l Z E N v b H V t b n M x L n s y M D I y L D F 9 J n F 1 b 3 Q 7 L C Z x d W 9 0 O 1 N l Y 3 R p b 2 4 x L 1 R h Y m x l X z E x Q l 9 O Z X d f U 3 V w c G x 5 X 1 J l Z 2 l v b l 9 X Q S 9 B d X R v U m V t b 3 Z l Z E N v b H V t b n M x L n s y M D I z L D J 9 J n F 1 b 3 Q 7 L C Z x d W 9 0 O 1 N l Y 3 R p b 2 4 x L 1 R h Y m x l X z E x Q l 9 O Z X d f U 3 V w c G x 5 X 1 J l Z 2 l v b l 9 X Q S 9 B d X R v U m V t b 3 Z l Z E N v b H V t b n M x L n s y M D I 0 L D N 9 J n F 1 b 3 Q 7 X S w m c X V v d D t S Z W x h d G l v b n N o a X B J b m Z v J n F 1 b 3 Q 7 O l t d f S I g L z 4 8 R W 5 0 c n k g V H l w Z T 0 i Q W R k Z W R U b 0 R h d G F N b 2 R l b C I g V m F s d W U 9 I m w w I i A v P j w v U 3 R h Y m x l R W 5 0 c m l l c z 4 8 L 0 l 0 Z W 0 + P E l 0 Z W 0 + P E l 0 Z W 1 M b 2 N h d G l v b j 4 8 S X R l b V R 5 c G U + R m 9 y b X V s Y T w v S X R l b V R 5 c G U + P E l 0 Z W 1 Q Y X R o P l N l Y 3 R p b 2 4 x L 1 R h Y m x l X z E x Q l 9 O Z X d f U 3 V w c G x 5 X 1 J l Z 2 l v b l 9 X Q S 9 s b 2 M 8 L 0 l 0 Z W 1 Q Y X R o P j w v S X R l b U x v Y 2 F 0 a W 9 u P j x T d G F i b G V F b n R y a W V z I C 8 + P C 9 J d G V t P j x J d G V t P j x J d G V t T G 9 j Y X R p b 2 4 + P E l 0 Z W 1 U e X B l P k Z v c m 1 1 b G E 8 L 0 l 0 Z W 1 U e X B l P j x J d G V t U G F 0 a D 5 T Z W N 0 a W 9 u M S 9 U Y W J s Z V 8 x M U J f T m V 3 X 1 N 1 c H B s e V 9 S Z W d p b 2 5 f V 0 E v U 2 9 1 c m N l P C 9 J d G V t U G F 0 a D 4 8 L 0 l 0 Z W 1 M b 2 N h d G l v b j 4 8 U 3 R h Y m x l R W 5 0 c m l l c y A v P j w v S X R l b T 4 8 S X R l b T 4 8 S X R l b U x v Y 2 F 0 a W 9 u P j x J d G V t V H l w Z T 5 G b 3 J t d W x h P C 9 J d G V t V H l w Z T 4 8 S X R l b V B h d G g + U 2 V j d G l v b j E v V G F i b G V f M T F C X 0 5 l d 1 9 T d X B w b H l f U m V n a W 9 u X 1 d B L 1 N l Y 3 R v c l 9 0 b 3 R h b H N f c m V n a W 9 u P C 9 J d G V t U G F 0 a D 4 8 L 0 l 0 Z W 1 M b 2 N h d G l v b j 4 8 U 3 R h Y m x l R W 5 0 c m l l c y A v P j w v S X R l b T 4 8 S X R l b T 4 8 S X R l b U x v Y 2 F 0 a W 9 u P j x J d G V t V H l w Z T 5 G b 3 J t d W x h P C 9 J d G V t V H l w Z T 4 8 S X R l b V B h d G g + U 2 V j d G l v b j E v V G F i b G V f M T F C X 0 5 l d 1 9 T d X B w b H l f U m V n a W 9 u X 1 d B L 1 B y b 2 1 v d G V k J T I w S G V h Z G V y c z I 8 L 0 l 0 Z W 1 Q Y X R o P j w v S X R l b U x v Y 2 F 0 a W 9 u P j x T d G F i b G V F b n R y a W V z I C 8 + P C 9 J d G V t P j x J d G V t P j x J d G V t T G 9 j Y X R p b 2 4 + P E l 0 Z W 1 U e X B l P k Z v c m 1 1 b G E 8 L 0 l 0 Z W 1 U e X B l P j x J d G V t U G F 0 a D 5 T Z W N 0 a W 9 u M S 9 U Y W J s Z V 8 x M U J f T m V 3 X 1 N 1 c H B s e V 9 S Z W d p b 2 5 f V 0 E v e W V h c j w v S X R l b V B h d G g + P C 9 J d G V t T G 9 j Y X R p b 2 4 + P F N 0 Y W J s Z U V u d H J p Z X M g L z 4 8 L 0 l 0 Z W 0 + P E l 0 Z W 0 + P E l 0 Z W 1 M b 2 N h d G l v b j 4 8 S X R l b V R 5 c G U + R m 9 y b X V s Y T w v S X R l b V R 5 c G U + P E l 0 Z W 1 Q Y X R o P l N l Y 3 R p b 2 4 x L 1 R h Y m x l X z E x Q l 9 O Z X d f U 3 V w c G x 5 X 1 J l Z 2 l v b l 9 X Q S 9 G a W x 0 Z X J l Z C U y M F J v d 3 M 8 L 0 l 0 Z W 1 Q Y X R o P j w v S X R l b U x v Y 2 F 0 a W 9 u P j x T d G F i b G V F b n R y a W V z I C 8 + P C 9 J d G V t P j x J d G V t P j x J d G V t T G 9 j Y X R p b 2 4 + P E l 0 Z W 1 U e X B l P k Z v c m 1 1 b G E 8 L 0 l 0 Z W 1 U e X B l P j x J d G V t U G F 0 a D 5 T Z W N 0 a W 9 u M S 9 U Y W J s Z V 8 x M U J f T m V 3 X 1 N 1 c H B s e V 9 S Z W d p b 2 5 f V 0 E v U m V t b 3 Z l Z C U y M E N v b H V t b n M 8 L 0 l 0 Z W 1 Q Y X R o P j w v S X R l b U x v Y 2 F 0 a W 9 u P j x T d G F i b G V F b n R y a W V z I C 8 + P C 9 J d G V t P j x J d G V t P j x J d G V t T G 9 j Y X R p b 2 4 + P E l 0 Z W 1 U e X B l P k Z v c m 1 1 b G E 8 L 0 l 0 Z W 1 U e X B l P j x J d G V t U G F 0 a D 5 T Z W N 0 a W 9 u M S 9 U Y W J s Z V 8 x M U J f T m V 3 X 1 N 1 c H B s e V 9 S Z W d p b 2 5 f V 0 E v U G l 2 b 3 R l Z C U y M E N v b H V t b j w v S X R l b V B h d G g + P C 9 J d G V t T G 9 j Y X R p b 2 4 + P F N 0 Y W J s Z U V u d H J p Z X M g L z 4 8 L 0 l 0 Z W 0 + P E l 0 Z W 0 + P E l 0 Z W 1 M b 2 N h d G l v b j 4 8 S X R l b V R 5 c G U + R m 9 y b X V s Y T w v S X R l b V R 5 c G U + P E l 0 Z W 1 Q Y X R o P l N l Y 3 R p b 2 4 x L 1 R h Y m x l X z E x Q l 9 O Z X d f U 3 V w c G x 5 X 1 J l Z 2 l v b l 9 X Q S 9 S Z W 9 y Z G V y Z W Q l M j B D b 2 x 1 b W 5 z P C 9 J d G V t U G F 0 a D 4 8 L 0 l 0 Z W 1 M b 2 N h d G l v b j 4 8 U 3 R h Y m x l R W 5 0 c m l l c y A v P j w v S X R l b T 4 8 S X R l b T 4 8 S X R l b U x v Y 2 F 0 a W 9 u P j x J d G V t V H l w Z T 5 G b 3 J t d W x h P C 9 J d G V t V H l w Z T 4 8 S X R l b V B h d G g + U 2 V j d G l v b j E v V G F i b G V f M T F C X 0 5 l d 1 9 T d X B w b H l f U m V n a W 9 u X 1 d B L 1 J l b W 9 2 Z W Q l M j B D b 2 x 1 b W 5 z M j w v S X R l b V B h d G g + P C 9 J d G V t T G 9 j Y X R p b 2 4 + P F N 0 Y W J s Z U V u d H J p Z X M g L z 4 8 L 0 l 0 Z W 0 + P E l 0 Z W 0 + P E l 0 Z W 1 M b 2 N h d G l v b j 4 8 S X R l b V R 5 c G U + R m 9 y b X V s Y T w v S X R l b V R 5 c G U + P E l 0 Z W 1 Q Y X R o P l N l Y 3 R p b 2 4 x L 1 R h Y m x l X z E x Q l 9 O Z X d f U 3 V w c G x 5 X 1 J l Z 2 l v b l 9 X Q S 9 T Z W N 0 b 3 J f d G 9 0 Y W x z P C 9 J d G V t U G F 0 a D 4 8 L 0 l 0 Z W 1 M b 2 N h d G l v b j 4 8 U 3 R h Y m x l R W 5 0 c m l l c y A v P j w v S X R l b T 4 8 S X R l b T 4 8 S X R l b U x v Y 2 F 0 a W 9 u P j x J d G V t V H l w Z T 5 G b 3 J t d W x h P C 9 J d G V t V H l w Z T 4 8 S X R l b V B h d G g + U 2 V j d G l v b j E v V G F i b G V f M T F C X 0 5 l d 1 9 T d X B w b H l f U m V n a W 9 u X 1 d B L 1 B y b 2 1 v d G V k J T I w S G V h Z G V y c z M 8 L 0 l 0 Z W 1 Q Y X R o P j w v S X R l b U x v Y 2 F 0 a W 9 u P j x T d G F i b G V F b n R y a W V z I C 8 + P C 9 J d G V t P j x J d G V t P j x J d G V t T G 9 j Y X R p b 2 4 + P E l 0 Z W 1 U e X B l P k Z v c m 1 1 b G E 8 L 0 l 0 Z W 1 U e X B l P j x J d G V t U G F 0 a D 5 T Z W N 0 a W 9 u M S 9 U Y W J s Z V 8 x M U J f T m V 3 X 1 N 1 c H B s e V 9 S Z W d p b 2 5 f V 0 E v R m l s d G V y Z W Q l M j B S b 3 d z M T w v S X R l b V B h d G g + P C 9 J d G V t T G 9 j Y X R p b 2 4 + P F N 0 Y W J s Z U V u d H J p Z X M g L z 4 8 L 0 l 0 Z W 0 + P E l 0 Z W 0 + P E l 0 Z W 1 M b 2 N h d G l v b j 4 8 S X R l b V R 5 c G U + R m 9 y b X V s Y T w v S X R l b V R 5 c G U + P E l 0 Z W 1 Q Y X R o P l N l Y 3 R p b 2 4 x L 1 R h Y m x l X z E x Q l 9 O Z X d f U 3 V w c G x 5 X 1 J l Z 2 l v b l 9 X Q S 9 G a W x 0 Z X J l Z C U y M F J v d 3 M z P C 9 J d G V t U G F 0 a D 4 8 L 0 l 0 Z W 1 M b 2 N h d G l v b j 4 8 U 3 R h Y m x l R W 5 0 c m l l c y A v P j w v S X R l b T 4 8 S X R l b T 4 8 S X R l b U x v Y 2 F 0 a W 9 u P j x J d G V t V H l w Z T 5 G b 3 J t d W x h P C 9 J d G V t V H l w Z T 4 8 S X R l b V B h d G g + U 2 V j d G l v b j E v V G F i b G V f M T F C X 0 5 l d 1 9 T d X B w b H l f U m V n a W 9 u X 1 d B L 0 Z p b H R l c m V k J T I w U m 9 3 c z I 8 L 0 l 0 Z W 1 Q Y X R o P j w v S X R l b U x v Y 2 F 0 a W 9 u P j x T d G F i b G V F b n R y a W V z I C 8 + P C 9 J d G V t P j x J d G V t P j x J d G V t T G 9 j Y X R p b 2 4 + P E l 0 Z W 1 U e X B l P k Z v c m 1 1 b G E 8 L 0 l 0 Z W 1 U e X B l P j x J d G V t U G F 0 a D 5 T Z W N 0 a W 9 u M S 9 U Y W J s Z V 8 x M U J f T m V 3 X 1 N 1 c H B s e V 9 S Z W d p b 2 5 f V 0 E v Q W R k Z W Q l M j B D d X N 0 b 2 0 x P C 9 J d G V t U G F 0 a D 4 8 L 0 l 0 Z W 1 M b 2 N h d G l v b j 4 8 U 3 R h Y m x l R W 5 0 c m l l c y A v P j w v S X R l b T 4 8 S X R l b T 4 8 S X R l b U x v Y 2 F 0 a W 9 u P j x J d G V t V H l w Z T 5 G b 3 J t d W x h P C 9 J d G V t V H l w Z T 4 8 S X R l b V B h d G g + U 2 V j d G l v b j E v V G F i b G V f M T F C X 0 5 l d 1 9 T d X B w b H l f U m V n a W 9 u X 1 d B L 1 B p d m 9 0 Z W Q l M j B D b 2 x 1 b W 4 x P C 9 J d G V t U G F 0 a D 4 8 L 0 l 0 Z W 1 M b 2 N h d G l v b j 4 8 U 3 R h Y m x l R W 5 0 c m l l c y A v P j w v S X R l b T 4 8 S X R l b T 4 8 S X R l b U x v Y 2 F 0 a W 9 u P j x J d G V t V H l w Z T 5 G b 3 J t d W x h P C 9 J d G V t V H l w Z T 4 8 S X R l b V B h d G g + U 2 V j d G l v b j E v V G F i b G V f M T F C X 0 5 l d 1 9 T d X B w b H l f U m V n a W 9 u X 1 d B L 0 F w c G V u Z G V k J T I w U X V l c n k 8 L 0 l 0 Z W 1 Q Y X R o P j w v S X R l b U x v Y 2 F 0 a W 9 u P j x T d G F i b G V F b n R y a W V z I C 8 + P C 9 J d G V t P j x J d G V t P j x J d G V t T G 9 j Y X R p b 2 4 + P E l 0 Z W 1 U e X B l P k Z v c m 1 1 b G E 8 L 0 l 0 Z W 1 U e X B l P j x J d G V t U G F 0 a D 5 T Z W N 0 a W 9 u M S 9 U Y W J s Z V 8 x M U J f T m V 3 X 1 N 1 c H B s e V 9 S Z W d p b 2 5 f V 0 E v U m V t b 3 Z l Z C U y M E N v b H V t b n M x P C 9 J d G V t U G F 0 a D 4 8 L 0 l 0 Z W 1 M b 2 N h d G l v b j 4 8 U 3 R h Y m x l R W 5 0 c m l l c y A v P j w v S X R l b T 4 8 S X R l b T 4 8 S X R l b U x v Y 2 F 0 a W 9 u P j x J d G V t V H l w Z T 5 G b 3 J t d W x h P C 9 J d G V t V H l w Z T 4 8 S X R l b V B h d G g + U 2 V j d G l v b j E v V G F i b G V f M T J f U G V y Y 1 9 i e V 9 z a X p l P C 9 J d G V t U G F 0 a D 4 8 L 0 l 0 Z W 1 M b 2 N h d G l v b j 4 8 U 3 R h Y m x l R W 5 0 c m l l c z 4 8 R W 5 0 c n k g V H l w Z T 0 i S X N Q c m l 2 Y X R l I i B W Y W x 1 Z T 0 i b D A i I C 8 + P E V u d H J 5 I F R 5 c G U 9 I l F 1 Z X J 5 S U Q i I F Z h b H V l P S J z N T A 3 N T A y M j g t N 2 Q 0 Y i 0 0 Z G U z L T h l O T c t N m Y 3 Y T Y 3 O T c 2 M m I 0 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Y W J s Z V 8 x M l 9 Q Z X J j X 2 J 5 X 3 N p e m U i I C 8 + P E V u d H J 5 I F R 5 c G U 9 I k Z p b G x l Z E N v b X B s Z X R l U m V z d W x 0 V G 9 X b 3 J r c 2 h l Z X Q i I F Z h b H V l P S J s M S I g L z 4 8 R W 5 0 c n k g V H l w Z T 0 i R m l s b F N 0 Y X R 1 c y I g V m F s d W U 9 I n N D b 2 1 w b G V 0 Z S I g L z 4 8 R W 5 0 c n k g V H l w Z T 0 i R m l s b E N v b H V t b k 5 h b W V z I i B W Y W x 1 Z T 0 i c 1 s m c X V v d D t T a X p l I G d y b 3 V w J n F 1 b 3 Q 7 L C Z x d W 9 0 O z I w M j I m c X V v d D s s J n F 1 b 3 Q 7 M j A y M y Z x d W 9 0 O y w m c X V v d D s y M D I 0 J n F 1 b 3 Q 7 L C Z x d W 9 0 O 0 Z p b H R l c m V k I F J v d 3 M 4 L k 9 y Z G V y J n F 1 b 3 Q 7 X S I g L z 4 8 R W 5 0 c n k g V H l w Z T 0 i R m l s b E N v b H V t b l R 5 c G V z I i B W Y W x 1 Z T 0 i c 0 F B V U Z C U U E 9 I i A v P j x F b n R y e S B U e X B l P S J G a W x s T G F z d F V w Z G F 0 Z W Q i I F Z h b H V l P S J k M j A y N S 0 w M i 0 x N F Q x M z o z M D o w N i 4 5 O T k 0 N j I x W i I g L z 4 8 R W 5 0 c n k g V H l w Z T 0 i R m l s b E V y c m 9 y Q 2 9 1 b n Q i I F Z h b H V l P S J s M C I g L z 4 8 R W 5 0 c n k g V H l w Z T 0 i R m l s b E V y c m 9 y Q 2 9 k Z S I g V m F s d W U 9 I n N V b m t u b 3 d u I i A v P j x F b n R y e S B U e X B l P S J G a W x s Q 2 9 1 b n Q i I F Z h b H V l P S J s N i I g L z 4 8 R W 5 0 c n k g V H l w Z T 0 i U m V s Y X R p b 2 5 z a G l w S W 5 m b 0 N v b n R h a W 5 l c i I g V m F s d W U 9 I n N 7 J n F 1 b 3 Q 7 Y 2 9 s d W 1 u Q 2 9 1 b n Q m c X V v d D s 6 N S w m c X V v d D t r Z X l D b 2 x 1 b W 5 O Y W 1 l c y Z x d W 9 0 O z p b X S w m c X V v d D t x d W V y e V J l b G F 0 a W 9 u c 2 h p c H M m c X V v d D s 6 W 1 0 s J n F 1 b 3 Q 7 Y 2 9 s d W 1 u S W R l b n R p d G l l c y Z x d W 9 0 O z p b J n F 1 b 3 Q 7 U 2 V j d G l v b j E v V G F i b G V f M T J f U G V y Y 1 9 i e V 9 z a X p l L 0 F 1 d G 9 S Z W 1 v d m V k Q 2 9 s d W 1 u c z E u e 1 N p e m U g Z 3 J v d X A s M H 0 m c X V v d D s s J n F 1 b 3 Q 7 U 2 V j d G l v b j E v V G F i b G V f M T J f U G V y Y 1 9 i e V 9 z a X p l L 0 F 1 d G 9 S Z W 1 v d m V k Q 2 9 s d W 1 u c z E u e z I w M j I s M X 0 m c X V v d D s s J n F 1 b 3 Q 7 U 2 V j d G l v b j E v V G F i b G V f M T J f U G V y Y 1 9 i e V 9 z a X p l L 0 F 1 d G 9 S Z W 1 v d m V k Q 2 9 s d W 1 u c z E u e z I w M j M s M n 0 m c X V v d D s s J n F 1 b 3 Q 7 U 2 V j d G l v b j E v V G F i b G V f M T J f U G V y Y 1 9 i e V 9 z a X p l L 0 F 1 d G 9 S Z W 1 v d m V k Q 2 9 s d W 1 u c z E u e z I w M j Q s M 3 0 m c X V v d D s s J n F 1 b 3 Q 7 U 2 V j d G l v b j E v V G F i b G V f M T J f U G V y Y 1 9 i e V 9 z a X p l L 0 F 1 d G 9 S Z W 1 v d m V k Q 2 9 s d W 1 u c z E u e 0 Z p b H R l c m V k I F J v d 3 M 4 L k 9 y Z G V y L D R 9 J n F 1 b 3 Q 7 X S w m c X V v d D t D b 2 x 1 b W 5 D b 3 V u d C Z x d W 9 0 O z o 1 L C Z x d W 9 0 O 0 t l e U N v b H V t b k 5 h b W V z J n F 1 b 3 Q 7 O l t d L C Z x d W 9 0 O 0 N v b H V t b k l k Z W 5 0 a X R p Z X M m c X V v d D s 6 W y Z x d W 9 0 O 1 N l Y 3 R p b 2 4 x L 1 R h Y m x l X z E y X 1 B l c m N f Y n l f c 2 l 6 Z S 9 B d X R v U m V t b 3 Z l Z E N v b H V t b n M x L n t T a X p l I G d y b 3 V w L D B 9 J n F 1 b 3 Q 7 L C Z x d W 9 0 O 1 N l Y 3 R p b 2 4 x L 1 R h Y m x l X z E y X 1 B l c m N f Y n l f c 2 l 6 Z S 9 B d X R v U m V t b 3 Z l Z E N v b H V t b n M x L n s y M D I y L D F 9 J n F 1 b 3 Q 7 L C Z x d W 9 0 O 1 N l Y 3 R p b 2 4 x L 1 R h Y m x l X z E y X 1 B l c m N f Y n l f c 2 l 6 Z S 9 B d X R v U m V t b 3 Z l Z E N v b H V t b n M x L n s y M D I z L D J 9 J n F 1 b 3 Q 7 L C Z x d W 9 0 O 1 N l Y 3 R p b 2 4 x L 1 R h Y m x l X z E y X 1 B l c m N f Y n l f c 2 l 6 Z S 9 B d X R v U m V t b 3 Z l Z E N v b H V t b n M x L n s y M D I 0 L D N 9 J n F 1 b 3 Q 7 L C Z x d W 9 0 O 1 N l Y 3 R p b 2 4 x L 1 R h Y m x l X z E y X 1 B l c m N f Y n l f c 2 l 6 Z S 9 B d X R v U m V t b 3 Z l Z E N v b H V t b n M x L n t G a W x 0 Z X J l Z C B S b 3 d z O C 5 P c m R l c i w 0 f S Z x d W 9 0 O 1 0 s J n F 1 b 3 Q 7 U m V s Y X R p b 2 5 z a G l w S W 5 m b y Z x d W 9 0 O z p b X X 0 i I C 8 + P E V u d H J 5 I F R 5 c G U 9 I k F k Z G V k V G 9 E Y X R h T W 9 k Z W w i I F Z h b H V l P S J s M C I g L z 4 8 L 1 N 0 Y W J s Z U V u d H J p Z X M + P C 9 J d G V t P j x J d G V t P j x J d G V t T G 9 j Y X R p b 2 4 + P E l 0 Z W 1 U e X B l P k Z v c m 1 1 b G E 8 L 0 l 0 Z W 1 U e X B l P j x J d G V t U G F 0 a D 5 T Z W N 0 a W 9 u M S 9 U Y W J s Z V 8 x M l 9 Q Z X J j X 2 J 5 X 3 N p e m U v b G 9 j P C 9 J d G V t U G F 0 a D 4 8 L 0 l 0 Z W 1 M b 2 N h d G l v b j 4 8 U 3 R h Y m x l R W 5 0 c m l l c y A v P j w v S X R l b T 4 8 S X R l b T 4 8 S X R l b U x v Y 2 F 0 a W 9 u P j x J d G V t V H l w Z T 5 G b 3 J t d W x h P C 9 J d G V t V H l w Z T 4 8 S X R l b V B h d G g + U 2 V j d G l v b j E v V G F i b G V f M T J f U G V y Y 1 9 i e V 9 z a X p l L 1 N v d X J j Z T w v S X R l b V B h d G g + P C 9 J d G V t T G 9 j Y X R p b 2 4 + P F N 0 Y W J s Z U V u d H J p Z X M g L z 4 8 L 0 l 0 Z W 0 + P E l 0 Z W 0 + P E l 0 Z W 1 M b 2 N h d G l v b j 4 8 S X R l b V R 5 c G U + R m 9 y b X V s Y T w v S X R l b V R 5 c G U + P E l 0 Z W 1 Q Y X R o P l N l Y 3 R p b 2 4 x L 1 R h Y m x l X z E y X 1 B l c m N f Y n l f c 2 l 6 Z S 9 z d W J z Z W N 0 b 3 J f b W F w c G l u Z z w v S X R l b V B h d G g + P C 9 J d G V t T G 9 j Y X R p b 2 4 + P F N 0 Y W J s Z U V u d H J p Z X M g L z 4 8 L 0 l 0 Z W 0 + P E l 0 Z W 0 + P E l 0 Z W 1 M b 2 N h d G l v b j 4 8 S X R l b V R 5 c G U + R m 9 y b X V s Y T w v S X R l b V R 5 c G U + P E l 0 Z W 1 Q Y X R o P l N l Y 3 R p b 2 4 x L 1 R h Y m x l X z E y X 1 B l c m N f Y n l f c 2 l 6 Z S 9 Q c m 9 t b 3 R l Z C U y M E h l Y W R l c n M 8 L 0 l 0 Z W 1 Q Y X R o P j w v S X R l b U x v Y 2 F 0 a W 9 u P j x T d G F i b G V F b n R y a W V z I C 8 + P C 9 J d G V t P j x J d G V t P j x J d G V t T G 9 j Y X R p b 2 4 + P E l 0 Z W 1 U e X B l P k Z v c m 1 1 b G E 8 L 0 l 0 Z W 1 U e X B l P j x J d G V t U G F 0 a D 5 T Z W N 0 a W 9 u M S 9 U Y W J s Z V 8 x M l 9 Q Z X J j X 2 J 5 X 3 N p e m U v R 3 J v d X B l Z C U y M F J v d 3 M 8 L 0 l 0 Z W 1 Q Y X R o P j w v S X R l b U x v Y 2 F 0 a W 9 u P j x T d G F i b G V F b n R y a W V z I C 8 + P C 9 J d G V t P j x J d G V t P j x J d G V t T G 9 j Y X R p b 2 4 + P E l 0 Z W 1 U e X B l P k Z v c m 1 1 b G E 8 L 0 l 0 Z W 1 U e X B l P j x J d G V t U G F 0 a D 5 T Z W N 0 a W 9 u M S 9 U Y W J s Z V 8 x M l 9 Q Z X J j X 2 J 5 X 3 N p e m U v U G l 2 b 3 R l Z C U y M E N v b H V t b j w v S X R l b V B h d G g + P C 9 J d G V t T G 9 j Y X R p b 2 4 + P F N 0 Y W J s Z U V u d H J p Z X M g L z 4 8 L 0 l 0 Z W 0 + P E l 0 Z W 0 + P E l 0 Z W 1 M b 2 N h d G l v b j 4 8 S X R l b V R 5 c G U + R m 9 y b X V s Y T w v S X R l b V R 5 c G U + P E l 0 Z W 1 Q Y X R o P l N l Y 3 R p b 2 4 x L 1 R h Y m x l X z E y X 1 B l c m N f Y n l f c 2 l 6 Z S 9 E a X Z p Z G V k J T I w Q 2 9 s d W 1 u P C 9 J d G V t U G F 0 a D 4 8 L 0 l 0 Z W 1 M b 2 N h d G l v b j 4 8 U 3 R h Y m x l R W 5 0 c m l l c y A v P j w v S X R l b T 4 8 S X R l b T 4 8 S X R l b U x v Y 2 F 0 a W 9 u P j x J d G V t V H l w Z T 5 G b 3 J t d W x h P C 9 J d G V t V H l w Z T 4 8 S X R l b V B h d G g + U 2 V j d G l v b j E v V G F i b G V f M T J f U G V y Y 1 9 i e V 9 z a X p l L 0 R p d m l k Z W Q l M j B D b 2 x 1 b W 4 y P C 9 J d G V t U G F 0 a D 4 8 L 0 l 0 Z W 1 M b 2 N h d G l v b j 4 8 U 3 R h Y m x l R W 5 0 c m l l c y A v P j w v S X R l b T 4 8 S X R l b T 4 8 S X R l b U x v Y 2 F 0 a W 9 u P j x J d G V t V H l w Z T 5 G b 3 J t d W x h P C 9 J d G V t V H l w Z T 4 8 S X R l b V B h d G g + U 2 V j d G l v b j E v V G F i b G V f M T J f U G V y Y 1 9 i e V 9 z a X p l L 0 R p d m l k Z W Q l M j B D b 2 x 1 b W 4 z P C 9 J d G V t U G F 0 a D 4 8 L 0 l 0 Z W 1 M b 2 N h d G l v b j 4 8 U 3 R h Y m x l R W 5 0 c m l l c y A v P j w v S X R l b T 4 8 S X R l b T 4 8 S X R l b U x v Y 2 F 0 a W 9 u P j x J d G V t V H l w Z T 5 G b 3 J t d W x h P C 9 J d G V t V H l w Z T 4 8 S X R l b V B h d G g + U 2 V j d G l v b j E v V G F i b G V f M T N f S F N I Q z w v S X R l b V B h d G g + P C 9 J d G V t T G 9 j Y X R p b 2 4 + P F N 0 Y W J s Z U V u d H J p Z X M + P E V u d H J 5 I F R 5 c G U 9 I k l z U H J p d m F 0 Z S I g V m F s d W U 9 I m w w I i A v P j x F b n R y e S B U e X B l P S J R d W V y e U l E I i B W Y W x 1 Z T 0 i c z E 0 N z B l N m U 2 L W Z j Y j A t N D E z N S 0 4 N j I w L T B h O W V i Z D Y 3 N 2 M 2 Z 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k z I i A v P j x F b n R y e S B U e X B l P S J G a W x s R X J y b 3 J D b 2 R l I i B W Y W x 1 Z T 0 i c 1 V u a 2 5 v d 2 4 i I C 8 + P E V u d H J 5 I F R 5 c G U 9 I k Z p b G x F c n J v c k N v d W 5 0 I i B W Y W x 1 Z T 0 i b D A i I C 8 + P E V u d H J 5 I F R 5 c G U 9 I k Z p b G x M Y X N 0 V X B k Y X R l Z C I g V m F s d W U 9 I m Q y M D I 1 L T A x L T A 2 V D E x O j M 2 O j A 5 L j c 4 M T g 2 N T d a I i A v P j x F b n R y e S B U e X B l P S J G a W x s Q 2 9 s d W 1 u V H l w Z X M i I F Z h b H V l P S J z Q U F B Q U F B Q U E i I C 8 + P E V u d H J 5 I F R 5 c G U 9 I k Z p b G x D b 2 x 1 b W 5 O Y W 1 l c y I g V m F s d W U 9 I n N b J n F 1 b 3 Q 7 U l B f T m F t Z S Z x d W 9 0 O y w m c X V v d D t I U 0 h D J n F 1 b 3 Q 7 L C Z x d W 9 0 O 0 F s b C B z b 2 N p Y W w g c 3 R v Y 2 s g b 3 d u Z W Q m c X V v d D s s J n F 1 b 3 Q 7 U 0 g g U 3 B l Y 2 l h b G l z d C Z x d W 9 0 O y w m c X V v d D t I T 1 A g U 3 B l Y 2 l h b G l z d C Z x d W 9 0 O y w m c X V v d D t I U 0 h D X 3 B y Z X Z f e W V h c 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R h Y m x l X z E z X 0 h T S E M v Q X V 0 b 1 J l b W 9 2 Z W R D b 2 x 1 b W 5 z M S 5 7 U l B f T m F t Z S w w f S Z x d W 9 0 O y w m c X V v d D t T Z W N 0 a W 9 u M S 9 U Y W J s Z V 8 x M 1 9 I U 0 h D L 0 F 1 d G 9 S Z W 1 v d m V k Q 2 9 s d W 1 u c z E u e 0 h T S E M s M X 0 m c X V v d D s s J n F 1 b 3 Q 7 U 2 V j d G l v b j E v V G F i b G V f M T N f S F N I Q y 9 B d X R v U m V t b 3 Z l Z E N v b H V t b n M x L n t B b G w g c 2 9 j a W F s I H N 0 b 2 N r I G 9 3 b m V k L D J 9 J n F 1 b 3 Q 7 L C Z x d W 9 0 O 1 N l Y 3 R p b 2 4 x L 1 R h Y m x l X z E z X 0 h T S E M v Q X V 0 b 1 J l b W 9 2 Z W R D b 2 x 1 b W 5 z M S 5 7 U 0 g g U 3 B l Y 2 l h b G l z d C w z f S Z x d W 9 0 O y w m c X V v d D t T Z W N 0 a W 9 u M S 9 U Y W J s Z V 8 x M 1 9 I U 0 h D L 0 F 1 d G 9 S Z W 1 v d m V k Q 2 9 s d W 1 u c z E u e 0 h P U C B T c G V j a W F s a X N 0 L D R 9 J n F 1 b 3 Q 7 L C Z x d W 9 0 O 1 N l Y 3 R p b 2 4 x L 1 R h Y m x l X z E z X 0 h T S E M v Q X V 0 b 1 J l b W 9 2 Z W R D b 2 x 1 b W 5 z M S 5 7 S F N I Q 1 9 w c m V 2 X 3 l l Y X I s N X 0 m c X V v d D t d L C Z x d W 9 0 O 0 N v b H V t b k N v d W 5 0 J n F 1 b 3 Q 7 O j Y s J n F 1 b 3 Q 7 S 2 V 5 Q 2 9 s d W 1 u T m F t Z X M m c X V v d D s 6 W 1 0 s J n F 1 b 3 Q 7 Q 2 9 s d W 1 u S W R l b n R p d G l l c y Z x d W 9 0 O z p b J n F 1 b 3 Q 7 U 2 V j d G l v b j E v V G F i b G V f M T N f S F N I Q y 9 B d X R v U m V t b 3 Z l Z E N v b H V t b n M x L n t S U F 9 O Y W 1 l L D B 9 J n F 1 b 3 Q 7 L C Z x d W 9 0 O 1 N l Y 3 R p b 2 4 x L 1 R h Y m x l X z E z X 0 h T S E M v Q X V 0 b 1 J l b W 9 2 Z W R D b 2 x 1 b W 5 z M S 5 7 S F N I Q y w x f S Z x d W 9 0 O y w m c X V v d D t T Z W N 0 a W 9 u M S 9 U Y W J s Z V 8 x M 1 9 I U 0 h D L 0 F 1 d G 9 S Z W 1 v d m V k Q 2 9 s d W 1 u c z E u e 0 F s b C B z b 2 N p Y W w g c 3 R v Y 2 s g b 3 d u Z W Q s M n 0 m c X V v d D s s J n F 1 b 3 Q 7 U 2 V j d G l v b j E v V G F i b G V f M T N f S F N I Q y 9 B d X R v U m V t b 3 Z l Z E N v b H V t b n M x L n t T S C B T c G V j a W F s a X N 0 L D N 9 J n F 1 b 3 Q 7 L C Z x d W 9 0 O 1 N l Y 3 R p b 2 4 x L 1 R h Y m x l X z E z X 0 h T S E M v Q X V 0 b 1 J l b W 9 2 Z W R D b 2 x 1 b W 5 z M S 5 7 S E 9 Q I F N w Z W N p Y W x p c 3 Q s N H 0 m c X V v d D s s J n F 1 b 3 Q 7 U 2 V j d G l v b j E v V G F i b G V f M T N f S F N I Q y 9 B d X R v U m V t b 3 Z l Z E N v b H V t b n M x L n t I U 0 h D X 3 B y Z X Z f e W V h c i w 1 f S Z x d W 9 0 O 1 0 s J n F 1 b 3 Q 7 U m V s Y X R p b 2 5 z a G l w S W 5 m b y Z x d W 9 0 O z p b X X 0 i I C 8 + P C 9 T d G F i b G V F b n R y a W V z P j w v S X R l b T 4 8 S X R l b T 4 8 S X R l b U x v Y 2 F 0 a W 9 u P j x J d G V t V H l w Z T 5 G b 3 J t d W x h P C 9 J d G V t V H l w Z T 4 8 S X R l b V B h d G g + U 2 V j d G l v b j E v V G F i b G V f M T N f S F N I Q y 9 s b 2 M 8 L 0 l 0 Z W 1 Q Y X R o P j w v S X R l b U x v Y 2 F 0 a W 9 u P j x T d G F i b G V F b n R y a W V z I C 8 + P C 9 J d G V t P j x J d G V t P j x J d G V t T G 9 j Y X R p b 2 4 + P E l 0 Z W 1 U e X B l P k Z v c m 1 1 b G E 8 L 0 l 0 Z W 1 U e X B l P j x J d G V t U G F 0 a D 5 T Z W N 0 a W 9 u M S 9 U Y W J s Z V 8 x M 1 9 I U 0 h D L 1 N v d X J j Z T w v S X R l b V B h d G g + P C 9 J d G V t T G 9 j Y X R p b 2 4 + P F N 0 Y W J s Z U V u d H J p Z X M g L z 4 8 L 0 l 0 Z W 0 + P E l 0 Z W 0 + P E l 0 Z W 1 M b 2 N h d G l v b j 4 8 S X R l b V R 5 c G U + R m 9 y b X V s Y T w v S X R l b V R 5 c G U + P E l 0 Z W 1 Q Y X R o P l N l Y 3 R p b 2 4 x L 1 R h Y m x l X z E z X 0 h T S E M v V k Z N X 2 1 l d H J p Y 3 M 8 L 0 l 0 Z W 1 Q Y X R o P j w v S X R l b U x v Y 2 F 0 a W 9 u P j x T d G F i b G V F b n R y a W V z I C 8 + P C 9 J d G V t P j x J d G V t P j x J d G V t T G 9 j Y X R p b 2 4 + P E l 0 Z W 1 U e X B l P k Z v c m 1 1 b G E 8 L 0 l 0 Z W 1 U e X B l P j x J d G V t U G F 0 a D 5 T Z W N 0 a W 9 u M S 9 U Y W J s Z V 8 x M 1 9 I U 0 h D L 3 N 1 Y n N l Y 3 R v c l 9 t Y X B w a W 5 n P C 9 J d G V t U G F 0 a D 4 8 L 0 l 0 Z W 1 M b 2 N h d G l v b j 4 8 U 3 R h Y m x l R W 5 0 c m l l c y A v P j w v S X R l b T 4 8 S X R l b T 4 8 S X R l b U x v Y 2 F 0 a W 9 u P j x J d G V t V H l w Z T 5 G b 3 J t d W x h P C 9 J d G V t V H l w Z T 4 8 S X R l b V B h d G g + U 2 V j d G l v b j E v V G F i b G V f M T N f S F N I Q y 9 Q c m 9 t b 3 R l Z C U y M E h l Y W R l c n M y P C 9 J d G V t U G F 0 a D 4 8 L 0 l 0 Z W 1 M b 2 N h d G l v b j 4 8 U 3 R h Y m x l R W 5 0 c m l l c y A v P j w v S X R l b T 4 8 S X R l b T 4 8 S X R l b U x v Y 2 F 0 a W 9 u P j x J d G V t V H l w Z T 5 G b 3 J t d W x h P C 9 J d G V t V H l w Z T 4 8 S X R l b V B h d G g + U 2 V j d G l v b j E v V G F i b G V f M T N f S F N I Q y 9 Q c m 9 t b 3 R l Z C U y M E h l Y W R l c n M 8 L 0 l 0 Z W 1 Q Y X R o P j w v S X R l b U x v Y 2 F 0 a W 9 u P j x T d G F i b G V F b n R y a W V z I C 8 + P C 9 J d G V t P j x J d G V t P j x J d G V t T G 9 j Y X R p b 2 4 + P E l 0 Z W 1 U e X B l P k Z v c m 1 1 b G E 8 L 0 l 0 Z W 1 U e X B l P j x J d G V t U G F 0 a D 5 T Z W N 0 a W 9 u M S 9 U Y W J s Z V 8 x M 1 9 I U 0 h D L 0 Z p b H R l c m V k J T I w U m 9 3 c z w v S X R l b V B h d G g + P C 9 J d G V t T G 9 j Y X R p b 2 4 + P F N 0 Y W J s Z U V u d H J p Z X M g L z 4 8 L 0 l 0 Z W 0 + P E l 0 Z W 0 + P E l 0 Z W 1 M b 2 N h d G l v b j 4 8 S X R l b V R 5 c G U + R m 9 y b X V s Y T w v S X R l b V R 5 c G U + P E l 0 Z W 1 Q Y X R o P l N l Y 3 R p b 2 4 x L 1 R h Y m x l X z E z X 0 h T S E M v Q W R k Z W Q l M j B D d X N 0 b 2 0 8 L 0 l 0 Z W 1 Q Y X R o P j w v S X R l b U x v Y 2 F 0 a W 9 u P j x T d G F i b G V F b n R y a W V z I C 8 + P C 9 J d G V t P j x J d G V t P j x J d G V t T G 9 j Y X R p b 2 4 + P E l 0 Z W 1 U e X B l P k Z v c m 1 1 b G E 8 L 0 l 0 Z W 1 U e X B l P j x J d G V t U G F 0 a D 5 T Z W N 0 a W 9 u M S 9 U Y W J s Z V 8 x M 1 9 I U 0 h D L 0 1 l c m d l Z C U y M F F 1 Z X J p Z X M x P C 9 J d G V t U G F 0 a D 4 8 L 0 l 0 Z W 1 M b 2 N h d G l v b j 4 8 U 3 R h Y m x l R W 5 0 c m l l c y A v P j w v S X R l b T 4 8 S X R l b T 4 8 S X R l b U x v Y 2 F 0 a W 9 u P j x J d G V t V H l w Z T 5 G b 3 J t d W x h P C 9 J d G V t V H l w Z T 4 8 S X R l b V B h d G g + U 2 V j d G l v b j E v V G F i b G V f M T N f S F N I Q y 9 F e H B h b m R l Z C U y M H N 1 Y n N l Y 3 R v c l 9 t Y X B w a W 5 n P C 9 J d G V t U G F 0 a D 4 8 L 0 l 0 Z W 1 M b 2 N h d G l v b j 4 8 U 3 R h Y m x l R W 5 0 c m l l c y A v P j w v S X R l b T 4 8 S X R l b T 4 8 S X R l b U x v Y 2 F 0 a W 9 u P j x J d G V t V H l w Z T 5 G b 3 J t d W x h P C 9 J d G V t V H l w Z T 4 8 S X R l b V B h d G g + U 2 V j d G l v b j E v V G F i b G V f M T N f S F N I Q y 9 S Z W 1 v d m V k J T I w T 3 R o Z X I l M j B D b 2 x 1 b W 5 z P C 9 J d G V t U G F 0 a D 4 8 L 0 l 0 Z W 1 M b 2 N h d G l v b j 4 8 U 3 R h Y m x l R W 5 0 c m l l c y A v P j w v S X R l b T 4 8 S X R l b T 4 8 S X R l b U x v Y 2 F 0 a W 9 u P j x J d G V t V H l w Z T 5 G b 3 J t d W x h P C 9 J d G V t V H l w Z T 4 8 S X R l b V B h d G g + U 2 V j d G l v b j E v V G F i b G V f M T N f S F N I Q y 9 W R k 1 f b W V 0 c m l j c 1 9 0 b T E 8 L 0 l 0 Z W 1 Q Y X R o P j w v S X R l b U x v Y 2 F 0 a W 9 u P j x T d G F i b G V F b n R y a W V z I C 8 + P C 9 J d G V t P j x J d G V t P j x J d G V t T G 9 j Y X R p b 2 4 + P E l 0 Z W 1 U e X B l P k Z v c m 1 1 b G E 8 L 0 l 0 Z W 1 U e X B l P j x J d G V t U G F 0 a D 5 T Z W N 0 a W 9 u M S 9 U Y W J s Z V 8 x M 1 9 I U 0 h D L 1 B y b 2 1 v d G V k J T I w S G V h Z G V y c z E 8 L 0 l 0 Z W 1 Q Y X R o P j w v S X R l b U x v Y 2 F 0 a W 9 u P j x T d G F i b G V F b n R y a W V z I C 8 + P C 9 J d G V t P j x J d G V t P j x J d G V t T G 9 j Y X R p b 2 4 + P E l 0 Z W 1 U e X B l P k Z v c m 1 1 b G E 8 L 0 l 0 Z W 1 U e X B l P j x J d G V t U G F 0 a D 5 T Z W N 0 a W 9 u M S 9 U Y W J s Z V 8 x M 1 9 I U 0 h D L 1 J l b W 9 2 Z W Q l M j B P d G h l c i U y M E N v b H V t b n M x P C 9 J d G V t U G F 0 a D 4 8 L 0 l 0 Z W 1 M b 2 N h d G l v b j 4 8 U 3 R h Y m x l R W 5 0 c m l l c y A v P j w v S X R l b T 4 8 S X R l b T 4 8 S X R l b U x v Y 2 F 0 a W 9 u P j x J d G V t V H l w Z T 5 G b 3 J t d W x h P C 9 J d G V t V H l w Z T 4 8 S X R l b V B h d G g + U 2 V j d G l v b j E v V G F i b G V f M T N f S F N I Q y 9 G a W x 0 Z X J l Z C U y M F J v d 3 M x P C 9 J d G V t U G F 0 a D 4 8 L 0 l 0 Z W 1 M b 2 N h d G l v b j 4 8 U 3 R h Y m x l R W 5 0 c m l l c y A v P j w v S X R l b T 4 8 S X R l b T 4 8 S X R l b U x v Y 2 F 0 a W 9 u P j x J d G V t V H l w Z T 5 G b 3 J t d W x h P C 9 J d G V t V H l w Z T 4 8 S X R l b V B h d G g + U 2 V j d G l v b j E v V G F i b G V f M T N f S F N I Q y 9 S Z W 1 v d m V k J T I w Q 2 9 s d W 1 u c z w v S X R l b V B h d G g + P C 9 J d G V t T G 9 j Y X R p b 2 4 + P F N 0 Y W J s Z U V u d H J p Z X M g L z 4 8 L 0 l 0 Z W 0 + P E l 0 Z W 0 + P E l 0 Z W 1 M b 2 N h d G l v b j 4 8 S X R l b V R 5 c G U + R m 9 y b X V s Y T w v S X R l b V R 5 c G U + P E l 0 Z W 1 Q Y X R o P l N l Y 3 R p b 2 4 x L 1 R h Y m x l X z E z X 0 h T S E M v U m V u Y W 1 l Z C U y M E N v b H V t b n M 8 L 0 l 0 Z W 1 Q Y X R o P j w v S X R l b U x v Y 2 F 0 a W 9 u P j x T d G F i b G V F b n R y a W V z I C 8 + P C 9 J d G V t P j x J d G V t P j x J d G V t T G 9 j Y X R p b 2 4 + P E l 0 Z W 1 U e X B l P k Z v c m 1 1 b G E 8 L 0 l 0 Z W 1 U e X B l P j x J d G V t U G F 0 a D 5 T Z W N 0 a W 9 u M S 9 U Y W J s Z V 8 x M 1 9 I U 0 h D L 0 1 l c m d l Z C U y M F F 1 Z X J p Z X M 8 L 0 l 0 Z W 1 Q Y X R o P j w v S X R l b U x v Y 2 F 0 a W 9 u P j x T d G F i b G V F b n R y a W V z I C 8 + P C 9 J d G V t P j x J d G V t P j x J d G V t T G 9 j Y X R p b 2 4 + P E l 0 Z W 1 U e X B l P k Z v c m 1 1 b G E 8 L 0 l 0 Z W 1 U e X B l P j x J d G V t U G F 0 a D 5 T Z W N 0 a W 9 u M S 9 U Y W J s Z V 8 x M 1 9 I U 0 h D L 0 V 4 c G F u Z G V k J T I w U m V u Y W 1 l Z C U y M E N v b H V t b n M 8 L 0 l 0 Z W 1 Q Y X R o P j w v S X R l b U x v Y 2 F 0 a W 9 u P j x T d G F i b G V F b n R y a W V z I C 8 + P C 9 J d G V t P j x J d G V t P j x J d G V t T G 9 j Y X R p b 2 4 + P E l 0 Z W 1 U e X B l P k Z v c m 1 1 b G E 8 L 0 l 0 Z W 1 U e X B l P j x J d G V t U G F 0 a D 5 T Z W N 0 a W 9 u M S 9 U Y W J s Z V 8 x M 0 F f S F N I Q 1 9 H T j w v S X R l b V B h d G g + P C 9 J d G V t T G 9 j Y X R p b 2 4 + P F N 0 Y W J s Z U V u d H J p Z X M + P E V u d H J 5 I F R 5 c G U 9 I k l z U H J p d m F 0 Z S I g V m F s d W U 9 I m w w I i A v P j x F b n R y e S B U e X B l P S J R d W V y e U l E I i B W Y W x 1 Z T 0 i c z R j Z G Q 1 Z j R i L T g w N j U t N D F m Y i 1 i Y z E x L T E 5 Y T Q z M z k y N j Y z Z S 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U Y X J n Z X Q i I F Z h b H V l P S J z V G F i b G V f M T N B X 0 h T S E N f R 0 4 i I C 8 + P E V u d H J 5 I F R 5 c G U 9 I k Z p b G x l Z E N v b X B s Z X R l U m V z d W x 0 V G 9 X b 3 J r c 2 h l Z X Q i I F Z h b H V l P S J s M S I g L z 4 8 R W 5 0 c n k g V H l w Z T 0 i R m l s b E N v b H V t b k 5 h b W V z I i B W Y W x 1 Z T 0 i c 1 s m c X V v d D t S U F 9 O Y W 1 l J n F 1 b 3 Q 7 L C Z x d W 9 0 O 0 F s b C B z b 2 N p Y W w g c 3 R v Y 2 s g b 3 d u Z W Q m c X V v d D s s J n F 1 b 3 Q 7 S G V h Z G x p b m U g U 2 9 j a W F s I E h v d X N p b m c g Q 1 B V I C j C o y k g M j A y M y Z x d W 9 0 O y w m c X V v d D t I Z W F k b G l u Z S B T b 2 N p Y W w g S G 9 1 c 2 l u Z y B D U F U g K M K j K S A y M D I 0 J n F 1 b 3 Q 7 L C Z x d W 9 0 O 2 N o Y W 5 n Z S B p b i B I U 0 h D J n F 1 b 3 Q 7 X S I g L z 4 8 R W 5 0 c n k g V H l w Z T 0 i R m l s b E N v b H V t b l R 5 c G V z I i B W Y W x 1 Z T 0 i c 0 F B Q U F B Q U E 9 I i A v P j x F b n R y e S B U e X B l P S J G a W x s T G F z d F V w Z G F 0 Z W Q i I F Z h b H V l P S J k M j A y N S 0 w M i 0 x O F Q x M j o 0 O T o w N i 4 4 N D Q 0 N j I w W i I g L z 4 8 R W 5 0 c n k g V H l w Z T 0 i R m l s b E V y c m 9 y Q 2 9 1 b n Q i I F Z h b H V l P S J s M C I g L z 4 8 R W 5 0 c n k g V H l w Z T 0 i R m l s b E V y c m 9 y Q 2 9 k Z S I g V m F s d W U 9 I n N V b m t u b 3 d u I i A v P j x F b n R y e S B U e X B l P S J G a W x s Q 2 9 1 b n Q i I F Z h b H V l P S J s M T c 0 I i A v P j x F b n R y e S B U e X B l P S J B Z G R l Z F R v R G F 0 Y U 1 v Z G V s I i B W Y W x 1 Z T 0 i b D A 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h Y m x l X z E z Q V 9 I U 0 h D X 0 d O L 0 F 1 d G 9 S Z W 1 v d m V k Q 2 9 s d W 1 u c z E u e 1 J Q X 0 5 h b W U s M H 0 m c X V v d D s s J n F 1 b 3 Q 7 U 2 V j d G l v b j E v V G F i b G V f M T N B X 0 h T S E N f R 0 4 v Q X V 0 b 1 J l b W 9 2 Z W R D b 2 x 1 b W 5 z M S 5 7 Q W x s I H N v Y 2 l h b C B z d G 9 j a y B v d 2 5 l Z C w x f S Z x d W 9 0 O y w m c X V v d D t T Z W N 0 a W 9 u M S 9 U Y W J s Z V 8 x M 0 F f S F N I Q 1 9 H T i 9 B d X R v U m V t b 3 Z l Z E N v b H V t b n M x L n t I Z W F k b G l u Z S B T b 2 N p Y W w g S G 9 1 c 2 l u Z y B D U F U g K M K j K S A y M D I z L D J 9 J n F 1 b 3 Q 7 L C Z x d W 9 0 O 1 N l Y 3 R p b 2 4 x L 1 R h Y m x l X z E z Q V 9 I U 0 h D X 0 d O L 0 F 1 d G 9 S Z W 1 v d m V k Q 2 9 s d W 1 u c z E u e 0 h l Y W R s a W 5 l I F N v Y 2 l h b C B I b 3 V z a W 5 n I E N Q V S A o w q M p I D I w M j Q s M 3 0 m c X V v d D s s J n F 1 b 3 Q 7 U 2 V j d G l v b j E v V G F i b G V f M T N B X 0 h T S E N f R 0 4 v Q X V 0 b 1 J l b W 9 2 Z W R D b 2 x 1 b W 5 z M S 5 7 Y 2 h h b m d l I G l u I E h T S E M s N H 0 m c X V v d D t d L C Z x d W 9 0 O 0 N v b H V t b k N v d W 5 0 J n F 1 b 3 Q 7 O j U s J n F 1 b 3 Q 7 S 2 V 5 Q 2 9 s d W 1 u T m F t Z X M m c X V v d D s 6 W 1 0 s J n F 1 b 3 Q 7 Q 2 9 s d W 1 u S W R l b n R p d G l l c y Z x d W 9 0 O z p b J n F 1 b 3 Q 7 U 2 V j d G l v b j E v V G F i b G V f M T N B X 0 h T S E N f R 0 4 v Q X V 0 b 1 J l b W 9 2 Z W R D b 2 x 1 b W 5 z M S 5 7 U l B f T m F t Z S w w f S Z x d W 9 0 O y w m c X V v d D t T Z W N 0 a W 9 u M S 9 U Y W J s Z V 8 x M 0 F f S F N I Q 1 9 H T i 9 B d X R v U m V t b 3 Z l Z E N v b H V t b n M x L n t B b G w g c 2 9 j a W F s I H N 0 b 2 N r I G 9 3 b m V k L D F 9 J n F 1 b 3 Q 7 L C Z x d W 9 0 O 1 N l Y 3 R p b 2 4 x L 1 R h Y m x l X z E z Q V 9 I U 0 h D X 0 d O L 0 F 1 d G 9 S Z W 1 v d m V k Q 2 9 s d W 1 u c z E u e 0 h l Y W R s a W 5 l I F N v Y 2 l h b C B I b 3 V z a W 5 n I E N Q V S A o w q M p I D I w M j M s M n 0 m c X V v d D s s J n F 1 b 3 Q 7 U 2 V j d G l v b j E v V G F i b G V f M T N B X 0 h T S E N f R 0 4 v Q X V 0 b 1 J l b W 9 2 Z W R D b 2 x 1 b W 5 z M S 5 7 S G V h Z G x p b m U g U 2 9 j a W F s I E h v d X N p b m c g Q 1 B V I C j C o y k g M j A y N C w z f S Z x d W 9 0 O y w m c X V v d D t T Z W N 0 a W 9 u M S 9 U Y W J s Z V 8 x M 0 F f S F N I Q 1 9 H T i 9 B d X R v U m V t b 3 Z l Z E N v b H V t b n M x L n t j a G F u Z 2 U g a W 4 g S F N I Q y w 0 f S Z x d W 9 0 O 1 0 s J n F 1 b 3 Q 7 U m V s Y X R p b 2 5 z a G l w S W 5 m b y Z x d W 9 0 O z p b X X 0 i I C 8 + P C 9 T d G F i b G V F b n R y a W V z P j w v S X R l b T 4 8 S X R l b T 4 8 S X R l b U x v Y 2 F 0 a W 9 u P j x J d G V t V H l w Z T 5 G b 3 J t d W x h P C 9 J d G V t V H l w Z T 4 8 S X R l b V B h d G g + U 2 V j d G l v b j E v V G F i b G V f M T N B X 0 h T S E N f R 0 4 v U 2 9 1 c m N l P C 9 J d G V t U G F 0 a D 4 8 L 0 l 0 Z W 1 M b 2 N h d G l v b j 4 8 U 3 R h Y m x l R W 5 0 c m l l c y A v P j w v S X R l b T 4 8 S X R l b T 4 8 S X R l b U x v Y 2 F 0 a W 9 u P j x J d G V t V H l w Z T 5 G b 3 J t d W x h P C 9 J d G V t V H l w Z T 4 8 S X R l b V B h d G g + U 2 V j d G l v b j E v V G F i b G V f M T N B X 0 h T S E N f R 0 4 v R m l s d G V y Z W Q l M j B S b 3 d z P C 9 J d G V t U G F 0 a D 4 8 L 0 l 0 Z W 1 M b 2 N h d G l v b j 4 8 U 3 R h Y m x l R W 5 0 c m l l c y A v P j w v S X R l b T 4 8 S X R l b T 4 8 S X R l b U x v Y 2 F 0 a W 9 u P j x J d G V t V H l w Z T 5 G b 3 J t d W x h P C 9 J d G V t V H l w Z T 4 8 S X R l b V B h d G g + U 2 V j d G l v b j E v V G F i b G V f M T N B X 0 h T S E N f R 0 4 v U m V t b 3 Z l Z C U y M E N v b H V t b n M 8 L 0 l 0 Z W 1 Q Y X R o P j w v S X R l b U x v Y 2 F 0 a W 9 u P j x T d G F i b G V F b n R y a W V z I C 8 + P C 9 J d G V t P j x J d G V t P j x J d G V t T G 9 j Y X R p b 2 4 + P E l 0 Z W 1 U e X B l P k Z v c m 1 1 b G E 8 L 0 l 0 Z W 1 U e X B l P j x J d G V t U G F 0 a D 5 T Z W N 0 a W 9 u M S 9 U Y W J s Z V 8 x M 0 F f S F N I Q 1 9 H T i 9 S Z W 9 y Z G V y Z W Q l M j B D b 2 x 1 b W 5 z P C 9 J d G V t U G F 0 a D 4 8 L 0 l 0 Z W 1 M b 2 N h d G l v b j 4 8 U 3 R h Y m x l R W 5 0 c m l l c y A v P j w v S X R l b T 4 8 S X R l b T 4 8 S X R l b U x v Y 2 F 0 a W 9 u P j x J d G V t V H l w Z T 5 G b 3 J t d W x h P C 9 J d G V t V H l w Z T 4 8 S X R l b V B h d G g + U 2 V j d G l v b j E v V G F i b G V f M T N B X 0 h T S E N f R 0 4 v Q W R k Z W Q l M j B D d X N 0 b 2 0 8 L 0 l 0 Z W 1 Q Y X R o P j w v S X R l b U x v Y 2 F 0 a W 9 u P j x T d G F i b G V F b n R y a W V z I C 8 + P C 9 J d G V t P j x J d G V t P j x J d G V t T G 9 j Y X R p b 2 4 + P E l 0 Z W 1 U e X B l P k Z v c m 1 1 b G E 8 L 0 l 0 Z W 1 U e X B l P j x J d G V t U G F 0 a D 5 T Z W N 0 a W 9 u M S 9 U Y W J s Z V 8 x M 0 J f S F N I Q 1 9 I T 1 A 8 L 0 l 0 Z W 1 Q Y X R o P j w v S X R l b U x v Y 2 F 0 a W 9 u P j x T d G F i b G V F b n R y a W V z P j x F b n R y e S B U e X B l P S J J c 1 B y a X Z h d G U i I F Z h b H V l P S J s M C I g L z 4 8 R W 5 0 c n k g V H l w Z T 0 i U X V l c n l J R C I g V m F s d W U 9 I n N j Z j Y 4 O G E 2 Y i 0 x N T k w L T Q 2 Y W I t Y j l j Z S 0 4 M D d j N z A 2 Y z J m O D E 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X z E z Q l 9 I U 0 h D X 0 h P U C I g L z 4 8 R W 5 0 c n k g V H l w Z T 0 i R m l s b G V k Q 2 9 t c G x l d G V S Z X N 1 b H R U b 1 d v c m t z a G V l d C I g V m F s d W U 9 I m w x I i A v P j x F b n R y e S B U e X B l P S J G a W x s Q 2 9 s d W 1 u T m F t Z X M i I F Z h b H V l P S J z W y Z x d W 9 0 O 1 J Q X 0 5 h b W U m c X V v d D s s J n F 1 b 3 Q 7 Q W x s I H N v Y 2 l h b C B z d G 9 j a y B v d 2 5 l Z C Z x d W 9 0 O y w m c X V v d D t I Z W F k b G l u Z S B T b 2 N p Y W w g S G 9 1 c 2 l u Z y B D U F U g K M K j K S A y M D I z J n F 1 b 3 Q 7 L C Z x d W 9 0 O 0 h l Y W R s a W 5 l I F N v Y 2 l h b C B I b 3 V z a W 5 n I E N Q V S A o w q M p I D I w M j Q m c X V v d D s s J n F 1 b 3 Q 7 Y 2 h h b m d l I G l u I E h T S E M m c X V v d D t d I i A v P j x F b n R y e S B U e X B l P S J G a W x s Q 2 9 s d W 1 u V H l w Z X M i I F Z h b H V l P S J z Q U F B Q U F B Q T 0 i I C 8 + P E V u d H J 5 I F R 5 c G U 9 I k Z p b G x M Y X N 0 V X B k Y X R l Z C I g V m F s d W U 9 I m Q y M D I 1 L T A y L T E 4 V D E y O j Q 5 O j E y L j k 5 N z g 4 N T J a I i A v P j x F b n R y e S B U e X B l P S J G a W x s R X J y b 3 J D b 3 V u d C I g V m F s d W U 9 I m w w I i A v P j x F b n R y e S B U e X B l P S J G a W x s R X J y b 3 J D b 2 R l I i B W Y W x 1 Z T 0 i c 1 V u a 2 5 v d 2 4 i I C 8 + P E V u d H J 5 I F R 5 c G U 9 I k Z p b G x D b 3 V u d C I g V m F s d W U 9 I m w 1 I i A v P j x F b n R y e S B U e X B l P S J B Z G R l Z F R v R G F 0 Y U 1 v Z G V s I i B W Y W x 1 Z T 0 i b D A 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h Y m x l X z E z Q l 9 I U 0 h D X 0 h P U C 9 B d X R v U m V t b 3 Z l Z E N v b H V t b n M x L n t S U F 9 O Y W 1 l L D B 9 J n F 1 b 3 Q 7 L C Z x d W 9 0 O 1 N l Y 3 R p b 2 4 x L 1 R h Y m x l X z E z Q l 9 I U 0 h D X 0 h P U C 9 B d X R v U m V t b 3 Z l Z E N v b H V t b n M x L n t B b G w g c 2 9 j a W F s I H N 0 b 2 N r I G 9 3 b m V k L D F 9 J n F 1 b 3 Q 7 L C Z x d W 9 0 O 1 N l Y 3 R p b 2 4 x L 1 R h Y m x l X z E z Q l 9 I U 0 h D X 0 h P U C 9 B d X R v U m V t b 3 Z l Z E N v b H V t b n M x L n t I Z W F k b G l u Z S B T b 2 N p Y W w g S G 9 1 c 2 l u Z y B D U F U g K M K j K S A y M D I z L D J 9 J n F 1 b 3 Q 7 L C Z x d W 9 0 O 1 N l Y 3 R p b 2 4 x L 1 R h Y m x l X z E z Q l 9 I U 0 h D X 0 h P U C 9 B d X R v U m V t b 3 Z l Z E N v b H V t b n M x L n t I Z W F k b G l u Z S B T b 2 N p Y W w g S G 9 1 c 2 l u Z y B D U F U g K M K j K S A y M D I 0 L D N 9 J n F 1 b 3 Q 7 L C Z x d W 9 0 O 1 N l Y 3 R p b 2 4 x L 1 R h Y m x l X z E z Q l 9 I U 0 h D X 0 h P U C 9 B d X R v U m V t b 3 Z l Z E N v b H V t b n M x L n t j a G F u Z 2 U g a W 4 g S F N I Q y w 0 f S Z x d W 9 0 O 1 0 s J n F 1 b 3 Q 7 Q 2 9 s d W 1 u Q 2 9 1 b n Q m c X V v d D s 6 N S w m c X V v d D t L Z X l D b 2 x 1 b W 5 O Y W 1 l c y Z x d W 9 0 O z p b X S w m c X V v d D t D b 2 x 1 b W 5 J Z G V u d G l 0 a W V z J n F 1 b 3 Q 7 O l s m c X V v d D t T Z W N 0 a W 9 u M S 9 U Y W J s Z V 8 x M 0 J f S F N I Q 1 9 I T 1 A v Q X V 0 b 1 J l b W 9 2 Z W R D b 2 x 1 b W 5 z M S 5 7 U l B f T m F t Z S w w f S Z x d W 9 0 O y w m c X V v d D t T Z W N 0 a W 9 u M S 9 U Y W J s Z V 8 x M 0 J f S F N I Q 1 9 I T 1 A v Q X V 0 b 1 J l b W 9 2 Z W R D b 2 x 1 b W 5 z M S 5 7 Q W x s I H N v Y 2 l h b C B z d G 9 j a y B v d 2 5 l Z C w x f S Z x d W 9 0 O y w m c X V v d D t T Z W N 0 a W 9 u M S 9 U Y W J s Z V 8 x M 0 J f S F N I Q 1 9 I T 1 A v Q X V 0 b 1 J l b W 9 2 Z W R D b 2 x 1 b W 5 z M S 5 7 S G V h Z G x p b m U g U 2 9 j a W F s I E h v d X N p b m c g Q 1 B V I C j C o y k g M j A y M y w y f S Z x d W 9 0 O y w m c X V v d D t T Z W N 0 a W 9 u M S 9 U Y W J s Z V 8 x M 0 J f S F N I Q 1 9 I T 1 A v Q X V 0 b 1 J l b W 9 2 Z W R D b 2 x 1 b W 5 z M S 5 7 S G V h Z G x p b m U g U 2 9 j a W F s I E h v d X N p b m c g Q 1 B V I C j C o y k g M j A y N C w z f S Z x d W 9 0 O y w m c X V v d D t T Z W N 0 a W 9 u M S 9 U Y W J s Z V 8 x M 0 J f S F N I Q 1 9 I T 1 A v Q X V 0 b 1 J l b W 9 2 Z W R D b 2 x 1 b W 5 z M S 5 7 Y 2 h h b m d l I G l u I E h T S E M s N H 0 m c X V v d D t d L C Z x d W 9 0 O 1 J l b G F 0 a W 9 u c 2 h p c E l u Z m 8 m c X V v d D s 6 W 1 1 9 I i A v P j w v U 3 R h Y m x l R W 5 0 c m l l c z 4 8 L 0 l 0 Z W 0 + P E l 0 Z W 0 + P E l 0 Z W 1 M b 2 N h d G l v b j 4 8 S X R l b V R 5 c G U + R m 9 y b X V s Y T w v S X R l b V R 5 c G U + P E l 0 Z W 1 Q Y X R o P l N l Y 3 R p b 2 4 x L 1 R h Y m x l X z E z Q l 9 I U 0 h D X 0 h P U C 9 T b 3 V y Y 2 U 8 L 0 l 0 Z W 1 Q Y X R o P j w v S X R l b U x v Y 2 F 0 a W 9 u P j x T d G F i b G V F b n R y a W V z I C 8 + P C 9 J d G V t P j x J d G V t P j x J d G V t T G 9 j Y X R p b 2 4 + P E l 0 Z W 1 U e X B l P k Z v c m 1 1 b G E 8 L 0 l 0 Z W 1 U e X B l P j x J d G V t U G F 0 a D 5 T Z W N 0 a W 9 u M S 9 U Y W J s Z V 8 x M 0 J f S F N I Q 1 9 I T 1 A v R m l s d G V y Z W Q l M j B S b 3 d z P C 9 J d G V t U G F 0 a D 4 8 L 0 l 0 Z W 1 M b 2 N h d G l v b j 4 8 U 3 R h Y m x l R W 5 0 c m l l c y A v P j w v S X R l b T 4 8 S X R l b T 4 8 S X R l b U x v Y 2 F 0 a W 9 u P j x J d G V t V H l w Z T 5 G b 3 J t d W x h P C 9 J d G V t V H l w Z T 4 8 S X R l b V B h d G g + U 2 V j d G l v b j E v V G F i b G V f M T N C X 0 h T S E N f S E 9 Q L 1 J l b W 9 2 Z W Q l M j B D b 2 x 1 b W 5 z P C 9 J d G V t U G F 0 a D 4 8 L 0 l 0 Z W 1 M b 2 N h d G l v b j 4 8 U 3 R h Y m x l R W 5 0 c m l l c y A v P j w v S X R l b T 4 8 S X R l b T 4 8 S X R l b U x v Y 2 F 0 a W 9 u P j x J d G V t V H l w Z T 5 G b 3 J t d W x h P C 9 J d G V t V H l w Z T 4 8 S X R l b V B h d G g + U 2 V j d G l v b j E v V G F i b G V f M T N C X 0 h T S E N f S E 9 Q L 1 J l b 3 J k Z X J l Z C U y M E N v b H V t b n M 8 L 0 l 0 Z W 1 Q Y X R o P j w v S X R l b U x v Y 2 F 0 a W 9 u P j x T d G F i b G V F b n R y a W V z I C 8 + P C 9 J d G V t P j x J d G V t P j x J d G V t T G 9 j Y X R p b 2 4 + P E l 0 Z W 1 U e X B l P k Z v c m 1 1 b G E 8 L 0 l 0 Z W 1 U e X B l P j x J d G V t U G F 0 a D 5 T Z W N 0 a W 9 u M S 9 U Y W J s Z V 8 x M 0 J f S F N I Q 1 9 I T 1 A v Q W R k Z W Q l M j B D d X N 0 b 2 0 8 L 0 l 0 Z W 1 Q Y X R o P j w v S X R l b U x v Y 2 F 0 a W 9 u P j x T d G F i b G V F b n R y a W V z I C 8 + P C 9 J d G V t P j x J d G V t P j x J d G V t T G 9 j Y X R p b 2 4 + P E l 0 Z W 1 U e X B l P k Z v c m 1 1 b G E 8 L 0 l 0 Z W 1 U e X B l P j x J d G V t U G F 0 a D 5 T Z W N 0 a W 9 u M S 9 U Y W J s Z V 8 x M 0 N f S F N I Q 1 9 T S D w v S X R l b V B h d G g + P C 9 J d G V t T G 9 j Y X R p b 2 4 + P F N 0 Y W J s Z U V u d H J p Z X M + P E V u d H J 5 I F R 5 c G U 9 I k l z U H J p d m F 0 Z S I g V m F s d W U 9 I m w w I i A v P j x F b n R y e S B U e X B l P S J R d W V y e U l E I i B W Y W x 1 Z T 0 i c z E x Z T l m M j h h L T M 2 M 2 U t N D E 3 Z C 1 h N j Y 4 L T k 2 M D B m M z Y w N 2 E 3 Z 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G F i b G V f M T N D X 0 h T S E N f U 0 g i I C 8 + P E V u d H J 5 I F R 5 c G U 9 I k Z p b G x l Z E N v b X B s Z X R l U m V z d W x 0 V G 9 X b 3 J r c 2 h l Z X Q i I F Z h b H V l P S J s M S I g L z 4 8 R W 5 0 c n k g V H l w Z T 0 i R m l s b E N v b H V t b k 5 h b W V z I i B W Y W x 1 Z T 0 i c 1 s m c X V v d D t S U F 9 O Y W 1 l J n F 1 b 3 Q 7 L C Z x d W 9 0 O 0 F s b C B z b 2 N p Y W w g c 3 R v Y 2 s g b 3 d u Z W Q m c X V v d D s s J n F 1 b 3 Q 7 S G V h Z G x p b m U g U 2 9 j a W F s I E h v d X N p b m c g Q 1 B V I C j C o y k g M j A y N C Z x d W 9 0 O y w m c X V v d D t I Z W F k b G l u Z S B T b 2 N p Y W w g S G 9 1 c 2 l u Z y B D U F U g K M K j K S A y M D I z J n F 1 b 3 Q 7 L C Z x d W 9 0 O 2 N o Y W 5 n Z S B p b i B I U 0 h D J n F 1 b 3 Q 7 X S I g L z 4 8 R W 5 0 c n k g V H l w Z T 0 i R m l s b E N v b H V t b l R 5 c G V z I i B W Y W x 1 Z T 0 i c 0 F B Q U F B Q U E 9 I i A v P j x F b n R y e S B U e X B l P S J G a W x s T G F z d F V w Z G F 0 Z W Q i I F Z h b H V l P S J k M j A y N S 0 w M i 0 x O F Q x M j o 0 O T o x M y 4 x M D Y 4 O D U 1 W i I g L z 4 8 R W 5 0 c n k g V H l w Z T 0 i R m l s b E V y c m 9 y Q 2 9 1 b n Q i I F Z h b H V l P S J s M C I g L z 4 8 R W 5 0 c n k g V H l w Z T 0 i R m l s b E V y c m 9 y Q 2 9 k Z S I g V m F s d W U 9 I n N V b m t u b 3 d u I i A v P j x F b n R y e S B U e X B l P S J G a W x s Q 2 9 1 b n Q i I F Z h b H V l P S J s M T Q i I C 8 + P E V u d H J 5 I F R 5 c G U 9 I k F k Z G V k V G 9 E Y X R h T W 9 k Z W w i I F Z h b H V l P S J s M C 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V G F i b G V f M T N D X 0 h T S E N f U 0 g v Q X V 0 b 1 J l b W 9 2 Z W R D b 2 x 1 b W 5 z M S 5 7 U l B f T m F t Z S w w f S Z x d W 9 0 O y w m c X V v d D t T Z W N 0 a W 9 u M S 9 U Y W J s Z V 8 x M 0 N f S F N I Q 1 9 T S C 9 B d X R v U m V t b 3 Z l Z E N v b H V t b n M x L n t B b G w g c 2 9 j a W F s I H N 0 b 2 N r I G 9 3 b m V k L D F 9 J n F 1 b 3 Q 7 L C Z x d W 9 0 O 1 N l Y 3 R p b 2 4 x L 1 R h Y m x l X z E z Q 1 9 I U 0 h D X 1 N I L 0 F 1 d G 9 S Z W 1 v d m V k Q 2 9 s d W 1 u c z E u e 0 h l Y W R s a W 5 l I F N v Y 2 l h b C B I b 3 V z a W 5 n I E N Q V S A o w q M p I D I w M j Q s M n 0 m c X V v d D s s J n F 1 b 3 Q 7 U 2 V j d G l v b j E v V G F i b G V f M T N D X 0 h T S E N f U 0 g v Q X V 0 b 1 J l b W 9 2 Z W R D b 2 x 1 b W 5 z M S 5 7 S G V h Z G x p b m U g U 2 9 j a W F s I E h v d X N p b m c g Q 1 B V I C j C o y k g M j A y M y w z f S Z x d W 9 0 O y w m c X V v d D t T Z W N 0 a W 9 u M S 9 U Y W J s Z V 8 x M 0 N f S F N I Q 1 9 T S C 9 B d X R v U m V t b 3 Z l Z E N v b H V t b n M x L n t j a G F u Z 2 U g a W 4 g S F N I Q y w 0 f S Z x d W 9 0 O 1 0 s J n F 1 b 3 Q 7 Q 2 9 s d W 1 u Q 2 9 1 b n Q m c X V v d D s 6 N S w m c X V v d D t L Z X l D b 2 x 1 b W 5 O Y W 1 l c y Z x d W 9 0 O z p b X S w m c X V v d D t D b 2 x 1 b W 5 J Z G V u d G l 0 a W V z J n F 1 b 3 Q 7 O l s m c X V v d D t T Z W N 0 a W 9 u M S 9 U Y W J s Z V 8 x M 0 N f S F N I Q 1 9 T S C 9 B d X R v U m V t b 3 Z l Z E N v b H V t b n M x L n t S U F 9 O Y W 1 l L D B 9 J n F 1 b 3 Q 7 L C Z x d W 9 0 O 1 N l Y 3 R p b 2 4 x L 1 R h Y m x l X z E z Q 1 9 I U 0 h D X 1 N I L 0 F 1 d G 9 S Z W 1 v d m V k Q 2 9 s d W 1 u c z E u e 0 F s b C B z b 2 N p Y W w g c 3 R v Y 2 s g b 3 d u Z W Q s M X 0 m c X V v d D s s J n F 1 b 3 Q 7 U 2 V j d G l v b j E v V G F i b G V f M T N D X 0 h T S E N f U 0 g v Q X V 0 b 1 J l b W 9 2 Z W R D b 2 x 1 b W 5 z M S 5 7 S G V h Z G x p b m U g U 2 9 j a W F s I E h v d X N p b m c g Q 1 B V I C j C o y k g M j A y N C w y f S Z x d W 9 0 O y w m c X V v d D t T Z W N 0 a W 9 u M S 9 U Y W J s Z V 8 x M 0 N f S F N I Q 1 9 T S C 9 B d X R v U m V t b 3 Z l Z E N v b H V t b n M x L n t I Z W F k b G l u Z S B T b 2 N p Y W w g S G 9 1 c 2 l u Z y B D U F U g K M K j K S A y M D I z L D N 9 J n F 1 b 3 Q 7 L C Z x d W 9 0 O 1 N l Y 3 R p b 2 4 x L 1 R h Y m x l X z E z Q 1 9 I U 0 h D X 1 N I L 0 F 1 d G 9 S Z W 1 v d m V k Q 2 9 s d W 1 u c z E u e 2 N o Y W 5 n Z S B p b i B I U 0 h D L D R 9 J n F 1 b 3 Q 7 X S w m c X V v d D t S Z W x h d G l v b n N o a X B J b m Z v J n F 1 b 3 Q 7 O l t d f S I g L z 4 8 L 1 N 0 Y W J s Z U V u d H J p Z X M + P C 9 J d G V t P j x J d G V t P j x J d G V t T G 9 j Y X R p b 2 4 + P E l 0 Z W 1 U e X B l P k Z v c m 1 1 b G E 8 L 0 l 0 Z W 1 U e X B l P j x J d G V t U G F 0 a D 5 T Z W N 0 a W 9 u M S 9 U Y W J s Z V 8 x M 0 N f S F N I Q 1 9 T S C 9 T b 3 V y Y 2 U 8 L 0 l 0 Z W 1 Q Y X R o P j w v S X R l b U x v Y 2 F 0 a W 9 u P j x T d G F i b G V F b n R y a W V z I C 8 + P C 9 J d G V t P j x J d G V t P j x J d G V t T G 9 j Y X R p b 2 4 + P E l 0 Z W 1 U e X B l P k Z v c m 1 1 b G E 8 L 0 l 0 Z W 1 U e X B l P j x J d G V t U G F 0 a D 5 T Z W N 0 a W 9 u M S 9 U Y W J s Z V 8 x M 0 N f S F N I Q 1 9 T S C 9 G a W x 0 Z X J l Z C U y M F J v d 3 M 8 L 0 l 0 Z W 1 Q Y X R o P j w v S X R l b U x v Y 2 F 0 a W 9 u P j x T d G F i b G V F b n R y a W V z I C 8 + P C 9 J d G V t P j x J d G V t P j x J d G V t T G 9 j Y X R p b 2 4 + P E l 0 Z W 1 U e X B l P k Z v c m 1 1 b G E 8 L 0 l 0 Z W 1 U e X B l P j x J d G V t U G F 0 a D 5 T Z W N 0 a W 9 u M S 9 U Y W J s Z V 8 x M 0 N f S F N I Q 1 9 T S C 9 S Z W 1 v d m V k J T I w Q 2 9 s d W 1 u c z w v S X R l b V B h d G g + P C 9 J d G V t T G 9 j Y X R p b 2 4 + P F N 0 Y W J s Z U V u d H J p Z X M g L z 4 8 L 0 l 0 Z W 0 + P E l 0 Z W 0 + P E l 0 Z W 1 M b 2 N h d G l v b j 4 8 S X R l b V R 5 c G U + R m 9 y b X V s Y T w v S X R l b V R 5 c G U + P E l 0 Z W 1 Q Y X R o P l N l Y 3 R p b 2 4 x L 1 R h Y m x l X z E z Q 1 9 I U 0 h D X 1 N I L 1 J l b 3 J k Z X J l Z C U y M E N v b H V t b n M 8 L 0 l 0 Z W 1 Q Y X R o P j w v S X R l b U x v Y 2 F 0 a W 9 u P j x T d G F i b G V F b n R y a W V z I C 8 + P C 9 J d G V t P j x J d G V t P j x J d G V t T G 9 j Y X R p b 2 4 + P E l 0 Z W 1 U e X B l P k Z v c m 1 1 b G E 8 L 0 l 0 Z W 1 U e X B l P j x J d G V t U G F 0 a D 5 T Z W N 0 a W 9 u M S 9 U Y W J s Z V 8 x M 0 N f S F N I Q 1 9 T S C 9 B Z G R l Z C U y M E N 1 c 3 R v b T w v S X R l b V B h d G g + P C 9 J d G V t T G 9 j Y X R p b 2 4 + P F N 0 Y W J s Z U V u d H J p Z X M g L z 4 8 L 0 l 0 Z W 0 + P E l 0 Z W 0 + P E l 0 Z W 1 M b 2 N h d G l v b j 4 8 S X R l b V R 5 c G U + R m 9 y b X V s Y T w v S X R l b V R 5 c G U + P E l 0 Z W 1 Q Y X R o P l N l Y 3 R p b 2 4 x L 1 R h Y m x l X z E 0 X 1 J l Z 1 9 O Z X d f U 2 9 j a W F s X 3 N 1 c H B s e T w v S X R l b V B h d G g + P C 9 J d G V t T G 9 j Y X R p b 2 4 + P F N 0 Y W J s Z U V u d H J p Z X M + P E V u d H J 5 I F R 5 c G U 9 I k l z U H J p d m F 0 Z S I g V m F s d W U 9 I m w w I i A v P j x F b n R y e S B U e X B l P S J R d W V y e U l E I i B W Y W x 1 Z T 0 i c z Y 4 N z Q z M z I 4 L W Y x N W Y t N D N l O S 0 5 Y 2 Z m L T R l N m Y 1 M z k 2 Z j U 5 N 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G F i b G V f M T R f U m V n X 0 5 l d 1 9 T b 2 N p Y W x f c 3 V w c G x 5 I i A v P j x F b n R y e S B U e X B l P S J G a W x s Z W R D b 2 1 w b G V 0 Z V J l c 3 V s d F R v V 2 9 y a 3 N o Z W V 0 I i B W Y W x 1 Z T 0 i b D E i I C 8 + P E V u d H J 5 I F R 5 c G U 9 I k Z p b G x D b 3 V u d C I g V m F s d W U 9 I m w x M S I g L z 4 8 R W 5 0 c n k g V H l w Z T 0 i R m l s b E V y c m 9 y Q 2 9 k Z S I g V m F s d W U 9 I n N V b m t u b 3 d u I i A v P j x F b n R y e S B U e X B l P S J G a W x s R X J y b 3 J D b 3 V u d C I g V m F s d W U 9 I m w w I i A v P j x F b n R y e S B U e X B l P S J G a W x s T G F z d F V w Z G F 0 Z W Q i I F Z h b H V l P S J k M j A y N S 0 w M S 0 z M F Q x M T o y O T o x N C 4 3 N T E 0 M j M w W i I g L z 4 8 R W 5 0 c n k g V H l w Z T 0 i R m l s b E N v b H V t b l R 5 c G V z I i B W Y W x 1 Z T 0 i c 0 J n V U Z C U T 0 9 I i A v P j x F b n R y e S B U e X B l P S J G a W x s Q 2 9 s d W 1 u T m F t Z X M i I F Z h b H V l P S J z W y Z x d W 9 0 O 1 J l Z 2 l v b i Z x d W 9 0 O y w m c X V v d D s y M D I y J n F 1 b 3 Q 7 L C Z x d W 9 0 O z I w M j M m c X V v d D s s J n F 1 b 3 Q 7 M j A y N C Z x d W 9 0 O 1 0 i I C 8 + P E V u d H J 5 I F R 5 c G U 9 I k Z p b G x T d G F 0 d X M i I F Z h b H V l P S J z Q 2 9 t c G x l d G U 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V G F i b G V f M T R f U m V n X 0 5 l d 1 9 T b 2 N p Y W x f c 3 V w c G x 5 L 0 F 1 d G 9 S Z W 1 v d m V k Q 2 9 s d W 1 u c z E u e 1 J l Z 2 l v b i w w f S Z x d W 9 0 O y w m c X V v d D t T Z W N 0 a W 9 u M S 9 U Y W J s Z V 8 x N F 9 S Z W d f T m V 3 X 1 N v Y 2 l h b F 9 z d X B w b H k v Q X V 0 b 1 J l b W 9 2 Z W R D b 2 x 1 b W 5 z M S 5 7 M j A y M i w x f S Z x d W 9 0 O y w m c X V v d D t T Z W N 0 a W 9 u M S 9 U Y W J s Z V 8 x N F 9 S Z W d f T m V 3 X 1 N v Y 2 l h b F 9 z d X B w b H k v Q X V 0 b 1 J l b W 9 2 Z W R D b 2 x 1 b W 5 z M S 5 7 M j A y M y w y f S Z x d W 9 0 O y w m c X V v d D t T Z W N 0 a W 9 u M S 9 U Y W J s Z V 8 x N F 9 S Z W d f T m V 3 X 1 N v Y 2 l h b F 9 z d X B w b H k v Q X V 0 b 1 J l b W 9 2 Z W R D b 2 x 1 b W 5 z M S 5 7 M j A y N C w z f S Z x d W 9 0 O 1 0 s J n F 1 b 3 Q 7 Q 2 9 s d W 1 u Q 2 9 1 b n Q m c X V v d D s 6 N C w m c X V v d D t L Z X l D b 2 x 1 b W 5 O Y W 1 l c y Z x d W 9 0 O z p b X S w m c X V v d D t D b 2 x 1 b W 5 J Z G V u d G l 0 a W V z J n F 1 b 3 Q 7 O l s m c X V v d D t T Z W N 0 a W 9 u M S 9 U Y W J s Z V 8 x N F 9 S Z W d f T m V 3 X 1 N v Y 2 l h b F 9 z d X B w b H k v Q X V 0 b 1 J l b W 9 2 Z W R D b 2 x 1 b W 5 z M S 5 7 U m V n a W 9 u L D B 9 J n F 1 b 3 Q 7 L C Z x d W 9 0 O 1 N l Y 3 R p b 2 4 x L 1 R h Y m x l X z E 0 X 1 J l Z 1 9 O Z X d f U 2 9 j a W F s X 3 N 1 c H B s e S 9 B d X R v U m V t b 3 Z l Z E N v b H V t b n M x L n s y M D I y L D F 9 J n F 1 b 3 Q 7 L C Z x d W 9 0 O 1 N l Y 3 R p b 2 4 x L 1 R h Y m x l X z E 0 X 1 J l Z 1 9 O Z X d f U 2 9 j a W F s X 3 N 1 c H B s e S 9 B d X R v U m V t b 3 Z l Z E N v b H V t b n M x L n s y M D I z L D J 9 J n F 1 b 3 Q 7 L C Z x d W 9 0 O 1 N l Y 3 R p b 2 4 x L 1 R h Y m x l X z E 0 X 1 J l Z 1 9 O Z X d f U 2 9 j a W F s X 3 N 1 c H B s e S 9 B d X R v U m V t b 3 Z l Z E N v b H V t b n M x L n s y M D I 0 L D N 9 J n F 1 b 3 Q 7 X S w m c X V v d D t S Z W x h d G l v b n N o a X B J b m Z v J n F 1 b 3 Q 7 O l t d f S I g L z 4 8 L 1 N 0 Y W J s Z U V u d H J p Z X M + P C 9 J d G V t P j x J d G V t P j x J d G V t T G 9 j Y X R p b 2 4 + P E l 0 Z W 1 U e X B l P k Z v c m 1 1 b G E 8 L 0 l 0 Z W 1 U e X B l P j x J d G V t U G F 0 a D 5 T Z W N 0 a W 9 u M S 9 U Y W J s Z V 8 x N F 9 S Z W d f T m V 3 X 1 N v Y 2 l h b F 9 z d X B w b H k v b G 9 j P C 9 J d G V t U G F 0 a D 4 8 L 0 l 0 Z W 1 M b 2 N h d G l v b j 4 8 U 3 R h Y m x l R W 5 0 c m l l c y A v P j w v S X R l b T 4 8 S X R l b T 4 8 S X R l b U x v Y 2 F 0 a W 9 u P j x J d G V t V H l w Z T 5 G b 3 J t d W x h P C 9 J d G V t V H l w Z T 4 8 S X R l b V B h d G g + U 2 V j d G l v b j E v V G F i b G V f M T R f U m V n X 0 5 l d 1 9 T b 2 N p Y W x f c 3 V w c G x 5 L 1 N v d X J j Z T w v S X R l b V B h d G g + P C 9 J d G V t T G 9 j Y X R p b 2 4 + P F N 0 Y W J s Z U V u d H J p Z X M g L z 4 8 L 0 l 0 Z W 0 + P E l 0 Z W 0 + P E l 0 Z W 1 M b 2 N h d G l v b j 4 8 S X R l b V R 5 c G U + R m 9 y b X V s Y T w v S X R l b V R 5 c G U + P E l 0 Z W 1 Q Y X R o P l N l Y 3 R p b 2 4 x L 1 R h Y m x l X z E 0 X 1 J l Z 1 9 O Z X d f U 2 9 j a W F s X 3 N 1 c H B s e S 9 T Z W N 0 b 3 J f d G 9 0 Y W x z X 3 J l Z 2 l v b j w v S X R l b V B h d G g + P C 9 J d G V t T G 9 j Y X R p b 2 4 + P F N 0 Y W J s Z U V u d H J p Z X M g L z 4 8 L 0 l 0 Z W 0 + P E l 0 Z W 0 + P E l 0 Z W 1 M b 2 N h d G l v b j 4 8 S X R l b V R 5 c G U + R m 9 y b X V s Y T w v S X R l b V R 5 c G U + P E l 0 Z W 1 Q Y X R o P l N l Y 3 R p b 2 4 x L 1 R h Y m x l X z E 0 X 1 J l Z 1 9 O Z X d f U 2 9 j a W F s X 3 N 1 c H B s e S 9 Q c m 9 t b 3 R l Z C U y M E h l Y W R l c n M y P C 9 J d G V t U G F 0 a D 4 8 L 0 l 0 Z W 1 M b 2 N h d G l v b j 4 8 U 3 R h Y m x l R W 5 0 c m l l c y A v P j w v S X R l b T 4 8 S X R l b T 4 8 S X R l b U x v Y 2 F 0 a W 9 u P j x J d G V t V H l w Z T 5 G b 3 J t d W x h P C 9 J d G V t V H l w Z T 4 8 S X R l b V B h d G g + U 2 V j d G l v b j E v V G F i b G V f M T R f U m V n X 0 5 l d 1 9 T b 2 N p Y W x f c 3 V w c G x 5 L 0 Z p b H R l c m V k J T I w U m 9 3 c z w v S X R l b V B h d G g + P C 9 J d G V t T G 9 j Y X R p b 2 4 + P F N 0 Y W J s Z U V u d H J p Z X M g L z 4 8 L 0 l 0 Z W 0 + P E l 0 Z W 0 + P E l 0 Z W 1 M b 2 N h d G l v b j 4 8 S X R l b V R 5 c G U + R m 9 y b X V s Y T w v S X R l b V R 5 c G U + P E l 0 Z W 1 Q Y X R o P l N l Y 3 R p b 2 4 x L 1 R h Y m x l X z E 0 X 1 J l Z 1 9 O Z X d f U 2 9 j a W F s X 3 N 1 c H B s e S 9 Q a X Z v d G V k J T I w Q 2 9 s d W 1 u P C 9 J d G V t U G F 0 a D 4 8 L 0 l 0 Z W 1 M b 2 N h d G l v b j 4 8 U 3 R h Y m x l R W 5 0 c m l l c y A v P j w v S X R l b T 4 8 S X R l b T 4 8 S X R l b U x v Y 2 F 0 a W 9 u P j x J d G V t V H l w Z T 5 G b 3 J t d W x h P C 9 J d G V t V H l w Z T 4 8 S X R l b V B h d G g + U 2 V j d G l v b j E v V G F i b G V f M T R f U m V n X 0 5 l d 1 9 T b 2 N p Y W x f c 3 V w c G x 5 L 1 J l b W 9 2 Z W Q l M j B P d G h l c i U y M E N v b H V t b n M 8 L 0 l 0 Z W 1 Q Y X R o P j w v S X R l b U x v Y 2 F 0 a W 9 u P j x T d G F i b G V F b n R y a W V z I C 8 + P C 9 J d G V t P j x J d G V t P j x J d G V t T G 9 j Y X R p b 2 4 + P E l 0 Z W 1 U e X B l P k Z v c m 1 1 b G E 8 L 0 l 0 Z W 1 U e X B l P j x J d G V t U G F 0 a D 5 T Z W N 0 a W 9 u M S 9 U Y W J s Z V 8 x N F 9 S Z W d f T m V 3 X 1 N v Y 2 l h b F 9 z d X B w b H k v U m V v c m R l c m V k J T I w Q 2 9 s d W 1 u c z w v S X R l b V B h d G g + P C 9 J d G V t T G 9 j Y X R p b 2 4 + P F N 0 Y W J s Z U V u d H J p Z X M g L z 4 8 L 0 l 0 Z W 0 + P E l 0 Z W 0 + P E l 0 Z W 1 M b 2 N h d G l v b j 4 8 S X R l b V R 5 c G U + R m 9 y b X V s Y T w v S X R l b V R 5 c G U + P E l 0 Z W 1 Q Y X R o P l N l Y 3 R p b 2 4 x L 1 R h Y m x l X z E 0 X 1 J l Z 1 9 O Z X d f U 2 9 j a W F s X 3 N 1 c H B s e S 9 E Z W 1 v d G V k J T I w S G V h Z G V y c z w v S X R l b V B h d G g + P C 9 J d G V t T G 9 j Y X R p b 2 4 + P F N 0 Y W J s Z U V u d H J p Z X M g L z 4 8 L 0 l 0 Z W 0 + P E l 0 Z W 0 + P E l 0 Z W 1 M b 2 N h d G l v b j 4 8 S X R l b V R 5 c G U + R m 9 y b X V s Y T w v S X R l b V R 5 c G U + P E l 0 Z W 1 Q Y X R o P l N l Y 3 R p b 2 4 x L 1 R h Y m x l X z E 0 X 1 J l Z 1 9 O Z X d f U 2 9 j a W F s X 3 N 1 c H B s e S 9 D a G F u Z 2 V k J T I w V H l w Z T w v S X R l b V B h d G g + P C 9 J d G V t T G 9 j Y X R p b 2 4 + P F N 0 Y W J s Z U V u d H J p Z X M g L z 4 8 L 0 l 0 Z W 0 + P E l 0 Z W 0 + P E l 0 Z W 1 M b 2 N h d G l v b j 4 8 S X R l b V R 5 c G U + R m 9 y b X V s Y T w v S X R l b V R 5 c G U + P E l 0 Z W 1 Q Y X R o P l N l Y 3 R p b 2 4 x L 1 R h Y m x l X z E 0 X 1 J l Z 1 9 O Z X d f U 2 9 j a W F s X 3 N 1 c H B s e S 9 U c m F u c 3 B v c 2 V k J T I w V G F i b G U 8 L 0 l 0 Z W 1 Q Y X R o P j w v S X R l b U x v Y 2 F 0 a W 9 u P j x T d G F i b G V F b n R y a W V z I C 8 + P C 9 J d G V t P j x J d G V t P j x J d G V t T G 9 j Y X R p b 2 4 + P E l 0 Z W 1 U e X B l P k Z v c m 1 1 b G E 8 L 0 l 0 Z W 1 U e X B l P j x J d G V t U G F 0 a D 5 T Z W N 0 a W 9 u M S 9 U Y W J s Z V 8 x N F 9 S Z W d f T m V 3 X 1 N v Y 2 l h b F 9 z d X B w b H k v U H J v b W 9 0 Z W Q l M j B I Z W F k Z X J z P C 9 J d G V t U G F 0 a D 4 8 L 0 l 0 Z W 1 M b 2 N h d G l v b j 4 8 U 3 R h Y m x l R W 5 0 c m l l c y A v P j w v S X R l b T 4 8 S X R l b T 4 8 S X R l b U x v Y 2 F 0 a W 9 u P j x J d G V t V H l w Z T 5 G b 3 J t d W x h P C 9 J d G V t V H l w Z T 4 8 S X R l b V B h d G g + U 2 V j d G l v b j E v V G F i b G V f M T R f U m V n X 0 5 l d 1 9 T b 2 N p Y W x f c 3 V w c G x 5 L 0 N o Y W 5 n Z W Q l M j B U e X B l M T w v S X R l b V B h d G g + P C 9 J d G V t T G 9 j Y X R p b 2 4 + P F N 0 Y W J s Z U V u d H J p Z X M g L z 4 8 L 0 l 0 Z W 0 + P E l 0 Z W 0 + P E l 0 Z W 1 M b 2 N h d G l v b j 4 8 S X R l b V R 5 c G U + R m 9 y b X V s Y T w v S X R l b V R 5 c G U + P E l 0 Z W 1 Q Y X R o P l N l Y 3 R p b 2 4 x L 1 R h Y m x l X z E 0 X 1 J l Z 1 9 O Z X d f U 2 9 j a W F s X 3 N 1 c H B s e S 9 S Z W 9 y Z G V y Z W Q l M j B D b 2 x 1 b W 5 z M T w v S X R l b V B h d G g + P C 9 J d G V t T G 9 j Y X R p b 2 4 + P F N 0 Y W J s Z U V u d H J p Z X M g L z 4 8 L 0 l 0 Z W 0 + P E l 0 Z W 0 + P E l 0 Z W 1 M b 2 N h d G l v b j 4 8 S X R l b V R 5 c G U + R m 9 y b X V s Y T w v S X R l b V R 5 c G U + P E l 0 Z W 1 Q Y X R o P l N l Y 3 R p b 2 4 x L 1 R h Y m x l X z E 0 X 1 J l Z 1 9 O Z X d f U 2 9 j a W F s X 3 N 1 c H B s e S 9 E Z W 1 v d G V k J T I w S G V h Z G V y c z E 8 L 0 l 0 Z W 1 Q Y X R o P j w v S X R l b U x v Y 2 F 0 a W 9 u P j x T d G F i b G V F b n R y a W V z I C 8 + P C 9 J d G V t P j x J d G V t P j x J d G V t T G 9 j Y X R p b 2 4 + P E l 0 Z W 1 U e X B l P k Z v c m 1 1 b G E 8 L 0 l 0 Z W 1 U e X B l P j x J d G V t U G F 0 a D 5 T Z W N 0 a W 9 u M S 9 U Y W J s Z V 8 x N F 9 S Z W d f T m V 3 X 1 N v Y 2 l h b F 9 z d X B w b H k v Q 2 h h b m d l Z C U y M F R 5 c G U y P C 9 J d G V t U G F 0 a D 4 8 L 0 l 0 Z W 1 M b 2 N h d G l v b j 4 8 U 3 R h Y m x l R W 5 0 c m l l c y A v P j w v S X R l b T 4 8 S X R l b T 4 8 S X R l b U x v Y 2 F 0 a W 9 u P j x J d G V t V H l w Z T 5 G b 3 J t d W x h P C 9 J d G V t V H l w Z T 4 8 S X R l b V B h d G g + U 2 V j d G l v b j E v V G F i b G V f M T R f U m V n X 0 5 l d 1 9 T b 2 N p Y W x f c 3 V w c G x 5 L 1 R y Y W 5 z c G 9 z Z W Q l M j B U Y W J s Z T E 8 L 0 l 0 Z W 1 Q Y X R o P j w v S X R l b U x v Y 2 F 0 a W 9 u P j x T d G F i b G V F b n R y a W V z I C 8 + P C 9 J d G V t P j x J d G V t P j x J d G V t T G 9 j Y X R p b 2 4 + P E l 0 Z W 1 U e X B l P k Z v c m 1 1 b G E 8 L 0 l 0 Z W 1 U e X B l P j x J d G V t U G F 0 a D 5 T Z W N 0 a W 9 u M S 9 U Y W J s Z V 8 x N F 9 S Z W d f T m V 3 X 1 N v Y 2 l h b F 9 z d X B w b H k v U H J v b W 9 0 Z W Q l M j B I Z W F k Z X J z M T w v S X R l b V B h d G g + P C 9 J d G V t T G 9 j Y X R p b 2 4 + P F N 0 Y W J s Z U V u d H J p Z X M g L z 4 8 L 0 l 0 Z W 0 + P E l 0 Z W 0 + P E l 0 Z W 1 M b 2 N h d G l v b j 4 8 S X R l b V R 5 c G U + R m 9 y b X V s Y T w v S X R l b V R 5 c G U + P E l 0 Z W 1 Q Y X R o P l N l Y 3 R p b 2 4 x L 1 R h Y m x l X z E 0 X 1 J l Z 1 9 O Z X d f U 2 9 j a W F s X 3 N 1 c H B s e S 9 D a G F u Z 2 V k J T I w V H l w Z T M 8 L 0 l 0 Z W 1 Q Y X R o P j w v S X R l b U x v Y 2 F 0 a W 9 u P j x T d G F i b G V F b n R y a W V z I C 8 + P C 9 J d G V t P j x J d G V t P j x J d G V t T G 9 j Y X R p b 2 4 + P E l 0 Z W 1 U e X B l P k Z v c m 1 1 b G E 8 L 0 l 0 Z W 1 U e X B l P j x J d G V t U G F 0 a D 5 T Z W N 0 a W 9 u M S 9 U Y W J s Z V 8 x N F 9 S Z W d f T m V 3 X 1 N v Y 2 l h b F 9 z d X B w b H k v U 2 V j d G 9 y X 3 R v d G F s c z w v S X R l b V B h d G g + P C 9 J d G V t T G 9 j Y X R p b 2 4 + P F N 0 Y W J s Z U V u d H J p Z X M g L z 4 8 L 0 l 0 Z W 0 + P E l 0 Z W 0 + P E l 0 Z W 1 M b 2 N h d G l v b j 4 8 S X R l b V R 5 c G U + R m 9 y b X V s Y T w v S X R l b V R 5 c G U + P E l 0 Z W 1 Q Y X R o P l N l Y 3 R p b 2 4 x L 1 R h Y m x l X z E 0 X 1 J l Z 1 9 O Z X d f U 2 9 j a W F s X 3 N 1 c H B s e S 9 Q c m 9 t b 3 R l Z C U y M E h l Y W R l c n M z P C 9 J d G V t U G F 0 a D 4 8 L 0 l 0 Z W 1 M b 2 N h d G l v b j 4 8 U 3 R h Y m x l R W 5 0 c m l l c y A v P j w v S X R l b T 4 8 S X R l b T 4 8 S X R l b U x v Y 2 F 0 a W 9 u P j x J d G V t V H l w Z T 5 G b 3 J t d W x h P C 9 J d G V t V H l w Z T 4 8 S X R l b V B h d G g + U 2 V j d G l v b j E v V G F i b G V f M T R f U m V n X 0 5 l d 1 9 T b 2 N p Y W x f c 3 V w c G x 5 L 0 Z p b H R l c m V k J T I w U m 9 3 c z E 8 L 0 l 0 Z W 1 Q Y X R o P j w v S X R l b U x v Y 2 F 0 a W 9 u P j x T d G F i b G V F b n R y a W V z I C 8 + P C 9 J d G V t P j x J d G V t P j x J d G V t T G 9 j Y X R p b 2 4 + P E l 0 Z W 1 U e X B l P k Z v c m 1 1 b G E 8 L 0 l 0 Z W 1 U e X B l P j x J d G V t U G F 0 a D 5 T Z W N 0 a W 9 u M S 9 U Y W J s Z V 8 x N F 9 S Z W d f T m V 3 X 1 N v Y 2 l h b F 9 z d X B w b H k v U m V t b 3 Z l Z C U y M E N v b H V t b n M 8 L 0 l 0 Z W 1 Q Y X R o P j w v S X R l b U x v Y 2 F 0 a W 9 u P j x T d G F i b G V F b n R y a W V z I C 8 + P C 9 J d G V t P j x J d G V t P j x J d G V t T G 9 j Y X R p b 2 4 + P E l 0 Z W 1 U e X B l P k Z v c m 1 1 b G E 8 L 0 l 0 Z W 1 U e X B l P j x J d G V t U G F 0 a D 5 T Z W N 0 a W 9 u M S 9 U Y W J s Z V 8 x N F 9 S Z W d f T m V 3 X 1 N v Y 2 l h b F 9 z d X B w b H k v Q W R k Z W Q l M j B D d X N 0 b 2 0 8 L 0 l 0 Z W 1 Q Y X R o P j w v S X R l b U x v Y 2 F 0 a W 9 u P j x T d G F i b G V F b n R y a W V z I C 8 + P C 9 J d G V t P j x J d G V t P j x J d G V t T G 9 j Y X R p b 2 4 + P E l 0 Z W 1 U e X B l P k Z v c m 1 1 b G E 8 L 0 l 0 Z W 1 U e X B l P j x J d G V t U G F 0 a D 5 T Z W N 0 a W 9 u M S 9 U Y W J s Z V 8 x N F 9 S Z W d f T m V 3 X 1 N v Y 2 l h b F 9 z d X B w b H k v U G l 2 b 3 R l Z C U y M E N v b H V t b j E 8 L 0 l 0 Z W 1 Q Y X R o P j w v S X R l b U x v Y 2 F 0 a W 9 u P j x T d G F i b G V F b n R y a W V z I C 8 + P C 9 J d G V t P j x J d G V t P j x J d G V t T G 9 j Y X R p b 2 4 + P E l 0 Z W 1 U e X B l P k Z v c m 1 1 b G E 8 L 0 l 0 Z W 1 U e X B l P j x J d G V t U G F 0 a D 5 T Z W N 0 a W 9 u M S 9 U Y W J s Z V 8 x N F 9 S Z W d f T m V 3 X 1 N v Y 2 l h b F 9 z d X B w b H k v Q X B w Z W 5 k Z W Q l M j B R d W V y e T w v S X R l b V B h d G g + P C 9 J d G V t T G 9 j Y X R p b 2 4 + P F N 0 Y W J s Z U V u d H J p Z X M g L z 4 8 L 0 l 0 Z W 0 + P E l 0 Z W 0 + P E l 0 Z W 1 M b 2 N h d G l v b j 4 8 S X R l b V R 5 c G U + R m 9 y b X V s Y T w v S X R l b V R 5 c G U + P E l 0 Z W 1 Q Y X R o P l N l Y 3 R p b 2 4 x L 1 R h Y m x l X z E 0 X 1 J l Z 1 9 O Z X d f U 2 9 j a W F s X 3 N 1 c H B s e S 9 E Z W 1 v d G V k J T I w S G V h Z G V y c z I 8 L 0 l 0 Z W 1 Q Y X R o P j w v S X R l b U x v Y 2 F 0 a W 9 u P j x T d G F i b G V F b n R y a W V z I C 8 + P C 9 J d G V t P j x J d G V t P j x J d G V t T G 9 j Y X R p b 2 4 + P E l 0 Z W 1 U e X B l P k Z v c m 1 1 b G E 8 L 0 l 0 Z W 1 U e X B l P j x J d G V t U G F 0 a D 5 T Z W N 0 a W 9 u M S 9 U Y W J s Z V 8 x N F 9 S Z W d f T m V 3 X 1 N v Y 2 l h b F 9 z d X B w b H k v Q 2 h h b m d l Z C U y M F R 5 c G U 0 P C 9 J d G V t U G F 0 a D 4 8 L 0 l 0 Z W 1 M b 2 N h d G l v b j 4 8 U 3 R h Y m x l R W 5 0 c m l l c y A v P j w v S X R l b T 4 8 S X R l b T 4 8 S X R l b U x v Y 2 F 0 a W 9 u P j x J d G V t V H l w Z T 5 G b 3 J t d W x h P C 9 J d G V t V H l w Z T 4 8 S X R l b V B h d G g + U 2 V j d G l v b j E v V G F i b G V f M T R f U m V n X 0 5 l d 1 9 T b 2 N p Y W x f c 3 V w c G x 5 L 1 R y Y W 5 z c G 9 z Z W Q l M j B U Y W J s Z T I 8 L 0 l 0 Z W 1 Q Y X R o P j w v S X R l b U x v Y 2 F 0 a W 9 u P j x T d G F i b G V F b n R y a W V z I C 8 + P C 9 J d G V t P j x J d G V t P j x J d G V t T G 9 j Y X R p b 2 4 + P E l 0 Z W 1 U e X B l P k Z v c m 1 1 b G E 8 L 0 l 0 Z W 1 U e X B l P j x J d G V t U G F 0 a D 5 T Z W N 0 a W 9 u M S 9 U Y W J s Z V 8 x N F 9 S Z W d f T m V 3 X 1 N v Y 2 l h b F 9 z d X B w b H k v U m V v c m R l c m V k J T I w Q 2 9 s d W 1 u c z I 8 L 0 l 0 Z W 1 Q Y X R o P j w v S X R l b U x v Y 2 F 0 a W 9 u P j x T d G F i b G V F b n R y a W V z I C 8 + P C 9 J d G V t P j x J d G V t P j x J d G V t T G 9 j Y X R p b 2 4 + P E l 0 Z W 1 U e X B l P k Z v c m 1 1 b G E 8 L 0 l 0 Z W 1 U e X B l P j x J d G V t U G F 0 a D 5 T Z W N 0 a W 9 u M S 9 U Y W J s Z V 8 x N F 9 S Z W d f T m V 3 X 1 N v Y 2 l h b F 9 z d X B w b H k v V H J h b n N w b 3 N l Z C U y M F R h Y m x l M z w v S X R l b V B h d G g + P C 9 J d G V t T G 9 j Y X R p b 2 4 + P F N 0 Y W J s Z U V u d H J p Z X M g L z 4 8 L 0 l 0 Z W 0 + P E l 0 Z W 0 + P E l 0 Z W 1 M b 2 N h d G l v b j 4 8 S X R l b V R 5 c G U + R m 9 y b X V s Y T w v S X R l b V R 5 c G U + P E l 0 Z W 1 Q Y X R o P l N l Y 3 R p b 2 4 x L 1 R h Y m x l X z E 0 X 1 J l Z 1 9 O Z X d f U 2 9 j a W F s X 3 N 1 c H B s e S 9 Q c m 9 t b 3 R l Z C U y M E h l Y W R l c n M 0 P C 9 J d G V t U G F 0 a D 4 8 L 0 l 0 Z W 1 M b 2 N h d G l v b j 4 8 U 3 R h Y m x l R W 5 0 c m l l c y A v P j w v S X R l b T 4 8 S X R l b T 4 8 S X R l b U x v Y 2 F 0 a W 9 u P j x J d G V t V H l w Z T 5 G b 3 J t d W x h P C 9 J d G V t V H l w Z T 4 8 S X R l b V B h d G g + U 2 V j d G l v b j E v V G F i b G V f M T R f U m V n X 0 5 l d 1 9 T b 2 N p Y W x f c 3 V w c G x 5 L 0 N o Y W 5 n Z W Q l M j B U e X B l N T w v S X R l b V B h d G g + P C 9 J d G V t T G 9 j Y X R p b 2 4 + P F N 0 Y W J s Z U V u d H J p Z X M g L z 4 8 L 0 l 0 Z W 0 + P E l 0 Z W 0 + P E l 0 Z W 1 M b 2 N h d G l v b j 4 8 S X R l b V R 5 c G U + R m 9 y b X V s Y T w v S X R l b V R 5 c G U + P E l 0 Z W 1 Q Y X R o P l N l Y 3 R p b 2 4 x L 1 R h Y m x l X z E 0 X 1 J l Z 1 9 O Z X d f U 2 9 j a W F s X 3 N 1 c H B s e S 9 S Z W 9 y Z G V y Z W Q l M j B D b 2 x 1 b W 5 z M z w v S X R l b V B h d G g + P C 9 J d G V t T G 9 j Y X R p b 2 4 + P F N 0 Y W J s Z U V u d H J p Z X M g L z 4 8 L 0 l 0 Z W 0 + P E l 0 Z W 0 + P E l 0 Z W 1 M b 2 N h d G l v b j 4 8 S X R l b V R 5 c G U + R m 9 y b X V s Y T w v S X R l b V R 5 c G U + P E l 0 Z W 1 Q Y X R o P l N l Y 3 R p b 2 4 x L 1 R h Y m x l X z E 1 X 1 J l Z 1 9 S T 0 N F X 2 1 l Z G l h b j w v S X R l b V B h d G g + P C 9 J d G V t T G 9 j Y X R p b 2 4 + P F N 0 Y W J s Z U V u d H J p Z X M + P E V u d H J 5 I F R 5 c G U 9 I k l z U H J p d m F 0 Z S I g V m F s d W U 9 I m w w I i A v P j x F b n R y e S B U e X B l P S J R d W V y e U l E I i B W Y W x 1 Z T 0 i c z g z M j k 4 Z j M y L T A x Z T k t N D c 0 Y i 1 h Y j Q 4 L T U 1 N 2 N l Z D Y 2 Z T c x Y i I g L z 4 8 R W 5 0 c n k g V H l w Z T 0 i R m l s b E V u Y W J s Z W Q i I F Z h b H V l P S J s M S I g L z 4 8 R W 5 0 c n k g V H l w Z T 0 i T m F 2 a W d h d G l v b l N 0 Z X B O Y W 1 l I i B W Y W x 1 Z T 0 i c 0 5 h d m l n Y X R p b 2 4 i I C 8 + P E V u d H J 5 I F R 5 c G U 9 I k 5 h b W V V c G R h d G V k Q W Z 0 Z X J G a W x s I i B W Y W x 1 Z T 0 i b D A i I C 8 + P E V u d H J 5 I F R 5 c G U 9 I l J l c 3 V s d F R 5 c G U i I F Z h b H V l P S J z V G F i b G U i I C 8 + P E V u d H J 5 I F R 5 c G U 9 I k J 1 Z m Z l c k 5 l e H R S Z W Z y Z X N o I i B W Y W x 1 Z T 0 i b D E i I C 8 + P E V u d H J 5 I F R 5 c G U 9 I k Z p b G x D b 3 V u d C I g V m F s d W U 9 I m w x M C I g L z 4 8 R W 5 0 c n k g V H l w Z T 0 i R m l s b G V k Q 2 9 t c G x l d G V S Z X N 1 b H R U b 1 d v c m t z a G V l d C I g V m F s d W U 9 I m w x I i A v P j x F b n R y e S B U e X B l P S J G a W x s V G F y Z 2 V 0 I i B W Y W x 1 Z T 0 i c 1 R h Y m x l X z E 1 X 1 J l Z 1 9 S T 0 N F X 2 1 l Z G l h b i I g L z 4 8 R W 5 0 c n k g V H l w Z T 0 i R m l s b E V y c m 9 y Q 2 9 1 b n Q i I F Z h b H V l P S J s M C I g L z 4 8 R W 5 0 c n k g V H l w Z T 0 i R m l s b E V y c m 9 y Q 2 9 k Z S I g V m F s d W U 9 I n N V b m t u b 3 d u I i A v P j x F b n R y e S B U e X B l P S J G a W x s V G 9 E Y X R h T W 9 k Z W x F b m F i b G V k I i B W Y W x 1 Z T 0 i b D A i I C 8 + P E V u d H J 5 I F R 5 c G U 9 I k Z p b G x P Y m p l Y 3 R U e X B l I i B W Y W x 1 Z T 0 i c 1 R h Y m x l I i A v P j x F b n R y e S B U e X B l P S J G a W x s T G F z d F V w Z G F 0 Z W Q i I F Z h b H V l P S J k M j A y N S 0 w M i 0 x M F Q x N z o 0 N j o y N i 4 5 M z A w N j U w W i I g L z 4 8 R W 5 0 c n k g V H l w Z T 0 i R m l s b E N v b H V t b l R 5 c G V z I i B W Y W x 1 Z T 0 i c 0 F B V U Z B Q T 0 9 I i A v P j x F b n R y e S B U e X B l P S J G a W x s Q 2 9 s d W 1 u T m F t Z X M i I F Z h b H V l P S J z W y Z x d W 9 0 O 1 J l Z 2 l v b i Z x d W 9 0 O y w m c X V v d D s y M D I z I F J P Q 0 U g J S B t Z W R p Y W 4 m c X V v d D s s J n F 1 b 3 Q 7 M j A y N C B S T 0 N F I C U g b W V k a W F u J n F 1 b 3 Q 7 L C Z x d W 9 0 O 0 9 w Z X J h d G l u Z y B t Y X J n a W 4 g K G 9 2 Z X J h b G w p I C U g d 2 V p Z 2 h 0 Z W Q g Y X Z l c m F n Z S 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R h Y m x l X z E 1 X 1 J l Z 1 9 S T 0 N F X 2 1 l Z G l h b i 9 B d X R v U m V t b 3 Z l Z E N v b H V t b n M x L n t S Z W d p b 2 4 s M H 0 m c X V v d D s s J n F 1 b 3 Q 7 U 2 V j d G l v b j E v V G F i b G V f M T V f U m V n X 1 J P Q 0 V f b W V k a W F u L 0 F 1 d G 9 S Z W 1 v d m V k Q 2 9 s d W 1 u c z E u e z I w M j M g U k 9 D R S A l I G 1 l Z G l h b i w x f S Z x d W 9 0 O y w m c X V v d D t T Z W N 0 a W 9 u M S 9 U Y W J s Z V 8 x N V 9 S Z W d f U k 9 D R V 9 t Z W R p Y W 4 v Q X V 0 b 1 J l b W 9 2 Z W R D b 2 x 1 b W 5 z M S 5 7 M j A y N C B S T 0 N F I C U g b W V k a W F u L D J 9 J n F 1 b 3 Q 7 L C Z x d W 9 0 O 1 N l Y 3 R p b 2 4 x L 1 R h Y m x l X z E 1 X 1 J l Z 1 9 S T 0 N F X 2 1 l Z G l h b i 9 B d X R v U m V t b 3 Z l Z E N v b H V t b n M x L n t P c G V y Y X R p b m c g b W F y Z 2 l u I C h v d m V y Y W x s K S A l I H d l a W d o d G V k I G F 2 Z X J h Z 2 U s M 3 0 m c X V v d D t d L C Z x d W 9 0 O 0 N v b H V t b k N v d W 5 0 J n F 1 b 3 Q 7 O j Q s J n F 1 b 3 Q 7 S 2 V 5 Q 2 9 s d W 1 u T m F t Z X M m c X V v d D s 6 W 1 0 s J n F 1 b 3 Q 7 Q 2 9 s d W 1 u S W R l b n R p d G l l c y Z x d W 9 0 O z p b J n F 1 b 3 Q 7 U 2 V j d G l v b j E v V G F i b G V f M T V f U m V n X 1 J P Q 0 V f b W V k a W F u L 0 F 1 d G 9 S Z W 1 v d m V k Q 2 9 s d W 1 u c z E u e 1 J l Z 2 l v b i w w f S Z x d W 9 0 O y w m c X V v d D t T Z W N 0 a W 9 u M S 9 U Y W J s Z V 8 x N V 9 S Z W d f U k 9 D R V 9 t Z W R p Y W 4 v Q X V 0 b 1 J l b W 9 2 Z W R D b 2 x 1 b W 5 z M S 5 7 M j A y M y B S T 0 N F I C U g b W V k a W F u L D F 9 J n F 1 b 3 Q 7 L C Z x d W 9 0 O 1 N l Y 3 R p b 2 4 x L 1 R h Y m x l X z E 1 X 1 J l Z 1 9 S T 0 N F X 2 1 l Z G l h b i 9 B d X R v U m V t b 3 Z l Z E N v b H V t b n M x L n s y M D I 0 I F J P Q 0 U g J S B t Z W R p Y W 4 s M n 0 m c X V v d D s s J n F 1 b 3 Q 7 U 2 V j d G l v b j E v V G F i b G V f M T V f U m V n X 1 J P Q 0 V f b W V k a W F u L 0 F 1 d G 9 S Z W 1 v d m V k Q 2 9 s d W 1 u c z E u e 0 9 w Z X J h d G l u Z y B t Y X J n a W 4 g K G 9 2 Z X J h b G w p I C U g d 2 V p Z 2 h 0 Z W Q g Y X Z l c m F n Z S w z f S Z x d W 9 0 O 1 0 s J n F 1 b 3 Q 7 U m V s Y X R p b 2 5 z a G l w S W 5 m b y Z x d W 9 0 O z p b X X 0 i I C 8 + P E V u d H J 5 I F R 5 c G U 9 I k F k Z G V k V G 9 E Y X R h T W 9 k Z W w i I F Z h b H V l P S J s M C I g L z 4 8 L 1 N 0 Y W J s Z U V u d H J p Z X M + P C 9 J d G V t P j x J d G V t P j x J d G V t T G 9 j Y X R p b 2 4 + P E l 0 Z W 1 U e X B l P k Z v c m 1 1 b G E 8 L 0 l 0 Z W 1 U e X B l P j x J d G V t U G F 0 a D 5 T Z W N 0 a W 9 u M S 9 U Y W J s Z V 8 x N V 9 S Z W d f U k 9 D R V 9 t Z W R p Y W 4 v b G 9 j P C 9 J d G V t U G F 0 a D 4 8 L 0 l 0 Z W 1 M b 2 N h d G l v b j 4 8 U 3 R h Y m x l R W 5 0 c m l l c y A v P j w v S X R l b T 4 8 S X R l b T 4 8 S X R l b U x v Y 2 F 0 a W 9 u P j x J d G V t V H l w Z T 5 G b 3 J t d W x h P C 9 J d G V t V H l w Z T 4 8 S X R l b V B h d G g + U 2 V j d G l v b j E v V G F i b G V f M T V f U m V n X 1 J P Q 0 V f b W V k a W F u L 1 N v d X J j Z T w v S X R l b V B h d G g + P C 9 J d G V t T G 9 j Y X R p b 2 4 + P F N 0 Y W J s Z U V u d H J p Z X M g L z 4 8 L 0 l 0 Z W 0 + P E l 0 Z W 0 + P E l 0 Z W 1 M b 2 N h d G l v b j 4 8 S X R l b V R 5 c G U + R m 9 y b X V s Y T w v S X R l b V R 5 c G U + P E l 0 Z W 1 Q Y X R o P l N l Y 3 R p b 2 4 x L 1 R h Y m x l X z E 1 X 1 J l Z 1 9 S T 0 N F X 2 1 l Z G l h b i 9 T Z W N 0 b 3 J f d G 9 0 Y W x z X 3 J l Z 2 l v b j w v S X R l b V B h d G g + P C 9 J d G V t T G 9 j Y X R p b 2 4 + P F N 0 Y W J s Z U V u d H J p Z X M g L z 4 8 L 0 l 0 Z W 0 + P E l 0 Z W 0 + P E l 0 Z W 1 M b 2 N h d G l v b j 4 8 S X R l b V R 5 c G U + R m 9 y b X V s Y T w v S X R l b V R 5 c G U + P E l 0 Z W 1 Q Y X R o P l N l Y 3 R p b 2 4 x L 1 R h Y m x l X z E 1 X 1 J l Z 1 9 S T 0 N F X 2 1 l Z G l h b i 9 Q c m 9 t b 3 R l Z C U y M E h l Y W R l c n M y P C 9 J d G V t U G F 0 a D 4 8 L 0 l 0 Z W 1 M b 2 N h d G l v b j 4 8 U 3 R h Y m x l R W 5 0 c m l l c y A v P j w v S X R l b T 4 8 S X R l b T 4 8 S X R l b U x v Y 2 F 0 a W 9 u P j x J d G V t V H l w Z T 5 G b 3 J t d W x h P C 9 J d G V t V H l w Z T 4 8 S X R l b V B h d G g + U 2 V j d G l v b j E v V G F i b G V f M T V f U m V n X 1 J P Q 0 V f b W V k a W F u L 3 l l Y X I 8 L 0 l 0 Z W 1 Q Y X R o P j w v S X R l b U x v Y 2 F 0 a W 9 u P j x T d G F i b G V F b n R y a W V z I C 8 + P C 9 J d G V t P j x J d G V t P j x J d G V t T G 9 j Y X R p b 2 4 + P E l 0 Z W 1 U e X B l P k Z v c m 1 1 b G E 8 L 0 l 0 Z W 1 U e X B l P j x J d G V t U G F 0 a D 5 T Z W N 0 a W 9 u M S 9 U Y W J s Z V 8 x N V 9 S Z W d f U k 9 D R V 9 t Z W R p Y W 4 v R m l s d G V y Z W Q l M j B S b 3 d z P C 9 J d G V t U G F 0 a D 4 8 L 0 l 0 Z W 1 M b 2 N h d G l v b j 4 8 U 3 R h Y m x l R W 5 0 c m l l c y A v P j w v S X R l b T 4 8 S X R l b T 4 8 S X R l b U x v Y 2 F 0 a W 9 u P j x J d G V t V H l w Z T 5 G b 3 J t d W x h P C 9 J d G V t V H l w Z T 4 8 S X R l b V B h d G g + U 2 V j d G l v b j E v V G F i b G V f M T V f U m V n X 1 J P Q 0 V f b W V k a W F u L 1 J l b W 9 2 Z W Q l M j B P d G h l c i U y M E N v b H V t b n M y P C 9 J d G V t U G F 0 a D 4 8 L 0 l 0 Z W 1 M b 2 N h d G l v b j 4 8 U 3 R h Y m x l R W 5 0 c m l l c y A v P j w v S X R l b T 4 8 S X R l b T 4 8 S X R l b U x v Y 2 F 0 a W 9 u P j x J d G V t V H l w Z T 5 G b 3 J t d W x h P C 9 J d G V t V H l w Z T 4 8 S X R l b V B h d G g + U 2 V j d G l v b j E v V G F i b G V f M T V f U m V n X 1 J P Q 0 V f b W V k a W F u L 1 J l b m F t Z W Q l M j B D b 2 x 1 b W 5 z M T w v S X R l b V B h d G g + P C 9 J d G V t T G 9 j Y X R p b 2 4 + P F N 0 Y W J s Z U V u d H J p Z X M g L z 4 8 L 0 l 0 Z W 0 + P E l 0 Z W 0 + P E l 0 Z W 1 M b 2 N h d G l v b j 4 8 S X R l b V R 5 c G U + R m 9 y b X V s Y T w v S X R l b V R 5 c G U + P E l 0 Z W 1 Q Y X R o P l N l Y 3 R p b 2 4 x L 1 R h Y m x l X z E 1 X 1 J l Z 1 9 S T 0 N F X 2 1 l Z G l h b i 9 W R k 1 f b W V 0 c m l j c z w v S X R l b V B h d G g + P C 9 J d G V t T G 9 j Y X R p b 2 4 + P F N 0 Y W J s Z U V u d H J p Z X M g L z 4 8 L 0 l 0 Z W 0 + P E l 0 Z W 0 + P E l 0 Z W 1 M b 2 N h d G l v b j 4 8 S X R l b V R 5 c G U + R m 9 y b X V s Y T w v S X R l b V R 5 c G U + P E l 0 Z W 1 Q Y X R o P l N l Y 3 R p b 2 4 x L 1 R h Y m x l X z E 1 X 1 J l Z 1 9 S T 0 N F X 2 1 l Z G l h b i 9 Q c m 9 t b 3 R l Z C U y M E h l Y W R l c n M z P C 9 J d G V t U G F 0 a D 4 8 L 0 l 0 Z W 1 M b 2 N h d G l v b j 4 8 U 3 R h Y m x l R W 5 0 c m l l c y A v P j w v S X R l b T 4 8 S X R l b T 4 8 S X R l b U x v Y 2 F 0 a W 9 u P j x J d G V t V H l w Z T 5 G b 3 J t d W x h P C 9 J d G V t V H l w Z T 4 8 S X R l b V B h d G g + U 2 V j d G l v b j E v V G F i b G V f M T V f U m V n X 1 J P Q 0 V f b W V k a W F u L 0 Z p b H R l c m V k J T I w U m 9 3 c z I 8 L 0 l 0 Z W 1 Q Y X R o P j w v S X R l b U x v Y 2 F 0 a W 9 u P j x T d G F i b G V F b n R y a W V z I C 8 + P C 9 J d G V t P j x J d G V t P j x J d G V t T G 9 j Y X R p b 2 4 + P E l 0 Z W 1 U e X B l P k Z v c m 1 1 b G E 8 L 0 l 0 Z W 1 U e X B l P j x J d G V t U G F 0 a D 5 T Z W N 0 a W 9 u M S 9 U Y W J s Z V 8 x N V 9 S Z W d f U k 9 D R V 9 t Z W R p Y W 4 v U m V t b 3 Z l Z C U y M E 9 0 a G V y J T I w Q 2 9 s d W 1 u c z w v S X R l b V B h d G g + P C 9 J d G V t T G 9 j Y X R p b 2 4 + P F N 0 Y W J s Z U V u d H J p Z X M g L z 4 8 L 0 l 0 Z W 0 + P E l 0 Z W 0 + P E l 0 Z W 1 M b 2 N h d G l v b j 4 8 S X R l b V R 5 c G U + R m 9 y b X V s Y T w v S X R l b V R 5 c G U + P E l 0 Z W 1 Q Y X R o P l N l Y 3 R p b 2 4 x L 1 R h Y m x l X z E 1 X 1 J l Z 1 9 S T 0 N F X 2 1 l Z G l h b i 9 W R k 1 f b W V 0 c m l j c 1 9 U T T E 8 L 0 l 0 Z W 1 Q Y X R o P j w v S X R l b U x v Y 2 F 0 a W 9 u P j x T d G F i b G V F b n R y a W V z I C 8 + P C 9 J d G V t P j x J d G V t P j x J d G V t T G 9 j Y X R p b 2 4 + P E l 0 Z W 1 U e X B l P k Z v c m 1 1 b G E 8 L 0 l 0 Z W 1 U e X B l P j x J d G V t U G F 0 a D 5 T Z W N 0 a W 9 u M S 9 U Y W J s Z V 8 x N V 9 S Z W d f U k 9 D R V 9 t Z W R p Y W 4 v c 3 V i c 2 V j d G 9 y X 2 1 h c H B p b m c 8 L 0 l 0 Z W 1 Q Y X R o P j w v S X R l b U x v Y 2 F 0 a W 9 u P j x T d G F i b G V F b n R y a W V z I C 8 + P C 9 J d G V t P j x J d G V t P j x J d G V t T G 9 j Y X R p b 2 4 + P E l 0 Z W 1 U e X B l P k Z v c m 1 1 b G E 8 L 0 l 0 Z W 1 U e X B l P j x J d G V t U G F 0 a D 5 T Z W N 0 a W 9 u M S 9 U Y W J s Z V 8 x N V 9 S Z W d f U k 9 D R V 9 t Z W R p Y W 4 v U H J v b W 9 0 Z W Q l M j B I Z W F k Z X J z N T w v S X R l b V B h d G g + P C 9 J d G V t T G 9 j Y X R p b 2 4 + P F N 0 Y W J s Z U V u d H J p Z X M g L z 4 8 L 0 l 0 Z W 0 + P E l 0 Z W 0 + P E l 0 Z W 1 M b 2 N h d G l v b j 4 8 S X R l b V R 5 c G U + R m 9 y b X V s Y T w v S X R l b V R 5 c G U + P E l 0 Z W 1 Q Y X R o P l N l Y 3 R p b 2 4 x L 1 R h Y m x l X z E 1 X 1 J l Z 1 9 S T 0 N F X 2 1 l Z G l h b i 9 Q c m 9 t b 3 R l Z C U y M E h l Y W R l c n M 0 P C 9 J d G V t U G F 0 a D 4 8 L 0 l 0 Z W 1 M b 2 N h d G l v b j 4 8 U 3 R h Y m x l R W 5 0 c m l l c y A v P j w v S X R l b T 4 8 S X R l b T 4 8 S X R l b U x v Y 2 F 0 a W 9 u P j x J d G V t V H l w Z T 5 G b 3 J t d W x h P C 9 J d G V t V H l w Z T 4 8 S X R l b V B h d G g + U 2 V j d G l v b j E v V G F i b G V f M T V f U m V n X 1 J P Q 0 V f b W V k a W F u L 0 Z p b H R l c m V k J T I w U m 9 3 c z E 8 L 0 l 0 Z W 1 Q Y X R o P j w v S X R l b U x v Y 2 F 0 a W 9 u P j x T d G F i b G V F b n R y a W V z I C 8 + P C 9 J d G V t P j x J d G V t P j x J d G V t T G 9 j Y X R p b 2 4 + P E l 0 Z W 1 U e X B l P k Z v c m 1 1 b G E 8 L 0 l 0 Z W 1 U e X B l P j x J d G V t U G F 0 a D 5 T Z W N 0 a W 9 u M S 9 U Y W J s Z V 8 x N V 9 S Z W d f U k 9 D R V 9 t Z W R p Y W 4 v U m V t b 3 Z l Z C U y M E 9 0 a G V y J T I w Q 2 9 s d W 1 u c z E 8 L 0 l 0 Z W 1 Q Y X R o P j w v S X R l b U x v Y 2 F 0 a W 9 u P j x T d G F i b G V F b n R y a W V z I C 8 + P C 9 J d G V t P j x J d G V t P j x J d G V t T G 9 j Y X R p b 2 4 + P E l 0 Z W 1 U e X B l P k Z v c m 1 1 b G E 8 L 0 l 0 Z W 1 U e X B l P j x J d G V t U G F 0 a D 5 T Z W N 0 a W 9 u M S 9 U Y W J s Z V 8 x N V 9 S Z W d f U k 9 D R V 9 t Z W R p Y W 4 v U m V u Y W 1 l Z C U y M E N v b H V t b n M 8 L 0 l 0 Z W 1 Q Y X R o P j w v S X R l b U x v Y 2 F 0 a W 9 u P j x T d G F i b G V F b n R y a W V z I C 8 + P C 9 J d G V t P j x J d G V t P j x J d G V t T G 9 j Y X R p b 2 4 + P E l 0 Z W 1 U e X B l P k Z v c m 1 1 b G E 8 L 0 l 0 Z W 1 U e X B l P j x J d G V t U G F 0 a D 5 T Z W N 0 a W 9 u M S 9 U Y W J s Z V 8 x N V 9 S Z W d f U k 9 D R V 9 t Z W R p Y W 4 v Q X B w Z W 5 k Z W Q l M j B R d W V y e T w v S X R l b V B h d G g + P C 9 J d G V t T G 9 j Y X R p b 2 4 + P F N 0 Y W J s Z U V u d H J p Z X M g L z 4 8 L 0 l 0 Z W 0 + P E l 0 Z W 0 + P E l 0 Z W 1 M b 2 N h d G l v b j 4 8 S X R l b V R 5 c G U + R m 9 y b X V s Y T w v S X R l b V R 5 c G U + P E l 0 Z W 1 Q Y X R o P l N l Y 3 R p b 2 4 x L 1 R h Y m x l X z E 1 X 1 J l Z 1 9 S T 0 N F X 2 1 l Z G l h b i 9 N Z X J n Z W Q l M j B R d W V y a W V z P C 9 J d G V t U G F 0 a D 4 8 L 0 l 0 Z W 1 M b 2 N h d G l v b j 4 8 U 3 R h Y m x l R W 5 0 c m l l c y A v P j w v S X R l b T 4 8 S X R l b T 4 8 S X R l b U x v Y 2 F 0 a W 9 u P j x J d G V t V H l w Z T 5 G b 3 J t d W x h P C 9 J d G V t V H l w Z T 4 8 S X R l b V B h d G g + U 2 V j d G l v b j E v V G F i b G V f M T V f U m V n X 1 J P Q 0 V f b W V k a W F u L 0 V 4 c G F u Z G V k J T I w c 3 V i c 2 V j d G 9 y X 2 1 h c H B p b m c 8 L 0 l 0 Z W 1 Q Y X R o P j w v S X R l b U x v Y 2 F 0 a W 9 u P j x T d G F i b G V F b n R y a W V z I C 8 + P C 9 J d G V t P j x J d G V t P j x J d G V t T G 9 j Y X R p b 2 4 + P E l 0 Z W 1 U e X B l P k Z v c m 1 1 b G E 8 L 0 l 0 Z W 1 U e X B l P j x J d G V t U G F 0 a D 5 T Z W N 0 a W 9 u M S 9 U Y W J s Z V 8 x N V 9 S Z W d f U k 9 D R V 9 t Z W R p Y W 4 v R 3 J v d X B l Z C U y M F J v d 3 M 8 L 0 l 0 Z W 1 Q Y X R o P j w v S X R l b U x v Y 2 F 0 a W 9 u P j x T d G F i b G V F b n R y a W V z I C 8 + P C 9 J d G V t P j x J d G V t P j x J d G V t T G 9 j Y X R p b 2 4 + P E l 0 Z W 1 U e X B l P k Z v c m 1 1 b G E 8 L 0 l 0 Z W 1 U e X B l P j x J d G V t U G F 0 a D 5 T Z W N 0 a W 9 u M S 9 U Y W J s Z V 8 x N V 9 S Z W d f U k 9 D R V 9 t Z W R p Y W 4 v U G l 2 b 3 R l Z C U y M E N v b H V t b j w v S X R l b V B h d G g + P C 9 J d G V t T G 9 j Y X R p b 2 4 + P F N 0 Y W J s Z U V u d H J p Z X M g L z 4 8 L 0 l 0 Z W 0 + P E l 0 Z W 0 + P E l 0 Z W 1 M b 2 N h d G l v b j 4 8 S X R l b V R 5 c G U + R m 9 y b X V s Y T w v S X R l b V R 5 c G U + P E l 0 Z W 1 Q Y X R o P l N l Y 3 R p b 2 4 x L 1 R h Y m x l X z E 1 X 1 J l Z 1 9 S T 0 N F X 2 1 l Z G l h b i 9 N Z X J n Z W Q l M j B R d W V y a W V z M T w v S X R l b V B h d G g + P C 9 J d G V t T G 9 j Y X R p b 2 4 + P F N 0 Y W J s Z U V u d H J p Z X M g L z 4 8 L 0 l 0 Z W 0 + P E l 0 Z W 0 + P E l 0 Z W 1 M b 2 N h d G l v b j 4 8 S X R l b V R 5 c G U + R m 9 y b X V s Y T w v S X R l b V R 5 c G U + P E l 0 Z W 1 Q Y X R o P l N l Y 3 R p b 2 4 x L 1 R h Y m x l X z E 1 X 1 J l Z 1 9 S T 0 N F X 2 1 l Z G l h b i 9 F e H B h b m R l Z C U y M F B p d m 9 0 Z W Q l M j B D b 2 x 1 b W 4 8 L 0 l 0 Z W 1 Q Y X R o P j w v S X R l b U x v Y 2 F 0 a W 9 u P j x T d G F i b G V F b n R y a W V z I C 8 + P C 9 J d G V t P j x J d G V t P j x J d G V t T G 9 j Y X R p b 2 4 + P E l 0 Z W 1 U e X B l P k Z v c m 1 1 b G E 8 L 0 l 0 Z W 1 U e X B l P j x J d G V t U G F 0 a D 5 T Z W N 0 a W 9 u M S 9 U Y W J s Z V 8 4 X 1 N 1 b W 1 h c n l f c m V n a W 9 u P C 9 J d G V t U G F 0 a D 4 8 L 0 l 0 Z W 1 M b 2 N h d G l v b j 4 8 U 3 R h Y m x l R W 5 0 c m l l c z 4 8 R W 5 0 c n k g V H l w Z T 0 i S X N Q c m l 2 Y X R l I i B W Y W x 1 Z T 0 i b D A i I C 8 + P E V u d H J 5 I F R 5 c G U 9 I l F 1 Z X J 5 S U Q i I F Z h b H V l P S J z M T h i N D Y 5 M D M t N z F h N S 0 0 M 2 J m L T k 1 Y z U t Z j U 3 M z R l M z M x Z D Y z 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Y W J s Z V 8 4 X 1 N 1 b W 1 h c n l f c m V n a W 9 u I i A v P j x F b n R y e S B U e X B l P S J G a W x s Z W R D b 2 1 w b G V 0 Z V J l c 3 V s d F R v V 2 9 y a 3 N o Z W V 0 I i B W Y W x 1 Z T 0 i b D E i I C 8 + P E V u d H J 5 I F R 5 c G U 9 I k Z p b G x D b 2 x 1 b W 5 O Y W 1 l c y I g V m F s d W U 9 I n N b J n F 1 b 3 Q 7 U m V n a W 9 u J n F 1 b 3 Q 7 L C Z x d W 9 0 O 0 5 v I G 9 m I H B y b 3 Z p Z G V y c y Z x d W 9 0 O y w m c X V v d D s l I G 9 m I H N l Y 3 R v c i A o c 2 9 j a W F s I H V u a X R z I G 9 3 b m V k K S Z x d W 9 0 O y w m c X V v d D t S Z W l u d m V z d G 1 l b n Q g K C U p J n F 1 b 3 Q 7 L C Z x d W 9 0 O 0 5 l d y B z d X B w b H k g K F N v Y 2 l h b C k g K C U p J n F 1 b 3 Q 7 L C Z x d W 9 0 O 0 5 l d y B z d X B w b H k g K E 5 v b i 1 T b 2 N p Y W w p I C g l K S Z x d W 9 0 O y w m c X V v d D t H Z W F y a W 5 n I C g l K S Z x d W 9 0 O y w m c X V v d D t F Q k l U R E E g T V J J I E l u d G V y Z X N 0 I E N v d m V y I C g l K S Z x d W 9 0 O y w m c X V v d D t I Z W F k b G l u Z S B T b 2 N p Y W w g S G 9 1 c 2 l u Z y B D U F U g K M K j K S Z x d W 9 0 O y w m c X V v d D t P c G V y Y X R p b m c g T W F y Z 2 l u I C h T b 2 N p Y W w p I C g l K S Z x d W 9 0 O y w m c X V v d D t P c G V y Y X R p b m c g T W F y Z 2 l u I C h P d m V y Y W x s K S A o J S k m c X V v d D s s J n F 1 b 3 Q 7 U m V 0 d X J u I G 9 u I E N h c G l 0 Y W w g R W 1 w b G 9 5 Z W Q g K F J P Q 0 U p I C g l K S Z x d W 9 0 O 1 0 i I C 8 + P E V u d H J 5 I F R 5 c G U 9 I k Z p b G x D b 2 x 1 b W 5 U e X B l c y I g V m F s d W U 9 I n N B Q U F B Q U F B Q U F B Q U F B Q U F B I i A v P j x F b n R y e S B U e X B l P S J G a W x s T G F z d F V w Z G F 0 Z W Q i I F Z h b H V l P S J k M j A y N S 0 w M i 0 y N l Q x N D o z M z o w N C 4 w M j I 2 N j A 5 W i I g L z 4 8 R W 5 0 c n k g V H l w Z T 0 i R m l s b E V y c m 9 y Q 2 9 1 b n Q i I F Z h b H V l P S J s M C I g L z 4 8 R W 5 0 c n k g V H l w Z T 0 i R m l s b E V y c m 9 y Q 2 9 k Z S I g V m F s d W U 9 I n N V b m t u b 3 d u I i A v P j x F b n R y e S B U e X B l P S J G a W x s U 3 R h d H V z I i B W Y W x 1 Z T 0 i c 0 N v b X B s Z X R l I i A v P j x F b n R y e S B U e X B l P S J G a W x s Q 2 9 1 b n Q i I F Z h b H V l P S J s M T E i I C 8 + P E V u d H J 5 I F R 5 c G U 9 I l J l b G F 0 a W 9 u c 2 h p c E l u Z m 9 D b 2 5 0 Y W l u Z X I i I F Z h b H V l P S J z e y Z x d W 9 0 O 2 N v b H V t b k N v d W 5 0 J n F 1 b 3 Q 7 O j E y L C Z x d W 9 0 O 2 t l e U N v b H V t b k 5 h b W V z J n F 1 b 3 Q 7 O l t d L C Z x d W 9 0 O 3 F 1 Z X J 5 U m V s Y X R p b 2 5 z a G l w c y Z x d W 9 0 O z p b X S w m c X V v d D t j b 2 x 1 b W 5 J Z G V u d G l 0 a W V z J n F 1 b 3 Q 7 O l s m c X V v d D t T Z W N 0 a W 9 u M S 9 U Y W J s Z V 8 4 X 1 N 1 b W 1 h c n l f c m V n a W 9 u L 0 F 1 d G 9 S Z W 1 v d m V k Q 2 9 s d W 1 u c z E u e 1 J l Z 2 l v b i w w f S Z x d W 9 0 O y w m c X V v d D t T Z W N 0 a W 9 u M S 9 U Y W J s Z V 8 4 X 1 N 1 b W 1 h c n l f c m V n a W 9 u L 0 F 1 d G 9 S Z W 1 v d m V k Q 2 9 s d W 1 u c z E u e 0 5 v I G 9 m I H B y b 3 Z p Z G V y c y w x f S Z x d W 9 0 O y w m c X V v d D t T Z W N 0 a W 9 u M S 9 U Y W J s Z V 8 4 X 1 N 1 b W 1 h c n l f c m V n a W 9 u L 0 F 1 d G 9 S Z W 1 v d m V k Q 2 9 s d W 1 u c z E u e y U g b 2 Y g c 2 V j d G 9 y I C h z b 2 N p Y W w g d W 5 p d H M g b 3 d u Z W Q p L D J 9 J n F 1 b 3 Q 7 L C Z x d W 9 0 O 1 N l Y 3 R p b 2 4 x L 1 R h Y m x l X z h f U 3 V t b W F y e V 9 y Z W d p b 2 4 v Q X V 0 b 1 J l b W 9 2 Z W R D b 2 x 1 b W 5 z M S 5 7 U m V p b n Z l c 3 R t Z W 5 0 I C g l K S w z f S Z x d W 9 0 O y w m c X V v d D t T Z W N 0 a W 9 u M S 9 U Y W J s Z V 8 4 X 1 N 1 b W 1 h c n l f c m V n a W 9 u L 0 F 1 d G 9 S Z W 1 v d m V k Q 2 9 s d W 1 u c z E u e 0 5 l d y B z d X B w b H k g K F N v Y 2 l h b C k g K C U p L D R 9 J n F 1 b 3 Q 7 L C Z x d W 9 0 O 1 N l Y 3 R p b 2 4 x L 1 R h Y m x l X z h f U 3 V t b W F y e V 9 y Z W d p b 2 4 v Q X V 0 b 1 J l b W 9 2 Z W R D b 2 x 1 b W 5 z M S 5 7 T m V 3 I H N 1 c H B s e S A o T m 9 u L V N v Y 2 l h b C k g K C U p L D V 9 J n F 1 b 3 Q 7 L C Z x d W 9 0 O 1 N l Y 3 R p b 2 4 x L 1 R h Y m x l X z h f U 3 V t b W F y e V 9 y Z W d p b 2 4 v Q X V 0 b 1 J l b W 9 2 Z W R D b 2 x 1 b W 5 z M S 5 7 R 2 V h c m l u Z y A o J S k s N n 0 m c X V v d D s s J n F 1 b 3 Q 7 U 2 V j d G l v b j E v V G F i b G V f O F 9 T d W 1 t Y X J 5 X 3 J l Z 2 l v b i 9 B d X R v U m V t b 3 Z l Z E N v b H V t b n M x L n t F Q k l U R E E g T V J J I E l u d G V y Z X N 0 I E N v d m V y I C g l K S w 3 f S Z x d W 9 0 O y w m c X V v d D t T Z W N 0 a W 9 u M S 9 U Y W J s Z V 8 4 X 1 N 1 b W 1 h c n l f c m V n a W 9 u L 0 F 1 d G 9 S Z W 1 v d m V k Q 2 9 s d W 1 u c z E u e 0 h l Y W R s a W 5 l I F N v Y 2 l h b C B I b 3 V z a W 5 n I E N Q V S A o w q M p L D h 9 J n F 1 b 3 Q 7 L C Z x d W 9 0 O 1 N l Y 3 R p b 2 4 x L 1 R h Y m x l X z h f U 3 V t b W F y e V 9 y Z W d p b 2 4 v Q X V 0 b 1 J l b W 9 2 Z W R D b 2 x 1 b W 5 z M S 5 7 T 3 B l c m F 0 a W 5 n I E 1 h c m d p b i A o U 2 9 j a W F s K S A o J S k s O X 0 m c X V v d D s s J n F 1 b 3 Q 7 U 2 V j d G l v b j E v V G F i b G V f O F 9 T d W 1 t Y X J 5 X 3 J l Z 2 l v b i 9 B d X R v U m V t b 3 Z l Z E N v b H V t b n M x L n t P c G V y Y X R p b m c g T W F y Z 2 l u I C h P d m V y Y W x s K S A o J S k s M T B 9 J n F 1 b 3 Q 7 L C Z x d W 9 0 O 1 N l Y 3 R p b 2 4 x L 1 R h Y m x l X z h f U 3 V t b W F y e V 9 y Z W d p b 2 4 v Q X V 0 b 1 J l b W 9 2 Z W R D b 2 x 1 b W 5 z M S 5 7 U m V 0 d X J u I G 9 u I E N h c G l 0 Y W w g R W 1 w b G 9 5 Z W Q g K F J P Q 0 U p I C g l K S w x M X 0 m c X V v d D t d L C Z x d W 9 0 O 0 N v b H V t b k N v d W 5 0 J n F 1 b 3 Q 7 O j E y L C Z x d W 9 0 O 0 t l e U N v b H V t b k 5 h b W V z J n F 1 b 3 Q 7 O l t d L C Z x d W 9 0 O 0 N v b H V t b k l k Z W 5 0 a X R p Z X M m c X V v d D s 6 W y Z x d W 9 0 O 1 N l Y 3 R p b 2 4 x L 1 R h Y m x l X z h f U 3 V t b W F y e V 9 y Z W d p b 2 4 v Q X V 0 b 1 J l b W 9 2 Z W R D b 2 x 1 b W 5 z M S 5 7 U m V n a W 9 u L D B 9 J n F 1 b 3 Q 7 L C Z x d W 9 0 O 1 N l Y 3 R p b 2 4 x L 1 R h Y m x l X z h f U 3 V t b W F y e V 9 y Z W d p b 2 4 v Q X V 0 b 1 J l b W 9 2 Z W R D b 2 x 1 b W 5 z M S 5 7 T m 8 g b 2 Y g c H J v d m l k Z X J z L D F 9 J n F 1 b 3 Q 7 L C Z x d W 9 0 O 1 N l Y 3 R p b 2 4 x L 1 R h Y m x l X z h f U 3 V t b W F y e V 9 y Z W d p b 2 4 v Q X V 0 b 1 J l b W 9 2 Z W R D b 2 x 1 b W 5 z M S 5 7 J S B v Z i B z Z W N 0 b 3 I g K H N v Y 2 l h b C B 1 b m l 0 c y B v d 2 5 l Z C k s M n 0 m c X V v d D s s J n F 1 b 3 Q 7 U 2 V j d G l v b j E v V G F i b G V f O F 9 T d W 1 t Y X J 5 X 3 J l Z 2 l v b i 9 B d X R v U m V t b 3 Z l Z E N v b H V t b n M x L n t S Z W l u d m V z d G 1 l b n Q g K C U p L D N 9 J n F 1 b 3 Q 7 L C Z x d W 9 0 O 1 N l Y 3 R p b 2 4 x L 1 R h Y m x l X z h f U 3 V t b W F y e V 9 y Z W d p b 2 4 v Q X V 0 b 1 J l b W 9 2 Z W R D b 2 x 1 b W 5 z M S 5 7 T m V 3 I H N 1 c H B s e S A o U 2 9 j a W F s K S A o J S k s N H 0 m c X V v d D s s J n F 1 b 3 Q 7 U 2 V j d G l v b j E v V G F i b G V f O F 9 T d W 1 t Y X J 5 X 3 J l Z 2 l v b i 9 B d X R v U m V t b 3 Z l Z E N v b H V t b n M x L n t O Z X c g c 3 V w c G x 5 I C h O b 2 4 t U 2 9 j a W F s K S A o J S k s N X 0 m c X V v d D s s J n F 1 b 3 Q 7 U 2 V j d G l v b j E v V G F i b G V f O F 9 T d W 1 t Y X J 5 X 3 J l Z 2 l v b i 9 B d X R v U m V t b 3 Z l Z E N v b H V t b n M x L n t H Z W F y a W 5 n I C g l K S w 2 f S Z x d W 9 0 O y w m c X V v d D t T Z W N 0 a W 9 u M S 9 U Y W J s Z V 8 4 X 1 N 1 b W 1 h c n l f c m V n a W 9 u L 0 F 1 d G 9 S Z W 1 v d m V k Q 2 9 s d W 1 u c z E u e 0 V C S V R E Q S B N U k k g S W 5 0 Z X J l c 3 Q g Q 2 9 2 Z X I g K C U p L D d 9 J n F 1 b 3 Q 7 L C Z x d W 9 0 O 1 N l Y 3 R p b 2 4 x L 1 R h Y m x l X z h f U 3 V t b W F y e V 9 y Z W d p b 2 4 v Q X V 0 b 1 J l b W 9 2 Z W R D b 2 x 1 b W 5 z M S 5 7 S G V h Z G x p b m U g U 2 9 j a W F s I E h v d X N p b m c g Q 1 B V I C j C o y k s O H 0 m c X V v d D s s J n F 1 b 3 Q 7 U 2 V j d G l v b j E v V G F i b G V f O F 9 T d W 1 t Y X J 5 X 3 J l Z 2 l v b i 9 B d X R v U m V t b 3 Z l Z E N v b H V t b n M x L n t P c G V y Y X R p b m c g T W F y Z 2 l u I C h T b 2 N p Y W w p I C g l K S w 5 f S Z x d W 9 0 O y w m c X V v d D t T Z W N 0 a W 9 u M S 9 U Y W J s Z V 8 4 X 1 N 1 b W 1 h c n l f c m V n a W 9 u L 0 F 1 d G 9 S Z W 1 v d m V k Q 2 9 s d W 1 u c z E u e 0 9 w Z X J h d G l u Z y B N Y X J n a W 4 g K E 9 2 Z X J h b G w p I C g l K S w x M H 0 m c X V v d D s s J n F 1 b 3 Q 7 U 2 V j d G l v b j E v V G F i b G V f O F 9 T d W 1 t Y X J 5 X 3 J l Z 2 l v b i 9 B d X R v U m V t b 3 Z l Z E N v b H V t b n M x L n t S Z X R 1 c m 4 g b 2 4 g Q 2 F w a X R h b C B F b X B s b 3 l l Z C A o U k 9 D R S k g K C U p L D E x f S Z x d W 9 0 O 1 0 s J n F 1 b 3 Q 7 U m V s Y X R p b 2 5 z a G l w S W 5 m b y Z x d W 9 0 O z p b X X 0 i I C 8 + P E V u d H J 5 I F R 5 c G U 9 I k F k Z G V k V G 9 E Y X R h T W 9 k Z W w i I F Z h b H V l P S J s M C I g L z 4 8 L 1 N 0 Y W J s Z U V u d H J p Z X M + P C 9 J d G V t P j x J d G V t P j x J d G V t T G 9 j Y X R p b 2 4 + P E l 0 Z W 1 U e X B l P k Z v c m 1 1 b G E 8 L 0 l 0 Z W 1 U e X B l P j x J d G V t U G F 0 a D 5 T Z W N 0 a W 9 u M S 9 U Y W J s Z V 8 4 X 1 N 1 b W 1 h c n l f c m V n a W 9 u L 2 x v Y z w v S X R l b V B h d G g + P C 9 J d G V t T G 9 j Y X R p b 2 4 + P F N 0 Y W J s Z U V u d H J p Z X M g L z 4 8 L 0 l 0 Z W 0 + P E l 0 Z W 0 + P E l 0 Z W 1 M b 2 N h d G l v b j 4 8 S X R l b V R 5 c G U + R m 9 y b X V s Y T w v S X R l b V R 5 c G U + P E l 0 Z W 1 Q Y X R o P l N l Y 3 R p b 2 4 x L 1 R h Y m x l X z h f U 3 V t b W F y e V 9 y Z W d p b 2 4 v U 2 9 1 c m N l P C 9 J d G V t U G F 0 a D 4 8 L 0 l 0 Z W 1 M b 2 N h d G l v b j 4 8 U 3 R h Y m x l R W 5 0 c m l l c y A v P j w v S X R l b T 4 8 S X R l b T 4 8 S X R l b U x v Y 2 F 0 a W 9 u P j x J d G V t V H l w Z T 5 G b 3 J t d W x h P C 9 J d G V t V H l w Z T 4 8 S X R l b V B h d G g + U 2 V j d G l v b j E v V G F i b G V f O F 9 T d W 1 t Y X J 5 X 3 J l Z 2 l v b i 9 Q c m 9 t b 3 R l Z C U y M E h l Y W R l c n M z P C 9 J d G V t U G F 0 a D 4 8 L 0 l 0 Z W 1 M b 2 N h d G l v b j 4 8 U 3 R h Y m x l R W 5 0 c m l l c y A v P j w v S X R l b T 4 8 S X R l b T 4 8 S X R l b U x v Y 2 F 0 a W 9 u P j x J d G V t V H l w Z T 5 G b 3 J t d W x h P C 9 J d G V t V H l w Z T 4 8 S X R l b V B h d G g + U 2 V j d G l v b j E v V G F i b G V f O F 9 T d W 1 t Y X J 5 X 3 J l Z 2 l v b i 9 z d W J z Z W N 0 b 3 J f b W F w c G l u Z z w v S X R l b V B h d G g + P C 9 J d G V t T G 9 j Y X R p b 2 4 + P F N 0 Y W J s Z U V u d H J p Z X M g L z 4 8 L 0 l 0 Z W 0 + P E l 0 Z W 0 + P E l 0 Z W 1 M b 2 N h d G l v b j 4 8 S X R l b V R 5 c G U + R m 9 y b X V s Y T w v S X R l b V R 5 c G U + P E l 0 Z W 1 Q Y X R o P l N l Y 3 R p b 2 4 x L 1 R h Y m x l X z h f U 3 V t b W F y e V 9 y Z W d p b 2 4 v U H J v b W 9 0 Z W Q l M j B I Z W F k Z X J z M j w v S X R l b V B h d G g + P C 9 J d G V t T G 9 j Y X R p b 2 4 + P F N 0 Y W J s Z U V u d H J p Z X M g L z 4 8 L 0 l 0 Z W 0 + P E l 0 Z W 0 + P E l 0 Z W 1 M b 2 N h d G l v b j 4 8 S X R l b V R 5 c G U + R m 9 y b X V s Y T w v S X R l b V R 5 c G U + P E l 0 Z W 1 Q Y X R o P l N l Y 3 R p b 2 4 x L 1 R h Y m x l X z h f U 3 V t b W F y e V 9 y Z W d p b 2 4 v T W V y Z 2 V k J T I w U X V l c m l l c z w v S X R l b V B h d G g + P C 9 J d G V t T G 9 j Y X R p b 2 4 + P F N 0 Y W J s Z U V u d H J p Z X M g L z 4 8 L 0 l 0 Z W 0 + P E l 0 Z W 0 + P E l 0 Z W 1 M b 2 N h d G l v b j 4 8 S X R l b V R 5 c G U + R m 9 y b X V s Y T w v S X R l b V R 5 c G U + P E l 0 Z W 1 Q Y X R o P l N l Y 3 R p b 2 4 x L 1 R h Y m x l X z h f U 3 V t b W F y e V 9 y Z W d p b 2 4 v R X h w Y W 5 k Z W Q l M j B z d W J z Z W N 0 b 3 J f b W F w c G l u Z z w v S X R l b V B h d G g + P C 9 J d G V t T G 9 j Y X R p b 2 4 + P F N 0 Y W J s Z U V u d H J p Z X M g L z 4 8 L 0 l 0 Z W 0 + P E l 0 Z W 0 + P E l 0 Z W 1 M b 2 N h d G l v b j 4 8 S X R l b V R 5 c G U + R m 9 y b X V s Y T w v S X R l b V R 5 c G U + P E l 0 Z W 1 Q Y X R o P l N l Y 3 R p b 2 4 x L 1 R h Y m x l X z h f U 3 V t b W F y e V 9 y Z W d p b 2 4 v V W 5 w a X Z v d G V k J T I w Q 2 9 s d W 1 u c z w v S X R l b V B h d G g + P C 9 J d G V t T G 9 j Y X R p b 2 4 + P F N 0 Y W J s Z U V u d H J p Z X M g L z 4 8 L 0 l 0 Z W 0 + P E l 0 Z W 0 + P E l 0 Z W 1 M b 2 N h d G l v b j 4 8 S X R l b V R 5 c G U + R m 9 y b X V s Y T w v S X R l b V R 5 c G U + P E l 0 Z W 1 Q Y X R o P l N l Y 3 R p b 2 4 x L 1 R h Y m x l X z h f U 3 V t b W F y e V 9 y Z W d p b 2 4 v R m l s d G V y Z W Q l M j B S b 3 d z P C 9 J d G V t U G F 0 a D 4 8 L 0 l 0 Z W 1 M b 2 N h d G l v b j 4 8 U 3 R h Y m x l R W 5 0 c m l l c y A v P j w v S X R l b T 4 8 S X R l b T 4 8 S X R l b U x v Y 2 F 0 a W 9 u P j x J d G V t V H l w Z T 5 G b 3 J t d W x h P C 9 J d G V t V H l w Z T 4 8 S X R l b V B h d G g + U 2 V j d G l v b j E v V G F i b G V f O F 9 T d W 1 t Y X J 5 X 3 J l Z 2 l v b i 9 S Z W 1 v d m V k J T I w R X J y b 3 J z P C 9 J d G V t U G F 0 a D 4 8 L 0 l 0 Z W 1 M b 2 N h d G l v b j 4 8 U 3 R h Y m x l R W 5 0 c m l l c y A v P j w v S X R l b T 4 8 S X R l b T 4 8 S X R l b U x v Y 2 F 0 a W 9 u P j x J d G V t V H l w Z T 5 G b 3 J t d W x h P C 9 J d G V t V H l w Z T 4 8 S X R l b V B h d G g + U 2 V j d G l v b j E v V G F i b G V f O F 9 T d W 1 t Y X J 5 X 3 J l Z 2 l v b i 9 G a W x 0 Z X J l Z C U y M F J v d 3 M x P C 9 J d G V t U G F 0 a D 4 8 L 0 l 0 Z W 1 M b 2 N h d G l v b j 4 8 U 3 R h Y m x l R W 5 0 c m l l c y A v P j w v S X R l b T 4 8 S X R l b T 4 8 S X R l b U x v Y 2 F 0 a W 9 u P j x J d G V t V H l w Z T 5 G b 3 J t d W x h P C 9 J d G V t V H l w Z T 4 8 S X R l b V B h d G g + U 2 V j d G l v b j E v V G F i b G V f O F 9 T d W 1 t Y X J 5 X 3 J l Z 2 l v b i 9 D a G F u Z 2 V k J T I w V H l w Z T w v S X R l b V B h d G g + P C 9 J d G V t T G 9 j Y X R p b 2 4 + P F N 0 Y W J s Z U V u d H J p Z X M g L z 4 8 L 0 l 0 Z W 0 + P E l 0 Z W 0 + P E l 0 Z W 1 M b 2 N h d G l v b j 4 8 S X R l b V R 5 c G U + R m 9 y b X V s Y T w v S X R l b V R 5 c G U + P E l 0 Z W 1 Q Y X R o P l N l Y 3 R p b 2 4 x L 1 R h Y m x l X z h f U 3 V t b W F y e V 9 y Z W d p b 2 4 v R m l s d G V y Z W Q l M j B S b 3 d z M j w v S X R l b V B h d G g + P C 9 J d G V t T G 9 j Y X R p b 2 4 + P F N 0 Y W J s Z U V u d H J p Z X M g L z 4 8 L 0 l 0 Z W 0 + P E l 0 Z W 0 + P E l 0 Z W 1 M b 2 N h d G l v b j 4 8 S X R l b V R 5 c G U + R m 9 y b X V s Y T w v S X R l b V R 5 c G U + P E l 0 Z W 1 Q Y X R o P l N l Y 3 R p b 2 4 x L 1 R h Y m x l X z h f U 3 V t b W F y e V 9 y Z W d p b 2 4 v R 3 J v d X B l Z C U y M F J v d 3 M x P C 9 J d G V t U G F 0 a D 4 8 L 0 l 0 Z W 1 M b 2 N h d G l v b j 4 8 U 3 R h Y m x l R W 5 0 c m l l c y A v P j w v S X R l b T 4 8 S X R l b T 4 8 S X R l b U x v Y 2 F 0 a W 9 u P j x J d G V t V H l w Z T 5 G b 3 J t d W x h P C 9 J d G V t V H l w Z T 4 8 S X R l b V B h d G g + U 2 V j d G l v b j E v V G F i b G V f O F 9 T d W 1 t Y X J 5 X 3 J l Z 2 l v b i 9 G a W x 0 Z X J l Z C U y M F J v d 3 M z P C 9 J d G V t U G F 0 a D 4 8 L 0 l 0 Z W 1 M b 2 N h d G l v b j 4 8 U 3 R h Y m x l R W 5 0 c m l l c y A v P j w v S X R l b T 4 8 S X R l b T 4 8 S X R l b U x v Y 2 F 0 a W 9 u P j x J d G V t V H l w Z T 5 G b 3 J t d W x h P C 9 J d G V t V H l w Z T 4 8 S X R l b V B h d G g + U 2 V j d G l v b j E v V G F i b G V f O F 9 T d W 1 t Y X J 5 X 3 J l Z 2 l v b i 9 S Z W 1 v d m V k J T I w Q 2 9 s d W 1 u c z w v S X R l b V B h d G g + P C 9 J d G V t T G 9 j Y X R p b 2 4 + P F N 0 Y W J s Z U V u d H J p Z X M g L z 4 8 L 0 l 0 Z W 0 + P E l 0 Z W 0 + P E l 0 Z W 1 M b 2 N h d G l v b j 4 8 S X R l b V R 5 c G U + R m 9 y b X V s Y T w v S X R l b V R 5 c G U + P E l 0 Z W 1 Q Y X R o P l N l Y 3 R p b 2 4 x L 1 R h Y m x l X z h f U 3 V t b W F y e V 9 y Z W d p b 2 4 v U G l 2 b 3 R l Z C U y M E N v b H V t b j w v S X R l b V B h d G g + P C 9 J d G V t T G 9 j Y X R p b 2 4 + P F N 0 Y W J s Z U V u d H J p Z X M g L z 4 8 L 0 l 0 Z W 0 + P E l 0 Z W 0 + P E l 0 Z W 1 M b 2 N h d G l v b j 4 8 S X R l b V R 5 c G U + R m 9 y b X V s Y T w v S X R l b V R 5 c G U + P E l 0 Z W 1 Q Y X R o P l N l Y 3 R p b 2 4 x L 1 R h Y m x l X z h f U 3 V t b W F y e V 9 y Z W d p b 2 4 v U m V u Y W 1 l Z C U y M E N v b H V t b n M y P C 9 J d G V t U G F 0 a D 4 8 L 0 l 0 Z W 1 M b 2 N h d G l v b j 4 8 U 3 R h Y m x l R W 5 0 c m l l c y A v P j w v S X R l b T 4 8 S X R l b T 4 8 S X R l b U x v Y 2 F 0 a W 9 u P j x J d G V t V H l w Z T 5 G b 3 J t d W x h P C 9 J d G V t V H l w Z T 4 8 S X R l b V B h d G g + U 2 V j d G l v b j E v V G F i b G V f O F 9 T d W 1 t Y X J 5 X 3 J l Z 2 l v b i 9 T b 3 V y Y 2 U z P C 9 J d G V t U G F 0 a D 4 8 L 0 l 0 Z W 1 M b 2 N h d G l v b j 4 8 U 3 R h Y m x l R W 5 0 c m l l c y A v P j w v S X R l b T 4 8 S X R l b T 4 8 S X R l b U x v Y 2 F 0 a W 9 u P j x J d G V t V H l w Z T 5 G b 3 J t d W x h P C 9 J d G V t V H l w Z T 4 8 S X R l b V B h d G g + U 2 V j d G l v b j E v V G F i b G V f O F 9 T d W 1 t Y X J 5 X 3 J l Z 2 l v b i 9 G a W x 0 Z X J l Z C U y M F J v d 3 M 0 P C 9 J d G V t U G F 0 a D 4 8 L 0 l 0 Z W 1 M b 2 N h d G l v b j 4 8 U 3 R h Y m x l R W 5 0 c m l l c y A v P j w v S X R l b T 4 8 S X R l b T 4 8 S X R l b U x v Y 2 F 0 a W 9 u P j x J d G V t V H l w Z T 5 G b 3 J t d W x h P C 9 J d G V t V H l w Z T 4 8 S X R l b V B h d G g + U 2 V j d G l v b j E v V G F i b G V f O F 9 T d W 1 t Y X J 5 X 3 J l Z 2 l v b i 9 S Z W 1 v d m V k J T I w Q 2 9 s d W 1 u c z E 8 L 0 l 0 Z W 1 Q Y X R o P j w v S X R l b U x v Y 2 F 0 a W 9 u P j x T d G F i b G V F b n R y a W V z I C 8 + P C 9 J d G V t P j x J d G V t P j x J d G V t T G 9 j Y X R p b 2 4 + P E l 0 Z W 1 U e X B l P k Z v c m 1 1 b G E 8 L 0 l 0 Z W 1 U e X B l P j x J d G V t U G F 0 a D 5 T Z W N 0 a W 9 u M S 9 U Y W J s Z V 8 4 X 1 N 1 b W 1 h c n l f c m V n a W 9 u L 1 V u c G l 2 b 3 R l Z C U y M E N v b H V t b n M x P C 9 J d G V t U G F 0 a D 4 8 L 0 l 0 Z W 1 M b 2 N h d G l v b j 4 8 U 3 R h Y m x l R W 5 0 c m l l c y A v P j w v S X R l b T 4 8 S X R l b T 4 8 S X R l b U x v Y 2 F 0 a W 9 u P j x J d G V t V H l w Z T 5 G b 3 J t d W x h P C 9 J d G V t V H l w Z T 4 8 S X R l b V B h d G g + U 2 V j d G l v b j E v V G F i b G V f O F 9 T d W 1 t Y X J 5 X 3 J l Z 2 l v b i 9 S Z W 5 h b W V k J T I w Q 2 9 s d W 1 u c z w v S X R l b V B h d G g + P C 9 J d G V t T G 9 j Y X R p b 2 4 + P F N 0 Y W J s Z U V u d H J p Z X M g L z 4 8 L 0 l 0 Z W 0 + P E l 0 Z W 0 + P E l 0 Z W 1 M b 2 N h d G l v b j 4 8 S X R l b V R 5 c G U + R m 9 y b X V s Y T w v S X R l b V R 5 c G U + P E l 0 Z W 1 Q Y X R o P l N l Y 3 R p b 2 4 x L 1 R h Y m x l X z h f U 3 V t b W F y e V 9 y Z W d p b 2 4 v R m l s d G V y Z W Q l M j B S b 3 d z N T w v S X R l b V B h d G g + P C 9 J d G V t T G 9 j Y X R p b 2 4 + P F N 0 Y W J s Z U V u d H J p Z X M g L z 4 8 L 0 l 0 Z W 0 + P E l 0 Z W 0 + P E l 0 Z W 1 M b 2 N h d G l v b j 4 8 S X R l b V R 5 c G U + R m 9 y b X V s Y T w v S X R l b V R 5 c G U + P E l 0 Z W 1 Q Y X R o P l N l Y 3 R p b 2 4 x L 1 R h Y m x l X z h f U 3 V t b W F y e V 9 y Z W d p b 2 4 v U m V t b 3 Z l Z C U y M E N v b H V t b n M z P C 9 J d G V t U G F 0 a D 4 8 L 0 l 0 Z W 1 M b 2 N h d G l v b j 4 8 U 3 R h Y m x l R W 5 0 c m l l c y A v P j w v S X R l b T 4 8 S X R l b T 4 8 S X R l b U x v Y 2 F 0 a W 9 u P j x J d G V t V H l w Z T 5 G b 3 J t d W x h P C 9 J d G V t V H l w Z T 4 8 S X R l b V B h d G g + U 2 V j d G l v b j E v V G F i b G V f O F 9 T d W 1 t Y X J 5 X 3 J l Z 2 l v b i 9 Q a X Z v d G V k J T I w Q 2 9 s d W 1 u M T w v S X R l b V B h d G g + P C 9 J d G V t T G 9 j Y X R p b 2 4 + P F N 0 Y W J s Z U V u d H J p Z X M g L z 4 8 L 0 l 0 Z W 0 + P E l 0 Z W 0 + P E l 0 Z W 1 M b 2 N h d G l v b j 4 8 S X R l b V R 5 c G U + R m 9 y b X V s Y T w v S X R l b V R 5 c G U + P E l 0 Z W 1 Q Y X R o P l N l Y 3 R p b 2 4 x L 1 R h Y m x l X z h f U 3 V t b W F y e V 9 y Z W d p b 2 4 v Q X B w Z W 5 k Z W Q l M j B R d W V y e T E 8 L 0 l 0 Z W 1 Q Y X R o P j w v S X R l b U x v Y 2 F 0 a W 9 u P j x T d G F i b G V F b n R y a W V z I C 8 + P C 9 J d G V t P j x J d G V t P j x J d G V t T G 9 j Y X R p b 2 4 + P E l 0 Z W 1 U e X B l P k Z v c m 1 1 b G E 8 L 0 l 0 Z W 1 U e X B l P j x J d G V t U G F 0 a D 5 T Z W N 0 a W 9 u M S 9 U Y W J s Z V 8 4 X 1 N 1 b W 1 h c n l f c m V n a W 9 u L 1 J l b m F t Z W Q l M j B D b 2 x 1 b W 5 z M T w v S X R l b V B h d G g + P C 9 J d G V t T G 9 j Y X R p b 2 4 + P F N 0 Y W J s Z U V u d H J p Z X M g L z 4 8 L 0 l 0 Z W 0 + P E l 0 Z W 0 + P E l 0 Z W 1 M b 2 N h d G l v b j 4 8 S X R l b V R 5 c G U + R m 9 y b X V s Y T w v S X R l b V R 5 c G U + P E l 0 Z W 1 Q Y X R o P l N l Y 3 R p b 2 4 x L 1 R h Y m x l X z h f U 3 V t b W F y e V 9 y Z W d p b 2 4 v U H J v b W 9 0 Z W Q l M j B I Z W F k Z X J z N D w v S X R l b V B h d G g + P C 9 J d G V t T G 9 j Y X R p b 2 4 + P F N 0 Y W J s Z U V u d H J p Z X M g L z 4 8 L 0 l 0 Z W 0 + P E l 0 Z W 0 + P E l 0 Z W 1 M b 2 N h d G l v b j 4 8 S X R l b V R 5 c G U + R m 9 y b X V s Y T w v S X R l b V R 5 c G U + P E l 0 Z W 1 Q Y X R o P l N l Y 3 R p b 2 4 x L 1 R h Y m x l X z h f U 3 V t b W F y e V 9 y Z W d p b 2 4 v U m V w b G F j Z W Q l M j B W Y W x 1 Z T w v S X R l b V B h d G g + P C 9 J d G V t T G 9 j Y X R p b 2 4 + P F N 0 Y W J s Z U V u d H J p Z X M g L z 4 8 L 0 l 0 Z W 0 + P E l 0 Z W 0 + P E l 0 Z W 1 M b 2 N h d G l v b j 4 8 S X R l b V R 5 c G U + R m 9 y b X V s Y T w v S X R l b V R 5 c G U + P E l 0 Z W 1 Q Y X R o P l N l Y 3 R p b 2 4 x L 1 R h Y m x l X z h f U 3 V t b W F y e V 9 y Z W d p b 2 4 v T W V y Z 2 V k J T I w U X V l c m l l c z E 8 L 0 l 0 Z W 1 Q Y X R o P j w v S X R l b U x v Y 2 F 0 a W 9 u P j x T d G F i b G V F b n R y a W V z I C 8 + P C 9 J d G V t P j x J d G V t P j x J d G V t T G 9 j Y X R p b 2 4 + P E l 0 Z W 1 U e X B l P k Z v c m 1 1 b G E 8 L 0 l 0 Z W 1 U e X B l P j x J d G V t U G F 0 a D 5 T Z W N 0 a W 9 u M S 9 U Y W J s Z V 8 4 X 1 N 1 b W 1 h c n l f c m V n a W 9 u L 0 V 4 c G F u Z G V k J T I w U H J v b W 9 0 Z W Q l M j B I Z W F k Z X J z N D w v S X R l b V B h d G g + P C 9 J d G V t T G 9 j Y X R p b 2 4 + P F N 0 Y W J s Z U V u d H J p Z X M g L z 4 8 L 0 l 0 Z W 0 + P E l 0 Z W 0 + P E l 0 Z W 1 M b 2 N h d G l v b j 4 8 S X R l b V R 5 c G U + R m 9 y b X V s Y T w v S X R l b V R 5 c G U + P E l 0 Z W 1 Q Y X R o P l N l Y 3 R p b 2 4 x L 1 R h Y m x l X z h f U 3 V t b W F y e V 9 y Z W d p b 2 4 v Q W R k Z W Q l M j B D d X N 0 b 2 0 8 L 0 l 0 Z W 1 Q Y X R o P j w v S X R l b U x v Y 2 F 0 a W 9 u P j x T d G F i b G V F b n R y a W V z I C 8 + P C 9 J d G V t P j x J d G V t P j x J d G V t T G 9 j Y X R p b 2 4 + P E l 0 Z W 1 U e X B l P k Z v c m 1 1 b G E 8 L 0 l 0 Z W 1 U e X B l P j x J d G V t U G F 0 a D 5 T Z W N 0 a W 9 u M S 9 U Y W J s Z V 8 4 X 1 N 1 b W 1 h c n l f c m V n a W 9 u L 0 1 l c m d l Z C U y M F F 1 Z X J p Z X M y P C 9 J d G V t U G F 0 a D 4 8 L 0 l 0 Z W 1 M b 2 N h d G l v b j 4 8 U 3 R h Y m x l R W 5 0 c m l l c y A v P j w v S X R l b T 4 8 S X R l b T 4 8 S X R l b U x v Y 2 F 0 a W 9 u P j x J d G V t V H l w Z T 5 G b 3 J t d W x h P C 9 J d G V t V H l w Z T 4 8 S X R l b V B h d G g + U 2 V j d G l v b j E v V G F i b G V f O F 9 T d W 1 t Y X J 5 X 3 J l Z 2 l v b i 9 F e H B h b m R l Z C U y M H R h Y m x l c 1 9 v c m R l c m l u Z z w v S X R l b V B h d G g + P C 9 J d G V t T G 9 j Y X R p b 2 4 + P F N 0 Y W J s Z U V u d H J p Z X M g L z 4 8 L 0 l 0 Z W 0 + P E l 0 Z W 0 + P E l 0 Z W 1 M b 2 N h d G l v b j 4 8 S X R l b V R 5 c G U + R m 9 y b X V s Y T w v S X R l b V R 5 c G U + P E l 0 Z W 1 Q Y X R o P l N l Y 3 R p b 2 4 x L 1 R h Y m x l X z h f U 3 V t b W F y e V 9 y Z W d p b 2 4 v Q 2 h h b m d l Z C U y M F R 5 c G U x P C 9 J d G V t U G F 0 a D 4 8 L 0 l 0 Z W 1 M b 2 N h d G l v b j 4 8 U 3 R h Y m x l R W 5 0 c m l l c y A v P j w v S X R l b T 4 8 S X R l b T 4 8 S X R l b U x v Y 2 F 0 a W 9 u P j x J d G V t V H l w Z T 5 G b 3 J t d W x h P C 9 J d G V t V H l w Z T 4 8 S X R l b V B h d G g + U 2 V j d G l v b j E v V G F i b G V f O F 9 T d W 1 t Y X J 5 X 3 J l Z 2 l v b i 9 T b 3 J 0 Z W Q l M j B S b 3 d z M T w v S X R l b V B h d G g + P C 9 J d G V t T G 9 j Y X R p b 2 4 + P F N 0 Y W J s Z U V u d H J p Z X M g L z 4 8 L 0 l 0 Z W 0 + P E l 0 Z W 0 + P E l 0 Z W 1 M b 2 N h d G l v b j 4 8 S X R l b V R 5 c G U + R m 9 y b X V s Y T w v S X R l b V R 5 c G U + P E l 0 Z W 1 Q Y X R o P l N l Y 3 R p b 2 4 x L 1 R h Y m x l X z h f U 3 V t b W F y e V 9 y Z W d p b 2 4 v U m V t b 3 Z l Z C U y M E N v b H V t b n M y P C 9 J d G V t U G F 0 a D 4 8 L 0 l 0 Z W 1 M b 2 N h d G l v b j 4 8 U 3 R h Y m x l R W 5 0 c m l l c y A v P j w v S X R l b T 4 8 S X R l b T 4 8 S X R l b U x v Y 2 F 0 a W 9 u P j x J d G V t V H l w Z T 5 G b 3 J t d W x h P C 9 J d G V t V H l w Z T 4 8 S X R l b V B h d G g + U 2 V j d G l v b j E v V G F i b G V f O F 9 T d W 1 t Y X J 5 X 3 J l Z 2 l v b i 9 S Z W 9 y Z G V y Z W Q l M j B D b 2 x 1 b W 5 z M T w v S X R l b V B h d G g + P C 9 J d G V t T G 9 j Y X R p b 2 4 + P F N 0 Y W J s Z U V u d H J p Z X M g L z 4 8 L 0 l 0 Z W 0 + P E l 0 Z W 0 + P E l 0 Z W 1 M b 2 N h d G l v b j 4 8 S X R l b V R 5 c G U + R m 9 y b X V s Y T w v S X R l b V R 5 c G U + P E l 0 Z W 1 Q Y X R o P l N l Y 3 R p b 2 4 x L 1 R h Y m x l X z d B X 3 N 1 Y l 9 z Z W N 0 b 3 I 8 L 0 l 0 Z W 1 Q Y X R o P j w v S X R l b U x v Y 2 F 0 a W 9 u P j x T d G F i b G V F b n R y a W V z P j x F b n R y e S B U e X B l P S J J c 1 B y a X Z h d G U i I F Z h b H V l P S J s M C I g L z 4 8 R W 5 0 c n k g V H l w Z T 0 i U X V l c n l J R C I g V m F s d W U 9 I n N h N m N k Y W Y 5 M y 1 j M z U 2 L T Q z M 2 M t O W Y w M C 1 m Y 2 Y 4 M m V h N G E 5 O D c 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X z d B X 3 N 1 Y l 9 z Z W N 0 b 3 I i I C 8 + P E V u d H J 5 I F R 5 c G U 9 I k Z p b G x l Z E N v b X B s Z X R l U m V z d W x 0 V G 9 X b 3 J r c 2 h l Z X Q i I F Z h b H V l P S J s M S I g L z 4 8 R W 5 0 c n k g V H l w Z T 0 i R m l s b E x h c 3 R V c G R h d G V k I i B W Y W x 1 Z T 0 i Z D I w M j U t M D M t M T F U M T A 6 N D Y 6 N D E u O T Q 2 N z U 5 N l o i I C 8 + P E V u d H J 5 I F R 5 c G U 9 I k Z p b G x D b 2 x 1 b W 5 U e X B l c y I g V m F s d W U 9 I n N B Q U F B Q U F B Q U F B Q U F B Q U F B Q U F B Q U F B Q U F B Q T 0 9 I i A v P j x F b n R y e S B U e X B l P S J G a W x s Q 2 9 s d W 1 u T m F t Z X M i I F Z h b H V l P S J z W y Z x d W 9 0 O 1 N 1 Y i 1 z Z W N 0 b 3 I m c X V v d D s s J n F 1 b 3 Q 7 T W V h c 3 V y Z S Z x d W 9 0 O y w m c X V v d D t Z Z W F y J n F 1 b 3 Q 7 L C Z x d W 9 0 O 0 5 v I G 9 m I H B y b 3 Z p Z G V y c y Z x d W 9 0 O y w m c X V v d D s l I G 9 m I H N l Y 3 R v c i A o c 2 9 j a W F s I H V u a X R z I G 9 3 b m V k K S Z x d W 9 0 O y w m c X V v d D t S Z W l u d m V z d G 1 l b n Q g K C U p J n F 1 b 3 Q 7 L C Z x d W 9 0 O 0 5 l d y B z d X B w b H k g K F N v Y 2 l h b C k g K C U p J n F 1 b 3 Q 7 L C Z x d W 9 0 O 0 5 l d y B z d X B w b H k g K E 5 v b i 1 T b 2 N p Y W w p I C g l K S Z x d W 9 0 O y w m c X V v d D t H Z W F y a W 5 n I C g l K S Z x d W 9 0 O y w m c X V v d D t F Q k l U R E E g T V J J I E l u d G V y Z X N 0 I E N v d m V y I C g l K S Z x d W 9 0 O y w m c X V v d D t I Z W F k b G l u Z S B T b 2 N p Y W w g S G 9 1 c 2 l u Z y B D U F U g K M K j K S Z x d W 9 0 O y w m c X V v d D t P c G V y Y X R p b m c g T W F y Z 2 l u I C h T b 2 N p Y W w p I C g l K S Z x d W 9 0 O y w m c X V v d D t P c G V y Y X R p b m c g T W F y Z 2 l u I C h P d m V y Y W x s K S A o J S k m c X V v d D s s J n F 1 b 3 Q 7 U m V 0 d X J u I G 9 u I E N h c G l 0 Y W w g R W 1 w b G 9 5 Z W Q g K F J P Q 0 U p I C g l K S Z x d W 9 0 O y w m c X V v d D t W Y X J p Y W J s Z V 9 0 e X B l J n F 1 b 3 Q 7 L C Z x d W 9 0 O 0 9 0 a G V y I E N v c 3 R z J n F 1 b 3 Q 7 L C Z x d W 9 0 O 0 1 h b m F n Z W 1 l b n Q g Q 2 9 z d H M m c X V v d D s s J n F 1 b 3 Q 7 T W F p b n R l b m F u Y 2 U g Y W 5 k I E 1 h a m 9 y I F J l c G F p c n M m c X V v d D s s J n F 1 b 3 Q 7 U 2 V y d m l j Z S B D a G F y Z 2 V z J n F 1 b 3 Q 7 X S I g L z 4 8 R W 5 0 c n k g V H l w Z T 0 i R m l s b E V y c m 9 y Q 2 9 1 b n Q i I F Z h b H V l P S J s M C I g L z 4 8 R W 5 0 c n k g V H l w Z T 0 i R m l s b F N 0 Y X R 1 c y I g V m F s d W U 9 I n N D b 2 1 w b G V 0 Z S I g L z 4 8 R W 5 0 c n k g V H l w Z T 0 i R m l s b E V y c m 9 y Q 2 9 k Z S I g V m F s d W U 9 I n N V b m t u b 3 d u I i A v P j x F b n R y e S B U e X B l P S J S Z W x h d G l v b n N o a X B J b m Z v Q 2 9 u d G F p b m V y I i B W Y W x 1 Z T 0 i c 3 s m c X V v d D t j b 2 x 1 b W 5 D b 3 V u d C Z x d W 9 0 O z o x O S w m c X V v d D t r Z X l D b 2 x 1 b W 5 O Y W 1 l c y Z x d W 9 0 O z p b X S w m c X V v d D t x d W V y e V J l b G F 0 a W 9 u c 2 h p c H M m c X V v d D s 6 W 1 0 s J n F 1 b 3 Q 7 Y 2 9 s d W 1 u S W R l b n R p d G l l c y Z x d W 9 0 O z p b J n F 1 b 3 Q 7 U 2 V j d G l v b j E v V G F i b G V f N 0 F f c 3 V i X 3 N l Y 3 R v c i 9 B d X R v U m V t b 3 Z l Z E N v b H V t b n M x L n t T d W I t c 2 V j d G 9 y L D B 9 J n F 1 b 3 Q 7 L C Z x d W 9 0 O 1 N l Y 3 R p b 2 4 x L 1 R h Y m x l X z d B X 3 N 1 Y l 9 z Z W N 0 b 3 I v Q X V 0 b 1 J l b W 9 2 Z W R D b 2 x 1 b W 5 z M S 5 7 T W V h c 3 V y Z S w x f S Z x d W 9 0 O y w m c X V v d D t T Z W N 0 a W 9 u M S 9 U Y W J s Z V 8 3 Q V 9 z d W J f c 2 V j d G 9 y L 0 F 1 d G 9 S Z W 1 v d m V k Q 2 9 s d W 1 u c z E u e 1 l l Y X I s M n 0 m c X V v d D s s J n F 1 b 3 Q 7 U 2 V j d G l v b j E v V G F i b G V f N 0 F f c 3 V i X 3 N l Y 3 R v c i 9 B d X R v U m V t b 3 Z l Z E N v b H V t b n M x L n t O b y B v Z i B w c m 9 2 a W R l c n M s M 3 0 m c X V v d D s s J n F 1 b 3 Q 7 U 2 V j d G l v b j E v V G F i b G V f N 0 F f c 3 V i X 3 N l Y 3 R v c i 9 B d X R v U m V t b 3 Z l Z E N v b H V t b n M x L n s l I G 9 m I H N l Y 3 R v c i A o c 2 9 j a W F s I H V u a X R z I G 9 3 b m V k K S w 0 f S Z x d W 9 0 O y w m c X V v d D t T Z W N 0 a W 9 u M S 9 U Y W J s Z V 8 3 Q V 9 z d W J f c 2 V j d G 9 y L 0 F 1 d G 9 S Z W 1 v d m V k Q 2 9 s d W 1 u c z E u e 1 J l a W 5 2 Z X N 0 b W V u d C A o J S k s N X 0 m c X V v d D s s J n F 1 b 3 Q 7 U 2 V j d G l v b j E v V G F i b G V f N 0 F f c 3 V i X 3 N l Y 3 R v c i 9 B d X R v U m V t b 3 Z l Z E N v b H V t b n M x L n t O Z X c g c 3 V w c G x 5 I C h T b 2 N p Y W w p I C g l K S w 2 f S Z x d W 9 0 O y w m c X V v d D t T Z W N 0 a W 9 u M S 9 U Y W J s Z V 8 3 Q V 9 z d W J f c 2 V j d G 9 y L 0 F 1 d G 9 S Z W 1 v d m V k Q 2 9 s d W 1 u c z E u e 0 5 l d y B z d X B w b H k g K E 5 v b i 1 T b 2 N p Y W w p I C g l K S w 3 f S Z x d W 9 0 O y w m c X V v d D t T Z W N 0 a W 9 u M S 9 U Y W J s Z V 8 3 Q V 9 z d W J f c 2 V j d G 9 y L 0 F 1 d G 9 S Z W 1 v d m V k Q 2 9 s d W 1 u c z E u e 0 d l Y X J p b m c g K C U p L D h 9 J n F 1 b 3 Q 7 L C Z x d W 9 0 O 1 N l Y 3 R p b 2 4 x L 1 R h Y m x l X z d B X 3 N 1 Y l 9 z Z W N 0 b 3 I v Q X V 0 b 1 J l b W 9 2 Z W R D b 2 x 1 b W 5 z M S 5 7 R U J J V E R B I E 1 S S S B J b n R l c m V z d C B D b 3 Z l c i A o J S k s O X 0 m c X V v d D s s J n F 1 b 3 Q 7 U 2 V j d G l v b j E v V G F i b G V f N 0 F f c 3 V i X 3 N l Y 3 R v c i 9 B d X R v U m V t b 3 Z l Z E N v b H V t b n M x L n t I Z W F k b G l u Z S B T b 2 N p Y W w g S G 9 1 c 2 l u Z y B D U F U g K M K j K S w x M H 0 m c X V v d D s s J n F 1 b 3 Q 7 U 2 V j d G l v b j E v V G F i b G V f N 0 F f c 3 V i X 3 N l Y 3 R v c i 9 B d X R v U m V t b 3 Z l Z E N v b H V t b n M x L n t P c G V y Y X R p b m c g T W F y Z 2 l u I C h T b 2 N p Y W w p I C g l K S w x M X 0 m c X V v d D s s J n F 1 b 3 Q 7 U 2 V j d G l v b j E v V G F i b G V f N 0 F f c 3 V i X 3 N l Y 3 R v c i 9 B d X R v U m V t b 3 Z l Z E N v b H V t b n M x L n t P c G V y Y X R p b m c g T W F y Z 2 l u I C h P d m V y Y W x s K S A o J S k s M T J 9 J n F 1 b 3 Q 7 L C Z x d W 9 0 O 1 N l Y 3 R p b 2 4 x L 1 R h Y m x l X z d B X 3 N 1 Y l 9 z Z W N 0 b 3 I v Q X V 0 b 1 J l b W 9 2 Z W R D b 2 x 1 b W 5 z M S 5 7 U m V 0 d X J u I G 9 u I E N h c G l 0 Y W w g R W 1 w b G 9 5 Z W Q g K F J P Q 0 U p I C g l K S w x M 3 0 m c X V v d D s s J n F 1 b 3 Q 7 U 2 V j d G l v b j E v V G F i b G V f N 0 F f c 3 V i X 3 N l Y 3 R v c i 9 B d X R v U m V t b 3 Z l Z E N v b H V t b n M x L n t W Y X J p Y W J s Z V 9 0 e X B l L D E 0 f S Z x d W 9 0 O y w m c X V v d D t T Z W N 0 a W 9 u M S 9 U Y W J s Z V 8 3 Q V 9 z d W J f c 2 V j d G 9 y L 0 F 1 d G 9 S Z W 1 v d m V k Q 2 9 s d W 1 u c z E u e 0 9 0 a G V y I E N v c 3 R z L D E 1 f S Z x d W 9 0 O y w m c X V v d D t T Z W N 0 a W 9 u M S 9 U Y W J s Z V 8 3 Q V 9 z d W J f c 2 V j d G 9 y L 0 F 1 d G 9 S Z W 1 v d m V k Q 2 9 s d W 1 u c z E u e 0 1 h b m F n Z W 1 l b n Q g Q 2 9 z d H M s M T Z 9 J n F 1 b 3 Q 7 L C Z x d W 9 0 O 1 N l Y 3 R p b 2 4 x L 1 R h Y m x l X z d B X 3 N 1 Y l 9 z Z W N 0 b 3 I v Q X V 0 b 1 J l b W 9 2 Z W R D b 2 x 1 b W 5 z M S 5 7 T W F p b n R l b m F u Y 2 U g Y W 5 k I E 1 h a m 9 y I F J l c G F p c n M s M T d 9 J n F 1 b 3 Q 7 L C Z x d W 9 0 O 1 N l Y 3 R p b 2 4 x L 1 R h Y m x l X z d B X 3 N 1 Y l 9 z Z W N 0 b 3 I v Q X V 0 b 1 J l b W 9 2 Z W R D b 2 x 1 b W 5 z M S 5 7 U 2 V y d m l j Z S B D a G F y Z 2 V z L D E 4 f S Z x d W 9 0 O 1 0 s J n F 1 b 3 Q 7 Q 2 9 s d W 1 u Q 2 9 1 b n Q m c X V v d D s 6 M T k s J n F 1 b 3 Q 7 S 2 V 5 Q 2 9 s d W 1 u T m F t Z X M m c X V v d D s 6 W 1 0 s J n F 1 b 3 Q 7 Q 2 9 s d W 1 u S W R l b n R p d G l l c y Z x d W 9 0 O z p b J n F 1 b 3 Q 7 U 2 V j d G l v b j E v V G F i b G V f N 0 F f c 3 V i X 3 N l Y 3 R v c i 9 B d X R v U m V t b 3 Z l Z E N v b H V t b n M x L n t T d W I t c 2 V j d G 9 y L D B 9 J n F 1 b 3 Q 7 L C Z x d W 9 0 O 1 N l Y 3 R p b 2 4 x L 1 R h Y m x l X z d B X 3 N 1 Y l 9 z Z W N 0 b 3 I v Q X V 0 b 1 J l b W 9 2 Z W R D b 2 x 1 b W 5 z M S 5 7 T W V h c 3 V y Z S w x f S Z x d W 9 0 O y w m c X V v d D t T Z W N 0 a W 9 u M S 9 U Y W J s Z V 8 3 Q V 9 z d W J f c 2 V j d G 9 y L 0 F 1 d G 9 S Z W 1 v d m V k Q 2 9 s d W 1 u c z E u e 1 l l Y X I s M n 0 m c X V v d D s s J n F 1 b 3 Q 7 U 2 V j d G l v b j E v V G F i b G V f N 0 F f c 3 V i X 3 N l Y 3 R v c i 9 B d X R v U m V t b 3 Z l Z E N v b H V t b n M x L n t O b y B v Z i B w c m 9 2 a W R l c n M s M 3 0 m c X V v d D s s J n F 1 b 3 Q 7 U 2 V j d G l v b j E v V G F i b G V f N 0 F f c 3 V i X 3 N l Y 3 R v c i 9 B d X R v U m V t b 3 Z l Z E N v b H V t b n M x L n s l I G 9 m I H N l Y 3 R v c i A o c 2 9 j a W F s I H V u a X R z I G 9 3 b m V k K S w 0 f S Z x d W 9 0 O y w m c X V v d D t T Z W N 0 a W 9 u M S 9 U Y W J s Z V 8 3 Q V 9 z d W J f c 2 V j d G 9 y L 0 F 1 d G 9 S Z W 1 v d m V k Q 2 9 s d W 1 u c z E u e 1 J l a W 5 2 Z X N 0 b W V u d C A o J S k s N X 0 m c X V v d D s s J n F 1 b 3 Q 7 U 2 V j d G l v b j E v V G F i b G V f N 0 F f c 3 V i X 3 N l Y 3 R v c i 9 B d X R v U m V t b 3 Z l Z E N v b H V t b n M x L n t O Z X c g c 3 V w c G x 5 I C h T b 2 N p Y W w p I C g l K S w 2 f S Z x d W 9 0 O y w m c X V v d D t T Z W N 0 a W 9 u M S 9 U Y W J s Z V 8 3 Q V 9 z d W J f c 2 V j d G 9 y L 0 F 1 d G 9 S Z W 1 v d m V k Q 2 9 s d W 1 u c z E u e 0 5 l d y B z d X B w b H k g K E 5 v b i 1 T b 2 N p Y W w p I C g l K S w 3 f S Z x d W 9 0 O y w m c X V v d D t T Z W N 0 a W 9 u M S 9 U Y W J s Z V 8 3 Q V 9 z d W J f c 2 V j d G 9 y L 0 F 1 d G 9 S Z W 1 v d m V k Q 2 9 s d W 1 u c z E u e 0 d l Y X J p b m c g K C U p L D h 9 J n F 1 b 3 Q 7 L C Z x d W 9 0 O 1 N l Y 3 R p b 2 4 x L 1 R h Y m x l X z d B X 3 N 1 Y l 9 z Z W N 0 b 3 I v Q X V 0 b 1 J l b W 9 2 Z W R D b 2 x 1 b W 5 z M S 5 7 R U J J V E R B I E 1 S S S B J b n R l c m V z d C B D b 3 Z l c i A o J S k s O X 0 m c X V v d D s s J n F 1 b 3 Q 7 U 2 V j d G l v b j E v V G F i b G V f N 0 F f c 3 V i X 3 N l Y 3 R v c i 9 B d X R v U m V t b 3 Z l Z E N v b H V t b n M x L n t I Z W F k b G l u Z S B T b 2 N p Y W w g S G 9 1 c 2 l u Z y B D U F U g K M K j K S w x M H 0 m c X V v d D s s J n F 1 b 3 Q 7 U 2 V j d G l v b j E v V G F i b G V f N 0 F f c 3 V i X 3 N l Y 3 R v c i 9 B d X R v U m V t b 3 Z l Z E N v b H V t b n M x L n t P c G V y Y X R p b m c g T W F y Z 2 l u I C h T b 2 N p Y W w p I C g l K S w x M X 0 m c X V v d D s s J n F 1 b 3 Q 7 U 2 V j d G l v b j E v V G F i b G V f N 0 F f c 3 V i X 3 N l Y 3 R v c i 9 B d X R v U m V t b 3 Z l Z E N v b H V t b n M x L n t P c G V y Y X R p b m c g T W F y Z 2 l u I C h P d m V y Y W x s K S A o J S k s M T J 9 J n F 1 b 3 Q 7 L C Z x d W 9 0 O 1 N l Y 3 R p b 2 4 x L 1 R h Y m x l X z d B X 3 N 1 Y l 9 z Z W N 0 b 3 I v Q X V 0 b 1 J l b W 9 2 Z W R D b 2 x 1 b W 5 z M S 5 7 U m V 0 d X J u I G 9 u I E N h c G l 0 Y W w g R W 1 w b G 9 5 Z W Q g K F J P Q 0 U p I C g l K S w x M 3 0 m c X V v d D s s J n F 1 b 3 Q 7 U 2 V j d G l v b j E v V G F i b G V f N 0 F f c 3 V i X 3 N l Y 3 R v c i 9 B d X R v U m V t b 3 Z l Z E N v b H V t b n M x L n t W Y X J p Y W J s Z V 9 0 e X B l L D E 0 f S Z x d W 9 0 O y w m c X V v d D t T Z W N 0 a W 9 u M S 9 U Y W J s Z V 8 3 Q V 9 z d W J f c 2 V j d G 9 y L 0 F 1 d G 9 S Z W 1 v d m V k Q 2 9 s d W 1 u c z E u e 0 9 0 a G V y I E N v c 3 R z L D E 1 f S Z x d W 9 0 O y w m c X V v d D t T Z W N 0 a W 9 u M S 9 U Y W J s Z V 8 3 Q V 9 z d W J f c 2 V j d G 9 y L 0 F 1 d G 9 S Z W 1 v d m V k Q 2 9 s d W 1 u c z E u e 0 1 h b m F n Z W 1 l b n Q g Q 2 9 z d H M s M T Z 9 J n F 1 b 3 Q 7 L C Z x d W 9 0 O 1 N l Y 3 R p b 2 4 x L 1 R h Y m x l X z d B X 3 N 1 Y l 9 z Z W N 0 b 3 I v Q X V 0 b 1 J l b W 9 2 Z W R D b 2 x 1 b W 5 z M S 5 7 T W F p b n R l b m F u Y 2 U g Y W 5 k I E 1 h a m 9 y I F J l c G F p c n M s M T d 9 J n F 1 b 3 Q 7 L C Z x d W 9 0 O 1 N l Y 3 R p b 2 4 x L 1 R h Y m x l X z d B X 3 N 1 Y l 9 z Z W N 0 b 3 I v Q X V 0 b 1 J l b W 9 2 Z W R D b 2 x 1 b W 5 z M S 5 7 U 2 V y d m l j Z S B D a G F y Z 2 V z L D E 4 f S Z x d W 9 0 O 1 0 s J n F 1 b 3 Q 7 U m V s Y X R p b 2 5 z a G l w S W 5 m b y Z x d W 9 0 O z p b X X 0 i I C 8 + P E V u d H J 5 I F R 5 c G U 9 I k Z p b G x D b 3 V u d C I g V m F s d W U 9 I m w z O S I g L z 4 8 R W 5 0 c n k g V H l w Z T 0 i Q W R k Z W R U b 0 R h d G F N b 2 R l b C I g V m F s d W U 9 I m w w I i A v P j w v U 3 R h Y m x l R W 5 0 c m l l c z 4 8 L 0 l 0 Z W 0 + P E l 0 Z W 0 + P E l 0 Z W 1 M b 2 N h d G l v b j 4 8 S X R l b V R 5 c G U + R m 9 y b X V s Y T w v S X R l b V R 5 c G U + P E l 0 Z W 1 Q Y X R o P l N l Y 3 R p b 2 4 x L 1 R h Y m x l X z d B X 3 N 1 Y l 9 z Z W N 0 b 3 I v b G 9 j P C 9 J d G V t U G F 0 a D 4 8 L 0 l 0 Z W 1 M b 2 N h d G l v b j 4 8 U 3 R h Y m x l R W 5 0 c m l l c y A v P j w v S X R l b T 4 8 S X R l b T 4 8 S X R l b U x v Y 2 F 0 a W 9 u P j x J d G V t V H l w Z T 5 G b 3 J t d W x h P C 9 J d G V t V H l w Z T 4 8 S X R l b V B h d G g + U 2 V j d G l v b j E v V G F i b G V f N 0 F f c 3 V i X 3 N l Y 3 R v c i 9 T b 3 V y Y 2 V f b W F p b j w v S X R l b V B h d G g + P C 9 J d G V t T G 9 j Y X R p b 2 4 + P F N 0 Y W J s Z U V u d H J p Z X M g L z 4 8 L 0 l 0 Z W 0 + P E l 0 Z W 0 + P E l 0 Z W 1 M b 2 N h d G l v b j 4 8 S X R l b V R 5 c G U + R m 9 y b X V s Y T w v S X R l b V R 5 c G U + P E l 0 Z W 1 Q Y X R o P l N l Y 3 R p b 2 4 x L 1 R h Y m x l X z d B X 3 N 1 Y l 9 z Z W N 0 b 3 I v U 2 9 1 c m N l P C 9 J d G V t U G F 0 a D 4 8 L 0 l 0 Z W 1 M b 2 N h d G l v b j 4 8 U 3 R h Y m x l R W 5 0 c m l l c y A v P j w v S X R l b T 4 8 S X R l b T 4 8 S X R l b U x v Y 2 F 0 a W 9 u P j x J d G V t V H l w Z T 5 G b 3 J t d W x h P C 9 J d G V t V H l w Z T 4 8 S X R l b V B h d G g + U 2 V j d G l v b j E v V G F i b G V f N 0 F f c 3 V i X 3 N l Y 3 R v c i 9 D a G F u Z 2 V k J T I w V H l w Z T w v S X R l b V B h d G g + P C 9 J d G V t T G 9 j Y X R p b 2 4 + P F N 0 Y W J s Z U V u d H J p Z X M g L z 4 8 L 0 l 0 Z W 0 + P E l 0 Z W 0 + P E l 0 Z W 1 M b 2 N h d G l v b j 4 8 S X R l b V R 5 c G U + R m 9 y b X V s Y T w v S X R l b V R 5 c G U + P E l 0 Z W 1 Q Y X R o P l N l Y 3 R p b 2 4 x L 1 R h Y m x l X z d B X 3 N 1 Y l 9 z Z W N 0 b 3 I v U 2 9 1 c m N l M j w v S X R l b V B h d G g + P C 9 J d G V t T G 9 j Y X R p b 2 4 + P F N 0 Y W J s Z U V u d H J p Z X M g L z 4 8 L 0 l 0 Z W 0 + P E l 0 Z W 0 + P E l 0 Z W 1 M b 2 N h d G l v b j 4 8 S X R l b V R 5 c G U + R m 9 y b X V s Y T w v S X R l b V R 5 c G U + P E l 0 Z W 1 Q Y X R o P l N l Y 3 R p b 2 4 x L 1 R h Y m x l X z d B X 3 N 1 Y l 9 z Z W N 0 b 3 I v R m l s d G V y Z W Q l M j B S b 3 d z M T w v S X R l b V B h d G g + P C 9 J d G V t T G 9 j Y X R p b 2 4 + P F N 0 Y W J s Z U V u d H J p Z X M g L z 4 8 L 0 l 0 Z W 0 + P E l 0 Z W 0 + P E l 0 Z W 1 M b 2 N h d G l v b j 4 8 S X R l b V R 5 c G U + R m 9 y b X V s Y T w v S X R l b V R 5 c G U + P E l 0 Z W 1 Q Y X R o P l N l Y 3 R p b 2 4 x L 1 R h Y m x l X z d B X 3 N 1 Y l 9 z Z W N 0 b 3 I v Q W R k Z W Q l M j B D d X N 0 b 2 0 8 L 0 l 0 Z W 1 Q Y X R o P j w v S X R l b U x v Y 2 F 0 a W 9 u P j x T d G F i b G V F b n R y a W V z I C 8 + P C 9 J d G V t P j x J d G V t P j x J d G V t T G 9 j Y X R p b 2 4 + P E l 0 Z W 1 U e X B l P k Z v c m 1 1 b G E 8 L 0 l 0 Z W 1 U e X B l P j x J d G V t U G F 0 a D 5 T Z W N 0 a W 9 u M S 9 U Y W J s Z V 8 3 Q V 9 z d W J f c 2 V j d G 9 y L 1 N v d X J j Z T M 8 L 0 l 0 Z W 1 Q Y X R o P j w v S X R l b U x v Y 2 F 0 a W 9 u P j x T d G F i b G V F b n R y a W V z I C 8 + P C 9 J d G V t P j x J d G V t P j x J d G V t T G 9 j Y X R p b 2 4 + P E l 0 Z W 1 U e X B l P k Z v c m 1 1 b G E 8 L 0 l 0 Z W 1 U e X B l P j x J d G V t U G F 0 a D 5 T Z W N 0 a W 9 u M S 9 U Y W J s Z V 8 3 Q V 9 z d W J f c 2 V j d G 9 y L 1 B y b 2 1 v d G V k J T I w S G V h Z G V y c z w v S X R l b V B h d G g + P C 9 J d G V t T G 9 j Y X R p b 2 4 + P F N 0 Y W J s Z U V u d H J p Z X M g L z 4 8 L 0 l 0 Z W 0 + P E l 0 Z W 0 + P E l 0 Z W 1 M b 2 N h d G l v b j 4 8 S X R l b V R 5 c G U + R m 9 y b X V s Y T w v S X R l b V R 5 c G U + P E l 0 Z W 1 Q Y X R o P l N l Y 3 R p b 2 4 x L 1 R h Y m x l X z d B X 3 N 1 Y l 9 z Z W N 0 b 3 I v T W V y Z 2 V k J T I w U X V l c m l l c z w v S X R l b V B h d G g + P C 9 J d G V t T G 9 j Y X R p b 2 4 + P F N 0 Y W J s Z U V u d H J p Z X M g L z 4 8 L 0 l 0 Z W 0 + P E l 0 Z W 0 + P E l 0 Z W 1 M b 2 N h d G l v b j 4 8 S X R l b V R 5 c G U + R m 9 y b X V s Y T w v S X R l b V R 5 c G U + P E l 0 Z W 1 Q Y X R o P l N l Y 3 R p b 2 4 x L 1 R h Y m x l X z d B X 3 N 1 Y l 9 z Z W N 0 b 3 I v R X h w Y W 5 k Z W Q l M j B Q c m 9 t b 3 R l Z C U y M E h l Y W R l c n M 8 L 0 l 0 Z W 1 Q Y X R o P j w v S X R l b U x v Y 2 F 0 a W 9 u P j x T d G F i b G V F b n R y a W V z I C 8 + P C 9 J d G V t P j x J d G V t P j x J d G V t T G 9 j Y X R p b 2 4 + P E l 0 Z W 1 U e X B l P k Z v c m 1 1 b G E 8 L 0 l 0 Z W 1 U e X B l P j x J d G V t U G F 0 a D 5 T Z W N 0 a W 9 u M S 9 U Y W J s Z V 8 3 Q V 9 z d W J f c 2 V j d G 9 y L 0 F w c G V u Z G V k J T I w U X V l c n k 8 L 0 l 0 Z W 1 Q Y X R o P j w v S X R l b U x v Y 2 F 0 a W 9 u P j x T d G F i b G V F b n R y a W V z I C 8 + P C 9 J d G V t P j x J d G V t P j x J d G V t T G 9 j Y X R p b 2 4 + P E l 0 Z W 1 U e X B l P k Z v c m 1 1 b G E 8 L 0 l 0 Z W 1 U e X B l P j x J d G V t U G F 0 a D 5 T Z W N 0 a W 9 u M S 9 U Y W J s Z V 8 3 Q V 9 z d W J f c 2 V j d G 9 y L 0 F k Z G V k J T I w Q 3 V z d G 9 t M T w v S X R l b V B h d G g + P C 9 J d G V t T G 9 j Y X R p b 2 4 + P F N 0 Y W J s Z U V u d H J p Z X M g L z 4 8 L 0 l 0 Z W 0 + P E l 0 Z W 0 + P E l 0 Z W 1 M b 2 N h d G l v b j 4 8 S X R l b V R 5 c G U + R m 9 y b X V s Y T w v S X R l b V R 5 c G U + P E l 0 Z W 1 Q Y X R o P l N l Y 3 R p b 2 4 x L 1 R h Y m x l X z d B X 3 N 1 Y l 9 z Z W N 0 b 3 I v T W V y Z 2 V k J T I w U X V l c m l l c z E 8 L 0 l 0 Z W 1 Q Y X R o P j w v S X R l b U x v Y 2 F 0 a W 9 u P j x T d G F i b G V F b n R y a W V z I C 8 + P C 9 J d G V t P j x J d G V t P j x J d G V t T G 9 j Y X R p b 2 4 + P E l 0 Z W 1 U e X B l P k Z v c m 1 1 b G E 8 L 0 l 0 Z W 1 U e X B l P j x J d G V t U G F 0 a D 5 T Z W N 0 a W 9 u M S 9 U Y W J s Z V 8 3 Q V 9 z d W J f c 2 V j d G 9 y L 0 V 4 c G F u Z G V k J T I w d G F i b G V z X 2 9 y Z G V y a W 5 n P C 9 J d G V t U G F 0 a D 4 8 L 0 l 0 Z W 1 M b 2 N h d G l v b j 4 8 U 3 R h Y m x l R W 5 0 c m l l c y A v P j w v S X R l b T 4 8 S X R l b T 4 8 S X R l b U x v Y 2 F 0 a W 9 u P j x J d G V t V H l w Z T 5 G b 3 J t d W x h P C 9 J d G V t V H l w Z T 4 8 S X R l b V B h d G g + U 2 V j d G l v b j E v V G F i b G V f N 0 F f c 3 V i X 3 N l Y 3 R v c i 9 D a G F u Z 2 V k J T I w V H l w Z T E 8 L 0 l 0 Z W 1 Q Y X R o P j w v S X R l b U x v Y 2 F 0 a W 9 u P j x T d G F i b G V F b n R y a W V z I C 8 + P C 9 J d G V t P j x J d G V t P j x J d G V t T G 9 j Y X R p b 2 4 + P E l 0 Z W 1 U e X B l P k Z v c m 1 1 b G E 8 L 0 l 0 Z W 1 U e X B l P j x J d G V t U G F 0 a D 5 T Z W N 0 a W 9 u M S 9 U Y W J s Z V 8 3 Q V 9 z d W J f c 2 V j d G 9 y L 1 N v c n R l Z C U y M F J v d 3 M 8 L 0 l 0 Z W 1 Q Y X R o P j w v S X R l b U x v Y 2 F 0 a W 9 u P j x T d G F i b G V F b n R y a W V z I C 8 + P C 9 J d G V t P j x J d G V t P j x J d G V t T G 9 j Y X R p b 2 4 + P E l 0 Z W 1 U e X B l P k Z v c m 1 1 b G E 8 L 0 l 0 Z W 1 U e X B l P j x J d G V t U G F 0 a D 5 T Z W N 0 a W 9 u M S 9 U Y W J s Z V 8 5 X 1 N 1 b W 1 h c n l f c m V n a W 9 u X z N 5 L 1 J l c G x h Y 2 V k J T I w V m F s d W U 8 L 0 l 0 Z W 1 Q Y X R o P j w v S X R l b U x v Y 2 F 0 a W 9 u P j x T d G F i b G V F b n R y a W V z I C 8 + P C 9 J d G V t P j x J d G V t P j x J d G V t T G 9 j Y X R p b 2 4 + P E l 0 Z W 1 U e X B l P k Z v c m 1 1 b G E 8 L 0 l 0 Z W 1 U e X B l P j x J d G V t U G F 0 a D 5 T Z W N 0 a W 9 u M S 9 U Y W J s Z V 8 x M E F f U m V p b n Z l c 3 R t Z W 5 0 X 3 J l Z 2 l v b j w v S X R l b V B h d G g + P C 9 J d G V t T G 9 j Y X R p b 2 4 + P F N 0 Y W J s Z U V u d H J p Z X M + P E V u d H J 5 I F R 5 c G U 9 I k l z U H J p d m F 0 Z S I g V m F s d W U 9 I m w w I i A v P j x F b n R y e S B U e X B l P S J R d W V y e U l E I i B W Y W x 1 Z T 0 i c 2 M y N j Y 1 Y T E x L W M 3 O T M t N G F i N C 0 5 N z M 1 L W Y 1 M 2 R j Z D c 0 Y W J m Y i I g L z 4 8 R W 5 0 c n k g V H l w Z T 0 i R m l s b E V u Y W J s Z W Q i I F Z h b H V l P S J s M 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E x h c 3 R V c G R h d G V k I i B W Y W x 1 Z T 0 i Z D I w M j U t M D M t M T F U M T Q 6 M z c 6 M z Q u N D M z O D M z N 1 o i I C 8 + P E V u d H J 5 I F R 5 c G U 9 I k Z p b G x U b 0 R h d G F N b 2 R l b E V u Y W J s Z W Q i I F Z h b H V l P S J s M C I g L z 4 8 R W 5 0 c n k g V H l w Z T 0 i R m l s b E 9 i a m V j d F R 5 c G U i I F Z h b H V l P S J z V G F i b G U i I C 8 + P E V u d H J 5 I F R 5 c G U 9 I k Z p b G x U Y X J n Z X Q i I F Z h b H V l P S J z V G F i b G V f M T B B X 1 J l a W 5 2 Z X N 0 b W V u d F 9 y Z W d p b 2 4 i I C 8 + P E V u d H J 5 I F R 5 c G U 9 I k Z p b G x D b 2 x 1 b W 5 U e X B l c y I g V m F s d W U 9 I n N B Q U F B Q U F B Q U F B Q U E i I C 8 + P E V u d H J 5 I F R 5 c G U 9 I k Z p b G x F c n J v c k N v d W 5 0 I i B W Y W x 1 Z T 0 i b D A i I C 8 + P E V u d H J 5 I F R 5 c G U 9 I k Z p b G x D b 2 x 1 b W 5 O Y W 1 l c y I g V m F s d W U 9 I n N b J n F 1 b 3 Q 7 U m V n a W 9 u J n F 1 b 3 Q 7 L C Z x d W 9 0 O 1 J l a W 5 2 Z X N 0 b W V u d C A o b W V k a W F u K S A o J S k m c X V v d D s s J n F 1 b 3 Q 7 U m V p b n Z l c 3 R t Z W 5 0 I C h 3 Z W l n a H R l Z C B h d m V y Y W d l K S A o J S k m c X V v d D s s J n F 1 b 3 Q 7 V 2 9 y a 3 M g d G 8 g R X h p c 3 R p b m c g K H d l a W d o d G V k I G F 2 Z X J h Z 2 U p I C g l K S Z x d W 9 0 O y w m c X V v d D t E Z X Z l b G 9 w b W V u d C B c d T A w M j Y g T 3 R o Z X I g K H d l a W d o d G V k I G F 2 Z X J h Z 2 U p I C g l K S Z x d W 9 0 O y w m c X V v d D t S Z W l u d m V z d G 1 l b n Q g c G V y I H V u a X Q g K M K j a y k m c X V v d D s s J n F 1 b 3 Q 7 V 2 9 y a 3 M g d G 8 g R X h p c 3 R p b m c g c G V y I H V u a X Q g K M K j a y k m c X V v d D s s J n F 1 b 3 Q 7 R G V 2 Z W x v c G 1 l b n Q g X H U w M D I 2 I E 9 0 a G V y I H B l c i B 1 b m l 0 I C j C o 2 s p J n F 1 b 3 Q 7 L C Z x d W 9 0 O 0 F 2 Z X J h Z 2 U g U H J v c G V y d H k g V m F s d W U g K M K j a y k m c X V v d D t d I i A v P j x F b n R y e S B U e X B l P S J G a W x s R X J y b 3 J D b 2 R l I i B W Y W x 1 Z T 0 i c 1 V u a 2 5 v d 2 4 i I C 8 + P E V u d H J 5 I F R 5 c G U 9 I k Z p b G x T d G F 0 d X M i I F Z h b H V l P S J z Q 2 9 t c G x l d G U i I C 8 + P E V u d H J 5 I F R 5 c G U 9 I k Z p b G x D b 3 V u d C I g V m F s d W U 9 I m w x M S I g L z 4 8 R W 5 0 c n k g V H l w Z T 0 i U m V s Y X R p b 2 5 z a G l w S W 5 m b 0 N v b n R h a W 5 l c i I g V m F s d W U 9 I n N 7 J n F 1 b 3 Q 7 Y 2 9 s d W 1 u Q 2 9 1 b n Q m c X V v d D s 6 O S w m c X V v d D t r Z X l D b 2 x 1 b W 5 O Y W 1 l c y Z x d W 9 0 O z p b X S w m c X V v d D t x d W V y e V J l b G F 0 a W 9 u c 2 h p c H M m c X V v d D s 6 W 1 0 s J n F 1 b 3 Q 7 Y 2 9 s d W 1 u S W R l b n R p d G l l c y Z x d W 9 0 O z p b J n F 1 b 3 Q 7 U 2 V j d G l v b j E v V G F i b G V f M T B B X 1 J l a W 5 2 Z X N 0 b W V u d F 9 y Z W d p b 2 4 v Q X V 0 b 1 J l b W 9 2 Z W R D b 2 x 1 b W 5 z M S 5 7 U m V n a W 9 u L D B 9 J n F 1 b 3 Q 7 L C Z x d W 9 0 O 1 N l Y 3 R p b 2 4 x L 1 R h Y m x l X z E w Q V 9 S Z W l u d m V z d G 1 l b n R f c m V n a W 9 u L 0 F 1 d G 9 S Z W 1 v d m V k Q 2 9 s d W 1 u c z E u e 1 J l a W 5 2 Z X N 0 b W V u d C A o b W V k a W F u K S A o J S k s M X 0 m c X V v d D s s J n F 1 b 3 Q 7 U 2 V j d G l v b j E v V G F i b G V f M T B B X 1 J l a W 5 2 Z X N 0 b W V u d F 9 y Z W d p b 2 4 v Q X V 0 b 1 J l b W 9 2 Z W R D b 2 x 1 b W 5 z M S 5 7 U m V p b n Z l c 3 R t Z W 5 0 I C h 3 Z W l n a H R l Z C B h d m V y Y W d l K S A o J S k s M n 0 m c X V v d D s s J n F 1 b 3 Q 7 U 2 V j d G l v b j E v V G F i b G V f M T B B X 1 J l a W 5 2 Z X N 0 b W V u d F 9 y Z W d p b 2 4 v Q X V 0 b 1 J l b W 9 2 Z W R D b 2 x 1 b W 5 z M S 5 7 V 2 9 y a 3 M g d G 8 g R X h p c 3 R p b m c g K H d l a W d o d G V k I G F 2 Z X J h Z 2 U p I C g l K S w z f S Z x d W 9 0 O y w m c X V v d D t T Z W N 0 a W 9 u M S 9 U Y W J s Z V 8 x M E F f U m V p b n Z l c 3 R t Z W 5 0 X 3 J l Z 2 l v b i 9 B d X R v U m V t b 3 Z l Z E N v b H V t b n M x L n t E Z X Z l b G 9 w b W V u d C B c d T A w M j Y g T 3 R o Z X I g K H d l a W d o d G V k I G F 2 Z X J h Z 2 U p I C g l K S w 0 f S Z x d W 9 0 O y w m c X V v d D t T Z W N 0 a W 9 u M S 9 U Y W J s Z V 8 x M E F f U m V p b n Z l c 3 R t Z W 5 0 X 3 J l Z 2 l v b i 9 B d X R v U m V t b 3 Z l Z E N v b H V t b n M x L n t S Z W l u d m V z d G 1 l b n Q g c G V y I H V u a X Q g K M K j a y k s N X 0 m c X V v d D s s J n F 1 b 3 Q 7 U 2 V j d G l v b j E v V G F i b G V f M T B B X 1 J l a W 5 2 Z X N 0 b W V u d F 9 y Z W d p b 2 4 v Q X V 0 b 1 J l b W 9 2 Z W R D b 2 x 1 b W 5 z M S 5 7 V 2 9 y a 3 M g d G 8 g R X h p c 3 R p b m c g c G V y I H V u a X Q g K M K j a y k s N n 0 m c X V v d D s s J n F 1 b 3 Q 7 U 2 V j d G l v b j E v V G F i b G V f M T B B X 1 J l a W 5 2 Z X N 0 b W V u d F 9 y Z W d p b 2 4 v Q X V 0 b 1 J l b W 9 2 Z W R D b 2 x 1 b W 5 z M S 5 7 R G V 2 Z W x v c G 1 l b n Q g X H U w M D I 2 I E 9 0 a G V y I H B l c i B 1 b m l 0 I C j C o 2 s p L D d 9 J n F 1 b 3 Q 7 L C Z x d W 9 0 O 1 N l Y 3 R p b 2 4 x L 1 R h Y m x l X z E w Q V 9 S Z W l u d m V z d G 1 l b n R f c m V n a W 9 u L 0 F 1 d G 9 S Z W 1 v d m V k Q 2 9 s d W 1 u c z E u e 0 F 2 Z X J h Z 2 U g U H J v c G V y d H k g V m F s d W U g K M K j a y k s O H 0 m c X V v d D t d L C Z x d W 9 0 O 0 N v b H V t b k N v d W 5 0 J n F 1 b 3 Q 7 O j k s J n F 1 b 3 Q 7 S 2 V 5 Q 2 9 s d W 1 u T m F t Z X M m c X V v d D s 6 W 1 0 s J n F 1 b 3 Q 7 Q 2 9 s d W 1 u S W R l b n R p d G l l c y Z x d W 9 0 O z p b J n F 1 b 3 Q 7 U 2 V j d G l v b j E v V G F i b G V f M T B B X 1 J l a W 5 2 Z X N 0 b W V u d F 9 y Z W d p b 2 4 v Q X V 0 b 1 J l b W 9 2 Z W R D b 2 x 1 b W 5 z M S 5 7 U m V n a W 9 u L D B 9 J n F 1 b 3 Q 7 L C Z x d W 9 0 O 1 N l Y 3 R p b 2 4 x L 1 R h Y m x l X z E w Q V 9 S Z W l u d m V z d G 1 l b n R f c m V n a W 9 u L 0 F 1 d G 9 S Z W 1 v d m V k Q 2 9 s d W 1 u c z E u e 1 J l a W 5 2 Z X N 0 b W V u d C A o b W V k a W F u K S A o J S k s M X 0 m c X V v d D s s J n F 1 b 3 Q 7 U 2 V j d G l v b j E v V G F i b G V f M T B B X 1 J l a W 5 2 Z X N 0 b W V u d F 9 y Z W d p b 2 4 v Q X V 0 b 1 J l b W 9 2 Z W R D b 2 x 1 b W 5 z M S 5 7 U m V p b n Z l c 3 R t Z W 5 0 I C h 3 Z W l n a H R l Z C B h d m V y Y W d l K S A o J S k s M n 0 m c X V v d D s s J n F 1 b 3 Q 7 U 2 V j d G l v b j E v V G F i b G V f M T B B X 1 J l a W 5 2 Z X N 0 b W V u d F 9 y Z W d p b 2 4 v Q X V 0 b 1 J l b W 9 2 Z W R D b 2 x 1 b W 5 z M S 5 7 V 2 9 y a 3 M g d G 8 g R X h p c 3 R p b m c g K H d l a W d o d G V k I G F 2 Z X J h Z 2 U p I C g l K S w z f S Z x d W 9 0 O y w m c X V v d D t T Z W N 0 a W 9 u M S 9 U Y W J s Z V 8 x M E F f U m V p b n Z l c 3 R t Z W 5 0 X 3 J l Z 2 l v b i 9 B d X R v U m V t b 3 Z l Z E N v b H V t b n M x L n t E Z X Z l b G 9 w b W V u d C B c d T A w M j Y g T 3 R o Z X I g K H d l a W d o d G V k I G F 2 Z X J h Z 2 U p I C g l K S w 0 f S Z x d W 9 0 O y w m c X V v d D t T Z W N 0 a W 9 u M S 9 U Y W J s Z V 8 x M E F f U m V p b n Z l c 3 R t Z W 5 0 X 3 J l Z 2 l v b i 9 B d X R v U m V t b 3 Z l Z E N v b H V t b n M x L n t S Z W l u d m V z d G 1 l b n Q g c G V y I H V u a X Q g K M K j a y k s N X 0 m c X V v d D s s J n F 1 b 3 Q 7 U 2 V j d G l v b j E v V G F i b G V f M T B B X 1 J l a W 5 2 Z X N 0 b W V u d F 9 y Z W d p b 2 4 v Q X V 0 b 1 J l b W 9 2 Z W R D b 2 x 1 b W 5 z M S 5 7 V 2 9 y a 3 M g d G 8 g R X h p c 3 R p b m c g c G V y I H V u a X Q g K M K j a y k s N n 0 m c X V v d D s s J n F 1 b 3 Q 7 U 2 V j d G l v b j E v V G F i b G V f M T B B X 1 J l a W 5 2 Z X N 0 b W V u d F 9 y Z W d p b 2 4 v Q X V 0 b 1 J l b W 9 2 Z W R D b 2 x 1 b W 5 z M S 5 7 R G V 2 Z W x v c G 1 l b n Q g X H U w M D I 2 I E 9 0 a G V y I H B l c i B 1 b m l 0 I C j C o 2 s p L D d 9 J n F 1 b 3 Q 7 L C Z x d W 9 0 O 1 N l Y 3 R p b 2 4 x L 1 R h Y m x l X z E w Q V 9 S Z W l u d m V z d G 1 l b n R f c m V n a W 9 u L 0 F 1 d G 9 S Z W 1 v d m V k Q 2 9 s d W 1 u c z E u e 0 F 2 Z X J h Z 2 U g U H J v c G V y d H k g V m F s d W U g K M K j a y k s O H 0 m c X V v d D t d L C Z x d W 9 0 O 1 J l b G F 0 a W 9 u c 2 h p c E l u Z m 8 m c X V v d D s 6 W 1 1 9 I i A v P j x F b n R y e S B U e X B l P S J B Z G R l Z F R v R G F 0 Y U 1 v Z G V s I i B W Y W x 1 Z T 0 i b D A i I C 8 + P C 9 T d G F i b G V F b n R y a W V z P j w v S X R l b T 4 8 S X R l b T 4 8 S X R l b U x v Y 2 F 0 a W 9 u P j x J d G V t V H l w Z T 5 G b 3 J t d W x h P C 9 J d G V t V H l w Z T 4 8 S X R l b V B h d G g + U 2 V j d G l v b j E v V G F i b G V f M T B C X 1 J l a W 5 2 Z X N 0 b W V u d F 9 y Z W d p b 2 5 f U F U 8 L 0 l 0 Z W 1 Q Y X R o P j w v S X R l b U x v Y 2 F 0 a W 9 u P j x T d G F i b G V F b n R y a W V z P j x F b n R y e S B U e X B l P S J J c 1 B y a X Z h d G U i I F Z h b H V l P S J s M C I g L z 4 8 R W 5 0 c n k g V H l w Z T 0 i U X V l c n l J R C I g V m F s d W U 9 I n M 2 N D B h N j h m Y S 0 3 M D U w L T R j N z c t O T E 3 N y 0 y Y T R m O T k 1 O D Q 0 Y T Y 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R X J y b 3 J D b 2 R l I i B W Y W x 1 Z T 0 i c 1 V u a 2 5 v d 2 4 i I C 8 + P E V u d H J 5 I F R 5 c G U 9 I k Z p b G x M Y X N 0 V X B k Y X R l Z C I g V m F s d W U 9 I m Q y M D I 1 L T A x L T M w V D E w O j M 3 O j I 2 L j I x M z Q 5 N z N a I i A v P j x F b n R y e S B U e X B l P S J G a W x s R X J y b 3 J D b 3 V u d C I g V m F s d W U 9 I m w w I i A v P j x F b n R y e S B U e X B l P S J G a W x s V G 9 E Y X R h T W 9 k Z W x F b m F i b G V k I i B W Y W x 1 Z T 0 i b D A i I C 8 + P E V u d H J 5 I F R 5 c G U 9 I k Z p b G x P Y m p l Y 3 R U e X B l I i B W Y W x 1 Z T 0 i c 0 N v b m 5 l Y 3 R p b 2 5 P b m x 5 I i A v P j x F b n R y e S B U e X B l P S J G a W x s Q 2 9 s d W 1 u V H l w Z X M i I F Z h b H V l P S J z Q U F B Q U F B P T 0 i I C 8 + P E V u d H J 5 I F R 5 c G U 9 I k Z p b G x D b 2 x 1 b W 5 O Y W 1 l c y I g V m F s d W U 9 I n N b J n F 1 b 3 Q 7 U m V n a W 9 u J n F 1 b 3 Q 7 L C Z x d W 9 0 O 1 d v c m t z I H R v I E V 4 a X N 0 a W 5 n I H B l c i B 1 b m l 0 J n F 1 b 3 Q 7 L C Z x d W 9 0 O 0 R l d m V s b 3 B t Z W 5 0 I F x 1 M D A y N i B P d G h l c i B w Z X I g d W 5 p d C Z x d W 9 0 O y w m c X V v d D t S Z W l u d m V z d G 1 l b n Q g c G V y I H V u a X Q m c X V v d D t d I i A v P j x F b n R y e S B U e X B l P S J G a W x s U 3 R h d H V z I i B W Y W x 1 Z T 0 i c 0 N v b X B s Z X R l I i A v P j x F b n R y e S B U e X B l P S J B Z G R l Z F R v R G F 0 Y U 1 v Z G V s I i B W Y W x 1 Z T 0 i b D A i I C 8 + P E V u d H J 5 I F R 5 c G U 9 I k Z p b G x D b 3 V u d C I g V m F s d W U 9 I m w x M S I g L z 4 8 R W 5 0 c n k g V H l w Z T 0 i U m V s Y X R p b 2 5 z a G l w S W 5 m b 0 N v b n R h a W 5 l c i I g V m F s d W U 9 I n N 7 J n F 1 b 3 Q 7 Y 2 9 s d W 1 u Q 2 9 1 b n Q m c X V v d D s 6 N C w m c X V v d D t r Z X l D b 2 x 1 b W 5 O Y W 1 l c y Z x d W 9 0 O z p b X S w m c X V v d D t x d W V y e V J l b G F 0 a W 9 u c 2 h p c H M m c X V v d D s 6 W 1 0 s J n F 1 b 3 Q 7 Y 2 9 s d W 1 u S W R l b n R p d G l l c y Z x d W 9 0 O z p b J n F 1 b 3 Q 7 U 2 V j d G l v b j E v V G F i b G V f M T B C X 1 J l a W 5 2 Z X N 0 b W V u d F 9 y Z W d p b 2 5 f U F U v Q X V 0 b 1 J l b W 9 2 Z W R D b 2 x 1 b W 5 z M S 5 7 U m V n a W 9 u L D B 9 J n F 1 b 3 Q 7 L C Z x d W 9 0 O 1 N l Y 3 R p b 2 4 x L 1 R h Y m x l X z E w Q l 9 S Z W l u d m V z d G 1 l b n R f c m V n a W 9 u X 1 B V L 0 F 1 d G 9 S Z W 1 v d m V k Q 2 9 s d W 1 u c z E u e 1 d v c m t z I H R v I E V 4 a X N 0 a W 5 n I H B l c i B 1 b m l 0 L D F 9 J n F 1 b 3 Q 7 L C Z x d W 9 0 O 1 N l Y 3 R p b 2 4 x L 1 R h Y m x l X z E w Q l 9 S Z W l u d m V z d G 1 l b n R f c m V n a W 9 u X 1 B V L 0 F 1 d G 9 S Z W 1 v d m V k Q 2 9 s d W 1 u c z E u e 0 R l d m V s b 3 B t Z W 5 0 I F x 1 M D A y N i B P d G h l c i B w Z X I g d W 5 p d C w y f S Z x d W 9 0 O y w m c X V v d D t T Z W N 0 a W 9 u M S 9 U Y W J s Z V 8 x M E J f U m V p b n Z l c 3 R t Z W 5 0 X 3 J l Z 2 l v b l 9 Q V S 9 B d X R v U m V t b 3 Z l Z E N v b H V t b n M x L n t S Z W l u d m V z d G 1 l b n Q g c G V y I H V u a X Q s M 3 0 m c X V v d D t d L C Z x d W 9 0 O 0 N v b H V t b k N v d W 5 0 J n F 1 b 3 Q 7 O j Q s J n F 1 b 3 Q 7 S 2 V 5 Q 2 9 s d W 1 u T m F t Z X M m c X V v d D s 6 W 1 0 s J n F 1 b 3 Q 7 Q 2 9 s d W 1 u S W R l b n R p d G l l c y Z x d W 9 0 O z p b J n F 1 b 3 Q 7 U 2 V j d G l v b j E v V G F i b G V f M T B C X 1 J l a W 5 2 Z X N 0 b W V u d F 9 y Z W d p b 2 5 f U F U v Q X V 0 b 1 J l b W 9 2 Z W R D b 2 x 1 b W 5 z M S 5 7 U m V n a W 9 u L D B 9 J n F 1 b 3 Q 7 L C Z x d W 9 0 O 1 N l Y 3 R p b 2 4 x L 1 R h Y m x l X z E w Q l 9 S Z W l u d m V z d G 1 l b n R f c m V n a W 9 u X 1 B V L 0 F 1 d G 9 S Z W 1 v d m V k Q 2 9 s d W 1 u c z E u e 1 d v c m t z I H R v I E V 4 a X N 0 a W 5 n I H B l c i B 1 b m l 0 L D F 9 J n F 1 b 3 Q 7 L C Z x d W 9 0 O 1 N l Y 3 R p b 2 4 x L 1 R h Y m x l X z E w Q l 9 S Z W l u d m V z d G 1 l b n R f c m V n a W 9 u X 1 B V L 0 F 1 d G 9 S Z W 1 v d m V k Q 2 9 s d W 1 u c z E u e 0 R l d m V s b 3 B t Z W 5 0 I F x 1 M D A y N i B P d G h l c i B w Z X I g d W 5 p d C w y f S Z x d W 9 0 O y w m c X V v d D t T Z W N 0 a W 9 u M S 9 U Y W J s Z V 8 x M E J f U m V p b n Z l c 3 R t Z W 5 0 X 3 J l Z 2 l v b l 9 Q V S 9 B d X R v U m V t b 3 Z l Z E N v b H V t b n M x L n t S Z W l u d m V z d G 1 l b n Q g c G V y I H V u a X Q s M 3 0 m c X V v d D t d L C Z x d W 9 0 O 1 J l b G F 0 a W 9 u c 2 h p c E l u Z m 8 m c X V v d D s 6 W 1 1 9 I i A v P j x F b n R y e S B U e X B l P S J M b 2 F k Z W R U b 0 F u Y W x 5 c 2 l z U 2 V y d m l j Z X M i I F Z h b H V l P S J s M C I g L z 4 8 L 1 N 0 Y W J s Z U V u d H J p Z X M + P C 9 J d G V t P j x J d G V t P j x J d G V t T G 9 j Y X R p b 2 4 + P E l 0 Z W 1 U e X B l P k Z v c m 1 1 b G E 8 L 0 l 0 Z W 1 U e X B l P j x J d G V t U G F 0 a D 5 T Z W N 0 a W 9 u M S 9 U Y W J s Z V 8 x M E J f U m V p b n Z l c 3 R t Z W 5 0 X 3 J l Z 2 l v b l 9 Q V S 9 s b 2 M 8 L 0 l 0 Z W 1 Q Y X R o P j w v S X R l b U x v Y 2 F 0 a W 9 u P j x T d G F i b G V F b n R y a W V z I C 8 + P C 9 J d G V t P j x J d G V t P j x J d G V t T G 9 j Y X R p b 2 4 + P E l 0 Z W 1 U e X B l P k Z v c m 1 1 b G E 8 L 0 l 0 Z W 1 U e X B l P j x J d G V t U G F 0 a D 5 T Z W N 0 a W 9 u M S 9 U Y W J s Z V 8 x M E J f U m V p b n Z l c 3 R t Z W 5 0 X 3 J l Z 2 l v b l 9 Q V S 9 T b 3 V y Y 2 U 8 L 0 l 0 Z W 1 Q Y X R o P j w v S X R l b U x v Y 2 F 0 a W 9 u P j x T d G F i b G V F b n R y a W V z I C 8 + P C 9 J d G V t P j x J d G V t P j x J d G V t T G 9 j Y X R p b 2 4 + P E l 0 Z W 1 U e X B l P k Z v c m 1 1 b G E 8 L 0 l 0 Z W 1 U e X B l P j x J d G V t U G F 0 a D 5 T Z W N 0 a W 9 u M S 9 U Y W J s Z V 8 x M E J f U m V p b n Z l c 3 R t Z W 5 0 X 3 J l Z 2 l v b l 9 Q V S 9 T Z W N 0 b 3 J f d G 9 0 Y W x z X 3 J l Z 2 l v b j w v S X R l b V B h d G g + P C 9 J d G V t T G 9 j Y X R p b 2 4 + P F N 0 Y W J s Z U V u d H J p Z X M g L z 4 8 L 0 l 0 Z W 0 + P E l 0 Z W 0 + P E l 0 Z W 1 M b 2 N h d G l v b j 4 8 S X R l b V R 5 c G U + R m 9 y b X V s Y T w v S X R l b V R 5 c G U + P E l 0 Z W 1 Q Y X R o P l N l Y 3 R p b 2 4 x L 1 R h Y m x l X z E w Q l 9 S Z W l u d m V z d G 1 l b n R f c m V n a W 9 u X 1 B V L 1 B y b 2 1 v d G V k J T I w S G V h Z G V y c z I 8 L 0 l 0 Z W 1 Q Y X R o P j w v S X R l b U x v Y 2 F 0 a W 9 u P j x T d G F i b G V F b n R y a W V z I C 8 + P C 9 J d G V t P j x J d G V t P j x J d G V t T G 9 j Y X R p b 2 4 + P E l 0 Z W 1 U e X B l P k Z v c m 1 1 b G E 8 L 0 l 0 Z W 1 U e X B l P j x J d G V t U G F 0 a D 5 T Z W N 0 a W 9 u M S 9 U Y W J s Z V 8 x M E J f U m V p b n Z l c 3 R t Z W 5 0 X 3 J l Z 2 l v b l 9 Q V S 9 G a W x 0 Z X J l Z C U y M F J v d 3 M 1 P C 9 J d G V t U G F 0 a D 4 8 L 0 l 0 Z W 1 M b 2 N h d G l v b j 4 8 U 3 R h Y m x l R W 5 0 c m l l c y A v P j w v S X R l b T 4 8 S X R l b T 4 8 S X R l b U x v Y 2 F 0 a W 9 u P j x J d G V t V H l w Z T 5 G b 3 J t d W x h P C 9 J d G V t V H l w Z T 4 8 S X R l b V B h d G g + U 2 V j d G l v b j E v V G F i b G V f M T B C X 1 J l a W 5 2 Z X N 0 b W V u d F 9 y Z W d p b 2 5 f U F U v R m l s d G V y Z W Q l M j B S b 3 d z M j w v S X R l b V B h d G g + P C 9 J d G V t T G 9 j Y X R p b 2 4 + P F N 0 Y W J s Z U V u d H J p Z X M g L z 4 8 L 0 l 0 Z W 0 + P E l 0 Z W 0 + P E l 0 Z W 1 M b 2 N h d G l v b j 4 8 S X R l b V R 5 c G U + R m 9 y b X V s Y T w v S X R l b V R 5 c G U + P E l 0 Z W 1 Q Y X R o P l N l Y 3 R p b 2 4 x L 1 R h Y m x l X z E w Q l 9 S Z W l u d m V z d G 1 l b n R f c m V n a W 9 u X 1 B V L 1 B p d m 9 0 Z W Q l M j B D b 2 x 1 b W 4 8 L 0 l 0 Z W 1 Q Y X R o P j w v S X R l b U x v Y 2 F 0 a W 9 u P j x T d G F i b G V F b n R y a W V z I C 8 + P C 9 J d G V t P j x J d G V t P j x J d G V t T G 9 j Y X R p b 2 4 + P E l 0 Z W 1 U e X B l P k Z v c m 1 1 b G E 8 L 0 l 0 Z W 1 U e X B l P j x J d G V t U G F 0 a D 5 T Z W N 0 a W 9 u M S 9 U Y W J s Z V 8 x M E J f U m V p b n Z l c 3 R t Z W 5 0 X 3 J l Z 2 l v b l 9 Q V S 9 G a W x 0 Z X J l Z C U y M F J v d 3 M x P C 9 J d G V t U G F 0 a D 4 8 L 0 l 0 Z W 1 M b 2 N h d G l v b j 4 8 U 3 R h Y m x l R W 5 0 c m l l c y A v P j w v S X R l b T 4 8 S X R l b T 4 8 S X R l b U x v Y 2 F 0 a W 9 u P j x J d G V t V H l w Z T 5 G b 3 J t d W x h P C 9 J d G V t V H l w Z T 4 8 S X R l b V B h d G g + U 2 V j d G l v b j E v V G F i b G V f M T B C X 1 J l a W 5 2 Z X N 0 b W V u d F 9 y Z W d p b 2 5 f U F U v U m V v c m R l c m V k J T I w Q 2 9 s d W 1 u c z w v S X R l b V B h d G g + P C 9 J d G V t T G 9 j Y X R p b 2 4 + P F N 0 Y W J s Z U V u d H J p Z X M g L z 4 8 L 0 l 0 Z W 0 + P E l 0 Z W 0 + P E l 0 Z W 1 M b 2 N h d G l v b j 4 8 S X R l b V R 5 c G U + R m 9 y b X V s Y T w v S X R l b V R 5 c G U + P E l 0 Z W 1 Q Y X R o P l N l Y 3 R p b 2 4 x L 1 R h Y m x l X z E w Q l 9 S Z W l u d m V z d G 1 l b n R f c m V n a W 9 u X 1 B V L 1 J l b W 9 2 Z W Q l M j B D b 2 x 1 b W 5 z P C 9 J d G V t U G F 0 a D 4 8 L 0 l 0 Z W 1 M b 2 N h d G l v b j 4 8 U 3 R h Y m x l R W 5 0 c m l l c y A v P j w v S X R l b T 4 8 S X R l b T 4 8 S X R l b U x v Y 2 F 0 a W 9 u P j x J d G V t V H l w Z T 5 G b 3 J t d W x h P C 9 J d G V t V H l w Z T 4 8 S X R l b V B h d G g + U 2 V j d G l v b j E v V G F i b G V f M T B C X 1 J l a W 5 2 Z X N 0 b W V u d F 9 y Z W d p b 2 5 f U F U v U m V u Y W 1 l Z C U y M E N v b H V t b n M 8 L 0 l 0 Z W 1 Q Y X R o P j w v S X R l b U x v Y 2 F 0 a W 9 u P j x T d G F i b G V F b n R y a W V z I C 8 + P C 9 J d G V t P j x J d G V t P j x J d G V t T G 9 j Y X R p b 2 4 + P E l 0 Z W 1 U e X B l P k Z v c m 1 1 b G E 8 L 0 l 0 Z W 1 U e X B l P j x J d G V t U G F 0 a D 5 T Z W N 0 a W 9 u M S 9 U Y W J s Z V 8 x M E J f U m V p b n Z l c 3 R t Z W 5 0 X 3 J l Z 2 l v b l 9 Q V S 9 S Z W 1 v d m V k J T I w Q 2 9 s d W 1 u c z Y 8 L 0 l 0 Z W 1 Q Y X R o P j w v S X R l b U x v Y 2 F 0 a W 9 u P j x T d G F i b G V F b n R y a W V z I C 8 + P C 9 J d G V t P j x J d G V t P j x J d G V t T G 9 j Y X R p b 2 4 + P E l 0 Z W 1 U e X B l P k Z v c m 1 1 b G E 8 L 0 l 0 Z W 1 U e X B l P j x J d G V t U G F 0 a D 5 T Z W N 0 a W 9 u M S 9 U Y W J s Z V 8 x M E J f U m V p b n Z l c 3 R t Z W 5 0 X 3 J l Z 2 l v b l 9 Q V S 9 T Z W N 0 b 3 J f d G 9 0 Y W x z P C 9 J d G V t U G F 0 a D 4 8 L 0 l 0 Z W 1 M b 2 N h d G l v b j 4 8 U 3 R h Y m x l R W 5 0 c m l l c y A v P j w v S X R l b T 4 8 S X R l b T 4 8 S X R l b U x v Y 2 F 0 a W 9 u P j x J d G V t V H l w Z T 5 G b 3 J t d W x h P C 9 J d G V t V H l w Z T 4 8 S X R l b V B h d G g + U 2 V j d G l v b j E v V G F i b G V f M T B C X 1 J l a W 5 2 Z X N 0 b W V u d F 9 y Z W d p b 2 5 f U F U v U H J v b W 9 0 Z W Q l M j B I Z W F k Z X J z M z w v S X R l b V B h d G g + P C 9 J d G V t T G 9 j Y X R p b 2 4 + P F N 0 Y W J s Z U V u d H J p Z X M g L z 4 8 L 0 l 0 Z W 0 + P E l 0 Z W 0 + P E l 0 Z W 1 M b 2 N h d G l v b j 4 8 S X R l b V R 5 c G U + R m 9 y b X V s Y T w v S X R l b V R 5 c G U + P E l 0 Z W 1 Q Y X R o P l N l Y 3 R p b 2 4 x L 1 R h Y m x l X z E w Q l 9 S Z W l u d m V z d G 1 l b n R f c m V n a W 9 u X 1 B V L 0 Z p b H R l c m V k J T I w U m 9 3 c z w v S X R l b V B h d G g + P C 9 J d G V t T G 9 j Y X R p b 2 4 + P F N 0 Y W J s Z U V u d H J p Z X M g L z 4 8 L 0 l 0 Z W 0 + P E l 0 Z W 0 + P E l 0 Z W 1 M b 2 N h d G l v b j 4 8 S X R l b V R 5 c G U + R m 9 y b X V s Y T w v S X R l b V R 5 c G U + P E l 0 Z W 1 Q Y X R o P l N l Y 3 R p b 2 4 x L 1 R h Y m x l X z E w Q l 9 S Z W l u d m V z d G 1 l b n R f c m V n a W 9 u X 1 B V L 1 J l b W 9 2 Z W Q l M j B D b 2 x 1 b W 5 z M j w v S X R l b V B h d G g + P C 9 J d G V t T G 9 j Y X R p b 2 4 + P F N 0 Y W J s Z U V u d H J p Z X M g L z 4 8 L 0 l 0 Z W 0 + P E l 0 Z W 0 + P E l 0 Z W 1 M b 2 N h d G l v b j 4 8 S X R l b V R 5 c G U + R m 9 y b X V s Y T w v S X R l b V R 5 c G U + P E l 0 Z W 1 Q Y X R o P l N l Y 3 R p b 2 4 x L 1 R h Y m x l X z E w Q l 9 S Z W l u d m V z d G 1 l b n R f c m V n a W 9 u X 1 B V L 0 R l b W 9 0 Z W Q l M j B I Z W F k Z X J z M j w v S X R l b V B h d G g + P C 9 J d G V t T G 9 j Y X R p b 2 4 + P F N 0 Y W J s Z U V u d H J p Z X M g L z 4 8 L 0 l 0 Z W 0 + P E l 0 Z W 0 + P E l 0 Z W 1 M b 2 N h d G l v b j 4 8 S X R l b V R 5 c G U + R m 9 y b X V s Y T w v S X R l b V R 5 c G U + P E l 0 Z W 1 Q Y X R o P l N l Y 3 R p b 2 4 x L 1 R h Y m x l X z E w Q l 9 S Z W l u d m V z d G 1 l b n R f c m V n a W 9 u X 1 B V L 1 R y Y W 5 z c G 9 z Z W Q l M j B U Y W J s Z T I 8 L 0 l 0 Z W 1 Q Y X R o P j w v S X R l b U x v Y 2 F 0 a W 9 u P j x T d G F i b G V F b n R y a W V z I C 8 + P C 9 J d G V t P j x J d G V t P j x J d G V t T G 9 j Y X R p b 2 4 + P E l 0 Z W 1 U e X B l P k Z v c m 1 1 b G E 8 L 0 l 0 Z W 1 U e X B l P j x J d G V t U G F 0 a D 5 T Z W N 0 a W 9 u M S 9 U Y W J s Z V 8 x M E J f U m V p b n Z l c 3 R t Z W 5 0 X 3 J l Z 2 l v b l 9 Q V S 9 Q c m 9 t b 3 R l Z C U y M E h l Y W R l c n M 0 P C 9 J d G V t U G F 0 a D 4 8 L 0 l 0 Z W 1 M b 2 N h d G l v b j 4 8 U 3 R h Y m x l R W 5 0 c m l l c y A v P j w v S X R l b T 4 8 S X R l b T 4 8 S X R l b U x v Y 2 F 0 a W 9 u P j x J d G V t V H l w Z T 5 G b 3 J t d W x h P C 9 J d G V t V H l w Z T 4 8 S X R l b V B h d G g + U 2 V j d G l v b j E v V G F i b G V f M T B C X 1 J l a W 5 2 Z X N 0 b W V u d F 9 y Z W d p b 2 5 f U F U v Q W R k Z W Q l M j B D d X N 0 b 2 0 8 L 0 l 0 Z W 1 Q Y X R o P j w v S X R l b U x v Y 2 F 0 a W 9 u P j x T d G F i b G V F b n R y a W V z I C 8 + P C 9 J d G V t P j x J d G V t P j x J d G V t T G 9 j Y X R p b 2 4 + P E l 0 Z W 1 U e X B l P k Z v c m 1 1 b G E 8 L 0 l 0 Z W 1 U e X B l P j x J d G V t U G F 0 a D 5 T Z W N 0 a W 9 u M S 9 U Y W J s Z V 8 x M E J f U m V p b n Z l c 3 R t Z W 5 0 X 3 J l Z 2 l v b l 9 Q V S 9 B Z G R l Z C U y M E N 1 c 3 R v b T I 8 L 0 l 0 Z W 1 Q Y X R o P j w v S X R l b U x v Y 2 F 0 a W 9 u P j x T d G F i b G V F b n R y a W V z I C 8 + P C 9 J d G V t P j x J d G V t P j x J d G V t T G 9 j Y X R p b 2 4 + P E l 0 Z W 1 U e X B l P k Z v c m 1 1 b G E 8 L 0 l 0 Z W 1 U e X B l P j x J d G V t U G F 0 a D 5 T Z W N 0 a W 9 u M S 9 U Y W J s Z V 8 x M E J f U m V p b n Z l c 3 R t Z W 5 0 X 3 J l Z 2 l v b l 9 Q V S 9 B Z G R l Z C U y M E N 1 c 3 R v b T M 8 L 0 l 0 Z W 1 Q Y X R o P j w v S X R l b U x v Y 2 F 0 a W 9 u P j x T d G F i b G V F b n R y a W V z I C 8 + P C 9 J d G V t P j x J d G V t P j x J d G V t T G 9 j Y X R p b 2 4 + P E l 0 Z W 1 U e X B l P k Z v c m 1 1 b G E 8 L 0 l 0 Z W 1 U e X B l P j x J d G V t U G F 0 a D 5 T Z W N 0 a W 9 u M S 9 U Y W J s Z V 8 x M E J f U m V p b n Z l c 3 R t Z W 5 0 X 3 J l Z 2 l v b l 9 Q V S 9 B Z G R l Z C U y M E N 1 c 3 R v b T Q 8 L 0 l 0 Z W 1 Q Y X R o P j w v S X R l b U x v Y 2 F 0 a W 9 u P j x T d G F i b G V F b n R y a W V z I C 8 + P C 9 J d G V t P j x J d G V t P j x J d G V t T G 9 j Y X R p b 2 4 + P E l 0 Z W 1 U e X B l P k Z v c m 1 1 b G E 8 L 0 l 0 Z W 1 U e X B l P j x J d G V t U G F 0 a D 5 T Z W N 0 a W 9 u M S 9 U Y W J s Z V 8 x M E J f U m V p b n Z l c 3 R t Z W 5 0 X 3 J l Z 2 l v b l 9 Q V S 9 S Z W 1 v d m V k J T I w Q 2 9 s d W 1 u c z M 8 L 0 l 0 Z W 1 Q Y X R o P j w v S X R l b U x v Y 2 F 0 a W 9 u P j x T d G F i b G V F b n R y a W V z I C 8 + P C 9 J d G V t P j x J d G V t P j x J d G V t T G 9 j Y X R p b 2 4 + P E l 0 Z W 1 U e X B l P k Z v c m 1 1 b G E 8 L 0 l 0 Z W 1 U e X B l P j x J d G V t U G F 0 a D 5 T Z W N 0 a W 9 u M S 9 U Y W J s Z V 8 x M E J f U m V p b n Z l c 3 R t Z W 5 0 X 3 J l Z 2 l v b l 9 Q V S 9 S Z W 9 y Z G V y Z W Q l M j B D b 2 x 1 b W 5 z N D w v S X R l b V B h d G g + P C 9 J d G V t T G 9 j Y X R p b 2 4 + P F N 0 Y W J s Z U V u d H J p Z X M g L z 4 8 L 0 l 0 Z W 0 + P E l 0 Z W 0 + P E l 0 Z W 1 M b 2 N h d G l v b j 4 8 S X R l b V R 5 c G U + R m 9 y b X V s Y T w v S X R l b V R 5 c G U + P E l 0 Z W 1 Q Y X R o P l N l Y 3 R p b 2 4 x L 1 R h Y m x l X z E w Q l 9 S Z W l u d m V z d G 1 l b n R f c m V n a W 9 u X 1 B V L 0 F k Z G V k J T I w Q 3 V z d G 9 t N T w v S X R l b V B h d G g + P C 9 J d G V t T G 9 j Y X R p b 2 4 + P F N 0 Y W J s Z U V u d H J p Z X M g L z 4 8 L 0 l 0 Z W 0 + P E l 0 Z W 0 + P E l 0 Z W 1 M b 2 N h d G l v b j 4 8 S X R l b V R 5 c G U + R m 9 y b X V s Y T w v S X R l b V R 5 c G U + P E l 0 Z W 1 Q Y X R o P l N l Y 3 R p b 2 4 x L 1 R h Y m x l X z E w Q l 9 S Z W l u d m V z d G 1 l b n R f c m V n a W 9 u X 1 B V L 1 J l b W 9 2 Z W Q l M j B D b 2 x 1 b W 5 z M T w v S X R l b V B h d G g + P C 9 J d G V t T G 9 j Y X R p b 2 4 + P F N 0 Y W J s Z U V u d H J p Z X M g L z 4 8 L 0 l 0 Z W 0 + P E l 0 Z W 0 + P E l 0 Z W 1 M b 2 N h d G l v b j 4 8 S X R l b V R 5 c G U + R m 9 y b X V s Y T w v S X R l b V R 5 c G U + P E l 0 Z W 1 Q Y X R o P l N l Y 3 R p b 2 4 x L 1 R h Y m x l X z E w Q l 9 S Z W l u d m V z d G 1 l b n R f c m V n a W 9 u X 1 B V L 1 J l b m F t Z W Q l M j B D b 2 x 1 b W 5 z M j w v S X R l b V B h d G g + P C 9 J d G V t T G 9 j Y X R p b 2 4 + P F N 0 Y W J s Z U V u d H J p Z X M g L z 4 8 L 0 l 0 Z W 0 + P E l 0 Z W 0 + P E l 0 Z W 1 M b 2 N h d G l v b j 4 8 S X R l b V R 5 c G U + R m 9 y b X V s Y T w v S X R l b V R 5 c G U + P E l 0 Z W 1 Q Y X R o P l N l Y 3 R p b 2 4 x L 1 R h Y m x l X z E w Q l 9 S Z W l u d m V z d G 1 l b n R f c m V n a W 9 u X 1 B V L 1 J l b W 9 2 Z W Q l M j B D b 2 x 1 b W 5 z N D w v S X R l b V B h d G g + P C 9 J d G V t T G 9 j Y X R p b 2 4 + P F N 0 Y W J s Z U V u d H J p Z X M g L z 4 8 L 0 l 0 Z W 0 + P E l 0 Z W 0 + P E l 0 Z W 1 M b 2 N h d G l v b j 4 8 S X R l b V R 5 c G U + R m 9 y b X V s Y T w v S X R l b V R 5 c G U + P E l 0 Z W 1 Q Y X R o P l N l Y 3 R p b 2 4 x L 1 R h Y m x l X z E w Q l 9 S Z W l u d m V z d G 1 l b n R f c m V n a W 9 u X 1 B V L 1 J l b m F t Z W Q l M j B D b 2 x 1 b W 5 z M z w v S X R l b V B h d G g + P C 9 J d G V t T G 9 j Y X R p b 2 4 + P F N 0 Y W J s Z U V u d H J p Z X M g L z 4 8 L 0 l 0 Z W 0 + P E l 0 Z W 0 + P E l 0 Z W 1 M b 2 N h d G l v b j 4 8 S X R l b V R 5 c G U + R m 9 y b X V s Y T w v S X R l b V R 5 c G U + P E l 0 Z W 1 Q Y X R o P l N l Y 3 R p b 2 4 x L 1 R h Y m x l X z E w Q l 9 S Z W l u d m V z d G 1 l b n R f c m V n a W 9 u X 1 B V L 1 N v d X J j Z T I 8 L 0 l 0 Z W 1 Q Y X R o P j w v S X R l b U x v Y 2 F 0 a W 9 u P j x T d G F i b G V F b n R y a W V z I C 8 + P C 9 J d G V t P j x J d G V t P j x J d G V t T G 9 j Y X R p b 2 4 + P E l 0 Z W 1 U e X B l P k Z v c m 1 1 b G E 8 L 0 l 0 Z W 1 U e X B l P j x J d G V t U G F 0 a D 5 T Z W N 0 a W 9 u M S 9 U Y W J s Z V 8 x M E J f U m V p b n Z l c 3 R t Z W 5 0 X 3 J l Z 2 l v b l 9 Q V S 9 S Z W 1 v d m V k J T I w T 3 R o Z X I l M j B D b 2 x 1 b W 5 z M T w v S X R l b V B h d G g + P C 9 J d G V t T G 9 j Y X R p b 2 4 + P F N 0 Y W J s Z U V u d H J p Z X M g L z 4 8 L 0 l 0 Z W 0 + P E l 0 Z W 0 + P E l 0 Z W 1 M b 2 N h d G l v b j 4 8 S X R l b V R 5 c G U + R m 9 y b X V s Y T w v S X R l b V R 5 c G U + P E l 0 Z W 1 Q Y X R o P l N l Y 3 R p b 2 4 x L 1 R h Y m x l X z E w Q l 9 S Z W l u d m V z d G 1 l b n R f c m V n a W 9 u X 1 B V L 1 J l b 3 J k Z X J l Z C U y M E N v b H V t b n M y P C 9 J d G V t U G F 0 a D 4 8 L 0 l 0 Z W 1 M b 2 N h d G l v b j 4 8 U 3 R h Y m x l R W 5 0 c m l l c y A v P j w v S X R l b T 4 8 S X R l b T 4 8 S X R l b U x v Y 2 F 0 a W 9 u P j x J d G V t V H l w Z T 5 G b 3 J t d W x h P C 9 J d G V t V H l w Z T 4 8 S X R l b V B h d G g + U 2 V j d G l v b j E v V G F i b G V f M T B C X 1 J l a W 5 2 Z X N 0 b W V u d F 9 y Z W d p b 2 5 f U F U v U m V u Y W 1 l Z C U y M E N v b H V t b n M 1 P C 9 J d G V t U G F 0 a D 4 8 L 0 l 0 Z W 1 M b 2 N h d G l v b j 4 8 U 3 R h Y m x l R W 5 0 c m l l c y A v P j w v S X R l b T 4 8 S X R l b T 4 8 S X R l b U x v Y 2 F 0 a W 9 u P j x J d G V t V H l w Z T 5 G b 3 J t d W x h P C 9 J d G V t V H l w Z T 4 8 S X R l b V B h d G g + U 2 V j d G l v b j E v V G F i b G V f M T B C X 1 J l a W 5 2 Z X N 0 b W V u d F 9 y Z W d p b 2 5 f U F U v T W V y Z 2 V k J T I w U X V l c m l l c z w v S X R l b V B h d G g + P C 9 J d G V t T G 9 j Y X R p b 2 4 + P F N 0 Y W J s Z U V u d H J p Z X M g L z 4 8 L 0 l 0 Z W 0 + P E l 0 Z W 0 + P E l 0 Z W 1 M b 2 N h d G l v b j 4 8 S X R l b V R 5 c G U + R m 9 y b X V s Y T w v S X R l b V R 5 c G U + P E l 0 Z W 1 Q Y X R o P l N l Y 3 R p b 2 4 x L 1 R h Y m x l X z E w Q l 9 S Z W l u d m V z d G 1 l b n R f c m V n a W 9 u X 1 B V L 0 V 4 c G F u Z G V k J T I w U m V t b 3 Z l Z C U y M E 9 0 a G V y J T I w Q 2 9 s d W 1 u c z w v S X R l b V B h d G g + P C 9 J d G V t T G 9 j Y X R p b 2 4 + P F N 0 Y W J s Z U V u d H J p Z X M g L z 4 8 L 0 l 0 Z W 0 + P E l 0 Z W 0 + P E l 0 Z W 1 M b 2 N h d G l v b j 4 8 S X R l b V R 5 c G U + R m 9 y b X V s Y T w v S X R l b V R 5 c G U + P E l 0 Z W 1 Q Y X R o P l N l Y 3 R p b 2 4 x L 1 R h Y m x l X z E w Q l 9 S Z W l u d m V z d G 1 l b n R f c m V n a W 9 u X 1 B V L 1 J l b 3 J k Z X J l Z C U y M E N v b H V t b n M x P C 9 J d G V t U G F 0 a D 4 8 L 0 l 0 Z W 1 M b 2 N h d G l v b j 4 8 U 3 R h Y m x l R W 5 0 c m l l c y A v P j w v S X R l b T 4 8 S X R l b T 4 8 S X R l b U x v Y 2 F 0 a W 9 u P j x J d G V t V H l w Z T 5 G b 3 J t d W x h P C 9 J d G V t V H l w Z T 4 8 S X R l b V B h d G g + U 2 V j d G l v b j E v V G F i b G V f M T B C X 1 J l a W 5 2 Z X N 0 b W V u d F 9 y Z W d p b 2 5 f U F U v U m V u Y W 1 l Z C U y M E N v b H V t b n M x P C 9 J d G V t U G F 0 a D 4 8 L 0 l 0 Z W 1 M b 2 N h d G l v b j 4 8 U 3 R h Y m x l R W 5 0 c m l l c y A v P j w v S X R l b T 4 8 S X R l b T 4 8 S X R l b U x v Y 2 F 0 a W 9 u P j x J d G V t V H l w Z T 5 G b 3 J t d W x h P C 9 J d G V t V H l w Z T 4 8 S X R l b V B h d G g + U 2 V j d G l v b j E v V G F i b G V f M T B C X 1 J l a W 5 2 Z X N 0 b W V u d F 9 y Z W d p b 2 5 f U F U v R G V t b 3 R l Z C U y M E h l Y W R l c n M 8 L 0 l 0 Z W 1 Q Y X R o P j w v S X R l b U x v Y 2 F 0 a W 9 u P j x T d G F i b G V F b n R y a W V z I C 8 + P C 9 J d G V t P j x J d G V t P j x J d G V t T G 9 j Y X R p b 2 4 + P E l 0 Z W 1 U e X B l P k Z v c m 1 1 b G E 8 L 0 l 0 Z W 1 U e X B l P j x J d G V t U G F 0 a D 5 T Z W N 0 a W 9 u M S 9 U Y W J s Z V 8 x M E J f U m V p b n Z l c 3 R t Z W 5 0 X 3 J l Z 2 l v b l 9 Q V S 9 D a G F u Z 2 V k J T I w V H l w Z T E 8 L 0 l 0 Z W 1 Q Y X R o P j w v S X R l b U x v Y 2 F 0 a W 9 u P j x T d G F i b G V F b n R y a W V z I C 8 + P C 9 J d G V t P j x J d G V t P j x J d G V t T G 9 j Y X R p b 2 4 + P E l 0 Z W 1 U e X B l P k Z v c m 1 1 b G E 8 L 0 l 0 Z W 1 U e X B l P j x J d G V t U G F 0 a D 5 T Z W N 0 a W 9 u M S 9 U Y W J s Z V 8 x M E J f U m V p b n Z l c 3 R t Z W 5 0 X 3 J l Z 2 l v b l 9 Q V S 9 U c m F u c 3 B v c 2 V k J T I w V G F i b G U 8 L 0 l 0 Z W 1 Q Y X R o P j w v S X R l b U x v Y 2 F 0 a W 9 u P j x T d G F i b G V F b n R y a W V z I C 8 + P C 9 J d G V t P j x J d G V t P j x J d G V t T G 9 j Y X R p b 2 4 + P E l 0 Z W 1 U e X B l P k Z v c m 1 1 b G E 8 L 0 l 0 Z W 1 U e X B l P j x J d G V t U G F 0 a D 5 T Z W N 0 a W 9 u M S 9 U Y W J s Z V 8 x M E J f U m V p b n Z l c 3 R t Z W 5 0 X 3 J l Z 2 l v b l 9 Q V S 9 Q c m 9 t b 3 R l Z C U y M E h l Y W R l c n M 8 L 0 l 0 Z W 1 Q Y X R o P j w v S X R l b U x v Y 2 F 0 a W 9 u P j x T d G F i b G V F b n R y a W V z I C 8 + P C 9 J d G V t P j x J d G V t P j x J d G V t T G 9 j Y X R p b 2 4 + P E l 0 Z W 1 U e X B l P k Z v c m 1 1 b G E 8 L 0 l 0 Z W 1 U e X B l P j x J d G V t U G F 0 a D 5 T Z W N 0 a W 9 u M S 9 U Y W J s Z V 8 x M E J f U m V p b n Z l c 3 R t Z W 5 0 X 3 J l Z 2 l v b l 9 Q V S 9 D a G F u Z 2 V k J T I w V H l w Z T I 8 L 0 l 0 Z W 1 Q Y X R o P j w v S X R l b U x v Y 2 F 0 a W 9 u P j x T d G F i b G V F b n R y a W V z I C 8 + P C 9 J d G V t P j x J d G V t P j x J d G V t T G 9 j Y X R p b 2 4 + P E l 0 Z W 1 U e X B l P k Z v c m 1 1 b G E 8 L 0 l 0 Z W 1 U e X B l P j x J d G V t U G F 0 a D 5 T Z W N 0 a W 9 u M S 9 U Y W J s Z V 8 x M E J f U m V p b n Z l c 3 R t Z W 5 0 X 3 J l Z 2 l v b l 9 Q V S 9 S Z W 9 y Z G V y Z W Q l M j B D b 2 x 1 b W 5 z M z w v S X R l b V B h d G g + P C 9 J d G V t T G 9 j Y X R p b 2 4 + P F N 0 Y W J s Z U V u d H J p Z X M g L z 4 8 L 0 l 0 Z W 0 + P E l 0 Z W 0 + P E l 0 Z W 1 M b 2 N h d G l v b j 4 8 S X R l b V R 5 c G U + R m 9 y b X V s Y T w v S X R l b V R 5 c G U + P E l 0 Z W 1 Q Y X R o P l N l Y 3 R p b 2 4 x L 1 R h Y m x l X z E w Q l 9 S Z W l u d m V z d G 1 l b n R f c m V n a W 9 u X 1 B V L 0 R l b W 9 0 Z W Q l M j B I Z W F k Z X J z M T w v S X R l b V B h d G g + P C 9 J d G V t T G 9 j Y X R p b 2 4 + P F N 0 Y W J s Z U V u d H J p Z X M g L z 4 8 L 0 l 0 Z W 0 + P E l 0 Z W 0 + P E l 0 Z W 1 M b 2 N h d G l v b j 4 8 S X R l b V R 5 c G U + R m 9 y b X V s Y T w v S X R l b V R 5 c G U + P E l 0 Z W 1 Q Y X R o P l N l Y 3 R p b 2 4 x L 1 R h Y m x l X z E w Q l 9 S Z W l u d m V z d G 1 l b n R f c m V n a W 9 u X 1 B V L 0 N o Y W 5 n Z W Q l M j B U e X B l M z w v S X R l b V B h d G g + P C 9 J d G V t T G 9 j Y X R p b 2 4 + P F N 0 Y W J s Z U V u d H J p Z X M g L z 4 8 L 0 l 0 Z W 0 + P E l 0 Z W 0 + P E l 0 Z W 1 M b 2 N h d G l v b j 4 8 S X R l b V R 5 c G U + R m 9 y b X V s Y T w v S X R l b V R 5 c G U + P E l 0 Z W 1 Q Y X R o P l N l Y 3 R p b 2 4 x L 1 R h Y m x l X z E w Q l 9 S Z W l u d m V z d G 1 l b n R f c m V n a W 9 u X 1 B V L 1 R y Y W 5 z c G 9 z Z W Q l M j B U Y W J s Z T E 8 L 0 l 0 Z W 1 Q Y X R o P j w v S X R l b U x v Y 2 F 0 a W 9 u P j x T d G F i b G V F b n R y a W V z I C 8 + P C 9 J d G V t P j x J d G V t P j x J d G V t T G 9 j Y X R p b 2 4 + P E l 0 Z W 1 U e X B l P k Z v c m 1 1 b G E 8 L 0 l 0 Z W 1 U e X B l P j x J d G V t U G F 0 a D 5 T Z W N 0 a W 9 u M S 9 U Y W J s Z V 8 x M E J f U m V p b n Z l c 3 R t Z W 5 0 X 3 J l Z 2 l v b l 9 Q V S 9 Q c m 9 t b 3 R l Z C U y M E h l Y W R l c n M x P C 9 J d G V t U G F 0 a D 4 8 L 0 l 0 Z W 1 M b 2 N h d G l v b j 4 8 U 3 R h Y m x l R W 5 0 c m l l c y A v P j w v S X R l b T 4 8 S X R l b T 4 8 S X R l b U x v Y 2 F 0 a W 9 u P j x J d G V t V H l w Z T 5 G b 3 J t d W x h P C 9 J d G V t V H l w Z T 4 8 S X R l b V B h d G g + U 2 V j d G l v b j E v V G F i b G V f M T B C X 1 J l a W 5 2 Z X N 0 b W V u d F 9 y Z W d p b 2 5 f U F U v Q 2 h h b m d l Z C U y M F R 5 c G U 0 P C 9 J d G V t U G F 0 a D 4 8 L 0 l 0 Z W 1 M b 2 N h d G l v b j 4 8 U 3 R h Y m x l R W 5 0 c m l l c y A v P j w v S X R l b T 4 8 S X R l b T 4 8 S X R l b U x v Y 2 F 0 a W 9 u P j x J d G V t V H l w Z T 5 G b 3 J t d W x h P C 9 J d G V t V H l w Z T 4 8 S X R l b V B h d G g + U 2 V j d G l v b j E v V G F i b G V f M T B C X 1 J l a W 5 2 Z X N 0 b W V u d F 9 y Z W d p b 2 5 f U F U v U m V t b 3 Z l Z C U y M E 9 0 a G V y J T I w Q 2 9 s d W 1 u c z w v S X R l b V B h d G g + P C 9 J d G V t T G 9 j Y X R p b 2 4 + P F N 0 Y W J s Z U V u d H J p Z X M g L z 4 8 L 0 l 0 Z W 0 + P E l 0 Z W 0 + P E l 0 Z W 1 M b 2 N h d G l v b j 4 8 S X R l b V R 5 c G U + R m 9 y b X V s Y T w v S X R l b V R 5 c G U + P E l 0 Z W 1 Q Y X R o P l N l Y 3 R p b 2 4 x L 1 R h Y m x l X z E w Q l 9 S Z W l u d m V z d G 1 l b n R f c m V n a W 9 u X 1 B V L 1 N v d X J j Z T M 8 L 0 l 0 Z W 1 Q Y X R o P j w v S X R l b U x v Y 2 F 0 a W 9 u P j x T d G F i b G V F b n R y a W V z I C 8 + P C 9 J d G V t P j x J d G V t P j x J d G V t T G 9 j Y X R p b 2 4 + P E l 0 Z W 1 U e X B l P k Z v c m 1 1 b G E 8 L 0 l 0 Z W 1 U e X B l P j x J d G V t U G F 0 a D 5 T Z W N 0 a W 9 u M S 9 U Y W J s Z V 8 x M E J f U m V p b n Z l c 3 R t Z W 5 0 X 3 J l Z 2 l v b l 9 Q V S 9 G a W x 0 Z X J l Z C U y M F J v d 3 M z P C 9 J d G V t U G F 0 a D 4 8 L 0 l 0 Z W 1 M b 2 N h d G l v b j 4 8 U 3 R h Y m x l R W 5 0 c m l l c y A v P j w v S X R l b T 4 8 S X R l b T 4 8 S X R l b U x v Y 2 F 0 a W 9 u P j x J d G V t V H l w Z T 5 G b 3 J t d W x h P C 9 J d G V t V H l w Z T 4 8 S X R l b V B h d G g + U 2 V j d G l v b j E v V G F i b G V f M T B C X 1 J l a W 5 2 Z X N 0 b W V u d F 9 y Z W d p b 2 5 f U F U v U m V t b 3 Z l Z C U y M E 9 0 a G V y J T I w Q 2 9 s d W 1 u c z I 8 L 0 l 0 Z W 1 Q Y X R o P j w v S X R l b U x v Y 2 F 0 a W 9 u P j x T d G F i b G V F b n R y a W V z I C 8 + P C 9 J d G V t P j x J d G V t P j x J d G V t T G 9 j Y X R p b 2 4 + P E l 0 Z W 1 U e X B l P k Z v c m 1 1 b G E 8 L 0 l 0 Z W 1 U e X B l P j x J d G V t U G F 0 a D 5 T Z W N 0 a W 9 u M S 9 U Y W J s Z V 8 x M E J f U m V p b n Z l c 3 R t Z W 5 0 X 3 J l Z 2 l v b l 9 Q V S 9 Q a X Z v d G V k J T I w Q 2 9 s d W 1 u M T w v S X R l b V B h d G g + P C 9 J d G V t T G 9 j Y X R p b 2 4 + P F N 0 Y W J s Z U V u d H J p Z X M g L z 4 8 L 0 l 0 Z W 0 + P E l 0 Z W 0 + P E l 0 Z W 1 M b 2 N h d G l v b j 4 8 S X R l b V R 5 c G U + R m 9 y b X V s Y T w v S X R l b V R 5 c G U + P E l 0 Z W 1 Q Y X R o P l N l Y 3 R p b 2 4 x L 1 R h Y m x l X z E w Q l 9 S Z W l u d m V z d G 1 l b n R f c m V n a W 9 u X 1 B V L 1 J l b W 9 2 Z W Q l M j B D b 2 x 1 b W 5 z N T w v S X R l b V B h d G g + P C 9 J d G V t T G 9 j Y X R p b 2 4 + P F N 0 Y W J s Z U V u d H J p Z X M g L z 4 8 L 0 l 0 Z W 0 + P E l 0 Z W 0 + P E l 0 Z W 1 M b 2 N h d G l v b j 4 8 S X R l b V R 5 c G U + R m 9 y b X V s Y T w v S X R l b V R 5 c G U + P E l 0 Z W 1 Q Y X R o P l N l Y 3 R p b 2 4 x L 1 R h Y m x l X z E w Q l 9 S Z W l u d m V z d G 1 l b n R f c m V n a W 9 u X 1 B V L 1 J l b m F t Z W Q l M j B D b 2 x 1 b W 5 z N D w v S X R l b V B h d G g + P C 9 J d G V t T G 9 j Y X R p b 2 4 + P F N 0 Y W J s Z U V u d H J p Z X M g L z 4 8 L 0 l 0 Z W 0 + P E l 0 Z W 0 + P E l 0 Z W 1 M b 2 N h d G l v b j 4 8 S X R l b V R 5 c G U + R m 9 y b X V s Y T w v S X R l b V R 5 c G U + P E l 0 Z W 1 Q Y X R o P l N l Y 3 R p b 2 4 x L 1 R h Y m x l X z E w Q l 9 S Z W l u d m V z d G 1 l b n R f c m V n a W 9 u X 1 B V L 0 F k Z G V k J T I w Q 3 V z d G 9 t M T w v S X R l b V B h d G g + P C 9 J d G V t T G 9 j Y X R p b 2 4 + P F N 0 Y W J s Z U V u d H J p Z X M g L z 4 8 L 0 l 0 Z W 0 + P E l 0 Z W 0 + P E l 0 Z W 1 M b 2 N h d G l v b j 4 8 S X R l b V R 5 c G U + R m 9 y b X V s Y T w v S X R l b V R 5 c G U + P E l 0 Z W 1 Q Y X R o P l N l Y 3 R p b 2 4 x L 1 R h Y m x l X z E w Q l 9 S Z W l u d m V z d G 1 l b n R f c m V n a W 9 u X 1 B V L 0 1 l c m d l Z C U y M F F 1 Z X J p Z X M x P C 9 J d G V t U G F 0 a D 4 8 L 0 l 0 Z W 1 M b 2 N h d G l v b j 4 8 U 3 R h Y m x l R W 5 0 c m l l c y A v P j w v S X R l b T 4 8 S X R l b T 4 8 S X R l b U x v Y 2 F 0 a W 9 u P j x J d G V t V H l w Z T 5 G b 3 J t d W x h P C 9 J d G V t V H l w Z T 4 8 S X R l b V B h d G g + U 2 V j d G l v b j E v V G F i b G V f M T B C X 1 J l a W 5 2 Z X N 0 b W V u d F 9 y Z W d p b 2 5 f U F U v R X h w Y W 5 k Z W Q l M j B B Z G R l Z C U y M E N 1 c 3 R v b T E 8 L 0 l 0 Z W 1 Q Y X R o P j w v S X R l b U x v Y 2 F 0 a W 9 u P j x T d G F i b G V F b n R y a W V z I C 8 + P C 9 J d G V t P j x J d G V t P j x J d G V t T G 9 j Y X R p b 2 4 + P E l 0 Z W 1 U e X B l P k Z v c m 1 1 b G E 8 L 0 l 0 Z W 1 U e X B l P j x J d G V t U G F 0 a D 5 T Z W N 0 a W 9 u M S 9 U Y W J s Z V 8 x M E J f U m V p b n Z l c 3 R t Z W 5 0 X 3 J l Z 2 l v b l 9 Q V S 9 B c H B l b m R l Z C U y M F F 1 Z X J 5 M T w v S X R l b V B h d G g + P C 9 J d G V t T G 9 j Y X R p b 2 4 + P F N 0 Y W J s Z U V u d H J p Z X M g L z 4 8 L 0 l 0 Z W 0 + P E l 0 Z W 0 + P E l 0 Z W 1 M b 2 N h d G l v b j 4 8 S X R l b V R 5 c G U + R m 9 y b X V s Y T w v S X R l b V R 5 c G U + P E l 0 Z W 1 Q Y X R o P l N l Y 3 R p b 2 4 x L 1 R h Y m x l X z E w Q l 9 S Z W l u d m V z d G 1 l b n R f c m V n a W 9 u X 1 B V L 1 J l b 3 J k Z X J l Z C U y M E N v b H V t b n M 1 P C 9 J d G V t U G F 0 a D 4 8 L 0 l 0 Z W 1 M b 2 N h d G l v b j 4 8 U 3 R h Y m x l R W 5 0 c m l l c y A v P j w v S X R l b T 4 8 S X R l b T 4 8 S X R l b U x v Y 2 F 0 a W 9 u P j x J d G V t V H l w Z T 5 G b 3 J t d W x h P C 9 J d G V t V H l w Z T 4 8 S X R l b V B h d G g + U 2 V j d G l v b j E v V G F i b G V f M T B C X 1 J l a W 5 2 Z X N 0 b W V u d F 9 y Z W d p b 2 5 f U F U v R m l s d G V y Z W Q l M j B S b 3 d z N D w v S X R l b V B h d G g + P C 9 J d G V t T G 9 j Y X R p b 2 4 + P F N 0 Y W J s Z U V u d H J p Z X M g L z 4 8 L 0 l 0 Z W 0 + P E l 0 Z W 0 + P E l 0 Z W 1 M b 2 N h d G l v b j 4 8 S X R l b V R 5 c G U + R m 9 y b X V s Y T w v S X R l b V R 5 c G U + P E l 0 Z W 1 Q Y X R o P l N l Y 3 R p b 2 4 x L 1 R h Y m x l X z E w Q l 9 S Z W l u d m V z d G 1 l b n R f c m V n a W 9 u X 1 B V L 1 J l b W 9 2 Z W Q l M j B D b 2 x 1 b W 5 z N z w v S X R l b V B h d G g + P C 9 J d G V t T G 9 j Y X R p b 2 4 + P F N 0 Y W J s Z U V u d H J p Z X M g L z 4 8 L 0 l 0 Z W 0 + P E l 0 Z W 0 + P E l 0 Z W 1 M b 2 N h d G l v b j 4 8 S X R l b V R 5 c G U + R m 9 y b X V s Y T w v S X R l b V R 5 c G U + P E l 0 Z W 1 Q Y X R o P l N l Y 3 R p b 2 4 x L 1 R h Y m x l X z E w Q l 9 S Z W l u d m V z d G 1 l b n R f c m V n a W 9 u X 1 B V L 1 J l b 3 J k Z X J l Z C U y M E N v b H V t b n M 2 P C 9 J d G V t U G F 0 a D 4 8 L 0 l 0 Z W 1 M b 2 N h d G l v b j 4 8 U 3 R h Y m x l R W 5 0 c m l l c y A v P j w v S X R l b T 4 8 S X R l b T 4 8 S X R l b U x v Y 2 F 0 a W 9 u P j x J d G V t V H l w Z T 5 G b 3 J t d W x h P C 9 J d G V t V H l w Z T 4 8 S X R l b V B h d G g + U 2 V j d G l v b j E v V G F i b G V f M T Z f S F N I Q 1 9 S Z W d p b 2 5 f Q n J l Y W t k b 3 d u P C 9 J d G V t U G F 0 a D 4 8 L 0 l 0 Z W 1 M b 2 N h d G l v b j 4 8 U 3 R h Y m x l R W 5 0 c m l l c z 4 8 R W 5 0 c n k g V H l w Z T 0 i S X N Q c m l 2 Y X R l I i B W Y W x 1 Z T 0 i b D A i I C 8 + P E V u d H J 5 I F R 5 c G U 9 I l F 1 Z X J 5 S U Q i I F Z h b H V l P S J z N j c x N j M x O G E t Z G V h M S 0 0 Z m E 4 L W I 0 N j Q t N m E y Y m Q 1 O G M y M W Z j I i A v P j x F b n R y e S B U e X B l P S J G a W x s R W 5 h Y m x l Z C I g V m F s d W U 9 I m w 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N v b H V t b l R 5 c G V z I i B W Y W x 1 Z T 0 i c 0 F B Q U F B Q U F B Q U E 9 P S I g L z 4 8 R W 5 0 c n k g V H l w Z T 0 i R m l s b G V k Q 2 9 t c G x l d G V S Z X N 1 b H R U b 1 d v c m t z a G V l d C I g V m F s d W U 9 I m w x I i A v P j x F b n R y e S B U e X B l P S J G a W x s V G F y Z 2 V 0 I i B W Y W x 1 Z T 0 i c 1 R h Y m x l X z E 2 X 0 h T S E N f U m V n a W 9 u X 0 J y Z W F r Z G 9 3 b i I g L z 4 8 R W 5 0 c n k g V H l w Z T 0 i R m l s b E x h c 3 R V c G R h d G V k I i B W Y W x 1 Z T 0 i Z D I w M j U t M D M t M T F U M T Q 6 N T E 6 M T M u N T k 1 M D Y 4 O F o i I C 8 + P E V u d H J 5 I F R 5 c G U 9 I k Z p b G x U b 0 R h d G F N b 2 R l b E V u Y W J s Z W Q i I F Z h b H V l P S J s M C I g L z 4 8 R W 5 0 c n k g V H l w Z T 0 i R m l s b E 9 i a m V j d F R 5 c G U i I F Z h b H V l P S J z V G F i b G U i I C 8 + P E V u d H J 5 I F R 5 c G U 9 I k Z p b G x F c n J v c k N v d W 5 0 I i B W Y W x 1 Z T 0 i b D A i I C 8 + P E V u d H J 5 I F R 5 c G U 9 I k Z p b G x F c n J v c k N v Z G U i I F Z h b H V l P S J z V W 5 r b m 9 3 b i I g L z 4 8 R W 5 0 c n k g V H l w Z T 0 i R m l s b E N v b H V t b k 5 h b W V z I i B W Y W x 1 Z T 0 i c 1 s m c X V v d D t S Z W d p b 2 4 m c X V v d D s s J n F 1 b 3 Q 7 W W V h c i Z x d W 9 0 O y w m c X V v d D t I U 0 h D J n F 1 b 3 Q 7 L C Z x d W 9 0 O 0 1 h a W 5 0 Z W 5 h b m N l I G F u Z C B N Y W p v c i B S Z X B h a X J z J n F 1 b 3 Q 7 L C Z x d W 9 0 O 0 1 h b m F n Z W 1 l b n Q g Q 2 9 z d H M m c X V v d D s s J n F 1 b 3 Q 7 U 2 V y d m l j Z S B D a G F y Z 2 V z J n F 1 b 3 Q 7 L C Z x d W 9 0 O 0 9 0 a G V y I E N v c 3 R z J n F 1 b 3 Q 7 X S I g L z 4 8 R W 5 0 c n k g V H l w Z T 0 i R m l s b E N v d W 5 0 I i B W Y W x 1 Z T 0 i b D M z I i A v P j x F b n R y e S B U e X B l P S J M b 2 F k Z W R U b 0 F u Y W x 5 c 2 l z U 2 V y d m l j Z X M i I F Z h b H V l P S J s M C I g L z 4 8 R W 5 0 c n k g V H l w Z T 0 i R m l s b F N 0 Y X R 1 c y I g V m F s d W U 9 I n N D b 2 1 w b G V 0 Z S I g L z 4 8 R W 5 0 c n k g V H l w Z T 0 i Q W R k Z W R U b 0 R h d G F N b 2 R l b C I g V m F s d W U 9 I m w w I i A v P j x F b n R y e S B U e X B l P S J S Z W x h d G l v b n N o a X B J b m Z v Q 2 9 u d G F p b m V y I i B W Y W x 1 Z T 0 i c 3 s m c X V v d D t j b 2 x 1 b W 5 D b 3 V u d C Z x d W 9 0 O z o 3 L C Z x d W 9 0 O 2 t l e U N v b H V t b k 5 h b W V z J n F 1 b 3 Q 7 O l t d L C Z x d W 9 0 O 3 F 1 Z X J 5 U m V s Y X R p b 2 5 z a G l w c y Z x d W 9 0 O z p b X S w m c X V v d D t j b 2 x 1 b W 5 J Z G V u d G l 0 a W V z J n F 1 b 3 Q 7 O l s m c X V v d D t T Z W N 0 a W 9 u M S 9 U Y W J s Z V 8 x N l 9 I U 0 h D X 1 J l Z 2 l v b l 9 C c m V h a 2 R v d 2 4 v Q X V 0 b 1 J l b W 9 2 Z W R D b 2 x 1 b W 5 z M S 5 7 U m V n a W 9 u L D B 9 J n F 1 b 3 Q 7 L C Z x d W 9 0 O 1 N l Y 3 R p b 2 4 x L 1 R h Y m x l X z E 2 X 0 h T S E N f U m V n a W 9 u X 0 J y Z W F r Z G 9 3 b i 9 B d X R v U m V t b 3 Z l Z E N v b H V t b n M x L n t Z Z W F y L D F 9 J n F 1 b 3 Q 7 L C Z x d W 9 0 O 1 N l Y 3 R p b 2 4 x L 1 R h Y m x l X z E 2 X 0 h T S E N f U m V n a W 9 u X 0 J y Z W F r Z G 9 3 b i 9 B d X R v U m V t b 3 Z l Z E N v b H V t b n M x L n t I U 0 h D L D J 9 J n F 1 b 3 Q 7 L C Z x d W 9 0 O 1 N l Y 3 R p b 2 4 x L 1 R h Y m x l X z E 2 X 0 h T S E N f U m V n a W 9 u X 0 J y Z W F r Z G 9 3 b i 9 B d X R v U m V t b 3 Z l Z E N v b H V t b n M x L n t N Y W l u d G V u Y W 5 j Z S B h b m Q g T W F q b 3 I g U m V w Y W l y c y w z f S Z x d W 9 0 O y w m c X V v d D t T Z W N 0 a W 9 u M S 9 U Y W J s Z V 8 x N l 9 I U 0 h D X 1 J l Z 2 l v b l 9 C c m V h a 2 R v d 2 4 v Q X V 0 b 1 J l b W 9 2 Z W R D b 2 x 1 b W 5 z M S 5 7 T W F u Y W d l b W V u d C B D b 3 N 0 c y w 0 f S Z x d W 9 0 O y w m c X V v d D t T Z W N 0 a W 9 u M S 9 U Y W J s Z V 8 x N l 9 I U 0 h D X 1 J l Z 2 l v b l 9 C c m V h a 2 R v d 2 4 v Q X V 0 b 1 J l b W 9 2 Z W R D b 2 x 1 b W 5 z M S 5 7 U 2 V y d m l j Z S B D a G F y Z 2 V z L D V 9 J n F 1 b 3 Q 7 L C Z x d W 9 0 O 1 N l Y 3 R p b 2 4 x L 1 R h Y m x l X z E 2 X 0 h T S E N f U m V n a W 9 u X 0 J y Z W F r Z G 9 3 b i 9 B d X R v U m V t b 3 Z l Z E N v b H V t b n M x L n t P d G h l c i B D b 3 N 0 c y w 2 f S Z x d W 9 0 O 1 0 s J n F 1 b 3 Q 7 Q 2 9 s d W 1 u Q 2 9 1 b n Q m c X V v d D s 6 N y w m c X V v d D t L Z X l D b 2 x 1 b W 5 O Y W 1 l c y Z x d W 9 0 O z p b X S w m c X V v d D t D b 2 x 1 b W 5 J Z G V u d G l 0 a W V z J n F 1 b 3 Q 7 O l s m c X V v d D t T Z W N 0 a W 9 u M S 9 U Y W J s Z V 8 x N l 9 I U 0 h D X 1 J l Z 2 l v b l 9 C c m V h a 2 R v d 2 4 v Q X V 0 b 1 J l b W 9 2 Z W R D b 2 x 1 b W 5 z M S 5 7 U m V n a W 9 u L D B 9 J n F 1 b 3 Q 7 L C Z x d W 9 0 O 1 N l Y 3 R p b 2 4 x L 1 R h Y m x l X z E 2 X 0 h T S E N f U m V n a W 9 u X 0 J y Z W F r Z G 9 3 b i 9 B d X R v U m V t b 3 Z l Z E N v b H V t b n M x L n t Z Z W F y L D F 9 J n F 1 b 3 Q 7 L C Z x d W 9 0 O 1 N l Y 3 R p b 2 4 x L 1 R h Y m x l X z E 2 X 0 h T S E N f U m V n a W 9 u X 0 J y Z W F r Z G 9 3 b i 9 B d X R v U m V t b 3 Z l Z E N v b H V t b n M x L n t I U 0 h D L D J 9 J n F 1 b 3 Q 7 L C Z x d W 9 0 O 1 N l Y 3 R p b 2 4 x L 1 R h Y m x l X z E 2 X 0 h T S E N f U m V n a W 9 u X 0 J y Z W F r Z G 9 3 b i 9 B d X R v U m V t b 3 Z l Z E N v b H V t b n M x L n t N Y W l u d G V u Y W 5 j Z S B h b m Q g T W F q b 3 I g U m V w Y W l y c y w z f S Z x d W 9 0 O y w m c X V v d D t T Z W N 0 a W 9 u M S 9 U Y W J s Z V 8 x N l 9 I U 0 h D X 1 J l Z 2 l v b l 9 C c m V h a 2 R v d 2 4 v Q X V 0 b 1 J l b W 9 2 Z W R D b 2 x 1 b W 5 z M S 5 7 T W F u Y W d l b W V u d C B D b 3 N 0 c y w 0 f S Z x d W 9 0 O y w m c X V v d D t T Z W N 0 a W 9 u M S 9 U Y W J s Z V 8 x N l 9 I U 0 h D X 1 J l Z 2 l v b l 9 C c m V h a 2 R v d 2 4 v Q X V 0 b 1 J l b W 9 2 Z W R D b 2 x 1 b W 5 z M S 5 7 U 2 V y d m l j Z S B D a G F y Z 2 V z L D V 9 J n F 1 b 3 Q 7 L C Z x d W 9 0 O 1 N l Y 3 R p b 2 4 x L 1 R h Y m x l X z E 2 X 0 h T S E N f U m V n a W 9 u X 0 J y Z W F r Z G 9 3 b i 9 B d X R v U m V t b 3 Z l Z E N v b H V t b n M x L n t P d G h l c i B D b 3 N 0 c y w 2 f S Z x d W 9 0 O 1 0 s J n F 1 b 3 Q 7 U m V s Y X R p b 2 5 z a G l w S W 5 m b y Z x d W 9 0 O z p b X X 0 i I C 8 + P C 9 T d G F i b G V F b n R y a W V z P j w v S X R l b T 4 8 S X R l b T 4 8 S X R l b U x v Y 2 F 0 a W 9 u P j x J d G V t V H l w Z T 5 G b 3 J t d W x h P C 9 J d G V t V H l w Z T 4 8 S X R l b V B h d G g + U 2 V j d G l v b j E v V G F i b G V f M T Z f S F N I Q 1 9 S Z W d p b 2 5 f Q n J l Y W t k b 3 d u L 2 x v Y z w v S X R l b V B h d G g + P C 9 J d G V t T G 9 j Y X R p b 2 4 + P F N 0 Y W J s Z U V u d H J p Z X M g L z 4 8 L 0 l 0 Z W 0 + P E l 0 Z W 0 + P E l 0 Z W 1 M b 2 N h d G l v b j 4 8 S X R l b V R 5 c G U + R m 9 y b X V s Y T w v S X R l b V R 5 c G U + P E l 0 Z W 1 Q Y X R o P l N l Y 3 R p b 2 4 x L 1 R h Y m x l X z E 2 X 0 h T S E N f U m V n a W 9 u X 0 J y Z W F r Z G 9 3 b i 9 T b 3 V y Y 2 U 8 L 0 l 0 Z W 1 Q Y X R o P j w v S X R l b U x v Y 2 F 0 a W 9 u P j x T d G F i b G V F b n R y a W V z I C 8 + P C 9 J d G V t P j x J d G V t P j x J d G V t T G 9 j Y X R p b 2 4 + P E l 0 Z W 1 U e X B l P k Z v c m 1 1 b G E 8 L 0 l 0 Z W 1 U e X B l P j x J d G V t U G F 0 a D 5 T Z W N 0 a W 9 u M S 9 U Y W J s Z V 8 x N l 9 I U 0 h D X 1 J l Z 2 l v b l 9 C c m V h a 2 R v d 2 4 v U 2 V j d G 9 y X 3 R v d G F s c 1 9 y Z W d p b 2 4 8 L 0 l 0 Z W 1 Q Y X R o P j w v S X R l b U x v Y 2 F 0 a W 9 u P j x T d G F i b G V F b n R y a W V z I C 8 + P C 9 J d G V t P j x J d G V t P j x J d G V t T G 9 j Y X R p b 2 4 + P E l 0 Z W 1 U e X B l P k Z v c m 1 1 b G E 8 L 0 l 0 Z W 1 U e X B l P j x J d G V t U G F 0 a D 5 T Z W N 0 a W 9 u M S 9 U Y W J s Z V 8 x N l 9 I U 0 h D X 1 J l Z 2 l v b l 9 C c m V h a 2 R v d 2 4 v U H J v b W 9 0 Z W Q l M j B I Z W F k Z X J z M j w v S X R l b V B h d G g + P C 9 J d G V t T G 9 j Y X R p b 2 4 + P F N 0 Y W J s Z U V u d H J p Z X M g L z 4 8 L 0 l 0 Z W 0 + P E l 0 Z W 0 + P E l 0 Z W 1 M b 2 N h d G l v b j 4 8 S X R l b V R 5 c G U + R m 9 y b X V s Y T w v S X R l b V R 5 c G U + P E l 0 Z W 1 Q Y X R o P l N l Y 3 R p b 2 4 x L 1 R h Y m x l X z E 2 X 0 h T S E N f U m V n a W 9 u X 0 J y Z W F r Z G 9 3 b i 9 5 Z W F y P C 9 J d G V t U G F 0 a D 4 8 L 0 l 0 Z W 1 M b 2 N h d G l v b j 4 8 U 3 R h Y m x l R W 5 0 c m l l c y A v P j w v S X R l b T 4 8 S X R l b T 4 8 S X R l b U x v Y 2 F 0 a W 9 u P j x J d G V t V H l w Z T 5 G b 3 J t d W x h P C 9 J d G V t V H l w Z T 4 8 S X R l b V B h d G g + U 2 V j d G l v b j E v V G F i b G V f M T Z f S F N I Q 1 9 S Z W d p b 2 5 f Q n J l Y W t k b 3 d u L 0 Z p b H R l c m V k J T I w U m 9 3 c z w v S X R l b V B h d G g + P C 9 J d G V t T G 9 j Y X R p b 2 4 + P F N 0 Y W J s Z U V u d H J p Z X M g L z 4 8 L 0 l 0 Z W 0 + P E l 0 Z W 0 + P E l 0 Z W 1 M b 2 N h d G l v b j 4 8 S X R l b V R 5 c G U + R m 9 y b X V s Y T w v S X R l b V R 5 c G U + P E l 0 Z W 1 Q Y X R o P l N l Y 3 R p b 2 4 x L 1 R h Y m x l X z E 2 X 0 h T S E N f U m V n a W 9 u X 0 J y Z W F r Z G 9 3 b i 9 B c H B l b m R l Z C U y M F F 1 Z X J 5 P C 9 J d G V t U G F 0 a D 4 8 L 0 l 0 Z W 1 M b 2 N h d G l v b j 4 8 U 3 R h Y m x l R W 5 0 c m l l c y A v P j w v S X R l b T 4 8 S X R l b T 4 8 S X R l b U x v Y 2 F 0 a W 9 u P j x J d G V t V H l w Z T 5 G b 3 J t d W x h P C 9 J d G V t V H l w Z T 4 8 S X R l b V B h d G g + U 2 V j d G l v b j E v V G F i b G V f M T Z f S F N I Q 1 9 S Z W d p b 2 5 f Q n J l Y W t k b 3 d u L 1 B p d m 9 0 Z W Q l M j B D b 2 x 1 b W 4 8 L 0 l 0 Z W 1 Q Y X R o P j w v S X R l b U x v Y 2 F 0 a W 9 u P j x T d G F i b G V F b n R y a W V z I C 8 + P C 9 J d G V t P j x J d G V t P j x J d G V t T G 9 j Y X R p b 2 4 + P E l 0 Z W 1 U e X B l P k Z v c m 1 1 b G E 8 L 0 l 0 Z W 1 U e X B l P j x J d G V t U G F 0 a D 5 T Z W N 0 a W 9 u M S 9 U Y W J s Z V 8 x N l 9 I U 0 h D X 1 J l Z 2 l v b l 9 C c m V h a 2 R v d 2 4 v U H J v b W 9 0 Z W Q l M j B I Z W F k Z X J z P C 9 J d G V t U G F 0 a D 4 8 L 0 l 0 Z W 1 M b 2 N h d G l v b j 4 8 U 3 R h Y m x l R W 5 0 c m l l c y A v P j w v S X R l b T 4 8 S X R l b T 4 8 S X R l b U x v Y 2 F 0 a W 9 u P j x J d G V t V H l w Z T 5 G b 3 J t d W x h P C 9 J d G V t V H l w Z T 4 8 S X R l b V B h d G g + U 2 V j d G l v b j E v V G F i b G V f M T Z f S F N I Q 1 9 S Z W d p b 2 5 f Q n J l Y W t k b 3 d u L 1 N v d X J j Z T E 8 L 0 l 0 Z W 1 Q Y X R o P j w v S X R l b U x v Y 2 F 0 a W 9 u P j x T d G F i b G V F b n R y a W V z I C 8 + P C 9 J d G V t P j x J d G V t P j x J d G V t T G 9 j Y X R p b 2 4 + P E l 0 Z W 1 U e X B l P k Z v c m 1 1 b G E 8 L 0 l 0 Z W 1 U e X B l P j x J d G V t U G F 0 a D 5 T Z W N 0 a W 9 u M S 9 U Y W J s Z V 8 x N l 9 I U 0 h D X 1 J l Z 2 l v b l 9 C c m V h a 2 R v d 2 4 v U 2 V j d G 9 y X 3 R v d G F s c z w v S X R l b V B h d G g + P C 9 J d G V t T G 9 j Y X R p b 2 4 + P F N 0 Y W J s Z U V u d H J p Z X M g L z 4 8 L 0 l 0 Z W 0 + P E l 0 Z W 0 + P E l 0 Z W 1 M b 2 N h d G l v b j 4 8 S X R l b V R 5 c G U + R m 9 y b X V s Y T w v S X R l b V R 5 c G U + P E l 0 Z W 1 Q Y X R o P l N l Y 3 R p b 2 4 x L 1 R h Y m x l X z E 2 X 0 h T S E N f U m V n a W 9 u X 0 J y Z W F r Z G 9 3 b i 9 Q a X Z v d G V k J T I w Q 2 9 s d W 1 u M T w v S X R l b V B h d G g + P C 9 J d G V t T G 9 j Y X R p b 2 4 + P F N 0 Y W J s Z U V u d H J p Z X M g L z 4 8 L 0 l 0 Z W 0 + P E l 0 Z W 0 + P E l 0 Z W 1 M b 2 N h d G l v b j 4 8 S X R l b V R 5 c G U + R m 9 y b X V s Y T w v S X R l b V R 5 c G U + P E l 0 Z W 1 Q Y X R o P l N l Y 3 R p b 2 4 x L 1 R h Y m x l X z E x Q l 9 O Z X d f U 3 V w c G x 5 X 1 J l Z 2 l v b l 9 X Q S 9 S Z W 1 v d m V k J T I w T 3 R o Z X I l M j B D b 2 x 1 b W 5 z P C 9 J d G V t U G F 0 a D 4 8 L 0 l 0 Z W 1 M b 2 N h d G l v b j 4 8 U 3 R h Y m x l R W 5 0 c m l l c y A v P j w v S X R l b T 4 8 S X R l b T 4 8 S X R l b U x v Y 2 F 0 a W 9 u P j x J d G V t V H l w Z T 5 G b 3 J t d W x h P C 9 J d G V t V H l w Z T 4 8 S X R l b V B h d G g + U 2 V j d G l v b j E v V G F i b G V f M T R f U m V n X 0 5 l d 1 9 T b 2 N p Y W x f c 3 V w c G x 5 L 1 J l b W 9 2 Z W Q l M j B D b 2 x 1 b W 5 z M T w v S X R l b V B h d G g + P C 9 J d G V t T G 9 j Y X R p b 2 4 + P F N 0 Y W J s Z U V u d H J p Z X M g L z 4 8 L 0 l 0 Z W 0 + P E l 0 Z W 0 + P E l 0 Z W 1 M b 2 N h d G l v b j 4 8 S X R l b V R 5 c G U + R m 9 y b X V s Y T w v S X R l b V R 5 c G U + P E l 0 Z W 1 Q Y X R o P l N l Y 3 R p b 2 4 x L 1 B y b 3 B l c n R 5 X 3 R 5 c G V f b W V k a W F u L 1 R v d G F s c z w v S X R l b V B h d G g + P C 9 J d G V t T G 9 j Y X R p b 2 4 + P F N 0 Y W J s Z U V u d H J p Z X M g L z 4 8 L 0 l 0 Z W 0 + P E l 0 Z W 0 + P E l 0 Z W 1 M b 2 N h d G l v b j 4 8 S X R l b V R 5 c G U + R m 9 y b X V s Y T w v S X R l b V R 5 c G U + P E l 0 Z W 1 Q Y X R o P l N l Y 3 R p b 2 4 x L 1 B y b 3 B l c n R 5 X 3 R 5 c G V f b W V k a W F u L 0 F k Z G V k J T I w Q 3 V z d G 9 t P C 9 J d G V t U G F 0 a D 4 8 L 0 l 0 Z W 1 M b 2 N h d G l v b j 4 8 U 3 R h Y m x l R W 5 0 c m l l c y A v P j w v S X R l b T 4 8 S X R l b T 4 8 S X R l b U x v Y 2 F 0 a W 9 u P j x J d G V t V H l w Z T 5 G b 3 J t d W x h P C 9 J d G V t V H l w Z T 4 8 S X R l b V B h d G g + U 2 V j d G l v b j E v U H J v c G V y d H l f d H l w Z V 9 t Z W R p Y W 4 v Q W R k Z W Q l M j B D d X N 0 b 2 0 x P C 9 J d G V t U G F 0 a D 4 8 L 0 l 0 Z W 1 M b 2 N h d G l v b j 4 8 U 3 R h Y m x l R W 5 0 c m l l c y A v P j w v S X R l b T 4 8 S X R l b T 4 8 S X R l b U x v Y 2 F 0 a W 9 u P j x J d G V t V H l w Z T 5 G b 3 J t d W x h P C 9 J d G V t V H l w Z T 4 8 S X R l b V B h d G g + U 2 V j d G l v b j E v U H J v c G V y d H l f d H l w Z V 9 t Z W R p Y W 4 v Q W R k Z W Q l M j B D d X N 0 b 2 0 y P C 9 J d G V t U G F 0 a D 4 8 L 0 l 0 Z W 1 M b 2 N h d G l v b j 4 8 U 3 R h Y m x l R W 5 0 c m l l c y A v P j w v S X R l b T 4 8 S X R l b T 4 8 S X R l b U x v Y 2 F 0 a W 9 u P j x J d G V t V H l w Z T 5 G b 3 J t d W x h P C 9 J d G V t V H l w Z T 4 8 S X R l b V B h d G g + U 2 V j d G l v b j E v U H J v c G V y d H l f d H l w Z V 9 t Z W R p Y W 4 v Q W R k Z W Q l M j B D d X N 0 b 2 0 z P C 9 J d G V t U G F 0 a D 4 8 L 0 l 0 Z W 1 M b 2 N h d G l v b j 4 8 U 3 R h Y m x l R W 5 0 c m l l c y A v P j w v S X R l b T 4 8 S X R l b T 4 8 S X R l b U x v Y 2 F 0 a W 9 u P j x J d G V t V H l w Z T 5 G b 3 J t d W x h P C 9 J d G V t V H l w Z T 4 8 S X R l b V B h d G g + U 2 V j d G l v b j E v U H J v c G V y d H l f d H l w Z V 9 t Z W R p Y W 4 v R m l s d G V y Z W Q l M j B S b 3 d z P C 9 J d G V t U G F 0 a D 4 8 L 0 l 0 Z W 1 M b 2 N h d G l v b j 4 8 U 3 R h Y m x l R W 5 0 c m l l c y A v P j w v S X R l b T 4 8 S X R l b T 4 8 S X R l b U x v Y 2 F 0 a W 9 u P j x J d G V t V H l w Z T 5 G b 3 J t d W x h P C 9 J d G V t V H l w Z T 4 8 S X R l b V B h d G g + U 2 V j d G l v b j E v U H J v c G V y d H l f d H l w Z V 9 t Z W R p Y W 4 v U m V t b 3 Z l Z C U y M E 9 0 a G V y J T I w Q 2 9 s d W 1 u c z E 8 L 0 l 0 Z W 1 Q Y X R o P j w v S X R l b U x v Y 2 F 0 a W 9 u P j x T d G F i b G V F b n R y a W V z I C 8 + P C 9 J d G V t P j x J d G V t P j x J d G V t T G 9 j Y X R p b 2 4 + P E l 0 Z W 1 U e X B l P k Z v c m 1 1 b G E 8 L 0 l 0 Z W 1 U e X B l P j x J d G V t U G F 0 a D 5 T Z W N 0 a W 9 u M S 9 Q c m 9 w Z X J 0 e V 9 0 e X B l X 2 1 l Z G l h b i 9 5 Z W F y P C 9 J d G V t U G F 0 a D 4 8 L 0 l 0 Z W 1 M b 2 N h d G l v b j 4 8 U 3 R h Y m x l R W 5 0 c m l l c y A v P j w v S X R l b T 4 8 S X R l b T 4 8 S X R l b U x v Y 2 F 0 a W 9 u P j x J d G V t V H l w Z T 5 G b 3 J t d W x h P C 9 J d G V t V H l w Z T 4 8 S X R l b V B h d G g + U 2 V j d G l v b j E v U H J v c G V y d H l f d H l w Z V 9 t Z W R p Y W 4 v Q W R k Z W Q l M j B D d X N 0 b 2 0 0 P C 9 J d G V t U G F 0 a D 4 8 L 0 l 0 Z W 1 M b 2 N h d G l v b j 4 8 U 3 R h Y m x l R W 5 0 c m l l c y A v P j w v S X R l b T 4 8 S X R l b T 4 8 S X R l b U x v Y 2 F 0 a W 9 u P j x J d G V t V H l w Z T 5 G b 3 J t d W x h P C 9 J d G V t V H l w Z T 4 8 S X R l b V B h d G g + U 2 V j d G l v b j E v U H J v c G V y d H l f d H l w Z V 9 t Z W R p Y W 4 v V W 5 w a X Z v d G V k J T I w Q 2 9 s d W 1 u c z w v S X R l b V B h d G g + P C 9 J d G V t T G 9 j Y X R p b 2 4 + P F N 0 Y W J s Z U V u d H J p Z X M g L z 4 8 L 0 l 0 Z W 0 + P E l 0 Z W 0 + P E l 0 Z W 1 M b 2 N h d G l v b j 4 8 S X R l b V R 5 c G U + R m 9 y b X V s Y T w v S X R l b V R 5 c G U + P E l 0 Z W 1 Q Y X R o P l N l Y 3 R p b 2 4 x L 1 B y b 3 B l c n R 5 X 3 R 5 c G V f b W V k a W F u L 1 J l b m F t Z W Q l M j B D b 2 x 1 b W 5 z N D w v S X R l b V B h d G g + P C 9 J d G V t T G 9 j Y X R p b 2 4 + P F N 0 Y W J s Z U V u d H J p Z X M g L z 4 8 L 0 l 0 Z W 0 + P E l 0 Z W 0 + P E l 0 Z W 1 M b 2 N h d G l v b j 4 8 S X R l b V R 5 c G U + R m 9 y b X V s Y T w v S X R l b V R 5 c G U + P E l 0 Z W 1 Q Y X R o P l N l Y 3 R p b 2 4 x L 1 d B X 2 N v c 3 R f Z m F j d G 9 y c y 9 G a W x 0 Z X J l Z C U y M F J v d 3 M 4 P C 9 J d G V t U G F 0 a D 4 8 L 0 l 0 Z W 1 M b 2 N h d G l v b j 4 8 U 3 R h Y m x l R W 5 0 c m l l c y A v P j w v S X R l b T 4 8 S X R l b T 4 8 S X R l b U x v Y 2 F 0 a W 9 u P j x J d G V t V H l w Z T 5 G b 3 J t d W x h P C 9 J d G V t V H l w Z T 4 8 S X R l b V B h d G g + U 2 V j d G l v b j E v V 0 F f Y 2 9 z d F 9 m Y W N 0 b 3 J z L 0 Z p b H R l c m V k J T I w U m 9 3 c z k 8 L 0 l 0 Z W 1 Q Y X R o P j w v S X R l b U x v Y 2 F 0 a W 9 u P j x T d G F i b G V F b n R y a W V z I C 8 + P C 9 J d G V t P j x J d G V t P j x J d G V t T G 9 j Y X R p b 2 4 + P E l 0 Z W 1 U e X B l P k Z v c m 1 1 b G E 8 L 0 l 0 Z W 1 U e X B l P j x J d G V t U G F 0 a D 5 T Z W N 0 a W 9 u M S 9 X Q V 9 j b 3 N 0 X 2 Z h Y 3 R v c n M v R 3 J v d X B l Z C U y M F J v d 3 N M U k Y 8 L 0 l 0 Z W 1 Q Y X R o P j w v S X R l b U x v Y 2 F 0 a W 9 u P j x T d G F i b G V F b n R y a W V z I C 8 + P C 9 J d G V t P j x J d G V t P j x J d G V t T G 9 j Y X R p b 2 4 + P E l 0 Z W 1 U e X B l P k Z v c m 1 1 b G E 8 L 0 l 0 Z W 1 U e X B l P j x J d G V t U G F 0 a D 5 T Z W N 0 a W 9 u M S 9 X Q V 9 j b 3 N 0 X 2 Z h Y 3 R v c n M v Q W R k Z W Q l M j B D d X N 0 b 2 0 4 P C 9 J d G V t U G F 0 a D 4 8 L 0 l 0 Z W 1 M b 2 N h d G l v b j 4 8 U 3 R h Y m x l R W 5 0 c m l l c y A v P j w v S X R l b T 4 8 S X R l b T 4 8 S X R l b U x v Y 2 F 0 a W 9 u P j x J d G V t V H l w Z T 5 G b 3 J t d W x h P C 9 J d G V t V H l w Z T 4 8 S X R l b V B h d G g + U 2 V j d G l v b j E v V 0 F f Y 2 9 z d F 9 m Y W N 0 b 3 J z L 0 F k Z G V k J T I w Q 3 V z d G 9 t M T A 8 L 0 l 0 Z W 1 Q Y X R o P j w v S X R l b U x v Y 2 F 0 a W 9 u P j x T d G F i b G V F b n R y a W V z I C 8 + P C 9 J d G V t P j x J d G V t P j x J d G V t T G 9 j Y X R p b 2 4 + P E l 0 Z W 1 U e X B l P k Z v c m 1 1 b G E 8 L 0 l 0 Z W 1 U e X B l P j x J d G V t U G F 0 a D 5 T Z W N 0 a W 9 u M S 9 X Q V 9 j b 3 N 0 X 2 Z h Y 3 R v c n M v R 3 J v d X B l Z C U y M F J v d 3 N U b 3 Q 8 L 0 l 0 Z W 1 Q Y X R o P j w v S X R l b U x v Y 2 F 0 a W 9 u P j x T d G F i b G V F b n R y a W V z I C 8 + P C 9 J d G V t P j x J d G V t P j x J d G V t T G 9 j Y X R p b 2 4 + P E l 0 Z W 1 U e X B l P k Z v c m 1 1 b G E 8 L 0 l 0 Z W 1 U e X B l P j x J d G V t U G F 0 a D 5 T Z W N 0 a W 9 u M S 9 O b 1 9 v Z l 9 w c m 9 2 a W R l c n N f U F Q v R 3 J v d X B l Z C U y M F J v d 3 M 1 P C 9 J d G V t U G F 0 a D 4 8 L 0 l 0 Z W 1 M b 2 N h d G l v b j 4 8 U 3 R h Y m x l R W 5 0 c m l l c y A v P j w v S X R l b T 4 8 S X R l b T 4 8 S X R l b U x v Y 2 F 0 a W 9 u P j x J d G V t V H l w Z T 5 G b 3 J t d W x h P C 9 J d G V t V H l w Z T 4 8 S X R l b V B h d G g + U 2 V j d G l v b j E v T m 9 f b 2 Z f c H J v d m l k Z X J z X 1 B U L 0 F k Z G V k J T I w Q 3 V z d G 9 t M T w v S X R l b V B h d G g + P C 9 J d G V t T G 9 j Y X R p b 2 4 + P F N 0 Y W J s Z U V u d H J p Z X M g L z 4 8 L 0 l 0 Z W 0 + P E l 0 Z W 0 + P E l 0 Z W 1 M b 2 N h d G l v b j 4 8 S X R l b V R 5 c G U + R m 9 y b X V s Y T w v S X R l b V R 5 c G U + P E l 0 Z W 1 Q Y X R o P l N l Y 3 R p b 2 4 x L 0 5 v X 2 9 m X 3 B y b 3 Z p Z G V y c 1 9 Q V C 9 B Z G R l Z C U y M E N 1 c 3 R v b T I 8 L 0 l 0 Z W 1 Q Y X R o P j w v S X R l b U x v Y 2 F 0 a W 9 u P j x T d G F i b G V F b n R y a W V z I C 8 + P C 9 J d G V t P j x J d G V t P j x J d G V t T G 9 j Y X R p b 2 4 + P E l 0 Z W 1 U e X B l P k Z v c m 1 1 b G E 8 L 0 l 0 Z W 1 U e X B l P j x J d G V t U G F 0 a D 5 T Z W N 0 a W 9 u M S 9 B d H R y a W J 1 d G V z L 2 F 0 d F 9 j d X I 8 L 0 l 0 Z W 1 Q Y X R o P j w v S X R l b U x v Y 2 F 0 a W 9 u P j x T d G F i b G V F b n R y a W V z I C 8 + P C 9 J d G V t P j x J d G V t P j x J d G V t T G 9 j Y X R p b 2 4 + P E l 0 Z W 1 U e X B l P k Z v c m 1 1 b G E 8 L 0 l 0 Z W 1 U e X B l P j x J d G V t U G F 0 a D 5 T Z W N 0 a W 9 u M S 9 B d H R y a W J 1 d G V z L 2 F 0 d F 9 0 b T E 8 L 0 l 0 Z W 1 Q Y X R o P j w v S X R l b U x v Y 2 F 0 a W 9 u P j x T d G F i b G V F b n R y a W V z I C 8 + P C 9 J d G V t P j x J d G V t P j x J d G V t T G 9 j Y X R p b 2 4 + P E l 0 Z W 1 U e X B l P k Z v c m 1 1 b G E 8 L 0 l 0 Z W 1 U e X B l P j x J d G V t U G F 0 a D 5 T Z W N 0 a W 9 u M S 9 B d H R y a W J 1 d G V z L 2 F 0 d F 9 0 b T I 8 L 0 l 0 Z W 1 Q Y X R o P j w v S X R l b U x v Y 2 F 0 a W 9 u P j x T d G F i b G V F b n R y a W V z I C 8 + P C 9 J d G V t P j x J d G V t P j x J d G V t T G 9 j Y X R p b 2 4 + P E l 0 Z W 1 U e X B l P k Z v c m 1 1 b G E 8 L 0 l 0 Z W 1 U e X B l P j x J d G V t U G F 0 a D 5 T Z W N 0 a W 9 u M S 9 B d H R y a W J 1 d G V z L 1 J l c G x h Y 2 V k J T I w R X J y b 3 J z P C 9 J d G V t U G F 0 a D 4 8 L 0 l 0 Z W 1 M b 2 N h d G l v b j 4 8 U 3 R h Y m x l R W 5 0 c m l l c y A v P j w v S X R l b T 4 8 S X R l b T 4 8 S X R l b U x v Y 2 F 0 a W 9 u P j x J d G V t V H l w Z T 5 G b 3 J t d W x h P C 9 J d G V t V H l w Z T 4 8 S X R l b V B h d G g + U 2 V j d G l v b j E v V 0 F f Y 2 9 z d F 9 m Y W N 0 b 3 J z L 0 F k Z G V k J T I w Q 3 V z d G 9 t M T I 8 L 0 l 0 Z W 1 Q Y X R o P j w v S X R l b U x v Y 2 F 0 a W 9 u P j x T d G F i b G V F b n R y a W V z I C 8 + P C 9 J d G V t P j x J d G V t P j x J d G V t T G 9 j Y X R p b 2 4 + P E l 0 Z W 1 U e X B l P k Z v c m 1 1 b G E 8 L 0 l 0 Z W 1 U e X B l P j x J d G V t U G F 0 a D 5 T Z W N 0 a W 9 u M S 9 X Q V 9 j b 3 N 0 X 2 Z h Y 3 R v c n M v Q W R k Z W Q l M j B D d X N 0 b 2 0 x M z w v S X R l b V B h d G g + P C 9 J d G V t T G 9 j Y X R p b 2 4 + P F N 0 Y W J s Z U V u d H J p Z X M g L z 4 8 L 0 l 0 Z W 0 + P E l 0 Z W 0 + P E l 0 Z W 1 M b 2 N h d G l v b j 4 8 S X R l b V R 5 c G U + R m 9 y b X V s Y T w v S X R l b V R 5 c G U + P E l 0 Z W 1 Q Y X R o P l N l Y 3 R p b 2 4 x L 1 d B X 2 N v c 3 R f Z m F j d G 9 y c y 9 B Z G R l Z C U y M E N 1 c 3 R v b T E 0 P C 9 J d G V t U G F 0 a D 4 8 L 0 l 0 Z W 1 M b 2 N h d G l v b j 4 8 U 3 R h Y m x l R W 5 0 c m l l c y A v P j w v S X R l b T 4 8 S X R l b T 4 8 S X R l b U x v Y 2 F 0 a W 9 u P j x J d G V t V H l w Z T 5 G b 3 J t d W x h P C 9 J d G V t V H l w Z T 4 8 S X R l b V B h d G g + U 2 V j d G l v b j E v V 0 F f Y 2 9 z d F 9 m Y W N 0 b 3 J z L 0 F k Z G V k J T I w Q 3 V z d G 9 t M T U 8 L 0 l 0 Z W 1 Q Y X R o P j w v S X R l b U x v Y 2 F 0 a W 9 u P j x T d G F i b G V F b n R y a W V z I C 8 + P C 9 J d G V t P j x J d G V t P j x J d G V t T G 9 j Y X R p b 2 4 + P E l 0 Z W 1 U e X B l P k Z v c m 1 1 b G E 8 L 0 l 0 Z W 1 U e X B l P j x J d G V t U G F 0 a D 5 T Z W N 0 a W 9 u M S 9 X Q V 9 j b 3 N 0 X 2 Z h Y 3 R v c n M v R 3 J v d X B l Z C U y M F J v d 3 N T a X p l P C 9 J d G V t U G F 0 a D 4 8 L 0 l 0 Z W 1 M b 2 N h d G l v b j 4 8 U 3 R h Y m x l R W 5 0 c m l l c y A v P j w v S X R l b T 4 8 S X R l b T 4 8 S X R l b U x v Y 2 F 0 a W 9 u P j x J d G V t V H l w Z T 5 G b 3 J t d W x h P C 9 J d G V t V H l w Z T 4 8 S X R l b V B h d G g + U 2 V j d G l v b j E v V 0 F f Y 2 9 z d F 9 m Y W N 0 b 3 J z L 0 Z p b H R l c m V k J T I w U m 9 3 c z c 8 L 0 l 0 Z W 1 Q Y X R o P j w v S X R l b U x v Y 2 F 0 a W 9 u P j x T d G F i b G V F b n R y a W V z I C 8 + P C 9 J d G V t P j x J d G V t P j x J d G V t T G 9 j Y X R p b 2 4 + P E l 0 Z W 1 U e X B l P k Z v c m 1 1 b G E 8 L 0 l 0 Z W 1 U e X B l P j x J d G V t U G F 0 a D 5 T Z W N 0 a W 9 u M S 9 U Y W J s Z V 8 3 Q V 9 z d W J f c 2 V j d G 9 y L 1 J l b W 9 2 Z W Q l M j B D b 2 x 1 b W 5 z M T w v S X R l b V B h d G g + P C 9 J d G V t T G 9 j Y X R p b 2 4 + P F N 0 Y W J s Z U V u d H J p Z X M g L z 4 8 L 0 l 0 Z W 0 + P E l 0 Z W 0 + P E l 0 Z W 1 M b 2 N h d G l v b j 4 8 S X R l b V R 5 c G U + R m 9 y b X V s Y T w v S X R l b V R 5 c G U + P E l 0 Z W 1 Q Y X R o P l N l Y 3 R p b 2 4 x L 1 d B X 2 N v c 3 R f Z m F j d G 9 y c y 9 S Z W 5 h b W V k J T I w Q 2 9 s d W 1 u c z c 8 L 0 l 0 Z W 1 Q Y X R o P j w v S X R l b U x v Y 2 F 0 a W 9 u P j x T d G F i b G V F b n R y a W V z I C 8 + P C 9 J d G V t P j x J d G V t P j x J d G V t T G 9 j Y X R p b 2 4 + P E l 0 Z W 1 U e X B l P k Z v c m 1 1 b G E 8 L 0 l 0 Z W 1 U e X B l P j x J d G V t U G F 0 a D 5 T Z W N 0 a W 9 u M S 9 X Q V 9 j b 3 N 0 X 2 Z h Y 3 R v c n M v R 3 J v d X B l Z C U y M F J v d 3 N S Z W d p b 2 4 8 L 0 l 0 Z W 1 Q Y X R o P j w v S X R l b U x v Y 2 F 0 a W 9 u P j x T d G F i b G V F b n R y a W V z I C 8 + P C 9 J d G V t P j x J d G V t P j x J d G V t T G 9 j Y X R p b 2 4 + P E l 0 Z W 1 U e X B l P k Z v c m 1 1 b G E 8 L 0 l 0 Z W 1 U e X B l P j x J d G V t U G F 0 a D 5 T Z W N 0 a W 9 u M S 9 X Q V 9 j b 3 N 0 X 2 Z h Y 3 R v c n M v c 3 V i c 2 V j d G 9 y X 2 1 h c H B p b m c 8 L 0 l 0 Z W 1 Q Y X R o P j w v S X R l b U x v Y 2 F 0 a W 9 u P j x T d G F i b G V F b n R y a W V z I C 8 + P C 9 J d G V t P j x J d G V t P j x J d G V t T G 9 j Y X R p b 2 4 + P E l 0 Z W 1 U e X B l P k Z v c m 1 1 b G E 8 L 0 l 0 Z W 1 U e X B l P j x J d G V t U G F 0 a D 5 T Z W N 0 a W 9 u M S 9 X Q V 9 j b 3 N 0 X 2 Z h Y 3 R v c n M v U H J v b W 9 0 Z W Q l M j B I Z W F k Z X J z N T w v S X R l b V B h d G g + P C 9 J d G V t T G 9 j Y X R p b 2 4 + P F N 0 Y W J s Z U V u d H J p Z X M g L z 4 8 L 0 l 0 Z W 0 + P E l 0 Z W 0 + P E l 0 Z W 1 M b 2 N h d G l v b j 4 8 S X R l b V R 5 c G U + R m 9 y b X V s Y T w v S X R l b V R 5 c G U + P E l 0 Z W 1 Q Y X R o P l N l Y 3 R p b 2 4 x L 1 d B X 2 N v c 3 R f Z m F j d G 9 y c y 9 N Z X J n Z W Q l M j B R d W V y a W V z M j w v S X R l b V B h d G g + P C 9 J d G V t T G 9 j Y X R p b 2 4 + P F N 0 Y W J s Z U V u d H J p Z X M g L z 4 8 L 0 l 0 Z W 0 + P E l 0 Z W 0 + P E l 0 Z W 1 M b 2 N h d G l v b j 4 8 S X R l b V R 5 c G U + R m 9 y b X V s Y T w v S X R l b V R 5 c G U + P E l 0 Z W 1 Q Y X R o P l N l Y 3 R p b 2 4 x L 1 d B X 2 N v c 3 R f Z m F j d G 9 y c y 9 F e H B h b m R l Z C U y M F B y b 2 1 v d G V k J T I w S G V h Z G V y c z U 8 L 0 l 0 Z W 1 Q Y X R o P j w v S X R l b U x v Y 2 F 0 a W 9 u P j x T d G F i b G V F b n R y a W V z I C 8 + P C 9 J d G V t P j x J d G V t P j x J d G V t T G 9 j Y X R p b 2 4 + P E l 0 Z W 1 U e X B l P k Z v c m 1 1 b G E 8 L 0 l 0 Z W 1 U e X B l P j x J d G V t U G F 0 a D 5 T Z W N 0 a W 9 u M S 9 X Q V 9 j b 3 N 0 X 2 Z h Y 3 R v c n M v R m l s d G V y Z W Q l M j B S b 3 d z M T A 8 L 0 l 0 Z W 1 Q Y X R o P j w v S X R l b U x v Y 2 F 0 a W 9 u P j x T d G F i b G V F b n R y a W V z I C 8 + P C 9 J d G V t P j x J d G V t P j x J d G V t T G 9 j Y X R p b 2 4 + P E l 0 Z W 1 U e X B l P k Z v c m 1 1 b G E 8 L 0 l 0 Z W 1 U e X B l P j x J d G V t U G F 0 a D 5 T Z W N 0 a W 9 u M S 9 X Q V 9 j b 3 N 0 X 2 Z h Y 3 R v c n M v U m V u Y W 1 l Z C U y M E N v b H V t b n M 5 P C 9 J d G V t U G F 0 a D 4 8 L 0 l 0 Z W 1 M b 2 N h d G l v b j 4 8 U 3 R h Y m x l R W 5 0 c m l l c y A v P j w v S X R l b T 4 8 S X R l b T 4 8 S X R l b U x v Y 2 F 0 a W 9 u P j x J d G V t V H l w Z T 5 G b 3 J t d W x h P C 9 J d G V t V H l w Z T 4 8 S X R l b V B h d G g + U 2 V j d G l v b j E v V 0 F f Y 2 9 z d F 9 m Y W N 0 b 3 J z L 0 F k Z G V k J T I w Q 3 V z d G 9 t M T E 8 L 0 l 0 Z W 1 Q Y X R o P j w v S X R l b U x v Y 2 F 0 a W 9 u P j x T d G F i b G V F b n R y a W V z I C 8 + P C 9 J d G V t P j x J d G V t P j x J d G V t T G 9 j Y X R p b 2 4 + P E l 0 Z W 1 U e X B l P k Z v c m 1 1 b G E 8 L 0 l 0 Z W 1 U e X B l P j x J d G V t U G F 0 a D 5 T Z W N 0 a W 9 u M S 9 U Y W J s Z V 8 3 Q 1 9 I U 0 h D X 1 B U P C 9 J d G V t U G F 0 a D 4 8 L 0 l 0 Z W 1 M b 2 N h d G l v b j 4 8 U 3 R h Y m x l R W 5 0 c m l l c z 4 8 R W 5 0 c n k g V H l w Z T 0 i S X N Q c m l 2 Y X R l I i B W Y W x 1 Z T 0 i b D A i I C 8 + P E V u d H J 5 I F R 5 c G U 9 I l F 1 Z X J 5 S U Q i I F Z h b H V l P S J z Y m E 2 Y z B i M W Y t O D B i N y 0 0 Z T Y 0 L W E 3 Z j Y t N j U w N m M y Z j g 3 N G M 4 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Y W J s Z V 8 3 Q 1 9 I U 0 h D X 1 B U I i A v P j x F b n R y e S B U e X B l P S J G a W x s Z W R D b 2 1 w b G V 0 Z V J l c 3 V s d F R v V 2 9 y a 3 N o Z W V 0 I i B W Y W x 1 Z T 0 i b D E i I C 8 + P E V u d H J 5 I F R 5 c G U 9 I k Z p b G x M Y X N 0 V X B k Y X R l Z C I g V m F s d W U 9 I m Q y M D I 1 L T A z L T E x V D E 2 O j U 5 O j I 2 L j I x M T Q 3 M z h a I i A v P j x F b n R y e S B U e X B l P S J G a W x s R X J y b 3 J D b 3 V u d C I g V m F s d W U 9 I m w w I i A v P j x F b n R y e S B U e X B l P S J G a W x s Q 2 9 s d W 1 u V H l w Z X M i I F Z h b H V l P S J z Q U F B Q U F B Q U F B Q U F B I i A v P j x F b n R y e S B U e X B l P S J G a W x s R X J y b 3 J D b 2 R l I i B W Y W x 1 Z T 0 i c 1 V u a 2 5 v d 2 4 i I C 8 + P E V u d H J 5 I F R 5 c G U 9 I k Z p b G x D b 2 x 1 b W 5 O Y W 1 l c y I g V m F s d W U 9 I n N b J n F 1 b 3 Q 7 U 3 V i L X N l Y 3 R v c i Z x d W 9 0 O y w m c X V v d D t Z Z W F y J n F 1 b 3 Q 7 L C Z x d W 9 0 O 0 5 v I G 9 m I H B y b 3 Z p Z G V y c y Z x d W 9 0 O y w m c X V v d D t I Z W F k b G l u Z S B T b 2 N p Y W w g S G 9 1 c 2 l u Z y B D U F U g K G 1 l Z G l h b i k g K M K j K S Z x d W 9 0 O y w m c X V v d D t I Z W F k b G l u Z S B T b 2 N p Y W w g S G 9 1 c 2 l u Z y B D U F U g K H d l a W d o d G V k I G F 2 Z X J h Z 2 U p I C j C o y k m c X V v d D s s J n F 1 b 3 Q 7 T W F p b n R l b m F u Y 2 U g Y W 5 k I E 1 h a m 9 y I F J l c G F p c n M g Q 1 B V I C h 3 Z W l n a H R l Z C B h d m V y Y W d l K S k g K M K j K S Z x d W 9 0 O y w m c X V v d D t N Y W 5 h Z 2 V t Z W 5 0 I E N v c 3 R z I E N Q V S A o d 2 V p Z 2 h 0 Z W Q g Y X Z l c m F n Z S k g K M K j K S Z x d W 9 0 O y w m c X V v d D t T Z X J 2 a W N l I E N o Y X J n Z X M g Q 1 B V I C h 3 Z W l n a H R l Z C B h d m V y Y W d l K S A o w q M p J n F 1 b 3 Q 7 L C Z x d W 9 0 O 0 9 0 a G V y I E N v c 3 R z I E N Q V S A o d 2 V p Z 2 h 0 Z W Q g Y X Z l c m F n Z S k g K M K j K S Z x d W 9 0 O 1 0 i I C 8 + P E V u d H J 5 I F R 5 c G U 9 I k Z p b G x T d G F 0 d X M i I F Z h b H V l P S J z Q 2 9 t c G x l d G U i I C 8 + P E V u d H J 5 I F R 5 c G U 9 I k Z p b G x D b 3 V u d C I g V m F s d W U 9 I m w 1 M S I g L z 4 8 R W 5 0 c n k g V H l w Z T 0 i U m V s Y X R p b 2 5 z a G l w S W 5 m b 0 N v b n R h a W 5 l c i I g V m F s d W U 9 I n N 7 J n F 1 b 3 Q 7 Y 2 9 s d W 1 u Q 2 9 1 b n Q m c X V v d D s 6 O S w m c X V v d D t r Z X l D b 2 x 1 b W 5 O Y W 1 l c y Z x d W 9 0 O z p b X S w m c X V v d D t x d W V y e V J l b G F 0 a W 9 u c 2 h p c H M m c X V v d D s 6 W 1 0 s J n F 1 b 3 Q 7 Y 2 9 s d W 1 u S W R l b n R p d G l l c y Z x d W 9 0 O z p b J n F 1 b 3 Q 7 U 2 V j d G l v b j E v V G F i b G V f N 0 N f S F N I Q 1 9 Q V C 9 B d X R v U m V t b 3 Z l Z E N v b H V t b n M x L n t T d W I t c 2 V j d G 9 y L D B 9 J n F 1 b 3 Q 7 L C Z x d W 9 0 O 1 N l Y 3 R p b 2 4 x L 1 R h Y m x l X z d D X 0 h T S E N f U F Q v Q X V 0 b 1 J l b W 9 2 Z W R D b 2 x 1 b W 5 z M S 5 7 W W V h c i w x f S Z x d W 9 0 O y w m c X V v d D t T Z W N 0 a W 9 u M S 9 U Y W J s Z V 8 3 Q 1 9 I U 0 h D X 1 B U L 0 F 1 d G 9 S Z W 1 v d m V k Q 2 9 s d W 1 u c z E u e 0 5 v I G 9 m I H B y b 3 Z p Z G V y c y w y f S Z x d W 9 0 O y w m c X V v d D t T Z W N 0 a W 9 u M S 9 U Y W J s Z V 8 3 Q 1 9 I U 0 h D X 1 B U L 0 F 1 d G 9 S Z W 1 v d m V k Q 2 9 s d W 1 u c z E u e 0 h l Y W R s a W 5 l I F N v Y 2 l h b C B I b 3 V z a W 5 n I E N Q V S A o b W V k a W F u K S A o w q M p L D N 9 J n F 1 b 3 Q 7 L C Z x d W 9 0 O 1 N l Y 3 R p b 2 4 x L 1 R h Y m x l X z d D X 0 h T S E N f U F Q v Q X V 0 b 1 J l b W 9 2 Z W R D b 2 x 1 b W 5 z M S 5 7 S G V h Z G x p b m U g U 2 9 j a W F s I E h v d X N p b m c g Q 1 B V I C h 3 Z W l n a H R l Z C B h d m V y Y W d l K S A o w q M p L D R 9 J n F 1 b 3 Q 7 L C Z x d W 9 0 O 1 N l Y 3 R p b 2 4 x L 1 R h Y m x l X z d D X 0 h T S E N f U F Q v Q X V 0 b 1 J l b W 9 2 Z W R D b 2 x 1 b W 5 z M S 5 7 T W F p b n R l b m F u Y 2 U g Y W 5 k I E 1 h a m 9 y I F J l c G F p c n M g Q 1 B V I C h 3 Z W l n a H R l Z C B h d m V y Y W d l K S k g K M K j K S w 1 f S Z x d W 9 0 O y w m c X V v d D t T Z W N 0 a W 9 u M S 9 U Y W J s Z V 8 3 Q 1 9 I U 0 h D X 1 B U L 0 F 1 d G 9 S Z W 1 v d m V k Q 2 9 s d W 1 u c z E u e 0 1 h b m F n Z W 1 l b n Q g Q 2 9 z d H M g Q 1 B V I C h 3 Z W l n a H R l Z C B h d m V y Y W d l K S A o w q M p L D Z 9 J n F 1 b 3 Q 7 L C Z x d W 9 0 O 1 N l Y 3 R p b 2 4 x L 1 R h Y m x l X z d D X 0 h T S E N f U F Q v Q X V 0 b 1 J l b W 9 2 Z W R D b 2 x 1 b W 5 z M S 5 7 U 2 V y d m l j Z S B D a G F y Z 2 V z I E N Q V S A o d 2 V p Z 2 h 0 Z W Q g Y X Z l c m F n Z S k g K M K j K S w 3 f S Z x d W 9 0 O y w m c X V v d D t T Z W N 0 a W 9 u M S 9 U Y W J s Z V 8 3 Q 1 9 I U 0 h D X 1 B U L 0 F 1 d G 9 S Z W 1 v d m V k Q 2 9 s d W 1 u c z E u e 0 9 0 a G V y I E N v c 3 R z I E N Q V S A o d 2 V p Z 2 h 0 Z W Q g Y X Z l c m F n Z S k g K M K j K S w 4 f S Z x d W 9 0 O 1 0 s J n F 1 b 3 Q 7 Q 2 9 s d W 1 u Q 2 9 1 b n Q m c X V v d D s 6 O S w m c X V v d D t L Z X l D b 2 x 1 b W 5 O Y W 1 l c y Z x d W 9 0 O z p b X S w m c X V v d D t D b 2 x 1 b W 5 J Z G V u d G l 0 a W V z J n F 1 b 3 Q 7 O l s m c X V v d D t T Z W N 0 a W 9 u M S 9 U Y W J s Z V 8 3 Q 1 9 I U 0 h D X 1 B U L 0 F 1 d G 9 S Z W 1 v d m V k Q 2 9 s d W 1 u c z E u e 1 N 1 Y i 1 z Z W N 0 b 3 I s M H 0 m c X V v d D s s J n F 1 b 3 Q 7 U 2 V j d G l v b j E v V G F i b G V f N 0 N f S F N I Q 1 9 Q V C 9 B d X R v U m V t b 3 Z l Z E N v b H V t b n M x L n t Z Z W F y L D F 9 J n F 1 b 3 Q 7 L C Z x d W 9 0 O 1 N l Y 3 R p b 2 4 x L 1 R h Y m x l X z d D X 0 h T S E N f U F Q v Q X V 0 b 1 J l b W 9 2 Z W R D b 2 x 1 b W 5 z M S 5 7 T m 8 g b 2 Y g c H J v d m l k Z X J z L D J 9 J n F 1 b 3 Q 7 L C Z x d W 9 0 O 1 N l Y 3 R p b 2 4 x L 1 R h Y m x l X z d D X 0 h T S E N f U F Q v Q X V 0 b 1 J l b W 9 2 Z W R D b 2 x 1 b W 5 z M S 5 7 S G V h Z G x p b m U g U 2 9 j a W F s I E h v d X N p b m c g Q 1 B V I C h t Z W R p Y W 4 p I C j C o y k s M 3 0 m c X V v d D s s J n F 1 b 3 Q 7 U 2 V j d G l v b j E v V G F i b G V f N 0 N f S F N I Q 1 9 Q V C 9 B d X R v U m V t b 3 Z l Z E N v b H V t b n M x L n t I Z W F k b G l u Z S B T b 2 N p Y W w g S G 9 1 c 2 l u Z y B D U F U g K H d l a W d o d G V k I G F 2 Z X J h Z 2 U p I C j C o y k s N H 0 m c X V v d D s s J n F 1 b 3 Q 7 U 2 V j d G l v b j E v V G F i b G V f N 0 N f S F N I Q 1 9 Q V C 9 B d X R v U m V t b 3 Z l Z E N v b H V t b n M x L n t N Y W l u d G V u Y W 5 j Z S B h b m Q g T W F q b 3 I g U m V w Y W l y c y B D U F U g K H d l a W d o d G V k I G F 2 Z X J h Z 2 U p K S A o w q M p L D V 9 J n F 1 b 3 Q 7 L C Z x d W 9 0 O 1 N l Y 3 R p b 2 4 x L 1 R h Y m x l X z d D X 0 h T S E N f U F Q v Q X V 0 b 1 J l b W 9 2 Z W R D b 2 x 1 b W 5 z M S 5 7 T W F u Y W d l b W V u d C B D b 3 N 0 c y B D U F U g K H d l a W d o d G V k I G F 2 Z X J h Z 2 U p I C j C o y k s N n 0 m c X V v d D s s J n F 1 b 3 Q 7 U 2 V j d G l v b j E v V G F i b G V f N 0 N f S F N I Q 1 9 Q V C 9 B d X R v U m V t b 3 Z l Z E N v b H V t b n M x L n t T Z X J 2 a W N l I E N o Y X J n Z X M g Q 1 B V I C h 3 Z W l n a H R l Z C B h d m V y Y W d l K S A o w q M p L D d 9 J n F 1 b 3 Q 7 L C Z x d W 9 0 O 1 N l Y 3 R p b 2 4 x L 1 R h Y m x l X z d D X 0 h T S E N f U F Q v Q X V 0 b 1 J l b W 9 2 Z W R D b 2 x 1 b W 5 z M S 5 7 T 3 R o Z X I g Q 2 9 z d H M g Q 1 B V I C h 3 Z W l n a H R l Z C B h d m V y Y W d l K S A o w q M p L D h 9 J n F 1 b 3 Q 7 X S w m c X V v d D t S Z W x h d G l v b n N o a X B J b m Z v J n F 1 b 3 Q 7 O l t d f S I g L z 4 8 R W 5 0 c n k g V H l w Z T 0 i Q W R k Z W R U b 0 R h d G F N b 2 R l b C I g V m F s d W U 9 I m w w I i A v P j w v U 3 R h Y m x l R W 5 0 c m l l c z 4 8 L 0 l 0 Z W 0 + P E l 0 Z W 0 + P E l 0 Z W 1 M b 2 N h d G l v b j 4 8 S X R l b V R 5 c G U + R m 9 y b X V s Y T w v S X R l b V R 5 c G U + P E l 0 Z W 1 Q Y X R o P l N l Y 3 R p b 2 4 x L 1 R h Y m x l X z d D X 0 h T S E N f U F Q v U 2 9 1 c m N l P C 9 J d G V t U G F 0 a D 4 8 L 0 l 0 Z W 1 M b 2 N h d G l v b j 4 8 U 3 R h Y m x l R W 5 0 c m l l c y A v P j w v S X R l b T 4 8 S X R l b T 4 8 S X R l b U x v Y 2 F 0 a W 9 u P j x J d G V t V H l w Z T 5 G b 3 J t d W x h P C 9 J d G V t V H l w Z T 4 8 S X R l b V B h d G g + U 2 V j d G l v b j E v V G F i b G V f N 0 R f U m V p b n Z l c 3 R f Q V N B P C 9 J d G V t U G F 0 a D 4 8 L 0 l 0 Z W 1 M b 2 N h d G l v b j 4 8 U 3 R h Y m x l R W 5 0 c m l l c z 4 8 R W 5 0 c n k g V H l w Z T 0 i S X N Q c m l 2 Y X R l I i B W Y W x 1 Z T 0 i b D A i I C 8 + P E V u d H J 5 I F R 5 c G U 9 I l F 1 Z X J 5 S U Q i I F Z h b H V l P S J z Y z N l N z E w N j Q t N W I y Z C 0 0 M T c x L W E z Z D c t Z T Q x M j k x Y z I 4 Y W J i I i A v P j x F b n R y e S B U e X B l P S J G a W x s R W 5 h Y m x l Z C I g V m F s d W U 9 I m w 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F y Z 2 V 0 I i B W Y W x 1 Z T 0 i c 1 R h Y m x l X z d E X 1 J l a W 5 2 Z X N 0 X 0 F T Q S I g L z 4 8 R W 5 0 c n k g V H l w Z T 0 i R m l s b F R v R G F 0 Y U 1 v Z G V s R W 5 h Y m x l Z C I g V m F s d W U 9 I m w w I i A v P j x F b n R y e S B U e X B l P S J G a W x s T 2 J q Z W N 0 V H l w Z S I g V m F s d W U 9 I n N U Y W J s Z S I g L z 4 8 R W 5 0 c n k g V H l w Z T 0 i R m l s b E V y c m 9 y Q 2 9 1 b n Q i I F Z h b H V l P S J s M C I g L z 4 8 R W 5 0 c n k g V H l w Z T 0 i R m l s b E x h c 3 R V c G R h d G V k I i B W Y W x 1 Z T 0 i Z D I w M j U t M D M t M T F U M T M 6 N T I 6 M z Q u M D M z M T E 0 O F o i I C 8 + P E V u d H J 5 I F R 5 c G U 9 I k Z p b G x F c n J v c k N v Z G U i I F Z h b H V l P S J z V W 5 r b m 9 3 b i I g L z 4 8 R W 5 0 c n k g V H l w Z T 0 i R m l s b E N v b H V t b l R 5 c G V z I i B W Y W x 1 Z T 0 i c 0 F B Q U F B Q U F B Q U F B Q U F B Q T 0 i I C 8 + P E V u d H J 5 I F R 5 c G U 9 I k Z p b G x D b 2 x 1 b W 5 O Y W 1 l c y I g V m F s d W U 9 I n N b J n F 1 b 3 Q 7 U 3 V i L X N l Y 3 R v c i Z x d W 9 0 O y w m c X V v d D t Z Z W F y J n F 1 b 3 Q 7 L C Z x d W 9 0 O 0 5 v I G 9 m I H B y b 3 Z p Z G V y c y Z x d W 9 0 O y w m c X V v d D t S Z W l u d m V z d G 1 l b n Q g K G 1 l Z G l h b i k g K C U p J n F 1 b 3 Q 7 L C Z x d W 9 0 O 1 J l a W 5 2 Z X N 0 b W V u d C A o d 2 V p Z 2 h 0 Z W Q g Y X Z l c m F n Z S k g K C U p J n F 1 b 3 Q 7 L C Z x d W 9 0 O 1 d v c m t z I H R v I E V 4 a X N 0 a W 5 n I C h 3 Z W l n a H R l Z C B h d m V y Y W d l K S Z x d W 9 0 O y w m c X V v d D t E Z X Z l b G 9 w b W V u d C B h b m Q g T 3 R o Z X I g K H d l a W d o d G V k I G F 2 Z X J h Z 2 U p J n F 1 b 3 Q 7 L C Z x d W 9 0 O 1 J l a W 5 2 Z X N 0 b W V u d C B w Z X I g d W 5 p d C A o w q N r K S Z x d W 9 0 O y w m c X V v d D t X b 3 J r c y B 0 b y B F e G l z d G l u Z y B w Z X I g d W 5 p d C A o w q N r K S Z x d W 9 0 O y w m c X V v d D t E Z X Z l b G 9 w b W V u d C B h b m Q g T 3 R o Z X I g c G V y I H V u a X Q g K M K j a y k m c X V v d D s s J n F 1 b 3 Q 7 Q X Z n I H B y b 3 B l c n R 5 I H Z h b H V l I C j C o 2 s p J n F 1 b 3 Q 7 X S I g L z 4 8 R W 5 0 c n k g V H l w Z T 0 i R m l s b E N v d W 5 0 I i B W Y W x 1 Z T 0 i b D Q w I i A v P j x F b n R y e S B U e X B l P S J G a W x s U 3 R h d H V z I i B W Y W x 1 Z T 0 i c 0 N v b X B s Z X R l I i A v P j x F b n R y e S B U e X B l P S J B Z G R l Z F R v R G F 0 Y U 1 v Z G V s I i B W Y W x 1 Z T 0 i b D A i I C 8 + P E V u d H J 5 I F R 5 c G U 9 I l J l b G F 0 a W 9 u c 2 h p c E l u Z m 9 D b 2 5 0 Y W l u Z X I i I F Z h b H V l P S J z e y Z x d W 9 0 O 2 N v b H V t b k N v d W 5 0 J n F 1 b 3 Q 7 O j E x L C Z x d W 9 0 O 2 t l e U N v b H V t b k 5 h b W V z J n F 1 b 3 Q 7 O l t d L C Z x d W 9 0 O 3 F 1 Z X J 5 U m V s Y X R p b 2 5 z a G l w c y Z x d W 9 0 O z p b X S w m c X V v d D t j b 2 x 1 b W 5 J Z G V u d G l 0 a W V z J n F 1 b 3 Q 7 O l s m c X V v d D t T Z W N 0 a W 9 u M S 9 U Y W J s Z V 8 3 R F 9 S Z W l u d m V z d F 9 B U 0 E v Q X V 0 b 1 J l b W 9 2 Z W R D b 2 x 1 b W 5 z M S 5 7 U 3 V i L X N l Y 3 R v c i w w f S Z x d W 9 0 O y w m c X V v d D t T Z W N 0 a W 9 u M S 9 U Y W J s Z V 8 3 R F 9 S Z W l u d m V z d F 9 B U 0 E v Q X V 0 b 1 J l b W 9 2 Z W R D b 2 x 1 b W 5 z M S 5 7 W W V h c i w x f S Z x d W 9 0 O y w m c X V v d D t T Z W N 0 a W 9 u M S 9 U Y W J s Z V 8 3 R F 9 S Z W l u d m V z d F 9 B U 0 E v Q X V 0 b 1 J l b W 9 2 Z W R D b 2 x 1 b W 5 z M S 5 7 T m 8 g b 2 Y g c H J v d m l k Z X J z L D J 9 J n F 1 b 3 Q 7 L C Z x d W 9 0 O 1 N l Y 3 R p b 2 4 x L 1 R h Y m x l X z d E X 1 J l a W 5 2 Z X N 0 X 0 F T Q S 9 B d X R v U m V t b 3 Z l Z E N v b H V t b n M x L n t S Z W l u d m V z d G 1 l b n Q g K G 1 l Z G l h b i k g K C U p L D N 9 J n F 1 b 3 Q 7 L C Z x d W 9 0 O 1 N l Y 3 R p b 2 4 x L 1 R h Y m x l X z d E X 1 J l a W 5 2 Z X N 0 X 0 F T Q S 9 B d X R v U m V t b 3 Z l Z E N v b H V t b n M x L n t S Z W l u d m V z d G 1 l b n Q g K H d l a W d o d G V k I G F 2 Z X J h Z 2 U p I C g l K S w 0 f S Z x d W 9 0 O y w m c X V v d D t T Z W N 0 a W 9 u M S 9 U Y W J s Z V 8 3 R F 9 S Z W l u d m V z d F 9 B U 0 E v Q X V 0 b 1 J l b W 9 2 Z W R D b 2 x 1 b W 5 z M S 5 7 V 2 9 y a 3 M g d G 8 g R X h p c 3 R p b m c g K H d l a W d o d G V k I G F 2 Z X J h Z 2 U p L D V 9 J n F 1 b 3 Q 7 L C Z x d W 9 0 O 1 N l Y 3 R p b 2 4 x L 1 R h Y m x l X z d E X 1 J l a W 5 2 Z X N 0 X 0 F T Q S 9 B d X R v U m V t b 3 Z l Z E N v b H V t b n M x L n t E Z X Z l b G 9 w b W V u d C B h b m Q g T 3 R o Z X I g K H d l a W d o d G V k I G F 2 Z X J h Z 2 U p L D Z 9 J n F 1 b 3 Q 7 L C Z x d W 9 0 O 1 N l Y 3 R p b 2 4 x L 1 R h Y m x l X z d E X 1 J l a W 5 2 Z X N 0 X 0 F T Q S 9 B d X R v U m V t b 3 Z l Z E N v b H V t b n M x L n t S Z W l u d m V z d G 1 l b n Q g c G V y I H V u a X Q g K M K j a y k s N 3 0 m c X V v d D s s J n F 1 b 3 Q 7 U 2 V j d G l v b j E v V G F i b G V f N 0 R f U m V p b n Z l c 3 R f Q V N B L 0 F 1 d G 9 S Z W 1 v d m V k Q 2 9 s d W 1 u c z E u e 1 d v c m t z I H R v I E V 4 a X N 0 a W 5 n I H B l c i B 1 b m l 0 I C j C o 2 s p L D h 9 J n F 1 b 3 Q 7 L C Z x d W 9 0 O 1 N l Y 3 R p b 2 4 x L 1 R h Y m x l X z d E X 1 J l a W 5 2 Z X N 0 X 0 F T Q S 9 B d X R v U m V t b 3 Z l Z E N v b H V t b n M x L n t E Z X Z l b G 9 w b W V u d C B h b m Q g T 3 R o Z X I g c G V y I H V u a X Q g K M K j a y k s O X 0 m c X V v d D s s J n F 1 b 3 Q 7 U 2 V j d G l v b j E v V G F i b G V f N 0 R f U m V p b n Z l c 3 R f Q V N B L 0 F 1 d G 9 S Z W 1 v d m V k Q 2 9 s d W 1 u c z E u e 0 F 2 Z y B w c m 9 w Z X J 0 e S B 2 Y W x 1 Z S A o w q N r K S w x M H 0 m c X V v d D t d L C Z x d W 9 0 O 0 N v b H V t b k N v d W 5 0 J n F 1 b 3 Q 7 O j E x L C Z x d W 9 0 O 0 t l e U N v b H V t b k 5 h b W V z J n F 1 b 3 Q 7 O l t d L C Z x d W 9 0 O 0 N v b H V t b k l k Z W 5 0 a X R p Z X M m c X V v d D s 6 W y Z x d W 9 0 O 1 N l Y 3 R p b 2 4 x L 1 R h Y m x l X z d E X 1 J l a W 5 2 Z X N 0 X 0 F T Q S 9 B d X R v U m V t b 3 Z l Z E N v b H V t b n M x L n t T d W I t c 2 V j d G 9 y L D B 9 J n F 1 b 3 Q 7 L C Z x d W 9 0 O 1 N l Y 3 R p b 2 4 x L 1 R h Y m x l X z d E X 1 J l a W 5 2 Z X N 0 X 0 F T Q S 9 B d X R v U m V t b 3 Z l Z E N v b H V t b n M x L n t Z Z W F y L D F 9 J n F 1 b 3 Q 7 L C Z x d W 9 0 O 1 N l Y 3 R p b 2 4 x L 1 R h Y m x l X z d E X 1 J l a W 5 2 Z X N 0 X 0 F T Q S 9 B d X R v U m V t b 3 Z l Z E N v b H V t b n M x L n t O b y B v Z i B w c m 9 2 a W R l c n M s M n 0 m c X V v d D s s J n F 1 b 3 Q 7 U 2 V j d G l v b j E v V G F i b G V f N 0 R f U m V p b n Z l c 3 R f Q V N B L 0 F 1 d G 9 S Z W 1 v d m V k Q 2 9 s d W 1 u c z E u e 1 J l a W 5 2 Z X N 0 b W V u d C A o b W V k a W F u K S A o J S k s M 3 0 m c X V v d D s s J n F 1 b 3 Q 7 U 2 V j d G l v b j E v V G F i b G V f N 0 R f U m V p b n Z l c 3 R f Q V N B L 0 F 1 d G 9 S Z W 1 v d m V k Q 2 9 s d W 1 u c z E u e 1 J l a W 5 2 Z X N 0 b W V u d C A o d 2 V p Z 2 h 0 Z W Q g Y X Z l c m F n Z S k g K C U p L D R 9 J n F 1 b 3 Q 7 L C Z x d W 9 0 O 1 N l Y 3 R p b 2 4 x L 1 R h Y m x l X z d E X 1 J l a W 5 2 Z X N 0 X 0 F T Q S 9 B d X R v U m V t b 3 Z l Z E N v b H V t b n M x L n t X b 3 J r c y B 0 b y B F e G l z d G l u Z y A o d 2 V p Z 2 h 0 Z W Q g Y X Z l c m F n Z S k s N X 0 m c X V v d D s s J n F 1 b 3 Q 7 U 2 V j d G l v b j E v V G F i b G V f N 0 R f U m V p b n Z l c 3 R f Q V N B L 0 F 1 d G 9 S Z W 1 v d m V k Q 2 9 s d W 1 u c z E u e 0 R l d m V s b 3 B t Z W 5 0 I G F u Z C B P d G h l c i A o d 2 V p Z 2 h 0 Z W Q g Y X Z l c m F n Z S k s N n 0 m c X V v d D s s J n F 1 b 3 Q 7 U 2 V j d G l v b j E v V G F i b G V f N 0 R f U m V p b n Z l c 3 R f Q V N B L 0 F 1 d G 9 S Z W 1 v d m V k Q 2 9 s d W 1 u c z E u e 1 J l a W 5 2 Z X N 0 b W V u d C B w Z X I g d W 5 p d C A o w q N r K S w 3 f S Z x d W 9 0 O y w m c X V v d D t T Z W N 0 a W 9 u M S 9 U Y W J s Z V 8 3 R F 9 S Z W l u d m V z d F 9 B U 0 E v Q X V 0 b 1 J l b W 9 2 Z W R D b 2 x 1 b W 5 z M S 5 7 V 2 9 y a 3 M g d G 8 g R X h p c 3 R p b m c g c G V y I H V u a X Q g K M K j a y k s O H 0 m c X V v d D s s J n F 1 b 3 Q 7 U 2 V j d G l v b j E v V G F i b G V f N 0 R f U m V p b n Z l c 3 R f Q V N B L 0 F 1 d G 9 S Z W 1 v d m V k Q 2 9 s d W 1 u c z E u e 0 R l d m V s b 3 B t Z W 5 0 I G F u Z C B P d G h l c i B w Z X I g d W 5 p d C A o w q N r K S w 5 f S Z x d W 9 0 O y w m c X V v d D t T Z W N 0 a W 9 u M S 9 U Y W J s Z V 8 3 R F 9 S Z W l u d m V z d F 9 B U 0 E v Q X V 0 b 1 J l b W 9 2 Z W R D b 2 x 1 b W 5 z M S 5 7 Q X Z n I H B y b 3 B l c n R 5 I H Z h b H V l I C j C o 2 s p L D E w f S Z x d W 9 0 O 1 0 s J n F 1 b 3 Q 7 U m V s Y X R p b 2 5 z a G l w S W 5 m b y Z x d W 9 0 O z p b X X 0 i I C 8 + P C 9 T d G F i b G V F b n R y a W V z P j w v S X R l b T 4 8 S X R l b T 4 8 S X R l b U x v Y 2 F 0 a W 9 u P j x J d G V t V H l w Z T 5 G b 3 J t d W x h P C 9 J d G V t V H l w Z T 4 8 S X R l b V B h d G g + U 2 V j d G l v b j E v V G F i b G V f N 0 R f U m V p b n Z l c 3 R f Q V N B L 2 x v Y z w v S X R l b V B h d G g + P C 9 J d G V t T G 9 j Y X R p b 2 4 + P F N 0 Y W J s Z U V u d H J p Z X M g L z 4 8 L 0 l 0 Z W 0 + P E l 0 Z W 0 + P E l 0 Z W 1 M b 2 N h d G l v b j 4 8 S X R l b V R 5 c G U + R m 9 y b X V s Y T w v S X R l b V R 5 c G U + P E l 0 Z W 1 Q Y X R o P l N l Y 3 R p b 2 4 x L 1 R h Y m x l X z d E X 1 J l a W 5 2 Z X N 0 X 0 F T Q S 9 T b 3 V y Y 2 V f b W F p b j w v S X R l b V B h d G g + P C 9 J d G V t T G 9 j Y X R p b 2 4 + P F N 0 Y W J s Z U V u d H J p Z X M g L z 4 8 L 0 l 0 Z W 0 + P E l 0 Z W 0 + P E l 0 Z W 1 M b 2 N h d G l v b j 4 8 S X R l b V R 5 c G U + R m 9 y b X V s Y T w v S X R l b V R 5 c G U + P E l 0 Z W 1 Q Y X R o P l N l Y 3 R p b 2 4 x L 1 R h Y m x l X z d E X 1 J l a W 5 2 Z X N 0 X 0 F T Q S 9 Q V D w v S X R l b V B h d G g + P C 9 J d G V t T G 9 j Y X R p b 2 4 + P F N 0 Y W J s Z U V u d H J p Z X M g L z 4 8 L 0 l 0 Z W 0 + P E l 0 Z W 0 + P E l 0 Z W 1 M b 2 N h d G l v b j 4 8 S X R l b V R 5 c G U + R m 9 y b X V s Y T w v S X R l b V R 5 c G U + P E l 0 Z W 1 Q Y X R o P l N l Y 3 R p b 2 4 x L 1 R h Y m x l X z d E X 1 J l a W 5 2 Z X N 0 X 0 F T Q S 9 G a W x 0 Z X J l Z C U y M F J v d 3 M x P C 9 J d G V t U G F 0 a D 4 8 L 0 l 0 Z W 1 M b 2 N h d G l v b j 4 8 U 3 R h Y m x l R W 5 0 c m l l c y A v P j w v S X R l b T 4 8 S X R l b T 4 8 S X R l b U x v Y 2 F 0 a W 9 u P j x J d G V t V H l w Z T 5 G b 3 J t d W x h P C 9 J d G V t V H l w Z T 4 8 S X R l b V B h d G g + U 2 V j d G l v b j E v V G F i b G V f N 0 R f U m V p b n Z l c 3 R f Q V N B L 1 J l b 3 J k Z X J l Z C U y M E N v b H V t b n M 8 L 0 l 0 Z W 1 Q Y X R o P j w v S X R l b U x v Y 2 F 0 a W 9 u P j x T d G F i b G V F b n R y a W V z I C 8 + P C 9 J d G V t P j x J d G V t P j x J d G V t T G 9 j Y X R p b 2 4 + P E l 0 Z W 1 U e X B l P k Z v c m 1 1 b G E 8 L 0 l 0 Z W 1 U e X B l P j x J d G V t U G F 0 a D 5 T Z W N 0 a W 9 u M S 9 U Y W J s Z V 8 3 R F 9 S Z W l u d m V z d F 9 B U 0 E v U 2 l 6 Z W J h b m R z P C 9 J d G V t U G F 0 a D 4 8 L 0 l 0 Z W 1 M b 2 N h d G l v b j 4 8 U 3 R h Y m x l R W 5 0 c m l l c y A v P j w v S X R l b T 4 8 S X R l b T 4 8 S X R l b U x v Y 2 F 0 a W 9 u P j x J d G V t V H l w Z T 5 G b 3 J t d W x h P C 9 J d G V t V H l w Z T 4 8 S X R l b V B h d G g + U 2 V j d G l v b j E v V G F i b G V f N 0 R f U m V p b n Z l c 3 R f Q V N B L 0 Z p b H R l c m V k J T I w U m 9 3 c z w v S X R l b V B h d G g + P C 9 J d G V t T G 9 j Y X R p b 2 4 + P F N 0 Y W J s Z U V u d H J p Z X M g L z 4 8 L 0 l 0 Z W 0 + P E l 0 Z W 0 + P E l 0 Z W 1 M b 2 N h d G l v b j 4 8 S X R l b V R 5 c G U + R m 9 y b X V s Y T w v S X R l b V R 5 c G U + P E l 0 Z W 1 Q Y X R o P l N l Y 3 R p b 2 4 x L 1 R h Y m x l X z d E X 1 J l a W 5 2 Z X N 0 X 0 F T Q S 9 S Z W 1 v d m V k J T I w T 3 R o Z X I l M j B D b 2 x 1 b W 5 z P C 9 J d G V t U G F 0 a D 4 8 L 0 l 0 Z W 1 M b 2 N h d G l v b j 4 8 U 3 R h Y m x l R W 5 0 c m l l c y A v P j w v S X R l b T 4 8 S X R l b T 4 8 S X R l b U x v Y 2 F 0 a W 9 u P j x J d G V t V H l w Z T 5 G b 3 J t d W x h P C 9 J d G V t V H l w Z T 4 8 S X R l b V B h d G g + U 2 V j d G l v b j E v V G F i b G V f N 0 R f U m V p b n Z l c 3 R f Q V N B L 1 J l b m F t Z W Q l M j B D b 2 x 1 b W 5 z M T w v S X R l b V B h d G g + P C 9 J d G V t T G 9 j Y X R p b 2 4 + P F N 0 Y W J s Z U V u d H J p Z X M g L z 4 8 L 0 l 0 Z W 0 + P E l 0 Z W 0 + P E l 0 Z W 1 M b 2 N h d G l v b j 4 8 S X R l b V R 5 c G U + R m 9 y b X V s Y T w v S X R l b V R 5 c G U + P E l 0 Z W 1 Q Y X R o P l N l Y 3 R p b 2 4 x L 1 R h Y m x l X z d E X 1 J l a W 5 2 Z X N 0 X 0 F T Q S 9 B Z G R l Z C U y M E N 1 c 3 R v b T E 8 L 0 l 0 Z W 1 Q Y X R o P j w v S X R l b U x v Y 2 F 0 a W 9 u P j x T d G F i b G V F b n R y a W V z I C 8 + P C 9 J d G V t P j x J d G V t P j x J d G V t T G 9 j Y X R p b 2 4 + P E l 0 Z W 1 U e X B l P k Z v c m 1 1 b G E 8 L 0 l 0 Z W 1 U e X B l P j x J d G V t U G F 0 a D 5 T Z W N 0 a W 9 u M S 9 U Y W J s Z V 8 3 R F 9 S Z W l u d m V z d F 9 B U 0 E v U 2 9 1 c m N l P C 9 J d G V t U G F 0 a D 4 8 L 0 l 0 Z W 1 M b 2 N h d G l v b j 4 8 U 3 R h Y m x l R W 5 0 c m l l c y A v P j w v S X R l b T 4 8 S X R l b T 4 8 S X R l b U x v Y 2 F 0 a W 9 u P j x J d G V t V H l w Z T 5 G b 3 J t d W x h P C 9 J d G V t V H l w Z T 4 8 S X R l b V B h d G g + U 2 V j d G l v b j E v V G F i b G V f N 0 R f U m V p b n Z l c 3 R f Q V N B L 1 B y b 2 1 v d G V k J T I w S G V h Z G V y c z Q 8 L 0 l 0 Z W 1 Q Y X R o P j w v S X R l b U x v Y 2 F 0 a W 9 u P j x T d G F i b G V F b n R y a W V z I C 8 + P C 9 J d G V t P j x J d G V t P j x J d G V t T G 9 j Y X R p b 2 4 + P E l 0 Z W 1 U e X B l P k Z v c m 1 1 b G E 8 L 0 l 0 Z W 1 U e X B l P j x J d G V t U G F 0 a D 5 T Z W N 0 a W 9 u M S 9 U Y W J s Z V 8 3 R F 9 S Z W l u d m V z d F 9 B U 0 E v U m V t b 3 Z l Z C U y M E 9 0 a G V y J T I w Q 2 9 s d W 1 u c z M 8 L 0 l 0 Z W 1 Q Y X R o P j w v S X R l b U x v Y 2 F 0 a W 9 u P j x T d G F i b G V F b n R y a W V z I C 8 + P C 9 J d G V t P j x J d G V t P j x J d G V t T G 9 j Y X R p b 2 4 + P E l 0 Z W 1 U e X B l P k Z v c m 1 1 b G E 8 L 0 l 0 Z W 1 U e X B l P j x J d G V t U G F 0 a D 5 T Z W N 0 a W 9 u M S 9 U Y W J s Z V 8 3 R F 9 S Z W l u d m V z d F 9 B U 0 E v T W V y Z 2 V k J T I w U X V l c m l l c z I 8 L 0 l 0 Z W 1 Q Y X R o P j w v S X R l b U x v Y 2 F 0 a W 9 u P j x T d G F i b G V F b n R y a W V z I C 8 + P C 9 J d G V t P j x J d G V t P j x J d G V t T G 9 j Y X R p b 2 4 + P E l 0 Z W 1 U e X B l P k Z v c m 1 1 b G E 8 L 0 l 0 Z W 1 U e X B l P j x J d G V t U G F 0 a D 5 T Z W N 0 a W 9 u M S 9 U Y W J s Z V 8 3 R F 9 S Z W l u d m V z d F 9 B U 0 E v R X h w Y W 5 k Z W Q l M j B S Z W 1 v d m V k J T I w T 3 R o Z X I l M j B D b 2 x 1 b W 5 z M z w v S X R l b V B h d G g + P C 9 J d G V t T G 9 j Y X R p b 2 4 + P F N 0 Y W J s Z U V u d H J p Z X M g L z 4 8 L 0 l 0 Z W 0 + P E l 0 Z W 0 + P E l 0 Z W 1 M b 2 N h d G l v b j 4 8 S X R l b V R 5 c G U + R m 9 y b X V s Y T w v S X R l b V R 5 c G U + P E l 0 Z W 1 Q Y X R o P l N l Y 3 R p b 2 4 x L 1 R h Y m x l X z d E X 1 J l a W 5 2 Z X N 0 X 0 F T Q S 9 0 Y W J s Z X N f b 3 J k Z X J p b m c 8 L 0 l 0 Z W 1 Q Y X R o P j w v S X R l b U x v Y 2 F 0 a W 9 u P j x T d G F i b G V F b n R y a W V z I C 8 + P C 9 J d G V t P j x J d G V t P j x J d G V t T G 9 j Y X R p b 2 4 + P E l 0 Z W 1 U e X B l P k Z v c m 1 1 b G E 8 L 0 l 0 Z W 1 U e X B l P j x J d G V t U G F 0 a D 5 T Z W N 0 a W 9 u M S 9 U Y W J s Z V 8 3 R F 9 S Z W l u d m V z d F 9 B U 0 E v Q 2 h h b m d l Z C U y M F R 5 c G U 8 L 0 l 0 Z W 1 Q Y X R o P j w v S X R l b U x v Y 2 F 0 a W 9 u P j x T d G F i b G V F b n R y a W V z I C 8 + P C 9 J d G V t P j x J d G V t P j x J d G V t T G 9 j Y X R p b 2 4 + P E l 0 Z W 1 U e X B l P k Z v c m 1 1 b G E 8 L 0 l 0 Z W 1 U e X B l P j x J d G V t U G F 0 a D 5 T Z W N 0 a W 9 u M S 9 U Y W J s Z V 8 3 R F 9 S Z W l u d m V z d F 9 B U 0 E v R m l s d G V y Z W Q l M j B S b 3 d z M j w v S X R l b V B h d G g + P C 9 J d G V t T G 9 j Y X R p b 2 4 + P F N 0 Y W J s Z U V u d H J p Z X M g L z 4 8 L 0 l 0 Z W 0 + P E l 0 Z W 0 + P E l 0 Z W 1 M b 2 N h d G l v b j 4 8 S X R l b V R 5 c G U + R m 9 y b X V s Y T w v S X R l b V R 5 c G U + P E l 0 Z W 1 Q Y X R o P l N l Y 3 R p b 2 4 x L 1 R h Y m x l X z d E X 1 J l a W 5 2 Z X N 0 X 0 F T Q S 9 S Z W 1 v d m V k J T I w T 3 R o Z X I l M j B D b 2 x 1 b W 5 z M j w v S X R l b V B h d G g + P C 9 J d G V t T G 9 j Y X R p b 2 4 + P F N 0 Y W J s Z U V u d H J p Z X M g L z 4 8 L 0 l 0 Z W 0 + P E l 0 Z W 0 + P E l 0 Z W 1 M b 2 N h d G l v b j 4 8 S X R l b V R 5 c G U + R m 9 y b X V s Y T w v S X R l b V R 5 c G U + P E l 0 Z W 1 Q Y X R o P l N l Y 3 R p b 2 4 x L 1 R h Y m x l X z d E X 1 J l a W 5 2 Z X N 0 X 0 F T Q S 9 B Z G R l Z C U y M E N 1 c 3 R v b T w v S X R l b V B h d G g + P C 9 J d G V t T G 9 j Y X R p b 2 4 + P F N 0 Y W J s Z U V u d H J p Z X M g L z 4 8 L 0 l 0 Z W 0 + P E l 0 Z W 0 + P E l 0 Z W 1 M b 2 N h d G l v b j 4 8 S X R l b V R 5 c G U + R m 9 y b X V s Y T w v S X R l b V R 5 c G U + P E l 0 Z W 1 Q Y X R o P l N l Y 3 R p b 2 4 x L 1 R h Y m x l X z d E X 1 J l a W 5 2 Z X N 0 X 0 F T Q S 9 N Z X J n Z W Q l M j B R d W V y a W V z M T w v S X R l b V B h d G g + P C 9 J d G V t T G 9 j Y X R p b 2 4 + P F N 0 Y W J s Z U V u d H J p Z X M g L z 4 8 L 0 l 0 Z W 0 + P E l 0 Z W 0 + P E l 0 Z W 1 M b 2 N h d G l v b j 4 8 S X R l b V R 5 c G U + R m 9 y b X V s Y T w v S X R l b V R 5 c G U + P E l 0 Z W 1 Q Y X R o P l N l Y 3 R p b 2 4 x L 1 R h Y m x l X z d E X 1 J l a W 5 2 Z X N 0 X 0 F T Q S 9 F e H B h b m R l Z C U y M E 5 v X 2 9 m X 3 B y b 3 Z p Z G V y c 1 9 Q V D w v S X R l b V B h d G g + P C 9 J d G V t T G 9 j Y X R p b 2 4 + P F N 0 Y W J s Z U V u d H J p Z X M g L z 4 8 L 0 l 0 Z W 0 + P E l 0 Z W 0 + P E l 0 Z W 1 M b 2 N h d G l v b j 4 8 S X R l b V R 5 c G U + R m 9 y b X V s Y T w v S X R l b V R 5 c G U + P E l 0 Z W 1 Q Y X R o P l N l Y 3 R p b 2 4 x L 1 R h Y m x l X z d E X 1 J l a W 5 2 Z X N 0 X 0 F T Q S 9 B c H B l b m R l Z C U y M F F 1 Z X J 5 P C 9 J d G V t U G F 0 a D 4 8 L 0 l 0 Z W 1 M b 2 N h d G l v b j 4 8 U 3 R h Y m x l R W 5 0 c m l l c y A v P j w v S X R l b T 4 8 S X R l b T 4 8 S X R l b U x v Y 2 F 0 a W 9 u P j x J d G V t V H l w Z T 5 G b 3 J t d W x h P C 9 J d G V t V H l w Z T 4 8 S X R l b V B h d G g + U 2 V j d G l v b j E v V G F i b G V f N 0 R f U m V p b n Z l c 3 R f Q V N B L 0 1 l c m d l Z C U y M F F 1 Z X J p Z X M z P C 9 J d G V t U G F 0 a D 4 8 L 0 l 0 Z W 1 M b 2 N h d G l v b j 4 8 U 3 R h Y m x l R W 5 0 c m l l c y A v P j w v S X R l b T 4 8 S X R l b T 4 8 S X R l b U x v Y 2 F 0 a W 9 u P j x J d G V t V H l w Z T 5 G b 3 J t d W x h P C 9 J d G V t V H l w Z T 4 8 S X R l b V B h d G g + U 2 V j d G l v b j E v V G F i b G V f N 0 R f U m V p b n Z l c 3 R f Q V N B L 0 V 4 c G F u Z G V k J T I w V 0 F f Y 2 9 z d F 9 m Y W N 0 b 3 J z P C 9 J d G V t U G F 0 a D 4 8 L 0 l 0 Z W 1 M b 2 N h d G l v b j 4 8 U 3 R h Y m x l R W 5 0 c m l l c y A v P j w v S X R l b T 4 8 S X R l b T 4 8 S X R l b U x v Y 2 F 0 a W 9 u P j x J d G V t V H l w Z T 5 G b 3 J t d W x h P C 9 J d G V t V H l w Z T 4 8 S X R l b V B h d G g + U 2 V j d G l v b j E v V G F i b G V f N 0 R f U m V p b n Z l c 3 R f Q V N B L 0 1 l c m d l Z C U y M F F 1 Z X J p Z X M 8 L 0 l 0 Z W 1 Q Y X R o P j w v S X R l b U x v Y 2 F 0 a W 9 u P j x T d G F i b G V F b n R y a W V z I C 8 + P C 9 J d G V t P j x J d G V t P j x J d G V t T G 9 j Y X R p b 2 4 + P E l 0 Z W 1 U e X B l P k Z v c m 1 1 b G E 8 L 0 l 0 Z W 1 U e X B l P j x J d G V t U G F 0 a D 5 T Z W N 0 a W 9 u M S 9 U Y W J s Z V 8 3 R F 9 S Z W l u d m V z d F 9 B U 0 E v R X h w Y W 5 k Z W Q l M j B D a G F u Z 2 V k J T I w V H l w Z T w v S X R l b V B h d G g + P C 9 J d G V t T G 9 j Y X R p b 2 4 + P F N 0 Y W J s Z U V u d H J p Z X M g L z 4 8 L 0 l 0 Z W 0 + P E l 0 Z W 0 + P E l 0 Z W 1 M b 2 N h d G l v b j 4 8 S X R l b V R 5 c G U + R m 9 y b X V s Y T w v S X R l b V R 5 c G U + P E l 0 Z W 1 Q Y X R o P l N l Y 3 R p b 2 4 x L 1 R h Y m x l X z d E X 1 J l a W 5 2 Z X N 0 X 0 F T Q S 9 T b 3 J 0 Z W Q l M j B S b 3 d z P C 9 J d G V t U G F 0 a D 4 8 L 0 l 0 Z W 1 M b 2 N h d G l v b j 4 8 U 3 R h Y m x l R W 5 0 c m l l c y A v P j w v S X R l b T 4 8 S X R l b T 4 8 S X R l b U x v Y 2 F 0 a W 9 u P j x J d G V t V H l w Z T 5 G b 3 J t d W x h P C 9 J d G V t V H l w Z T 4 8 S X R l b V B h d G g + U 2 V j d G l v b j E v V G F i b G V f N 0 R f U m V p b n Z l c 3 R f Q V N B L 1 J l b m F t Z W Q l M j B D b 2 x 1 b W 5 z P C 9 J d G V t U G F 0 a D 4 8 L 0 l 0 Z W 1 M b 2 N h d G l v b j 4 8 U 3 R h Y m x l R W 5 0 c m l l c y A v P j w v S X R l b T 4 8 S X R l b T 4 8 S X R l b U x v Y 2 F 0 a W 9 u P j x J d G V t V H l w Z T 5 G b 3 J t d W x h P C 9 J d G V t V H l w Z T 4 8 S X R l b V B h d G g + U 2 V j d G l v b j E v V G F i b G V f N 0 R f U m V p b n Z l c 3 R f Q V N B L 1 J l b W 9 2 Z W Q l M j B P d G h l c i U y M E N v b H V t b n M x P C 9 J d G V t U G F 0 a D 4 8 L 0 l 0 Z W 1 M b 2 N h d G l v b j 4 8 U 3 R h Y m x l R W 5 0 c m l l c y A v P j w v S X R l b T 4 8 S X R l b T 4 8 S X R l b U x v Y 2 F 0 a W 9 u P j x J d G V t V H l w Z T 5 G b 3 J t d W x h P C 9 J d G V t V H l w Z T 4 8 S X R l b V B h d G g + U 2 V j d G l v b j E v V G F i b G V f N 0 R f U m V p b n Z l c 3 R f Q V N B L 1 J l b 3 J k Z X J l Z C U y M E N v b H V t b n M x P C 9 J d G V t U G F 0 a D 4 8 L 0 l 0 Z W 1 M b 2 N h d G l v b j 4 8 U 3 R h Y m x l R W 5 0 c m l l c y A v P j w v S X R l b T 4 8 S X R l b T 4 8 S X R l b U x v Y 2 F 0 a W 9 u P j x J d G V t V H l w Z T 5 G b 3 J t d W x h P C 9 J d G V t V H l w Z T 4 8 S X R l b V B h d G g + U 2 V j d G l v b j E v V G F i b G V f N 0 J f U 2 l 6 Z W J h b m R f Q 2 h h c m F j d G V y a X N 0 a W N z P C 9 J d G V t U G F 0 a D 4 8 L 0 l 0 Z W 1 M b 2 N h d G l v b j 4 8 U 3 R h Y m x l R W 5 0 c m l l c z 4 8 R W 5 0 c n k g V H l w Z T 0 i S X N Q c m l 2 Y X R l I i B W Y W x 1 Z T 0 i b D A i I C 8 + P E V u d H J 5 I F R 5 c G U 9 I l F 1 Z X J 5 S U Q i I F Z h b H V l P S J z N z J l N j l j N G E t N z l k O S 0 0 O D U 2 L T k 2 N D E t Z W I 5 Z j k 2 M D J k N G F m 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Y W J s Z V 8 3 Q l 9 T a X p l Y m F u Z F 9 D a G F y Y W N 0 Z X J p c 3 R p Y 3 M i I C 8 + P E V u d H J 5 I F R 5 c G U 9 I k Z p b G x l Z E N v b X B s Z X R l U m V z d W x 0 V G 9 X b 3 J r c 2 h l Z X Q i I F Z h b H V l P S J s M S I g L z 4 8 R W 5 0 c n k g V H l w Z T 0 i R m l s b E x h c 3 R V c G R h d G V k I i B W Y W x 1 Z T 0 i Z D I w M j U t M D M t M T F U M T M 6 M T k 6 M T Q u M D c z M z Y w N 1 o i I C 8 + P E V u d H J 5 I F R 5 c G U 9 I k Z p b G x D b 2 x 1 b W 5 U e X B l c y I g V m F s d W U 9 I n N B Q U F B Q l F B Q U F B Q U F B Q U F B Q U F B Q U F B Q U F B Q T 0 9 I i A v P j x F b n R y e S B U e X B l P S J G a W x s R X J y b 3 J D b 3 V u d C I g V m F s d W U 9 I m w w I i A v P j x F b n R y e S B U e X B l P S J G a W x s R X J y b 3 J D b 2 R l I i B W Y W x 1 Z T 0 i c 1 V u a 2 5 v d 2 4 i I C 8 + P E V u d H J 5 I F R 5 c G U 9 I k Z p b G x D b 2 x 1 b W 5 O Y W 1 l c y I g V m F s d W U 9 I n N b J n F 1 b 3 Q 7 U 2 l 6 Z S B n c m 9 1 c G l u Z 3 M m c X V v d D s s J n F 1 b 3 Q 7 W W V h c i Z x d W 9 0 O y w m c X V v d D s l I G 9 m I H N l Y 3 R v c i A o c 2 9 j a W F s I H V u a X R z I G 9 3 b m V k K S Z x d W 9 0 O y w m c X V v d D t B b G w g c 2 9 j a W F s I H N 0 b 2 N r I G 9 3 b m V k J n F 1 b 3 Q 7 L C Z x d W 9 0 O y U g b 2 Y g a G 9 t Z X M g U 0 g m c X V v d D s s J n F 1 b 3 Q 7 J S B v Z i B o b 2 1 l c y B I T 1 A m c X V v d D s s J n F 1 b 3 Q 7 J S B v Z i B o b 2 1 l c y B p b i B F Y X N 0 I E 1 p Z G x h b m R z J n F 1 b 3 Q 7 L C Z x d W 9 0 O y U g b 2 Y g a G 9 t Z X M g a W 4 g R W F z d C B v Z i B F b m d s Y W 5 k J n F 1 b 3 Q 7 L C Z x d W 9 0 O y U g b 2 Y g a G 9 t Z X M g a W 4 g T G 9 u Z G 9 u J n F 1 b 3 Q 7 L C Z x d W 9 0 O y U g b 2 Y g a G 9 t Z X M g a W 4 g T m 9 y d G g g R W F z d C Z x d W 9 0 O y w m c X V v d D s l I G 9 m I G h v b W V z I G l u I E 5 v c n R o I F d l c 3 Q m c X V v d D s s J n F 1 b 3 Q 7 J S B v Z i B o b 2 1 l c y B p b i B T b 3 V 0 a C B F Y X N 0 J n F 1 b 3 Q 7 L C Z x d W 9 0 O y U g b 2 Y g a G 9 t Z X M g a W 4 g U 2 9 1 d G g g V 2 V z d C Z x d W 9 0 O y w m c X V v d D s l I G 9 m I G h v b W V z I G l u I F d l c 3 Q g T W l k b G F u Z H M m c X V v d D s s J n F 1 b 3 Q 7 J S B v Z i B o b 2 1 l c y B p b i B Z b 3 J r c 2 h p c m U g X H U w M D I 2 I H R o Z S B I d W 1 i Z X I m c X V v d D s s J n F 1 b 3 Q 7 Q X Z l c m F n Z S B z d G 9 j a y B h Z 2 U m c X V v d D s s J n F 1 b 3 Q 7 S G 9 1 c 2 U v Y n V u Z 2 F s b 3 c g L S A l I G 9 m I G 9 3 b m V k I H N v Y 2 l h b C B z d G 9 j a y Z x d W 9 0 O y w m c X V v d D t C b G 9 j a 3 M g b G V z c y B 0 a G F u I D c g c 3 R v c m V 5 c y A t I C U g b 2 Y g b 3 d u Z W Q g c 2 9 j a W F s I H N 0 b 2 N r J n F 1 b 3 Q 7 L C Z x d W 9 0 O 0 J s b 2 N r c y B h d C B s Z W F z d C A 3 I H N 0 b 3 J l e X M g L S A l I G 9 m I G 9 3 b m V k I H N v Y 2 l h b C B z d G 9 j a y Z x d W 9 0 O 1 0 i I C 8 + P E V u d H J 5 I F R 5 c G U 9 I k Z p b G x T d G F 0 d X M i I F Z h b H V l P S J z Q 2 9 t c G x l d G U i I C 8 + P E V u d H J 5 I F R 5 c G U 9 I k Z p b G x D b 3 V u d C I g V m F s d W U 9 I m w y M S I g L z 4 8 R W 5 0 c n k g V H l w Z T 0 i U m V s Y X R p b 2 5 z a G l w S W 5 m b 0 N v b n R h a W 5 l c i I g V m F s d W U 9 I n N 7 J n F 1 b 3 Q 7 Y 2 9 s d W 1 u Q 2 9 1 b n Q m c X V v d D s 6 M T k s J n F 1 b 3 Q 7 a 2 V 5 Q 2 9 s d W 1 u T m F t Z X M m c X V v d D s 6 W 1 0 s J n F 1 b 3 Q 7 c X V l c n l S Z W x h d G l v b n N o a X B z J n F 1 b 3 Q 7 O l t d L C Z x d W 9 0 O 2 N v b H V t b k l k Z W 5 0 a X R p Z X M m c X V v d D s 6 W y Z x d W 9 0 O 1 N l Y 3 R p b 2 4 x L 1 R h Y m x l X z d C X 1 N p e m V i Y W 5 k X 0 N o Y X J h Y 3 R l c m l z d G l j c y 9 B d X R v U m V t b 3 Z l Z E N v b H V t b n M x L n t T a X p l I G d y b 3 V w a W 5 n c y w w f S Z x d W 9 0 O y w m c X V v d D t T Z W N 0 a W 9 u M S 9 U Y W J s Z V 8 3 Q l 9 T a X p l Y m F u Z F 9 D a G F y Y W N 0 Z X J p c 3 R p Y 3 M v Q X V 0 b 1 J l b W 9 2 Z W R D b 2 x 1 b W 5 z M S 5 7 W W V h c i w x f S Z x d W 9 0 O y w m c X V v d D t T Z W N 0 a W 9 u M S 9 U Y W J s Z V 8 3 Q l 9 T a X p l Y m F u Z F 9 D a G F y Y W N 0 Z X J p c 3 R p Y 3 M v Q X V 0 b 1 J l b W 9 2 Z W R D b 2 x 1 b W 5 z M S 5 7 J S B v Z i B z Z W N 0 b 3 I g K H N v Y 2 l h b C B 1 b m l 0 c y B v d 2 5 l Z C k s M n 0 m c X V v d D s s J n F 1 b 3 Q 7 U 2 V j d G l v b j E v V G F i b G V f N 0 J f U 2 l 6 Z W J h b m R f Q 2 h h c m F j d G V y a X N 0 a W N z L 0 F 1 d G 9 S Z W 1 v d m V k Q 2 9 s d W 1 u c z E u e 0 F s b C B z b 2 N p Y W w g c 3 R v Y 2 s g b 3 d u Z W Q s M 3 0 m c X V v d D s s J n F 1 b 3 Q 7 U 2 V j d G l v b j E v V G F i b G V f N 0 J f U 2 l 6 Z W J h b m R f Q 2 h h c m F j d G V y a X N 0 a W N z L 0 F 1 d G 9 S Z W 1 v d m V k Q 2 9 s d W 1 u c z E u e y U g b 2 Y g a G 9 t Z X M g U 0 g s N H 0 m c X V v d D s s J n F 1 b 3 Q 7 U 2 V j d G l v b j E v V G F i b G V f N 0 J f U 2 l 6 Z W J h b m R f Q 2 h h c m F j d G V y a X N 0 a W N z L 0 F 1 d G 9 S Z W 1 v d m V k Q 2 9 s d W 1 u c z E u e y U g b 2 Y g a G 9 t Z X M g S E 9 Q L D V 9 J n F 1 b 3 Q 7 L C Z x d W 9 0 O 1 N l Y 3 R p b 2 4 x L 1 R h Y m x l X z d C X 1 N p e m V i Y W 5 k X 0 N o Y X J h Y 3 R l c m l z d G l j c y 9 B d X R v U m V t b 3 Z l Z E N v b H V t b n M x L n s l I G 9 m I G h v b W V z I G l u I E V h c 3 Q g T W l k b G F u Z H M s N n 0 m c X V v d D s s J n F 1 b 3 Q 7 U 2 V j d G l v b j E v V G F i b G V f N 0 J f U 2 l 6 Z W J h b m R f Q 2 h h c m F j d G V y a X N 0 a W N z L 0 F 1 d G 9 S Z W 1 v d m V k Q 2 9 s d W 1 u c z E u e y U g b 2 Y g a G 9 t Z X M g a W 4 g R W F z d C B v Z i B F b m d s Y W 5 k L D d 9 J n F 1 b 3 Q 7 L C Z x d W 9 0 O 1 N l Y 3 R p b 2 4 x L 1 R h Y m x l X z d C X 1 N p e m V i Y W 5 k X 0 N o Y X J h Y 3 R l c m l z d G l j c y 9 B d X R v U m V t b 3 Z l Z E N v b H V t b n M x L n s l I G 9 m I G h v b W V z I G l u I E x v b m R v b i w 4 f S Z x d W 9 0 O y w m c X V v d D t T Z W N 0 a W 9 u M S 9 U Y W J s Z V 8 3 Q l 9 T a X p l Y m F u Z F 9 D a G F y Y W N 0 Z X J p c 3 R p Y 3 M v Q X V 0 b 1 J l b W 9 2 Z W R D b 2 x 1 b W 5 z M S 5 7 J S B v Z i B o b 2 1 l c y B p b i B O b 3 J 0 a C B F Y X N 0 L D l 9 J n F 1 b 3 Q 7 L C Z x d W 9 0 O 1 N l Y 3 R p b 2 4 x L 1 R h Y m x l X z d C X 1 N p e m V i Y W 5 k X 0 N o Y X J h Y 3 R l c m l z d G l j c y 9 B d X R v U m V t b 3 Z l Z E N v b H V t b n M x L n s l I G 9 m I G h v b W V z I G l u I E 5 v c n R o I F d l c 3 Q s M T B 9 J n F 1 b 3 Q 7 L C Z x d W 9 0 O 1 N l Y 3 R p b 2 4 x L 1 R h Y m x l X z d C X 1 N p e m V i Y W 5 k X 0 N o Y X J h Y 3 R l c m l z d G l j c y 9 B d X R v U m V t b 3 Z l Z E N v b H V t b n M x L n s l I G 9 m I G h v b W V z I G l u I F N v d X R o I E V h c 3 Q s M T F 9 J n F 1 b 3 Q 7 L C Z x d W 9 0 O 1 N l Y 3 R p b 2 4 x L 1 R h Y m x l X z d C X 1 N p e m V i Y W 5 k X 0 N o Y X J h Y 3 R l c m l z d G l j c y 9 B d X R v U m V t b 3 Z l Z E N v b H V t b n M x L n s l I G 9 m I G h v b W V z I G l u I F N v d X R o I F d l c 3 Q s M T J 9 J n F 1 b 3 Q 7 L C Z x d W 9 0 O 1 N l Y 3 R p b 2 4 x L 1 R h Y m x l X z d C X 1 N p e m V i Y W 5 k X 0 N o Y X J h Y 3 R l c m l z d G l j c y 9 B d X R v U m V t b 3 Z l Z E N v b H V t b n M x L n s l I G 9 m I G h v b W V z I G l u I F d l c 3 Q g T W l k b G F u Z H M s M T N 9 J n F 1 b 3 Q 7 L C Z x d W 9 0 O 1 N l Y 3 R p b 2 4 x L 1 R h Y m x l X z d C X 1 N p e m V i Y W 5 k X 0 N o Y X J h Y 3 R l c m l z d G l j c y 9 B d X R v U m V t b 3 Z l Z E N v b H V t b n M x L n s l I G 9 m I G h v b W V z I G l u I F l v c m t z a G l y Z S B c d T A w M j Y g d G h l I E h 1 b W J l c i w x N H 0 m c X V v d D s s J n F 1 b 3 Q 7 U 2 V j d G l v b j E v V G F i b G V f N 0 J f U 2 l 6 Z W J h b m R f Q 2 h h c m F j d G V y a X N 0 a W N z L 0 F 1 d G 9 S Z W 1 v d m V k Q 2 9 s d W 1 u c z E u e 0 F 2 Z X J h Z 2 U g c 3 R v Y 2 s g Y W d l L D E 1 f S Z x d W 9 0 O y w m c X V v d D t T Z W N 0 a W 9 u M S 9 U Y W J s Z V 8 3 Q l 9 T a X p l Y m F u Z F 9 D a G F y Y W N 0 Z X J p c 3 R p Y 3 M v Q X V 0 b 1 J l b W 9 2 Z W R D b 2 x 1 b W 5 z M S 5 7 S G 9 1 c 2 U v Y n V u Z 2 F s b 3 c g L S A l I G 9 m I G 9 3 b m V k I H N v Y 2 l h b C B z d G 9 j a y w x N n 0 m c X V v d D s s J n F 1 b 3 Q 7 U 2 V j d G l v b j E v V G F i b G V f N 0 J f U 2 l 6 Z W J h b m R f Q 2 h h c m F j d G V y a X N 0 a W N z L 0 F 1 d G 9 S Z W 1 v d m V k Q 2 9 s d W 1 u c z E u e 0 J s b 2 N r c y B s Z X N z I H R o Y W 4 g N y B z d G 9 y Z X l z I C 0 g J S B v Z i B v d 2 5 l Z C B z b 2 N p Y W w g c 3 R v Y 2 s s M T d 9 J n F 1 b 3 Q 7 L C Z x d W 9 0 O 1 N l Y 3 R p b 2 4 x L 1 R h Y m x l X z d C X 1 N p e m V i Y W 5 k X 0 N o Y X J h Y 3 R l c m l z d G l j c y 9 B d X R v U m V t b 3 Z l Z E N v b H V t b n M x L n t C b G 9 j a 3 M g Y X Q g b G V h c 3 Q g N y B z d G 9 y Z X l z I C 0 g J S B v Z i B v d 2 5 l Z C B z b 2 N p Y W w g c 3 R v Y 2 s s M T h 9 J n F 1 b 3 Q 7 X S w m c X V v d D t D b 2 x 1 b W 5 D b 3 V u d C Z x d W 9 0 O z o x O S w m c X V v d D t L Z X l D b 2 x 1 b W 5 O Y W 1 l c y Z x d W 9 0 O z p b X S w m c X V v d D t D b 2 x 1 b W 5 J Z G V u d G l 0 a W V z J n F 1 b 3 Q 7 O l s m c X V v d D t T Z W N 0 a W 9 u M S 9 U Y W J s Z V 8 3 Q l 9 T a X p l Y m F u Z F 9 D a G F y Y W N 0 Z X J p c 3 R p Y 3 M v Q X V 0 b 1 J l b W 9 2 Z W R D b 2 x 1 b W 5 z M S 5 7 U 2 l 6 Z S B n c m 9 1 c G l u Z 3 M s M H 0 m c X V v d D s s J n F 1 b 3 Q 7 U 2 V j d G l v b j E v V G F i b G V f N 0 J f U 2 l 6 Z W J h b m R f Q 2 h h c m F j d G V y a X N 0 a W N z L 0 F 1 d G 9 S Z W 1 v d m V k Q 2 9 s d W 1 u c z E u e 1 l l Y X I s M X 0 m c X V v d D s s J n F 1 b 3 Q 7 U 2 V j d G l v b j E v V G F i b G V f N 0 J f U 2 l 6 Z W J h b m R f Q 2 h h c m F j d G V y a X N 0 a W N z L 0 F 1 d G 9 S Z W 1 v d m V k Q 2 9 s d W 1 u c z E u e y U g b 2 Y g c 2 V j d G 9 y I C h z b 2 N p Y W w g d W 5 p d H M g b 3 d u Z W Q p L D J 9 J n F 1 b 3 Q 7 L C Z x d W 9 0 O 1 N l Y 3 R p b 2 4 x L 1 R h Y m x l X z d C X 1 N p e m V i Y W 5 k X 0 N o Y X J h Y 3 R l c m l z d G l j c y 9 B d X R v U m V t b 3 Z l Z E N v b H V t b n M x L n t B b G w g c 2 9 j a W F s I H N 0 b 2 N r I G 9 3 b m V k L D N 9 J n F 1 b 3 Q 7 L C Z x d W 9 0 O 1 N l Y 3 R p b 2 4 x L 1 R h Y m x l X z d C X 1 N p e m V i Y W 5 k X 0 N o Y X J h Y 3 R l c m l z d G l j c y 9 B d X R v U m V t b 3 Z l Z E N v b H V t b n M x L n s l I G 9 m I G h v b W V z I F N I L D R 9 J n F 1 b 3 Q 7 L C Z x d W 9 0 O 1 N l Y 3 R p b 2 4 x L 1 R h Y m x l X z d C X 1 N p e m V i Y W 5 k X 0 N o Y X J h Y 3 R l c m l z d G l j c y 9 B d X R v U m V t b 3 Z l Z E N v b H V t b n M x L n s l I G 9 m I G h v b W V z I E h P U C w 1 f S Z x d W 9 0 O y w m c X V v d D t T Z W N 0 a W 9 u M S 9 U Y W J s Z V 8 3 Q l 9 T a X p l Y m F u Z F 9 D a G F y Y W N 0 Z X J p c 3 R p Y 3 M v Q X V 0 b 1 J l b W 9 2 Z W R D b 2 x 1 b W 5 z M S 5 7 J S B v Z i B o b 2 1 l c y B p b i B F Y X N 0 I E 1 p Z G x h b m R z L D Z 9 J n F 1 b 3 Q 7 L C Z x d W 9 0 O 1 N l Y 3 R p b 2 4 x L 1 R h Y m x l X z d C X 1 N p e m V i Y W 5 k X 0 N o Y X J h Y 3 R l c m l z d G l j c y 9 B d X R v U m V t b 3 Z l Z E N v b H V t b n M x L n s l I G 9 m I G h v b W V z I G l u I E V h c 3 Q g b 2 Y g R W 5 n b G F u Z C w 3 f S Z x d W 9 0 O y w m c X V v d D t T Z W N 0 a W 9 u M S 9 U Y W J s Z V 8 3 Q l 9 T a X p l Y m F u Z F 9 D a G F y Y W N 0 Z X J p c 3 R p Y 3 M v Q X V 0 b 1 J l b W 9 2 Z W R D b 2 x 1 b W 5 z M S 5 7 J S B v Z i B o b 2 1 l c y B p b i B M b 2 5 k b 2 4 s O H 0 m c X V v d D s s J n F 1 b 3 Q 7 U 2 V j d G l v b j E v V G F i b G V f N 0 J f U 2 l 6 Z W J h b m R f Q 2 h h c m F j d G V y a X N 0 a W N z L 0 F 1 d G 9 S Z W 1 v d m V k Q 2 9 s d W 1 u c z E u e y U g b 2 Y g a G 9 t Z X M g a W 4 g T m 9 y d G g g R W F z d C w 5 f S Z x d W 9 0 O y w m c X V v d D t T Z W N 0 a W 9 u M S 9 U Y W J s Z V 8 3 Q l 9 T a X p l Y m F u Z F 9 D a G F y Y W N 0 Z X J p c 3 R p Y 3 M v Q X V 0 b 1 J l b W 9 2 Z W R D b 2 x 1 b W 5 z M S 5 7 J S B v Z i B o b 2 1 l c y B p b i B O b 3 J 0 a C B X Z X N 0 L D E w f S Z x d W 9 0 O y w m c X V v d D t T Z W N 0 a W 9 u M S 9 U Y W J s Z V 8 3 Q l 9 T a X p l Y m F u Z F 9 D a G F y Y W N 0 Z X J p c 3 R p Y 3 M v Q X V 0 b 1 J l b W 9 2 Z W R D b 2 x 1 b W 5 z M S 5 7 J S B v Z i B o b 2 1 l c y B p b i B T b 3 V 0 a C B F Y X N 0 L D E x f S Z x d W 9 0 O y w m c X V v d D t T Z W N 0 a W 9 u M S 9 U Y W J s Z V 8 3 Q l 9 T a X p l Y m F u Z F 9 D a G F y Y W N 0 Z X J p c 3 R p Y 3 M v Q X V 0 b 1 J l b W 9 2 Z W R D b 2 x 1 b W 5 z M S 5 7 J S B v Z i B o b 2 1 l c y B p b i B T b 3 V 0 a C B X Z X N 0 L D E y f S Z x d W 9 0 O y w m c X V v d D t T Z W N 0 a W 9 u M S 9 U Y W J s Z V 8 3 Q l 9 T a X p l Y m F u Z F 9 D a G F y Y W N 0 Z X J p c 3 R p Y 3 M v Q X V 0 b 1 J l b W 9 2 Z W R D b 2 x 1 b W 5 z M S 5 7 J S B v Z i B o b 2 1 l c y B p b i B X Z X N 0 I E 1 p Z G x h b m R z L D E z f S Z x d W 9 0 O y w m c X V v d D t T Z W N 0 a W 9 u M S 9 U Y W J s Z V 8 3 Q l 9 T a X p l Y m F u Z F 9 D a G F y Y W N 0 Z X J p c 3 R p Y 3 M v Q X V 0 b 1 J l b W 9 2 Z W R D b 2 x 1 b W 5 z M S 5 7 J S B v Z i B o b 2 1 l c y B p b i B Z b 3 J r c 2 h p c m U g X H U w M D I 2 I H R o Z S B I d W 1 i Z X I s M T R 9 J n F 1 b 3 Q 7 L C Z x d W 9 0 O 1 N l Y 3 R p b 2 4 x L 1 R h Y m x l X z d C X 1 N p e m V i Y W 5 k X 0 N o Y X J h Y 3 R l c m l z d G l j c y 9 B d X R v U m V t b 3 Z l Z E N v b H V t b n M x L n t B d m V y Y W d l I H N 0 b 2 N r I G F n Z S w x N X 0 m c X V v d D s s J n F 1 b 3 Q 7 U 2 V j d G l v b j E v V G F i b G V f N 0 J f U 2 l 6 Z W J h b m R f Q 2 h h c m F j d G V y a X N 0 a W N z L 0 F 1 d G 9 S Z W 1 v d m V k Q 2 9 s d W 1 u c z E u e 0 h v d X N l L 2 J 1 b m d h b G 9 3 I C 0 g J S B v Z i B v d 2 5 l Z C B z b 2 N p Y W w g c 3 R v Y 2 s s M T Z 9 J n F 1 b 3 Q 7 L C Z x d W 9 0 O 1 N l Y 3 R p b 2 4 x L 1 R h Y m x l X z d C X 1 N p e m V i Y W 5 k X 0 N o Y X J h Y 3 R l c m l z d G l j c y 9 B d X R v U m V t b 3 Z l Z E N v b H V t b n M x L n t C b G 9 j a 3 M g b G V z c y B 0 a G F u I D c g c 3 R v c m V 5 c y A t I C U g b 2 Y g b 3 d u Z W Q g c 2 9 j a W F s I H N 0 b 2 N r L D E 3 f S Z x d W 9 0 O y w m c X V v d D t T Z W N 0 a W 9 u M S 9 U Y W J s Z V 8 3 Q l 9 T a X p l Y m F u Z F 9 D a G F y Y W N 0 Z X J p c 3 R p Y 3 M v Q X V 0 b 1 J l b W 9 2 Z W R D b 2 x 1 b W 5 z M S 5 7 Q m x v Y 2 t z I G F 0 I G x l Y X N 0 I D c g c 3 R v c m V 5 c y A t I C U g b 2 Y g b 3 d u Z W Q g c 2 9 j a W F s I H N 0 b 2 N r L D E 4 f S Z x d W 9 0 O 1 0 s J n F 1 b 3 Q 7 U m V s Y X R p b 2 5 z a G l w S W 5 m b y Z x d W 9 0 O z p b X X 0 i I C 8 + P E V u d H J 5 I F R 5 c G U 9 I k F k Z G V k V G 9 E Y X R h T W 9 k Z W w i I F Z h b H V l P S J s M C I g L z 4 8 L 1 N 0 Y W J s Z U V u d H J p Z X M + P C 9 J d G V t P j x J d G V t P j x J d G V t T G 9 j Y X R p b 2 4 + P E l 0 Z W 1 U e X B l P k Z v c m 1 1 b G E 8 L 0 l 0 Z W 1 U e X B l P j x J d G V t U G F 0 a D 5 T Z W N 0 a W 9 u M S 9 U Y W J s Z V 8 3 Q l 9 T a X p l Y m F u Z F 9 D a G F y Y W N 0 Z X J p c 3 R p Y 3 M v b G 9 j P C 9 J d G V t U G F 0 a D 4 8 L 0 l 0 Z W 1 M b 2 N h d G l v b j 4 8 U 3 R h Y m x l R W 5 0 c m l l c y A v P j w v S X R l b T 4 8 S X R l b T 4 8 S X R l b U x v Y 2 F 0 a W 9 u P j x J d G V t V H l w Z T 5 G b 3 J t d W x h P C 9 J d G V t V H l w Z T 4 8 S X R l b V B h d G g + U 2 V j d G l v b j E v V G F i b G V f N 0 J f U 2 l 6 Z W J h b m R f Q 2 h h c m F j d G V y a X N 0 a W N z L 1 N v d X J j Z T w v S X R l b V B h d G g + P C 9 J d G V t T G 9 j Y X R p b 2 4 + P F N 0 Y W J s Z U V u d H J p Z X M g L z 4 8 L 0 l 0 Z W 0 + P E l 0 Z W 0 + P E l 0 Z W 1 M b 2 N h d G l v b j 4 8 S X R l b V R 5 c G U + R m 9 y b X V s Y T w v S X R l b V R 5 c G U + P E l 0 Z W 1 Q Y X R o P l N l Y 3 R p b 2 4 x L 1 R h Y m x l X z d C X 1 N p e m V i Y W 5 k X 0 N o Y X J h Y 3 R l c m l z d G l j c y 9 T b 3 V y Y 2 U 0 P C 9 J d G V t U G F 0 a D 4 8 L 0 l 0 Z W 1 M b 2 N h d G l v b j 4 8 U 3 R h Y m x l R W 5 0 c m l l c y A v P j w v S X R l b T 4 8 S X R l b T 4 8 S X R l b U x v Y 2 F 0 a W 9 u P j x J d G V t V H l w Z T 5 G b 3 J t d W x h P C 9 J d G V t V H l w Z T 4 8 S X R l b V B h d G g + U 2 V j d G l v b j E v V G F i b G V f N 0 J f U 2 l 6 Z W J h b m R f Q 2 h h c m F j d G V y a X N 0 a W N z L 1 B y b 2 1 v d G V k J T I w S G V h Z G V y c z M 8 L 0 l 0 Z W 1 Q Y X R o P j w v S X R l b U x v Y 2 F 0 a W 9 u P j x T d G F i b G V F b n R y a W V z I C 8 + P C 9 J d G V t P j x J d G V t P j x J d G V t T G 9 j Y X R p b 2 4 + P E l 0 Z W 1 U e X B l P k Z v c m 1 1 b G E 8 L 0 l 0 Z W 1 U e X B l P j x J d G V t U G F 0 a D 5 T Z W N 0 a W 9 u M S 9 U Y W J s Z V 8 3 Q l 9 T a X p l Y m F u Z F 9 D a G F y Y W N 0 Z X J p c 3 R p Y 3 M v T W V y Z 2 V k J T I w U X V l c m l l c z w v S X R l b V B h d G g + P C 9 J d G V t T G 9 j Y X R p b 2 4 + P F N 0 Y W J s Z U V u d H J p Z X M g L z 4 8 L 0 l 0 Z W 0 + P E l 0 Z W 0 + P E l 0 Z W 1 M b 2 N h d G l v b j 4 8 S X R l b V R 5 c G U + R m 9 y b X V s Y T w v S X R l b V R 5 c G U + P E l 0 Z W 1 Q Y X R o P l N l Y 3 R p b 2 4 x L 1 R h Y m x l X z d C X 1 N p e m V i Y W 5 k X 0 N o Y X J h Y 3 R l c m l z d G l j c y 9 F e H B h b m R l Z C U y M E F 0 d H J p Y n V 0 Z X M 8 L 0 l 0 Z W 1 Q Y X R o P j w v S X R l b U x v Y 2 F 0 a W 9 u P j x T d G F i b G V F b n R y a W V z I C 8 + P C 9 J d G V t P j x J d G V t P j x J d G V t T G 9 j Y X R p b 2 4 + P E l 0 Z W 1 U e X B l P k Z v c m 1 1 b G E 8 L 0 l 0 Z W 1 U e X B l P j x J d G V t U G F 0 a D 5 T Z W N 0 a W 9 u M S 9 U Y W J s Z V 8 5 X 1 N 1 b W 1 h c n l f c m V n a W 9 u X z N 5 L 0 d y b 3 V w Z W Q l M j B S b 3 d z R W 5 n P C 9 J d G V t U G F 0 a D 4 8 L 0 l 0 Z W 1 M b 2 N h d G l v b j 4 8 U 3 R h Y m x l R W 5 0 c m l l c y A v P j w v S X R l b T 4 8 S X R l b T 4 8 S X R l b U x v Y 2 F 0 a W 9 u P j x J d G V t V H l w Z T 5 G b 3 J t d W x h P C 9 J d G V t V H l w Z T 4 8 S X R l b V B h d G g + U 2 V j d G l v b j E v V G F i b G V f O V 9 T d W 1 t Y X J 5 X 3 J l Z 2 l v b l 8 z e S 9 B Z G R l Z C U y M E N 1 c 3 R v b T I 8 L 0 l 0 Z W 1 Q Y X R o P j w v S X R l b U x v Y 2 F 0 a W 9 u P j x T d G F i b G V F b n R y a W V z I C 8 + P C 9 J d G V t P j x J d G V t P j x J d G V t T G 9 j Y X R p b 2 4 + P E l 0 Z W 1 U e X B l P k Z v c m 1 1 b G E 8 L 0 l 0 Z W 1 U e X B l P j x J d G V t U G F 0 a D 5 T Z W N 0 a W 9 u M S 9 U Y W J s Z V 8 5 X 1 N 1 b W 1 h c n l f c m V n a W 9 u X z N 5 L 0 F w c G V u Z G V k J T I w U X V l c n k y P C 9 J d G V t U G F 0 a D 4 8 L 0 l 0 Z W 1 M b 2 N h d G l v b j 4 8 U 3 R h Y m x l R W 5 0 c m l l c y A v P j w v S X R l b T 4 8 S X R l b T 4 8 S X R l b U x v Y 2 F 0 a W 9 u P j x J d G V t V H l w Z T 5 G b 3 J t d W x h P C 9 J d G V t V H l w Z T 4 8 S X R l b V B h d G g + U 2 V j d G l v b j E v V G F i b G V f O V 9 T d W 1 t Y X J 5 X 3 J l Z 2 l v b l 8 z e S 9 S Z W 9 y Z G V y Z W Q l M j B D b 2 x 1 b W 5 z P C 9 J d G V t U G F 0 a D 4 8 L 0 l 0 Z W 1 M b 2 N h d G l v b j 4 8 U 3 R h Y m x l R W 5 0 c m l l c y A v P j w v S X R l b T 4 8 S X R l b T 4 8 S X R l b U x v Y 2 F 0 a W 9 u P j x J d G V t V H l w Z T 5 G b 3 J t d W x h P C 9 J d G V t V H l w Z T 4 8 S X R l b V B h d G g + U 2 V j d G l v b j E v V G F i b G V f O V 9 T d W 1 t Y X J 5 X 3 J l Z 2 l v b l 8 z e S 9 S Z W 5 h b W V k J T I w Q 2 9 s d W 1 u c z w v S X R l b V B h d G g + P C 9 J d G V t T G 9 j Y X R p b 2 4 + P F N 0 Y W J s Z U V u d H J p Z X M g L z 4 8 L 0 l 0 Z W 0 + P E l 0 Z W 0 + P E l 0 Z W 1 M b 2 N h d G l v b j 4 8 S X R l b V R 5 c G U + R m 9 y b X V s Y T w v S X R l b V R 5 c G U + P E l 0 Z W 1 Q Y X R o P l N l Y 3 R p b 2 4 x L 1 R h Y m x l X z l f U 3 V t b W F y e V 9 y Z W d p b 2 5 f M 3 k v R m l s d G V y Z W Q l M j B S b 3 d z M z w v S X R l b V B h d G g + P C 9 J d G V t T G 9 j Y X R p b 2 4 + P F N 0 Y W J s Z U V u d H J p Z X M g L z 4 8 L 0 l 0 Z W 0 + P E l 0 Z W 0 + P E l 0 Z W 1 M b 2 N h d G l v b j 4 8 S X R l b V R 5 c G U + R m 9 y b X V s Y T w v S X R l b V R 5 c G U + P E l 0 Z W 1 Q Y X R o P l N l Y 3 R p b 2 4 x L 1 R h Y m x l X z l f U 3 V t b W F y e V 9 y Z W d p b 2 5 f M 3 k v U m V w b G F j Z W Q l M j B W Y W x 1 Z T k 8 L 0 l 0 Z W 1 Q Y X R o P j w v S X R l b U x v Y 2 F 0 a W 9 u P j x T d G F i b G V F b n R y a W V z I C 8 + P C 9 J d G V t P j x J d G V t P j x J d G V t T G 9 j Y X R p b 2 4 + P E l 0 Z W 1 U e X B l P k Z v c m 1 1 b G E 8 L 0 l 0 Z W 1 U e X B l P j x J d G V t U G F 0 a D 5 T Z W N 0 a W 9 u M S 9 U Y W J s Z V 8 5 X 1 N 1 b W 1 h c n l f c m V n a W 9 u X z N 5 L 1 J l c G x h Y 2 V k J T I w V m F s d W U x M D w v S X R l b V B h d G g + P C 9 J d G V t T G 9 j Y X R p b 2 4 + P F N 0 Y W J s Z U V u d H J p Z X M g L z 4 8 L 0 l 0 Z W 0 + P E l 0 Z W 0 + P E l 0 Z W 1 M b 2 N h d G l v b j 4 8 S X R l b V R 5 c G U + R m 9 y b X V s Y T w v S X R l b V R 5 c G U + P E l 0 Z W 1 Q Y X R o P l N l Y 3 R p b 2 4 x L 1 d B X 2 N v c 3 R f Z m F j d G 9 y c y 9 B Z G R l Z C U y M E N 1 c 3 R v b T E 2 P C 9 J d G V t U G F 0 a D 4 8 L 0 l 0 Z W 1 M b 2 N h d G l v b j 4 8 U 3 R h Y m x l R W 5 0 c m l l c y A v P j w v S X R l b T 4 8 S X R l b T 4 8 S X R l b U x v Y 2 F 0 a W 9 u P j x J d G V t V H l w Z T 5 G b 3 J t d W x h P C 9 J d G V t V H l w Z T 4 8 S X R l b V B h d G g + U 2 V j d G l v b j E v V 0 F f Y 2 9 z d F 9 m Y W N 0 b 3 J z L 0 F k Z G V k J T I w Q 3 V z d G 9 t M T c 8 L 0 l 0 Z W 1 Q Y X R o P j w v S X R l b U x v Y 2 F 0 a W 9 u P j x T d G F i b G V F b n R y a W V z I C 8 + P C 9 J d G V t P j x J d G V t P j x J d G V t T G 9 j Y X R p b 2 4 + P E l 0 Z W 1 U e X B l P k Z v c m 1 1 b G E 8 L 0 l 0 Z W 1 U e X B l P j x J d G V t U G F 0 a D 5 T Z W N 0 a W 9 u M S 9 X Q V 9 j b 3 N 0 X 2 Z h Y 3 R v c n M v Q W R k Z W Q l M j B D d X N 0 b 2 0 x O D w v S X R l b V B h d G g + P C 9 J d G V t T G 9 j Y X R p b 2 4 + P F N 0 Y W J s Z U V u d H J p Z X M g L z 4 8 L 0 l 0 Z W 0 + P E l 0 Z W 0 + P E l 0 Z W 1 M b 2 N h d G l v b j 4 8 S X R l b V R 5 c G U + R m 9 y b X V s Y T w v S X R l b V R 5 c G U + P E l 0 Z W 1 Q Y X R o P l N l Y 3 R p b 2 4 x L 1 d B X 2 N v c 3 R f Z m F j d G 9 y c y 9 B Z G R l Z C U y M E N 1 c 3 R v b T E 5 P C 9 J d G V t U G F 0 a D 4 8 L 0 l 0 Z W 1 M b 2 N h d G l v b j 4 8 U 3 R h Y m x l R W 5 0 c m l l c y A v P j w v S X R l b T 4 8 S X R l b T 4 8 S X R l b U x v Y 2 F 0 a W 9 u P j x J d G V t V H l w Z T 5 G b 3 J t d W x h P C 9 J d G V t V H l w Z T 4 8 S X R l b V B h d G g + U 2 V j d G l v b j E v V G F i b G V f S F N I Q 1 9 z d W J f c 2 V j d G 9 y X 2 F k Z G V k P C 9 J d G V t U G F 0 a D 4 8 L 0 l 0 Z W 1 M b 2 N h d G l v b j 4 8 U 3 R h Y m x l R W 5 0 c m l l c z 4 8 R W 5 0 c n k g V H l w Z T 0 i S X N Q c m l 2 Y X R l I i B W Y W x 1 Z T 0 i b D A i I C 8 + P E V u d H J 5 I F R 5 c G U 9 I l F 1 Z X J 5 S U Q i I F Z h b H V l P S J z O T A z N m Q 3 Y 2 Q t Z T N j N y 0 0 O D U x L W F i O D Y t N j Y 0 Y W U 4 Y z E 2 Z j M x 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N v b H V t b l R 5 c G V z I i B W Y W x 1 Z T 0 i c 0 J n Q U F B Q U F B Q U F B Q S I g L z 4 8 R W 5 0 c n k g V H l w Z T 0 i R m l s b G V k Q 2 9 t c G x l d G V S Z X N 1 b H R U b 1 d v c m t z a G V l d C I g V m F s d W U 9 I m w x I i A v P j x F b n R y e S B U e X B l P S J G a W x s T G F z d F V w Z G F 0 Z W Q i I F Z h b H V l P S J k M j A y N S 0 w M y 0 x M V Q x N j o 0 N z o 0 N S 4 5 N z A 5 O D g w W i I g L z 4 8 R W 5 0 c n k g V H l w Z T 0 i R m l s b E N v b H V t b k 5 h b W V z I i B W Y W x 1 Z T 0 i c 1 s m c X V v d D t T d W I t c 2 V j d G 9 y J n F 1 b 3 Q 7 L C Z x d W 9 0 O 1 l l Y X I m c X V v d D s s J n F 1 b 3 Q 7 T m 8 g b 2 Y g c H J v d m l k Z X J z J n F 1 b 3 Q 7 L C Z x d W 9 0 O 0 1 l Z G l h b i B I Z W F k b G l u Z S B T b 2 N p Y W w g S G 9 1 c 2 l u Z y B D U F U g K M K j K S Z x d W 9 0 O y w m c X V v d D t X Z W l n a H R l Z C B B d m V y Y W d l I E h l Y W R s a W 5 l I F N v Y 2 l h b C B I b 3 V z a W 5 n I E N Q V S A o w q M p J n F 1 b 3 Q 7 L C Z x d W 9 0 O 0 1 h a W 5 0 Z W 5 h b m N l I G F u Z C B N Y W p v c i B S Z X B h a X J z I E N Q V S A o w q M p I C h X Q S k m c X V v d D s s J n F 1 b 3 Q 7 T W F u Y W d l b W V u d C B D b 3 N 0 c y B D U F U g K M K j K S A o V 0 E p J n F 1 b 3 Q 7 L C Z x d W 9 0 O 1 N l c n Z p Y 2 U g Q 2 h h c m d l c y B D U F U g K M K j K S A o V 0 E p J n F 1 b 3 Q 7 L C Z x d W 9 0 O 0 9 0 a G V y I E N v c 3 R z I E N Q V S A o w q M p I C h X Q S k 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U Y W J s Z V 9 I U 0 h D X 3 N 1 Y l 9 z Z W N 0 b 3 J f Y W R k Z W Q v Q X V 0 b 1 J l b W 9 2 Z W R D b 2 x 1 b W 5 z M S 5 7 U 3 V i L X N l Y 3 R v c i w w f S Z x d W 9 0 O y w m c X V v d D t T Z W N 0 a W 9 u M S 9 U Y W J s Z V 9 I U 0 h D X 3 N 1 Y l 9 z Z W N 0 b 3 J f Y W R k Z W Q v Q X V 0 b 1 J l b W 9 2 Z W R D b 2 x 1 b W 5 z M S 5 7 W W V h c i w x f S Z x d W 9 0 O y w m c X V v d D t T Z W N 0 a W 9 u M S 9 U Y W J s Z V 9 I U 0 h D X 3 N 1 Y l 9 z Z W N 0 b 3 J f Y W R k Z W Q v Q X V 0 b 1 J l b W 9 2 Z W R D b 2 x 1 b W 5 z M S 5 7 T m 8 g b 2 Y g c H J v d m l k Z X J z L D J 9 J n F 1 b 3 Q 7 L C Z x d W 9 0 O 1 N l Y 3 R p b 2 4 x L 1 R h Y m x l X 0 h T S E N f c 3 V i X 3 N l Y 3 R v c l 9 h Z G R l Z C 9 B d X R v U m V t b 3 Z l Z E N v b H V t b n M x L n t N Z W R p Y W 4 g S G V h Z G x p b m U g U 2 9 j a W F s I E h v d X N p b m c g Q 1 B V I C j C o y k s M 3 0 m c X V v d D s s J n F 1 b 3 Q 7 U 2 V j d G l v b j E v V G F i b G V f S F N I Q 1 9 z d W J f c 2 V j d G 9 y X 2 F k Z G V k L 0 F 1 d G 9 S Z W 1 v d m V k Q 2 9 s d W 1 u c z E u e 1 d l a W d o d G V k I E F 2 Z X J h Z 2 U g S G V h Z G x p b m U g U 2 9 j a W F s I E h v d X N p b m c g Q 1 B V I C j C o y k s N H 0 m c X V v d D s s J n F 1 b 3 Q 7 U 2 V j d G l v b j E v V G F i b G V f S F N I Q 1 9 z d W J f c 2 V j d G 9 y X 2 F k Z G V k L 0 F 1 d G 9 S Z W 1 v d m V k Q 2 9 s d W 1 u c z E u e 0 1 h a W 5 0 Z W 5 h b m N l I G F u Z C B N Y W p v c i B S Z X B h a X J z I E N Q V S A o w q M p I C h X Q S k s N X 0 m c X V v d D s s J n F 1 b 3 Q 7 U 2 V j d G l v b j E v V G F i b G V f S F N I Q 1 9 z d W J f c 2 V j d G 9 y X 2 F k Z G V k L 0 F 1 d G 9 S Z W 1 v d m V k Q 2 9 s d W 1 u c z E u e 0 1 h b m F n Z W 1 l b n Q g Q 2 9 z d H M g Q 1 B V I C j C o y k g K F d B K S w 2 f S Z x d W 9 0 O y w m c X V v d D t T Z W N 0 a W 9 u M S 9 U Y W J s Z V 9 I U 0 h D X 3 N 1 Y l 9 z Z W N 0 b 3 J f Y W R k Z W Q v Q X V 0 b 1 J l b W 9 2 Z W R D b 2 x 1 b W 5 z M S 5 7 U 2 V y d m l j Z S B D a G F y Z 2 V z I E N Q V S A o w q M p I C h X Q S k s N 3 0 m c X V v d D s s J n F 1 b 3 Q 7 U 2 V j d G l v b j E v V G F i b G V f S F N I Q 1 9 z d W J f c 2 V j d G 9 y X 2 F k Z G V k L 0 F 1 d G 9 S Z W 1 v d m V k Q 2 9 s d W 1 u c z E u e 0 9 0 a G V y I E N v c 3 R z I E N Q V S A o w q M p I C h X Q S k s O H 0 m c X V v d D t d L C Z x d W 9 0 O 0 N v b H V t b k N v d W 5 0 J n F 1 b 3 Q 7 O j k s J n F 1 b 3 Q 7 S 2 V 5 Q 2 9 s d W 1 u T m F t Z X M m c X V v d D s 6 W 1 0 s J n F 1 b 3 Q 7 Q 2 9 s d W 1 u S W R l b n R p d G l l c y Z x d W 9 0 O z p b J n F 1 b 3 Q 7 U 2 V j d G l v b j E v V G F i b G V f S F N I Q 1 9 z d W J f c 2 V j d G 9 y X 2 F k Z G V k L 0 F 1 d G 9 S Z W 1 v d m V k Q 2 9 s d W 1 u c z E u e 1 N 1 Y i 1 z Z W N 0 b 3 I s M H 0 m c X V v d D s s J n F 1 b 3 Q 7 U 2 V j d G l v b j E v V G F i b G V f S F N I Q 1 9 z d W J f c 2 V j d G 9 y X 2 F k Z G V k L 0 F 1 d G 9 S Z W 1 v d m V k Q 2 9 s d W 1 u c z E u e 1 l l Y X I s M X 0 m c X V v d D s s J n F 1 b 3 Q 7 U 2 V j d G l v b j E v V G F i b G V f S F N I Q 1 9 z d W J f c 2 V j d G 9 y X 2 F k Z G V k L 0 F 1 d G 9 S Z W 1 v d m V k Q 2 9 s d W 1 u c z E u e 0 5 v I G 9 m I H B y b 3 Z p Z G V y c y w y f S Z x d W 9 0 O y w m c X V v d D t T Z W N 0 a W 9 u M S 9 U Y W J s Z V 9 I U 0 h D X 3 N 1 Y l 9 z Z W N 0 b 3 J f Y W R k Z W Q v Q X V 0 b 1 J l b W 9 2 Z W R D b 2 x 1 b W 5 z M S 5 7 T W V k a W F u I E h l Y W R s a W 5 l I F N v Y 2 l h b C B I b 3 V z a W 5 n I E N Q V S A o w q M p L D N 9 J n F 1 b 3 Q 7 L C Z x d W 9 0 O 1 N l Y 3 R p b 2 4 x L 1 R h Y m x l X 0 h T S E N f c 3 V i X 3 N l Y 3 R v c l 9 h Z G R l Z C 9 B d X R v U m V t b 3 Z l Z E N v b H V t b n M x L n t X Z W l n a H R l Z C B B d m V y Y W d l I E h l Y W R s a W 5 l I F N v Y 2 l h b C B I b 3 V z a W 5 n I E N Q V S A o w q M p L D R 9 J n F 1 b 3 Q 7 L C Z x d W 9 0 O 1 N l Y 3 R p b 2 4 x L 1 R h Y m x l X 0 h T S E N f c 3 V i X 3 N l Y 3 R v c l 9 h Z G R l Z C 9 B d X R v U m V t b 3 Z l Z E N v b H V t b n M x L n t N Y W l u d G V u Y W 5 j Z S B h b m Q g T W F q b 3 I g U m V w Y W l y c y B D U F U g K M K j K S A o V 0 E p L D V 9 J n F 1 b 3 Q 7 L C Z x d W 9 0 O 1 N l Y 3 R p b 2 4 x L 1 R h Y m x l X 0 h T S E N f c 3 V i X 3 N l Y 3 R v c l 9 h Z G R l Z C 9 B d X R v U m V t b 3 Z l Z E N v b H V t b n M x L n t N Y W 5 h Z 2 V t Z W 5 0 I E N v c 3 R z I E N Q V S A o w q M p I C h X Q S k s N n 0 m c X V v d D s s J n F 1 b 3 Q 7 U 2 V j d G l v b j E v V G F i b G V f S F N I Q 1 9 z d W J f c 2 V j d G 9 y X 2 F k Z G V k L 0 F 1 d G 9 S Z W 1 v d m V k Q 2 9 s d W 1 u c z E u e 1 N l c n Z p Y 2 U g Q 2 h h c m d l c y B D U F U g K M K j K S A o V 0 E p L D d 9 J n F 1 b 3 Q 7 L C Z x d W 9 0 O 1 N l Y 3 R p b 2 4 x L 1 R h Y m x l X 0 h T S E N f c 3 V i X 3 N l Y 3 R v c l 9 h Z G R l Z C 9 B d X R v U m V t b 3 Z l Z E N v b H V t b n M x L n t P d G h l c i B D b 3 N 0 c y B D U F U g K M K j K S A o V 0 E p L D h 9 J n F 1 b 3 Q 7 X S w m c X V v d D t S Z W x h d G l v b n N o a X B J b m Z v J n F 1 b 3 Q 7 O l t d f S I g L z 4 8 R W 5 0 c n k g V H l w Z T 0 i R m l s b F R v R G F 0 Y U 1 v Z G V s R W 5 h Y m x l Z C I g V m F s d W U 9 I m w w I i A v P j x F b n R y e S B U e X B l P S J G a W x s T 2 J q Z W N 0 V H l w Z S I g V m F s d W U 9 I n N D b 2 5 u Z W N 0 a W 9 u T 2 5 s e S I g L z 4 8 R W 5 0 c n k g V H l w Z T 0 i R m l s b E V y c m 9 y Q 2 9 1 b n Q i I F Z h b H V l P S J s M C I g L z 4 8 R W 5 0 c n k g V H l w Z T 0 i R m l s b E V y c m 9 y Q 2 9 k Z S I g V m F s d W U 9 I n N V b m t u b 3 d u I i A v P j x F b n R y e S B U e X B l P S J G a W x s Q 2 9 1 b n Q i I F Z h b H V l P S J s N T E i I C 8 + P E V u d H J 5 I F R 5 c G U 9 I k F k Z G V k V G 9 E Y X R h T W 9 k Z W w i I F Z h b H V l P S J s M C I g L z 4 8 L 1 N 0 Y W J s Z U V u d H J p Z X M + P C 9 J d G V t P j x J d G V t P j x J d G V t T G 9 j Y X R p b 2 4 + P E l 0 Z W 1 U e X B l P k Z v c m 1 1 b G E 8 L 0 l 0 Z W 1 U e X B l P j x J d G V t U G F 0 a D 5 T Z W N 0 a W 9 u M S 9 U Y W J s Z V 9 I U 0 h D X 3 N 1 Y l 9 z Z W N 0 b 3 J f Y W R k Z W Q v b G 9 j P C 9 J d G V t U G F 0 a D 4 8 L 0 l 0 Z W 1 M b 2 N h d G l v b j 4 8 U 3 R h Y m x l R W 5 0 c m l l c y A v P j w v S X R l b T 4 8 S X R l b T 4 8 S X R l b U x v Y 2 F 0 a W 9 u P j x J d G V t V H l w Z T 5 G b 3 J t d W x h P C 9 J d G V t V H l w Z T 4 8 S X R l b V B h d G g + U 2 V j d G l v b j E v V G F i b G V f S F N I Q 1 9 z d W J f c 2 V j d G 9 y X 2 F k Z G V k L 1 N v d X J j Z V 9 t Y W l u P C 9 J d G V t U G F 0 a D 4 8 L 0 l 0 Z W 1 M b 2 N h d G l v b j 4 8 U 3 R h Y m x l R W 5 0 c m l l c y A v P j w v S X R l b T 4 8 S X R l b T 4 8 S X R l b U x v Y 2 F 0 a W 9 u P j x J d G V t V H l w Z T 5 G b 3 J t d W x h P C 9 J d G V t V H l w Z T 4 8 S X R l b V B h d G g + U 2 V j d G l v b j E v V G F i b G V f N V 9 I U 0 h D L 1 J l b W 9 2 Z W Q l M j B P d G h l c i U y M E N v b H V t b n M 8 L 0 l 0 Z W 1 Q Y X R o P j w v S X R l b U x v Y 2 F 0 a W 9 u P j x T d G F i b G V F b n R y a W V z I C 8 + P C 9 J d G V t P j x J d G V t P j x J d G V t T G 9 j Y X R p b 2 4 + P E l 0 Z W 1 U e X B l P k Z v c m 1 1 b G E 8 L 0 l 0 Z W 1 U e X B l P j x J d G V t U G F 0 a D 5 T Z W N 0 a W 9 u M S 9 U Y W J s Z V 8 2 X 1 N 1 b W 1 h c n l f c 3 V i X 3 N l Y 3 R v c i 9 s b 2 M 8 L 0 l 0 Z W 1 Q Y X R o P j w v S X R l b U x v Y 2 F 0 a W 9 u P j x T d G F i b G V F b n R y a W V z I C 8 + P C 9 J d G V t P j x J d G V t P j x J d G V t T G 9 j Y X R p b 2 4 + P E l 0 Z W 1 U e X B l P k Z v c m 1 1 b G E 8 L 0 l 0 Z W 1 U e X B l P j x J d G V t U G F 0 a D 5 T Z W N 0 a W 9 u M S 9 U Y W J s Z V 8 2 X 1 N 1 b W 1 h c n l f c 3 V i X 3 N l Y 3 R v c i 9 T b 3 V y Y 2 V f b W F p b j w v S X R l b V B h d G g + P C 9 J d G V t T G 9 j Y X R p b 2 4 + P F N 0 Y W J s Z U V u d H J p Z X M g L z 4 8 L 0 l 0 Z W 0 + P E l 0 Z W 0 + P E l 0 Z W 1 M b 2 N h d G l v b j 4 8 S X R l b V R 5 c G U + R m 9 y b X V s Y T w v S X R l b V R 5 c G U + P E l 0 Z W 1 Q Y X R o P l N l Y 3 R p b 2 4 x L 1 R h Y m x l X z Z f U 3 V t b W F y e V 9 z d W J f c 2 V j d G 9 y L 1 N v d X J j Z T w v S X R l b V B h d G g + P C 9 J d G V t T G 9 j Y X R p b 2 4 + P F N 0 Y W J s Z U V u d H J p Z X M g L z 4 8 L 0 l 0 Z W 0 + P E l 0 Z W 0 + P E l 0 Z W 1 M b 2 N h d G l v b j 4 8 S X R l b V R 5 c G U + R m 9 y b X V s Y T w v S X R l b V R 5 c G U + P E l 0 Z W 1 Q Y X R o P l N l Y 3 R p b 2 4 x L 1 R h Y m x l X z Z f U 3 V t b W F y e V 9 z d W J f c 2 V j d G 9 y L 3 l l Y X I 8 L 0 l 0 Z W 1 Q Y X R o P j w v S X R l b U x v Y 2 F 0 a W 9 u P j x T d G F i b G V F b n R y a W V z I C 8 + P C 9 J d G V t P j x J d G V t P j x J d G V t T G 9 j Y X R p b 2 4 + P E l 0 Z W 1 U e X B l P k Z v c m 1 1 b G E 8 L 0 l 0 Z W 1 U e X B l P j x J d G V t U G F 0 a D 5 T Z W N 0 a W 9 u M S 9 U Y W J s Z V 8 2 X 1 N 1 b W 1 h c n l f c 3 V i X 3 N l Y 3 R v c i 9 G a W x 0 Z X J l Z C U y M F J v d 3 M 8 L 0 l 0 Z W 1 Q Y X R o P j w v S X R l b U x v Y 2 F 0 a W 9 u P j x T d G F i b G V F b n R y a W V z I C 8 + P C 9 J d G V t P j x J d G V t P j x J d G V t T G 9 j Y X R p b 2 4 + P E l 0 Z W 1 U e X B l P k Z v c m 1 1 b G E 8 L 0 l 0 Z W 1 U e X B l P j x J d G V t U G F 0 a D 5 T Z W N 0 a W 9 u M S 9 U Y W J s Z V 8 2 X 1 N 1 b W 1 h c n l f c 3 V i X 3 N l Y 3 R v c i 9 S Z W 1 v d m V k J T I w Q 2 9 s d W 1 u c z w v S X R l b V B h d G g + P C 9 J d G V t T G 9 j Y X R p b 2 4 + P F N 0 Y W J s Z U V u d H J p Z X M g L z 4 8 L 0 l 0 Z W 0 + P E l 0 Z W 0 + P E l 0 Z W 1 M b 2 N h d G l v b j 4 8 S X R l b V R 5 c G U + R m 9 y b X V s Y T w v S X R l b V R 5 c G U + P E l 0 Z W 1 Q Y X R o P l N l Y 3 R p b 2 4 x L 1 R h Y m x l X z Z f U 3 V t b W F y e V 9 z d W J f c 2 V j d G 9 y L 1 V u c G l 2 b 3 R l Z C U y M E N v b H V t b n M x P C 9 J d G V t U G F 0 a D 4 8 L 0 l 0 Z W 1 M b 2 N h d G l v b j 4 8 U 3 R h Y m x l R W 5 0 c m l l c y A v P j w v S X R l b T 4 8 S X R l b T 4 8 S X R l b U x v Y 2 F 0 a W 9 u P j x J d G V t V H l w Z T 5 G b 3 J t d W x h P C 9 J d G V t V H l w Z T 4 8 S X R l b V B h d G g + U 2 V j d G l v b j E v V G F i b G V f N l 9 T d W 1 t Y X J 5 X 3 N 1 Y l 9 z Z W N 0 b 3 I v U m V u Y W 1 l Z C U y M E N v b H V t b n M x P C 9 J d G V t U G F 0 a D 4 8 L 0 l 0 Z W 1 M b 2 N h d G l v b j 4 8 U 3 R h Y m x l R W 5 0 c m l l c y A v P j w v S X R l b T 4 8 S X R l b T 4 8 S X R l b U x v Y 2 F 0 a W 9 u P j x J d G V t V H l w Z T 5 G b 3 J t d W x h P C 9 J d G V t V H l w Z T 4 8 S X R l b V B h d G g + U 2 V j d G l v b j E v V G F i b G V f N l 9 T d W 1 t Y X J 5 X 3 N 1 Y l 9 z Z W N 0 b 3 I v Q W R k Z W Q l M j B D d X N 0 b 2 0 8 L 0 l 0 Z W 1 Q Y X R o P j w v S X R l b U x v Y 2 F 0 a W 9 u P j x T d G F i b G V F b n R y a W V z I C 8 + P C 9 J d G V t P j x J d G V t P j x J d G V t T G 9 j Y X R p b 2 4 + P E l 0 Z W 1 U e X B l P k Z v c m 1 1 b G E 8 L 0 l 0 Z W 1 U e X B l P j x J d G V t U G F 0 a D 5 T Z W N 0 a W 9 u M S 9 U Y W J s Z V 8 2 X 1 N 1 b W 1 h c n l f c 3 V i X 3 N l Y 3 R v c i 9 Q a X Z v d G V k J T I w Q 2 9 s d W 1 u M j w v S X R l b V B h d G g + P C 9 J d G V t T G 9 j Y X R p b 2 4 + P F N 0 Y W J s Z U V u d H J p Z X M g L z 4 8 L 0 l 0 Z W 0 + P E l 0 Z W 0 + P E l 0 Z W 1 M b 2 N h d G l v b j 4 8 S X R l b V R 5 c G U + R m 9 y b X V s Y T w v S X R l b V R 5 c G U + P E l 0 Z W 1 Q Y X R o P l N l Y 3 R p b 2 4 x L 1 R h Y m x l X z Z f U 3 V t b W F y e V 9 z d W J f c 2 V j d G 9 y L 1 B y b 2 1 v d G V k J T I w S G V h Z G V y c z I 8 L 0 l 0 Z W 1 Q Y X R o P j w v S X R l b U x v Y 2 F 0 a W 9 u P j x T d G F i b G V F b n R y a W V z I C 8 + P C 9 J d G V t P j x J d G V t P j x J d G V t T G 9 j Y X R p b 2 4 + P E l 0 Z W 1 U e X B l P k Z v c m 1 1 b G E 8 L 0 l 0 Z W 1 U e X B l P j x J d G V t U G F 0 a D 5 T Z W N 0 a W 9 u M S 9 U Y W J s Z V 8 2 X 1 N 1 b W 1 h c n l f c 3 V i X 3 N l Y 3 R v c i 9 S Z W 1 v d m V k J T I w T 3 R o Z X I l M j B D b 2 x 1 b W 5 z M T w v S X R l b V B h d G g + P C 9 J d G V t T G 9 j Y X R p b 2 4 + P F N 0 Y W J s Z U V u d H J p Z X M g L z 4 8 L 0 l 0 Z W 0 + P E l 0 Z W 0 + P E l 0 Z W 1 M b 2 N h d G l v b j 4 8 S X R l b V R 5 c G U + R m 9 y b X V s Y T w v S X R l b V R 5 c G U + P E l 0 Z W 1 Q Y X R o P l N l Y 3 R p b 2 4 x L 1 R h Y m x l X z Z f U 3 V t b W F y e V 9 z d W J f c 2 V j d G 9 y L 0 F k Z G V k J T I w Q 3 V z d G 9 t M j w v S X R l b V B h d G g + P C 9 J d G V t T G 9 j Y X R p b 2 4 + P F N 0 Y W J s Z U V u d H J p Z X M g L z 4 8 L 0 l 0 Z W 0 + P E l 0 Z W 0 + P E l 0 Z W 1 M b 2 N h d G l v b j 4 8 S X R l b V R 5 c G U + R m 9 y b X V s Y T w v S X R l b V R 5 c G U + P E l 0 Z W 1 Q Y X R o P l N l Y 3 R p b 2 4 x L 1 R h Y m x l X z Z f U 3 V t b W F y e V 9 z d W J f c 2 V j d G 9 y L 3 N 1 Y n N l Y 3 R v c l 9 t Y X B w a W 5 n P C 9 J d G V t U G F 0 a D 4 8 L 0 l 0 Z W 1 M b 2 N h d G l v b j 4 8 U 3 R h Y m x l R W 5 0 c m l l c y A v P j w v S X R l b T 4 8 S X R l b T 4 8 S X R l b U x v Y 2 F 0 a W 9 u P j x J d G V t V H l w Z T 5 G b 3 J t d W x h P C 9 J d G V t V H l w Z T 4 8 S X R l b V B h d G g + U 2 V j d G l v b j E v V G F i b G V f N l 9 T d W 1 t Y X J 5 X 3 N 1 Y l 9 z Z W N 0 b 3 I v U H J v b W 9 0 Z W Q l M j B I Z W F k Z X J z M z w v S X R l b V B h d G g + P C 9 J d G V t T G 9 j Y X R p b 2 4 + P F N 0 Y W J s Z U V u d H J p Z X M g L z 4 8 L 0 l 0 Z W 0 + P E l 0 Z W 0 + P E l 0 Z W 1 M b 2 N h d G l v b j 4 8 S X R l b V R 5 c G U + R m 9 y b X V s Y T w v S X R l b V R 5 c G U + P E l 0 Z W 1 Q Y X R o P l N l Y 3 R p b 2 4 x L 1 R h Y m x l X z Z f U 3 V t b W F y e V 9 z d W J f c 2 V j d G 9 y L 0 1 l c m d l Z C U y M F F 1 Z X J p Z X M 8 L 0 l 0 Z W 1 Q Y X R o P j w v S X R l b U x v Y 2 F 0 a W 9 u P j x T d G F i b G V F b n R y a W V z I C 8 + P C 9 J d G V t P j x J d G V t P j x J d G V t T G 9 j Y X R p b 2 4 + P E l 0 Z W 1 U e X B l P k Z v c m 1 1 b G E 8 L 0 l 0 Z W 1 U e X B l P j x J d G V t U G F 0 a D 5 T Z W N 0 a W 9 u M S 9 U Y W J s Z V 8 2 X 1 N 1 b W 1 h c n l f c 3 V i X 3 N l Y 3 R v c i 9 F e H B h b m R l Z C U y M H N 1 Y n N l Y 3 R v c l 9 t Y X B w a W 5 n P C 9 J d G V t U G F 0 a D 4 8 L 0 l 0 Z W 1 M b 2 N h d G l v b j 4 8 U 3 R h Y m x l R W 5 0 c m l l c y A v P j w v S X R l b T 4 8 S X R l b T 4 8 S X R l b U x v Y 2 F 0 a W 9 u P j x J d G V t V H l w Z T 5 G b 3 J t d W x h P C 9 J d G V t V H l w Z T 4 8 S X R l b V B h d G g + U 2 V j d G l v b j E v V G F i b G V f N l 9 T d W 1 t Y X J 5 X 3 N 1 Y l 9 z Z W N 0 b 3 I v V W 5 w a X Z v d G V k J T I w Q 2 9 s d W 1 u c z w v S X R l b V B h d G g + P C 9 J d G V t T G 9 j Y X R p b 2 4 + P F N 0 Y W J s Z U V u d H J p Z X M g L z 4 8 L 0 l 0 Z W 0 + P E l 0 Z W 0 + P E l 0 Z W 1 M b 2 N h d G l v b j 4 8 S X R l b V R 5 c G U + R m 9 y b X V s Y T w v S X R l b V R 5 c G U + P E l 0 Z W 1 Q Y X R o P l N l Y 3 R p b 2 4 x L 1 R h Y m x l X z Z f U 3 V t b W F y e V 9 z d W J f c 2 V j d G 9 y L 0 Z p b H R l c m V k J T I w U m 9 3 c z I 8 L 0 l 0 Z W 1 Q Y X R o P j w v S X R l b U x v Y 2 F 0 a W 9 u P j x T d G F i b G V F b n R y a W V z I C 8 + P C 9 J d G V t P j x J d G V t P j x J d G V t T G 9 j Y X R p b 2 4 + P E l 0 Z W 1 U e X B l P k Z v c m 1 1 b G E 8 L 0 l 0 Z W 1 U e X B l P j x J d G V t U G F 0 a D 5 T Z W N 0 a W 9 u M S 9 U Y W J s Z V 8 2 X 1 N 1 b W 1 h c n l f c 3 V i X 3 N l Y 3 R v c i 9 S Z W 1 v d m V k J T I w R X J y b 3 J z P C 9 J d G V t U G F 0 a D 4 8 L 0 l 0 Z W 1 M b 2 N h d G l v b j 4 8 U 3 R h Y m x l R W 5 0 c m l l c y A v P j w v S X R l b T 4 8 S X R l b T 4 8 S X R l b U x v Y 2 F 0 a W 9 u P j x J d G V t V H l w Z T 5 G b 3 J t d W x h P C 9 J d G V t V H l w Z T 4 8 S X R l b V B h d G g + U 2 V j d G l v b j E v V G F i b G V f N l 9 T d W 1 t Y X J 5 X 3 N 1 Y l 9 z Z W N 0 b 3 I v R m l s d G V y Z W Q l M j B S b 3 d z M T w v S X R l b V B h d G g + P C 9 J d G V t T G 9 j Y X R p b 2 4 + P F N 0 Y W J s Z U V u d H J p Z X M g L z 4 8 L 0 l 0 Z W 0 + P E l 0 Z W 0 + P E l 0 Z W 1 M b 2 N h d G l v b j 4 8 S X R l b V R 5 c G U + R m 9 y b X V s Y T w v S X R l b V R 5 c G U + P E l 0 Z W 1 Q Y X R o P l N l Y 3 R p b 2 4 x L 1 R h Y m x l X z Z f U 3 V t b W F y e V 9 z d W J f c 2 V j d G 9 y L 0 N o Y W 5 n Z W Q l M j B U e X B l P C 9 J d G V t U G F 0 a D 4 8 L 0 l 0 Z W 1 M b 2 N h d G l v b j 4 8 U 3 R h Y m x l R W 5 0 c m l l c y A v P j w v S X R l b T 4 8 S X R l b T 4 8 S X R l b U x v Y 2 F 0 a W 9 u P j x J d G V t V H l w Z T 5 G b 3 J t d W x h P C 9 J d G V t V H l w Z T 4 8 S X R l b V B h d G g + U 2 V j d G l v b j E v V G F i b G V f N l 9 T d W 1 t Y X J 5 X 3 N 1 Y l 9 z Z W N 0 b 3 I v R m l s d G V y Z W Q l M j B S b 3 d z M z w v S X R l b V B h d G g + P C 9 J d G V t T G 9 j Y X R p b 2 4 + P F N 0 Y W J s Z U V u d H J p Z X M g L z 4 8 L 0 l 0 Z W 0 + P E l 0 Z W 0 + P E l 0 Z W 1 M b 2 N h d G l v b j 4 8 S X R l b V R 5 c G U + R m 9 y b X V s Y T w v S X R l b V R 5 c G U + P E l 0 Z W 1 Q Y X R o P l N l Y 3 R p b 2 4 x L 1 R h Y m x l X z Z f U 3 V t b W F y e V 9 z d W J f c 2 V j d G 9 y L 0 d y b 3 V w Z W Q l M j B S b 3 d z P C 9 J d G V t U G F 0 a D 4 8 L 0 l 0 Z W 1 M b 2 N h d G l v b j 4 8 U 3 R h Y m x l R W 5 0 c m l l c y A v P j w v S X R l b T 4 8 S X R l b T 4 8 S X R l b U x v Y 2 F 0 a W 9 u P j x J d G V t V H l w Z T 5 G b 3 J t d W x h P C 9 J d G V t V H l w Z T 4 8 S X R l b V B h d G g + U 2 V j d G l v b j E v V G F i b G V f N l 9 T d W 1 t Y X J 5 X 3 N 1 Y l 9 z Z W N 0 b 3 I v U m V u Y W 1 l Z C U y M E N v b H V t b n M 8 L 0 l 0 Z W 1 Q Y X R o P j w v S X R l b U x v Y 2 F 0 a W 9 u P j x T d G F i b G V F b n R y a W V z I C 8 + P C 9 J d G V t P j x J d G V t P j x J d G V t T G 9 j Y X R p b 2 4 + P E l 0 Z W 1 U e X B l P k Z v c m 1 1 b G E 8 L 0 l 0 Z W 1 U e X B l P j x J d G V t U G F 0 a D 5 T Z W N 0 a W 9 u M S 9 U Y W J s Z V 8 2 X 1 N 1 b W 1 h c n l f c 3 V i X 3 N l Y 3 R v c i 9 H c m 9 1 c G V k J T I w U m 9 3 c z I 8 L 0 l 0 Z W 1 Q Y X R o P j w v S X R l b U x v Y 2 F 0 a W 9 u P j x T d G F i b G V F b n R y a W V z I C 8 + P C 9 J d G V t P j x J d G V t P j x J d G V t T G 9 j Y X R p b 2 4 + P E l 0 Z W 1 U e X B l P k Z v c m 1 1 b G E 8 L 0 l 0 Z W 1 U e X B l P j x J d G V t U G F 0 a D 5 T Z W N 0 a W 9 u M S 9 U Y W J s Z V 8 2 X 1 N 1 b W 1 h c n l f c 3 V i X 3 N l Y 3 R v c i 9 B Z G R l Z C U y M E N v b m R p d G l v b m F s J T I w Q 2 9 s d W 1 u P C 9 J d G V t U G F 0 a D 4 8 L 0 l 0 Z W 1 M b 2 N h d G l v b j 4 8 U 3 R h Y m x l R W 5 0 c m l l c y A v P j w v S X R l b T 4 8 S X R l b T 4 8 S X R l b U x v Y 2 F 0 a W 9 u P j x J d G V t V H l w Z T 5 G b 3 J t d W x h P C 9 J d G V t V H l w Z T 4 8 S X R l b V B h d G g + U 2 V j d G l v b j E v V G F i b G V f N l 9 T d W 1 t Y X J 5 X 3 N 1 Y l 9 z Z W N 0 b 3 I v R m l s d G V y Z W Q l M j B S b 3 d z N D w v S X R l b V B h d G g + P C 9 J d G V t T G 9 j Y X R p b 2 4 + P F N 0 Y W J s Z U V u d H J p Z X M g L z 4 8 L 0 l 0 Z W 0 + P E l 0 Z W 0 + P E l 0 Z W 1 M b 2 N h d G l v b j 4 8 S X R l b V R 5 c G U + R m 9 y b X V s Y T w v S X R l b V R 5 c G U + P E l 0 Z W 1 Q Y X R o P l N l Y 3 R p b 2 4 x L 1 R h Y m x l X z Z f U 3 V t b W F y e V 9 z d W J f c 2 V j d G 9 y L 1 J l b W 9 2 Z W Q l M j B D b 2 x 1 b W 5 z M j w v S X R l b V B h d G g + P C 9 J d G V t T G 9 j Y X R p b 2 4 + P F N 0 Y W J s Z U V u d H J p Z X M g L z 4 8 L 0 l 0 Z W 0 + P E l 0 Z W 0 + P E l 0 Z W 1 M b 2 N h d G l v b j 4 8 S X R l b V R 5 c G U + R m 9 y b X V s Y T w v S X R l b V R 5 c G U + P E l 0 Z W 1 Q Y X R o P l N l Y 3 R p b 2 4 x L 1 R h Y m x l X z Z f U 3 V t b W F y e V 9 z d W J f c 2 V j d G 9 y L 0 d y b 3 V w Z W Q l M j B S b 3 d z M z w v S X R l b V B h d G g + P C 9 J d G V t T G 9 j Y X R p b 2 4 + P F N 0 Y W J s Z U V u d H J p Z X M g L z 4 8 L 0 l 0 Z W 0 + P E l 0 Z W 0 + P E l 0 Z W 1 M b 2 N h d G l v b j 4 8 S X R l b V R 5 c G U + R m 9 y b X V s Y T w v S X R l b V R 5 c G U + P E l 0 Z W 1 Q Y X R o P l N l Y 3 R p b 2 4 x L 1 R h Y m x l X z Z f U 3 V t b W F y e V 9 z d W J f c 2 V j d G 9 y L 0 F k Z G V k J T I w Q 2 9 u Z G l 0 a W 9 u Y W w l M j B D b 2 x 1 b W 4 z P C 9 J d G V t U G F 0 a D 4 8 L 0 l 0 Z W 1 M b 2 N h d G l v b j 4 8 U 3 R h Y m x l R W 5 0 c m l l c y A v P j w v S X R l b T 4 8 S X R l b T 4 8 S X R l b U x v Y 2 F 0 a W 9 u P j x J d G V t V H l w Z T 5 G b 3 J t d W x h P C 9 J d G V t V H l w Z T 4 8 S X R l b V B h d G g + U 2 V j d G l v b j E v V G F i b G V f N l 9 T d W 1 t Y X J 5 X 3 N 1 Y l 9 z Z W N 0 b 3 I v R m l s d G V y Z W Q l M j B S b 3 d z N T w v S X R l b V B h d G g + P C 9 J d G V t T G 9 j Y X R p b 2 4 + P F N 0 Y W J s Z U V u d H J p Z X M g L z 4 8 L 0 l 0 Z W 0 + P E l 0 Z W 0 + P E l 0 Z W 1 M b 2 N h d G l v b j 4 8 S X R l b V R 5 c G U + R m 9 y b X V s Y T w v S X R l b V R 5 c G U + P E l 0 Z W 1 Q Y X R o P l N l Y 3 R p b 2 4 x L 1 R h Y m x l X z Z f U 3 V t b W F y e V 9 z d W J f c 2 V j d G 9 y L 1 J l b W 9 2 Z W Q l M j B D b 2 x 1 b W 5 z M z w v S X R l b V B h d G g + P C 9 J d G V t T G 9 j Y X R p b 2 4 + P F N 0 Y W J s Z U V u d H J p Z X M g L z 4 8 L 0 l 0 Z W 0 + P E l 0 Z W 0 + P E l 0 Z W 1 M b 2 N h d G l v b j 4 8 S X R l b V R 5 c G U + R m 9 y b X V s Y T w v S X R l b V R 5 c G U + P E l 0 Z W 1 Q Y X R o P l N l Y 3 R p b 2 4 x L 1 R h Y m x l X z Z f U 3 V t b W F y e V 9 z d W J f c 2 V j d G 9 y L 1 N v d X J j Z T M 8 L 0 l 0 Z W 1 Q Y X R o P j w v S X R l b U x v Y 2 F 0 a W 9 u P j x T d G F i b G V F b n R y a W V z I C 8 + P C 9 J d G V t P j x J d G V t P j x J d G V t T G 9 j Y X R p b 2 4 + P E l 0 Z W 1 U e X B l P k Z v c m 1 1 b G E 8 L 0 l 0 Z W 1 U e X B l P j x J d G V t U G F 0 a D 5 T Z W N 0 a W 9 u M S 9 U Y W J s Z V 8 2 X 1 N 1 b W 1 h c n l f c 3 V i X 3 N l Y 3 R v c i 9 G a W x 0 Z X J l Z C U y M F J v d 3 M 5 P C 9 J d G V t U G F 0 a D 4 8 L 0 l 0 Z W 1 M b 2 N h d G l v b j 4 8 U 3 R h Y m x l R W 5 0 c m l l c y A v P j w v S X R l b T 4 8 S X R l b T 4 8 S X R l b U x v Y 2 F 0 a W 9 u P j x J d G V t V H l w Z T 5 G b 3 J t d W x h P C 9 J d G V t V H l w Z T 4 8 S X R l b V B h d G g + U 2 V j d G l v b j E v V G F i b G V f N l 9 T d W 1 t Y X J 5 X 3 N 1 Y l 9 z Z W N 0 b 3 I v R 3 J v d X B l Z C U y M F J v d 3 M 0 P C 9 J d G V t U G F 0 a D 4 8 L 0 l 0 Z W 1 M b 2 N h d G l v b j 4 8 U 3 R h Y m x l R W 5 0 c m l l c y A v P j w v S X R l b T 4 8 S X R l b T 4 8 S X R l b U x v Y 2 F 0 a W 9 u P j x J d G V t V H l w Z T 5 G b 3 J t d W x h P C 9 J d G V t V H l w Z T 4 8 S X R l b V B h d G g + U 2 V j d G l v b j E v V G F i b G V f N l 9 T d W 1 t Y X J 5 X 3 N 1 Y l 9 z Z W N 0 b 3 I v Q W R k Z W Q l M j B D b 2 5 k a X R p b 2 5 h b C U y M E N v b H V t b j E 8 L 0 l 0 Z W 1 Q Y X R o P j w v S X R l b U x v Y 2 F 0 a W 9 u P j x T d G F i b G V F b n R y a W V z I C 8 + P C 9 J d G V t P j x J d G V t P j x J d G V t T G 9 j Y X R p b 2 4 + P E l 0 Z W 1 U e X B l P k Z v c m 1 1 b G E 8 L 0 l 0 Z W 1 U e X B l P j x J d G V t U G F 0 a D 5 T Z W N 0 a W 9 u M S 9 U Y W J s Z V 8 2 X 1 N 1 b W 1 h c n l f c 3 V i X 3 N l Y 3 R v c i 9 G a W x 0 Z X J l Z C U y M F J v d 3 M 3 P C 9 J d G V t U G F 0 a D 4 8 L 0 l 0 Z W 1 M b 2 N h d G l v b j 4 8 U 3 R h Y m x l R W 5 0 c m l l c y A v P j w v S X R l b T 4 8 S X R l b T 4 8 S X R l b U x v Y 2 F 0 a W 9 u P j x J d G V t V H l w Z T 5 G b 3 J t d W x h P C 9 J d G V t V H l w Z T 4 8 S X R l b V B h d G g + U 2 V j d G l v b j E v V G F i b G V f N l 9 T d W 1 t Y X J 5 X 3 N 1 Y l 9 z Z W N 0 b 3 I v U m V t b 3 Z l Z C U y M E N v b H V t b n M 0 P C 9 J d G V t U G F 0 a D 4 8 L 0 l 0 Z W 1 M b 2 N h d G l v b j 4 8 U 3 R h Y m x l R W 5 0 c m l l c y A v P j w v S X R l b T 4 8 S X R l b T 4 8 S X R l b U x v Y 2 F 0 a W 9 u P j x J d G V t V H l w Z T 5 G b 3 J t d W x h P C 9 J d G V t V H l w Z T 4 8 S X R l b V B h d G g + U 2 V j d G l v b j E v V G F i b G V f N l 9 T d W 1 t Y X J 5 X 3 N 1 Y l 9 z Z W N 0 b 3 I v Q X B w Z W 5 k Z W Q l M j B R d W V y e T w v S X R l b V B h d G g + P C 9 J d G V t T G 9 j Y X R p b 2 4 + P F N 0 Y W J s Z U V u d H J p Z X M g L z 4 8 L 0 l 0 Z W 0 + P E l 0 Z W 0 + P E l 0 Z W 1 M b 2 N h d G l v b j 4 8 S X R l b V R 5 c G U + R m 9 y b X V s Y T w v S X R l b V R 5 c G U + P E l 0 Z W 1 Q Y X R o P l N l Y 3 R p b 2 4 x L 1 R h Y m x l X z Z f U 3 V t b W F y e V 9 z d W J f c 2 V j d G 9 y L 1 B p d m 9 0 Z W Q l M j B D b 2 x 1 b W 4 x P C 9 J d G V t U G F 0 a D 4 8 L 0 l 0 Z W 1 M b 2 N h d G l v b j 4 8 U 3 R h Y m x l R W 5 0 c m l l c y A v P j w v S X R l b T 4 8 S X R l b T 4 8 S X R l b U x v Y 2 F 0 a W 9 u P j x J d G V t V H l w Z T 5 G b 3 J t d W x h P C 9 J d G V t V H l w Z T 4 8 S X R l b V B h d G g + U 2 V j d G l v b j E v V G F i b G V f N l 9 T d W 1 t Y X J 5 X 3 N 1 Y l 9 z Z W N 0 b 3 I v U m V u Y W 1 l Z C U y M E N v b H V t b n M y P C 9 J d G V t U G F 0 a D 4 8 L 0 l 0 Z W 1 M b 2 N h d G l v b j 4 8 U 3 R h Y m x l R W 5 0 c m l l c y A v P j w v S X R l b T 4 8 S X R l b T 4 8 S X R l b U x v Y 2 F 0 a W 9 u P j x J d G V t V H l w Z T 5 G b 3 J t d W x h P C 9 J d G V t V H l w Z T 4 8 S X R l b V B h d G g + U 2 V j d G l v b j E v V G F i b G V f N l 9 T d W 1 t Y X J 5 X 3 N 1 Y l 9 z Z W N 0 b 3 I v Q X B w Z W 5 k Z W Q l M j B R d W V y e T I 8 L 0 l 0 Z W 1 Q Y X R o P j w v S X R l b U x v Y 2 F 0 a W 9 u P j x T d G F i b G V F b n R y a W V z I C 8 + P C 9 J d G V t P j x J d G V t P j x J d G V t T G 9 j Y X R p b 2 4 + P E l 0 Z W 1 U e X B l P k Z v c m 1 1 b G E 8 L 0 l 0 Z W 1 U e X B l P j x J d G V t U G F 0 a D 5 T Z W N 0 a W 9 u M S 9 U Y W J s Z V 8 2 X 1 N 1 b W 1 h c n l f c 3 V i X 3 N l Y 3 R v c i 9 B Z G R l Z C U y M E N 1 c 3 R v b T E 8 L 0 l 0 Z W 1 Q Y X R o P j w v S X R l b U x v Y 2 F 0 a W 9 u P j x T d G F i b G V F b n R y a W V z I C 8 + P C 9 J d G V t P j x J d G V t P j x J d G V t T G 9 j Y X R p b 2 4 + P E l 0 Z W 1 U e X B l P k Z v c m 1 1 b G E 8 L 0 l 0 Z W 1 U e X B l P j x J d G V t U G F 0 a D 5 T Z W N 0 a W 9 u M S 9 U Y W J s Z V 8 2 X 1 N 1 b W 1 h c n l f c 3 V i X 3 N l Y 3 R v c i 9 B c H B l b m R l Z C U y M F F 1 Z X J 5 M T w v S X R l b V B h d G g + P C 9 J d G V t T G 9 j Y X R p b 2 4 + P F N 0 Y W J s Z U V u d H J p Z X M g L z 4 8 L 0 l 0 Z W 0 + P E l 0 Z W 0 + P E l 0 Z W 1 M b 2 N h d G l v b j 4 8 S X R l b V R 5 c G U + R m 9 y b X V s Y T w v S X R l b V R 5 c G U + P E l 0 Z W 1 Q Y X R o P l N l Y 3 R p b 2 4 x L 1 R h Y m x l X z Z f U 3 V t b W F y e V 9 z d W J f c 2 V j d G 9 y L 1 N v d X J j Z T Q 8 L 0 l 0 Z W 1 Q Y X R o P j w v S X R l b U x v Y 2 F 0 a W 9 u P j x T d G F i b G V F b n R y a W V z I C 8 + P C 9 J d G V t P j x J d G V t P j x J d G V t T G 9 j Y X R p b 2 4 + P E l 0 Z W 1 U e X B l P k Z v c m 1 1 b G E 8 L 0 l 0 Z W 1 U e X B l P j x J d G V t U G F 0 a D 5 T Z W N 0 a W 9 u M S 9 U Y W J s Z V 8 2 X 1 N 1 b W 1 h c n l f c 3 V i X 3 N l Y 3 R v c i 9 Q c m 9 t b 3 R l Z C U y M E h l Y W R l c n M 0 P C 9 J d G V t U G F 0 a D 4 8 L 0 l 0 Z W 1 M b 2 N h d G l v b j 4 8 U 3 R h Y m x l R W 5 0 c m l l c y A v P j w v S X R l b T 4 8 S X R l b T 4 8 S X R l b U x v Y 2 F 0 a W 9 u P j x J d G V t V H l w Z T 5 G b 3 J t d W x h P C 9 J d G V t V H l w Z T 4 8 S X R l b V B h d G g + U 2 V j d G l v b j E v V G F i b G V f N l 9 T d W 1 t Y X J 5 X 3 N 1 Y l 9 z Z W N 0 b 3 I v R m l s d G V y Z W Q l M j B S b 3 d z O D w v S X R l b V B h d G g + P C 9 J d G V t T G 9 j Y X R p b 2 4 + P F N 0 Y W J s Z U V u d H J p Z X M g L z 4 8 L 0 l 0 Z W 0 + P E l 0 Z W 0 + P E l 0 Z W 1 M b 2 N h d G l v b j 4 8 S X R l b V R 5 c G U + R m 9 y b X V s Y T w v S X R l b V R 5 c G U + P E l 0 Z W 1 Q Y X R o P l N l Y 3 R p b 2 4 x L 1 R h Y m x l X z Z f U 3 V t b W F y e V 9 z d W J f c 2 V j d G 9 y L 0 1 l c m d l Z C U y M F F 1 Z X J p Z X M x P C 9 J d G V t U G F 0 a D 4 8 L 0 l 0 Z W 1 M b 2 N h d G l v b j 4 8 U 3 R h Y m x l R W 5 0 c m l l c y A v P j w v S X R l b T 4 8 S X R l b T 4 8 S X R l b U x v Y 2 F 0 a W 9 u P j x J d G V t V H l w Z T 5 G b 3 J t d W x h P C 9 J d G V t V H l w Z T 4 8 S X R l b V B h d G g + U 2 V j d G l v b j E v V G F i b G V f N l 9 T d W 1 t Y X J 5 X 3 N 1 Y l 9 z Z W N 0 b 3 I v U m V t b 3 Z l Z C U y M E N v b H V t b n M x P C 9 J d G V t U G F 0 a D 4 8 L 0 l 0 Z W 1 M b 2 N h d G l v b j 4 8 U 3 R h Y m x l R W 5 0 c m l l c y A v P j w v S X R l b T 4 8 S X R l b T 4 8 S X R l b U x v Y 2 F 0 a W 9 u P j x J d G V t V H l w Z T 5 G b 3 J t d W x h P C 9 J d G V t V H l w Z T 4 8 S X R l b V B h d G g + U 2 V j d G l v b j E v V G F i b G V f N l 9 T d W 1 t Y X J 5 X 3 N 1 Y l 9 z Z W N 0 b 3 I v R X h w Y W 5 k Z W Q l M j B O b 1 9 v Z l 9 w c m 9 2 a W R l c n M 8 L 0 l 0 Z W 1 Q Y X R o P j w v S X R l b U x v Y 2 F 0 a W 9 u P j x T d G F i b G V F b n R y a W V z I C 8 + P C 9 J d G V t P j x J d G V t P j x J d G V t T G 9 j Y X R p b 2 4 + P E l 0 Z W 1 U e X B l P k Z v c m 1 1 b G E 8 L 0 l 0 Z W 1 U e X B l P j x J d G V t U G F 0 a D 5 T Z W N 0 a W 9 u M S 9 U Y W J s Z V 8 2 X 1 N 1 b W 1 h c n l f c 3 V i X 3 N l Y 3 R v c i 9 S Z W 9 y Z G V y Z W Q l M j B D b 2 x 1 b W 5 z M T w v S X R l b V B h d G g + P C 9 J d G V t T G 9 j Y X R p b 2 4 + P F N 0 Y W J s Z U V u d H J p Z X M g L z 4 8 L 0 l 0 Z W 0 + P E l 0 Z W 0 + P E l 0 Z W 1 M b 2 N h d G l v b j 4 8 S X R l b V R 5 c G U + R m 9 y b X V s Y T w v S X R l b V R 5 c G U + P E l 0 Z W 1 Q Y X R o P l N l Y 3 R p b 2 4 x L 1 R h Y m x l X z Z f U 3 V t b W F y e V 9 z d W J f c 2 V j d G 9 y L 1 N v c n R l Z C U y M F J v d 3 M 8 L 0 l 0 Z W 1 Q Y X R o P j w v S X R l b U x v Y 2 F 0 a W 9 u P j x T d G F i b G V F b n R y a W V z I C 8 + P C 9 J d G V t P j x J d G V t P j x J d G V t T G 9 j Y X R p b 2 4 + P E l 0 Z W 1 U e X B l P k Z v c m 1 1 b G E 8 L 0 l 0 Z W 1 U e X B l P j x J d G V t U G F 0 a D 5 T Z W N 0 a W 9 u M S 9 U Y W J s Z V 8 2 X 1 N 1 b W 1 h c n l f c 3 V i X 3 N l Y 3 R v c i 9 D a G F u Z 2 V k J T I w V H l w Z T E 8 L 0 l 0 Z W 1 Q Y X R o P j w v S X R l b U x v Y 2 F 0 a W 9 u P j x T d G F i b G V F b n R y a W V z I C 8 + P C 9 J d G V t P j x J d G V t P j x J d G V t T G 9 j Y X R p b 2 4 + P E l 0 Z W 1 U e X B l P k Z v c m 1 1 b G E 8 L 0 l 0 Z W 1 U e X B l P j x J d G V t U G F 0 a D 5 T Z W N 0 a W 9 u M S 9 U Y W J s Z V 8 2 X 1 N 1 b W 1 h c n l f c 3 V i X 3 N l Y 3 R v c i 9 S Z W 1 v d m V k J T I w Q 2 9 s d W 1 u c z U 8 L 0 l 0 Z W 1 Q Y X R o P j w v S X R l b U x v Y 2 F 0 a W 9 u P j x T d G F i b G V F b n R y a W V z I C 8 + P C 9 J d G V t P j x J d G V t P j x J d G V t T G 9 j Y X R p b 2 4 + P E l 0 Z W 1 U e X B l P k Z v c m 1 1 b G E 8 L 0 l 0 Z W 1 U e X B l P j x J d G V t U G F 0 a D 5 T Z W N 0 a W 9 u M S 9 U Y W J s Z V 8 4 X 1 N 1 b W 1 h c n l f c m V n a W 9 u L 1 J l b m F t Z W Q l M j B D b 2 x 1 b W 5 z M z w v S X R l b V B h d G g + P C 9 J d G V t T G 9 j Y X R p b 2 4 + P F N 0 Y W J s Z U V u d H J p Z X M g L z 4 8 L 0 l 0 Z W 0 + P E l 0 Z W 0 + P E l 0 Z W 1 M b 2 N h d G l v b j 4 8 S X R l b V R 5 c G U + R m 9 y b X V s Y T w v S X R l b V R 5 c G U + P E l 0 Z W 1 Q Y X R o P l N l Y 3 R p b 2 4 x L 1 R h Y m x l X z l f U 3 V t b W F y e V 9 y Z W d p b 2 5 f M 3 k v U m V u Y W 1 l Z C U y M E N v b H V t b n M y P C 9 J d G V t U G F 0 a D 4 8 L 0 l 0 Z W 1 M b 2 N h d G l v b j 4 8 U 3 R h Y m x l R W 5 0 c m l l c y A v P j w v S X R l b T 4 8 S X R l b T 4 8 S X R l b U x v Y 2 F 0 a W 9 u P j x J d G V t V H l w Z T 5 G b 3 J t d W x h P C 9 J d G V t V H l w Z T 4 8 S X R l b V B h d G g + U 2 V j d G l v b j E v V G F i b G V f M T F f T m V 3 X 1 N 1 c H B s e V 9 S Z W d p b 2 4 v U m V t b 3 Z l Z C U y M E 9 0 a G V y J T I w Q 2 9 s d W 1 u c z E 8 L 0 l 0 Z W 1 Q Y X R o P j w v S X R l b U x v Y 2 F 0 a W 9 u P j x T d G F i b G V F b n R y a W V z I C 8 + P C 9 J d G V t P j x J d G V t P j x J d G V t T G 9 j Y X R p b 2 4 + P E l 0 Z W 1 U e X B l P k Z v c m 1 1 b G E 8 L 0 l 0 Z W 1 U e X B l P j x J d G V t U G F 0 a D 5 T Z W N 0 a W 9 u M S 9 U Y W J s Z V 8 x M V 9 O Z X d f U 3 V w c G x 5 X 1 J l Z 2 l v b i 9 S Z W 5 h b W V k J T I w Q 2 9 s d W 1 u c z w v S X R l b V B h d G g + P C 9 J d G V t T G 9 j Y X R p b 2 4 + P F N 0 Y W J s Z U V u d H J p Z X M g L z 4 8 L 0 l 0 Z W 0 + P E l 0 Z W 0 + P E l 0 Z W 1 M b 2 N h d G l v b j 4 8 S X R l b V R 5 c G U + R m 9 y b X V s Y T w v S X R l b V R 5 c G U + P E l 0 Z W 1 Q Y X R o P l N l Y 3 R p b 2 4 x L 1 R h Y m x l X z E x X 0 5 l d 1 9 T d X B w b H l f U m V n a W 9 u L 3 R h Y m x l c 1 9 v c m R l c m l u Z z w v S X R l b V B h d G g + P C 9 J d G V t T G 9 j Y X R p b 2 4 + P F N 0 Y W J s Z U V u d H J p Z X M g L z 4 8 L 0 l 0 Z W 0 + P E l 0 Z W 0 + P E l 0 Z W 1 M b 2 N h d G l v b j 4 8 S X R l b V R 5 c G U + R m 9 y b X V s Y T w v S X R l b V R 5 c G U + P E l 0 Z W 1 Q Y X R o P l N l Y 3 R p b 2 4 x L 1 R h Y m x l X z E x X 0 5 l d 1 9 T d X B w b H l f U m V n a W 9 u L 0 Z p b H R l c m V k J T I w U m 9 3 c z M 8 L 0 l 0 Z W 1 Q Y X R o P j w v S X R l b U x v Y 2 F 0 a W 9 u P j x T d G F i b G V F b n R y a W V z I C 8 + P C 9 J d G V t P j x J d G V t P j x J d G V t T G 9 j Y X R p b 2 4 + P E l 0 Z W 1 U e X B l P k Z v c m 1 1 b G E 8 L 0 l 0 Z W 1 U e X B l P j x J d G V t U G F 0 a D 5 T Z W N 0 a W 9 u M S 9 U Y W J s Z V 8 x M V 9 O Z X d f U 3 V w c G x 5 X 1 J l Z 2 l v b i 9 N Z X J n Z W Q l M j B R d W V y a W V z P C 9 J d G V t U G F 0 a D 4 8 L 0 l 0 Z W 1 M b 2 N h d G l v b j 4 8 U 3 R h Y m x l R W 5 0 c m l l c y A v P j w v S X R l b T 4 8 S X R l b T 4 8 S X R l b U x v Y 2 F 0 a W 9 u P j x J d G V t V H l w Z T 5 G b 3 J t d W x h P C 9 J d G V t V H l w Z T 4 8 S X R l b V B h d G g + U 2 V j d G l v b j E v V G F i b G V f M T F f T m V 3 X 1 N 1 c H B s e V 9 S Z W d p b 2 4 v R X h w Y W 5 k Z W Q l M j B G a W x 0 Z X J l Z C U y M F J v d 3 M z P C 9 J d G V t U G F 0 a D 4 8 L 0 l 0 Z W 1 M b 2 N h d G l v b j 4 8 U 3 R h Y m x l R W 5 0 c m l l c y A v P j w v S X R l b T 4 8 S X R l b T 4 8 S X R l b U x v Y 2 F 0 a W 9 u P j x J d G V t V H l w Z T 5 G b 3 J t d W x h P C 9 J d G V t V H l w Z T 4 8 S X R l b V B h d G g + U 2 V j d G l v b j E v V G F i b G V f M T F f T m V 3 X 1 N 1 c H B s e V 9 S Z W d p b 2 4 v Q 2 h h b m d l Z C U y M F R 5 c G U 8 L 0 l 0 Z W 1 Q Y X R o P j w v S X R l b U x v Y 2 F 0 a W 9 u P j x T d G F i b G V F b n R y a W V z I C 8 + P C 9 J d G V t P j x J d G V t P j x J d G V t T G 9 j Y X R p b 2 4 + P E l 0 Z W 1 U e X B l P k Z v c m 1 1 b G E 8 L 0 l 0 Z W 1 U e X B l P j x J d G V t U G F 0 a D 5 T Z W N 0 a W 9 u M S 9 U Y W J s Z V 8 x M V 9 O Z X d f U 3 V w c G x 5 X 1 J l Z 2 l v b i 9 T b 3 J 0 Z W Q l M j B S b 3 d z P C 9 J d G V t U G F 0 a D 4 8 L 0 l 0 Z W 1 M b 2 N h d G l v b j 4 8 U 3 R h Y m x l R W 5 0 c m l l c y A v P j w v S X R l b T 4 8 S X R l b T 4 8 S X R l b U x v Y 2 F 0 a W 9 u P j x J d G V t V H l w Z T 5 G b 3 J t d W x h P C 9 J d G V t V H l w Z T 4 8 S X R l b V B h d G g + U 2 V j d G l v b j E v V G F i b G V f M T F f T m V 3 X 1 N 1 c H B s e V 9 S Z W d p b 2 4 v U m V t b 3 Z l Z C U y M E N v b H V t b n M y P C 9 J d G V t U G F 0 a D 4 8 L 0 l 0 Z W 1 M b 2 N h d G l v b j 4 8 U 3 R h Y m x l R W 5 0 c m l l c y A v P j w v S X R l b T 4 8 S X R l b T 4 8 S X R l b U x v Y 2 F 0 a W 9 u P j x J d G V t V H l w Z T 5 G b 3 J t d W x h P C 9 J d G V t V H l w Z T 4 8 S X R l b V B h d G g + U 2 V j d G l v b j E v V G F i b G V f M T J f U G V y Y 1 9 i e V 9 z a X p l L 1 J l b 3 J k Z X J l Z C U y M E N v b H V t b n M 8 L 0 l 0 Z W 1 Q Y X R o P j w v S X R l b U x v Y 2 F 0 a W 9 u P j x T d G F i b G V F b n R y a W V z I C 8 + P C 9 J d G V t P j x J d G V t P j x J d G V t T G 9 j Y X R p b 2 4 + P E l 0 Z W 1 U e X B l P k Z v c m 1 1 b G E 8 L 0 l 0 Z W 1 U e X B l P j x J d G V t U G F 0 a D 5 T Z W N 0 a W 9 u M S 9 U Y W J s Z V 8 x M 0 F f S F N I Q 1 9 H T i 9 S Z W 5 h b W V k J T I w Q 2 9 s d W 1 u c z w v S X R l b V B h d G g + P C 9 J d G V t T G 9 j Y X R p b 2 4 + P F N 0 Y W J s Z U V u d H J p Z X M g L z 4 8 L 0 l 0 Z W 0 + P E l 0 Z W 0 + P E l 0 Z W 1 M b 2 N h d G l v b j 4 8 S X R l b V R 5 c G U + R m 9 y b X V s Y T w v S X R l b V R 5 c G U + P E l 0 Z W 1 Q Y X R o P l N l Y 3 R p b 2 4 x L 1 R h Y m x l X z E z Q V 9 I U 0 h D X 0 d O L 3 l l Y X I 8 L 0 l 0 Z W 1 Q Y X R o P j w v S X R l b U x v Y 2 F 0 a W 9 u P j x T d G F i b G V F b n R y a W V z I C 8 + P C 9 J d G V t P j x J d G V t P j x J d G V t T G 9 j Y X R p b 2 4 + P E l 0 Z W 1 U e X B l P k Z v c m 1 1 b G E 8 L 0 l 0 Z W 1 U e X B l P j x J d G V t U G F 0 a D 5 T Z W N 0 a W 9 u M S 9 U Y W J s Z V 8 x M 0 J f S F N I Q 1 9 I T 1 A v e W V h c j w v S X R l b V B h d G g + P C 9 J d G V t T G 9 j Y X R p b 2 4 + P F N 0 Y W J s Z U V u d H J p Z X M g L z 4 8 L 0 l 0 Z W 0 + P E l 0 Z W 0 + P E l 0 Z W 1 M b 2 N h d G l v b j 4 8 S X R l b V R 5 c G U + R m 9 y b X V s Y T w v S X R l b V R 5 c G U + P E l 0 Z W 1 Q Y X R o P l N l Y 3 R p b 2 4 x L 1 R h Y m x l X z E z Q l 9 I U 0 h D X 0 h P U C 9 S Z W 5 h b W V k J T I w Q 2 9 s d W 1 u c z w v S X R l b V B h d G g + P C 9 J d G V t T G 9 j Y X R p b 2 4 + P F N 0 Y W J s Z U V u d H J p Z X M g L z 4 8 L 0 l 0 Z W 0 + P E l 0 Z W 0 + P E l 0 Z W 1 M b 2 N h d G l v b j 4 8 S X R l b V R 5 c G U + R m 9 y b X V s Y T w v S X R l b V R 5 c G U + P E l 0 Z W 1 Q Y X R o P l N l Y 3 R p b 2 4 x L 1 R h Y m x l X z E z Q 1 9 I U 0 h D X 1 N I L 3 l l Y X I 8 L 0 l 0 Z W 1 Q Y X R o P j w v S X R l b U x v Y 2 F 0 a W 9 u P j x T d G F i b G V F b n R y a W V z I C 8 + P C 9 J d G V t P j x J d G V t P j x J d G V t T G 9 j Y X R p b 2 4 + P E l 0 Z W 1 U e X B l P k Z v c m 1 1 b G E 8 L 0 l 0 Z W 1 U e X B l P j x J d G V t U G F 0 a D 5 T Z W N 0 a W 9 u M S 9 U Y W J s Z V 8 x M 0 N f S F N I Q 1 9 T S C 9 S Z W 5 h b W V k J T I w Q 2 9 s d W 1 u c z w v S X R l b V B h d G g + P C 9 J d G V t T G 9 j Y X R p b 2 4 + P F N 0 Y W J s Z U V u d H J p Z X M g L z 4 8 L 0 l 0 Z W 0 + P E l 0 Z W 0 + P E l 0 Z W 1 M b 2 N h d G l v b j 4 8 S X R l b V R 5 c G U + R m 9 y b X V s Y T w v S X R l b V R 5 c G U + P E l 0 Z W 1 Q Y X R o P l N l Y 3 R p b 2 4 x L 1 R h Y m x l X z E z Q V 9 I U 0 h D X 0 d O L 1 N v c n R l Z C U y M F J v d 3 M 8 L 0 l 0 Z W 1 Q Y X R o P j w v S X R l b U x v Y 2 F 0 a W 9 u P j x T d G F i b G V F b n R y a W V z I C 8 + P C 9 J d G V t P j x J d G V t P j x J d G V t T G 9 j Y X R p b 2 4 + P E l 0 Z W 1 U e X B l P k Z v c m 1 1 b G E 8 L 0 l 0 Z W 1 U e X B l P j x J d G V t U G F 0 a D 5 T Z W N 0 a W 9 u M S 9 U Y W J s Z V 8 x M 0 J f S F N I Q 1 9 I T 1 A v U 2 9 y d G V k J T I w U m 9 3 c z w v S X R l b V B h d G g + P C 9 J d G V t T G 9 j Y X R p b 2 4 + P F N 0 Y W J s Z U V u d H J p Z X M g L z 4 8 L 0 l 0 Z W 0 + P E l 0 Z W 0 + P E l 0 Z W 1 M b 2 N h d G l v b j 4 8 S X R l b V R 5 c G U + R m 9 y b X V s Y T w v S X R l b V R 5 c G U + P E l 0 Z W 1 Q Y X R o P l N l Y 3 R p b 2 4 x L 1 R h Y m x l X z E z Q 1 9 I U 0 h D X 1 N I L 1 N v c n R l Z C U y M F J v d 3 M 8 L 0 l 0 Z W 1 Q Y X R o P j w v S X R l b U x v Y 2 F 0 a W 9 u P j x T d G F i b G V F b n R y a W V z I C 8 + P C 9 J d G V t P j x J d G V t P j x J d G V t T G 9 j Y X R p b 2 4 + P E l 0 Z W 1 U e X B l P k Z v c m 1 1 b G E 8 L 0 l 0 Z W 1 U e X B l P j x J d G V t U G F 0 a D 5 T Z W N 0 a W 9 u M S 9 U Y W J s Z V 8 x N V 9 S Z W d f U k 9 D R V 9 t Z W R p Y W 4 v U m V v c m R l c m V k J T I w Q 2 9 s d W 1 u c z w v S X R l b V B h d G g + P C 9 J d G V t T G 9 j Y X R p b 2 4 + P F N 0 Y W J s Z U V u d H J p Z X M g L z 4 8 L 0 l 0 Z W 0 + P E l 0 Z W 0 + P E l 0 Z W 1 M b 2 N h d G l v b j 4 8 S X R l b V R 5 c G U + R m 9 y b X V s Y T w v S X R l b V R 5 c G U + P E l 0 Z W 1 Q Y X R o P l N l Y 3 R p b 2 4 x L 1 R h Y m x l X z E 1 X 1 J l Z 1 9 S T 0 N F X 2 1 l Z G l h b i 9 S Z W 5 h b W V k J T I w Q 2 9 s d W 1 u c z I 8 L 0 l 0 Z W 1 Q Y X R o P j w v S X R l b U x v Y 2 F 0 a W 9 u P j x T d G F i b G V F b n R y a W V z I C 8 + P C 9 J d G V t P j x J d G V t P j x J d G V t T G 9 j Y X R p b 2 4 + P E l 0 Z W 1 U e X B l P k Z v c m 1 1 b G E 8 L 0 l 0 Z W 1 U e X B l P j x J d G V t U G F 0 a D 5 T Z W N 0 a W 9 u M S 9 U Y W J s Z V 8 x N V 9 S Z W d f U k 9 D R V 9 t Z W R p Y W 4 v d G F i b G V z X 2 9 y Z G V y a W 5 n P C 9 J d G V t U G F 0 a D 4 8 L 0 l 0 Z W 1 M b 2 N h d G l v b j 4 8 U 3 R h Y m x l R W 5 0 c m l l c y A v P j w v S X R l b T 4 8 S X R l b T 4 8 S X R l b U x v Y 2 F 0 a W 9 u P j x J d G V t V H l w Z T 5 G b 3 J t d W x h P C 9 J d G V t V H l w Z T 4 8 S X R l b V B h d G g + U 2 V j d G l v b j E v V G F i b G V f M T V f U m V n X 1 J P Q 0 V f b W V k a W F u L 0 Z p b H R l c m V k J T I w U m 9 3 c z M 8 L 0 l 0 Z W 1 Q Y X R o P j w v S X R l b U x v Y 2 F 0 a W 9 u P j x T d G F i b G V F b n R y a W V z I C 8 + P C 9 J d G V t P j x J d G V t P j x J d G V t T G 9 j Y X R p b 2 4 + P E l 0 Z W 1 U e X B l P k Z v c m 1 1 b G E 8 L 0 l 0 Z W 1 U e X B l P j x J d G V t U G F 0 a D 5 T Z W N 0 a W 9 u M S 9 U Y W J s Z V 8 x N V 9 S Z W d f U k 9 D R V 9 t Z W R p Y W 4 v T W V y Z 2 V k J T I w U X V l c m l l c z I 8 L 0 l 0 Z W 1 Q Y X R o P j w v S X R l b U x v Y 2 F 0 a W 9 u P j x T d G F i b G V F b n R y a W V z I C 8 + P C 9 J d G V t P j x J d G V t P j x J d G V t T G 9 j Y X R p b 2 4 + P E l 0 Z W 1 U e X B l P k Z v c m 1 1 b G E 8 L 0 l 0 Z W 1 U e X B l P j x J d G V t U G F 0 a D 5 T Z W N 0 a W 9 u M S 9 U Y W J s Z V 8 x N V 9 S Z W d f U k 9 D R V 9 t Z W R p Y W 4 v R X h w Y W 5 k Z W Q l M j B G a W x 0 Z X J l Z C U y M F J v d 3 M z P C 9 J d G V t U G F 0 a D 4 8 L 0 l 0 Z W 1 M b 2 N h d G l v b j 4 8 U 3 R h Y m x l R W 5 0 c m l l c y A v P j w v S X R l b T 4 8 S X R l b T 4 8 S X R l b U x v Y 2 F 0 a W 9 u P j x J d G V t V H l w Z T 5 G b 3 J t d W x h P C 9 J d G V t V H l w Z T 4 8 S X R l b V B h d G g + U 2 V j d G l v b j E v V G F i b G V f M T V f U m V n X 1 J P Q 0 V f b W V k a W F u L 1 N v c n R l Z C U y M F J v d 3 M 8 L 0 l 0 Z W 1 Q Y X R o P j w v S X R l b U x v Y 2 F 0 a W 9 u P j x T d G F i b G V F b n R y a W V z I C 8 + P C 9 J d G V t P j x J d G V t P j x J d G V t T G 9 j Y X R p b 2 4 + P E l 0 Z W 1 U e X B l P k Z v c m 1 1 b G E 8 L 0 l 0 Z W 1 U e X B l P j x J d G V t U G F 0 a D 5 T Z W N 0 a W 9 u M S 9 U Y W J s Z V 8 x N V 9 S Z W d f U k 9 D R V 9 t Z W R p Y W 4 v Q 2 h h b m d l Z C U y M F R 5 c G U 8 L 0 l 0 Z W 1 Q Y X R o P j w v S X R l b U x v Y 2 F 0 a W 9 u P j x T d G F i b G V F b n R y a W V z I C 8 + P C 9 J d G V t P j x J d G V t P j x J d G V t T G 9 j Y X R p b 2 4 + P E l 0 Z W 1 U e X B l P k Z v c m 1 1 b G E 8 L 0 l 0 Z W 1 U e X B l P j x J d G V t U G F 0 a D 5 T Z W N 0 a W 9 u M S 9 U Y W J s Z V 8 x N V 9 S Z W d f U k 9 D R V 9 t Z W R p Y W 4 v U m V t b 3 Z l Z C U y M E N v b H V t b n M 8 L 0 l 0 Z W 1 Q Y X R o P j w v S X R l b U x v Y 2 F 0 a W 9 u P j x T d G F i b G V F b n R y a W V z I C 8 + P C 9 J d G V t P j x J d G V t P j x J d G V t T G 9 j Y X R p b 2 4 + P E l 0 Z W 1 U e X B l P k Z v c m 1 1 b G E 8 L 0 l 0 Z W 1 U e X B l P j x J d G V t U G F 0 a D 5 T Z W N 0 a W 9 u M S 9 U Y W J s Z V 8 x M U J f T m V 3 X 1 N 1 c H B s e V 9 S Z W d p b 2 5 f V 0 E v U G l 2 b 3 R l Z C U y M E N v b H V t b j I 8 L 0 l 0 Z W 1 Q Y X R o P j w v S X R l b U x v Y 2 F 0 a W 9 u P j x T d G F i b G V F b n R y a W V z I C 8 + P C 9 J d G V t P j x J d G V t P j x J d G V t T G 9 j Y X R p b 2 4 + P E l 0 Z W 1 U e X B l P k Z v c m 1 1 b G E 8 L 0 l 0 Z W 1 U e X B l P j x J d G V t U G F 0 a D 5 T Z W N 0 a W 9 u M S 9 U Y W J s Z V 8 x M U J f T m V 3 X 1 N 1 c H B s e V 9 S Z W d p b 2 5 f V 0 E v d G F i b G V z X 2 9 y Z G V y a W 5 n P C 9 J d G V t U G F 0 a D 4 8 L 0 l 0 Z W 1 M b 2 N h d G l v b j 4 8 U 3 R h Y m x l R W 5 0 c m l l c y A v P j w v S X R l b T 4 8 S X R l b T 4 8 S X R l b U x v Y 2 F 0 a W 9 u P j x J d G V t V H l w Z T 5 G b 3 J t d W x h P C 9 J d G V t V H l w Z T 4 8 S X R l b V B h d G g + U 2 V j d G l v b j E v V G F i b G V f M T F C X 0 5 l d 1 9 T d X B w b H l f U m V n a W 9 u X 1 d B L 0 Z p b H R l c m V k J T I w U m 9 3 c z Q 8 L 0 l 0 Z W 1 Q Y X R o P j w v S X R l b U x v Y 2 F 0 a W 9 u P j x T d G F i b G V F b n R y a W V z I C 8 + P C 9 J d G V t P j x J d G V t P j x J d G V t T G 9 j Y X R p b 2 4 + P E l 0 Z W 1 U e X B l P k Z v c m 1 1 b G E 8 L 0 l 0 Z W 1 U e X B l P j x J d G V t U G F 0 a D 5 T Z W N 0 a W 9 u M S 9 U Y W J s Z V 8 x M U J f T m V 3 X 1 N 1 c H B s e V 9 S Z W d p b 2 5 f V 0 E v T W V y Z 2 V k J T I w U X V l c m l l c z w v S X R l b V B h d G g + P C 9 J d G V t T G 9 j Y X R p b 2 4 + P F N 0 Y W J s Z U V u d H J p Z X M g L z 4 8 L 0 l 0 Z W 0 + P E l 0 Z W 0 + P E l 0 Z W 1 M b 2 N h d G l v b j 4 8 S X R l b V R 5 c G U + R m 9 y b X V s Y T w v S X R l b V R 5 c G U + P E l 0 Z W 1 Q Y X R o P l N l Y 3 R p b 2 4 x L 1 R h Y m x l X z E x Q l 9 O Z X d f U 3 V w c G x 5 X 1 J l Z 2 l v b l 9 X Q S 9 F e H B h b m R l Z C U y M E Z p b H R l c m V k J T I w U m 9 3 c z Q 8 L 0 l 0 Z W 1 Q Y X R o P j w v S X R l b U x v Y 2 F 0 a W 9 u P j x T d G F i b G V F b n R y a W V z I C 8 + P C 9 J d G V t P j x J d G V t P j x J d G V t T G 9 j Y X R p b 2 4 + P E l 0 Z W 1 U e X B l P k Z v c m 1 1 b G E 8 L 0 l 0 Z W 1 U e X B l P j x J d G V t U G F 0 a D 5 T Z W N 0 a W 9 u M S 9 U Y W J s Z V 8 x M U J f T m V 3 X 1 N 1 c H B s e V 9 S Z W d p b 2 5 f V 0 E v U 2 9 y d G V k J T I w U m 9 3 c z w v S X R l b V B h d G g + P C 9 J d G V t T G 9 j Y X R p b 2 4 + P F N 0 Y W J s Z U V u d H J p Z X M g L z 4 8 L 0 l 0 Z W 0 + P E l 0 Z W 0 + P E l 0 Z W 1 M b 2 N h d G l v b j 4 8 S X R l b V R 5 c G U + R m 9 y b X V s Y T w v S X R l b V R 5 c G U + P E l 0 Z W 1 Q Y X R o P l N l Y 3 R p b 2 4 x L 1 R h Y m x l X z E x Q l 9 O Z X d f U 3 V w c G x 5 X 1 J l Z 2 l v b l 9 X Q S 9 D a G F u Z 2 V k J T I w V H l w Z T w v S X R l b V B h d G g + P C 9 J d G V t T G 9 j Y X R p b 2 4 + P F N 0 Y W J s Z U V u d H J p Z X M g L z 4 8 L 0 l 0 Z W 0 + P E l 0 Z W 0 + P E l 0 Z W 1 M b 2 N h d G l v b j 4 8 S X R l b V R 5 c G U + R m 9 y b X V s Y T w v S X R l b V R 5 c G U + P E l 0 Z W 1 Q Y X R o P l N l Y 3 R p b 2 4 x L 1 R h Y m x l X z E x Q l 9 O Z X d f U 3 V w c G x 5 X 1 J l Z 2 l v b l 9 X Q S 9 S Z W 1 v d m V k J T I w Q 2 9 s d W 1 u c z M 8 L 0 l 0 Z W 1 Q Y X R o P j w v S X R l b U x v Y 2 F 0 a W 9 u P j x T d G F i b G V F b n R y a W V z I C 8 + P C 9 J d G V t P j x J d G V t P j x J d G V t T G 9 j Y X R p b 2 4 + P E l 0 Z W 1 U e X B l P k Z v c m 1 1 b G E 8 L 0 l 0 Z W 1 U e X B l P j x J d G V t U G F 0 a D 5 T Z W N 0 a W 9 u M S 9 U Y W J s Z V 8 x N l 9 I U 0 h D X 1 J l Z 2 l v b l 9 C c m V h a 2 R v d 2 4 v U m V t b 3 Z l Z C U y M E 9 0 a G V y J T I w Q 2 9 s d W 1 u c z w v S X R l b V B h d G g + P C 9 J d G V t T G 9 j Y X R p b 2 4 + P F N 0 Y W J s Z U V u d H J p Z X M g L z 4 8 L 0 l 0 Z W 0 + P E l 0 Z W 0 + P E l 0 Z W 1 M b 2 N h d G l v b j 4 8 S X R l b V R 5 c G U + R m 9 y b X V s Y T w v S X R l b V R 5 c G U + P E l 0 Z W 1 Q Y X R o P l N l Y 3 R p b 2 4 x L 1 R h Y m x l X z E 2 X 0 h T S E N f U m V n a W 9 u X 0 J y Z W F r Z G 9 3 b i 9 S Z W 1 v d m V k J T I w T 3 R o Z X I l M j B D b 2 x 1 b W 5 z M T w v S X R l b V B h d G g + P C 9 J d G V t T G 9 j Y X R p b 2 4 + P F N 0 Y W J s Z U V u d H J p Z X M g L z 4 8 L 0 l 0 Z W 0 + P E l 0 Z W 0 + P E l 0 Z W 1 M b 2 N h d G l v b j 4 8 S X R l b V R 5 c G U + R m 9 y b X V s Y T w v S X R l b V R 5 c G U + P E l 0 Z W 1 Q Y X R o P l N l Y 3 R p b 2 4 x L 1 R h Y m x l X z E 2 X 0 h T S E N f U m V n a W 9 u X 0 J y Z W F r Z G 9 3 b i 9 G a W x 0 Z X J l Z C U y M F J v d 3 M y P C 9 J d G V t U G F 0 a D 4 8 L 0 l 0 Z W 1 M b 2 N h d G l v b j 4 8 U 3 R h Y m x l R W 5 0 c m l l c y A v P j w v S X R l b T 4 8 S X R l b T 4 8 S X R l b U x v Y 2 F 0 a W 9 u P j x J d G V t V H l w Z T 5 G b 3 J t d W x h P C 9 J d G V t V H l w Z T 4 8 S X R l b V B h d G g + U 2 V j d G l v b j E v V G F i b G V f M T Z f S F N I Q 1 9 S Z W d p b 2 5 f Q n J l Y W t k b 3 d u L 0 F k Z G V k J T I w Q 3 V z d G 9 t P C 9 J d G V t U G F 0 a D 4 8 L 0 l 0 Z W 1 M b 2 N h d G l v b j 4 8 U 3 R h Y m x l R W 5 0 c m l l c y A v P j w v S X R l b T 4 8 S X R l b T 4 8 S X R l b U x v Y 2 F 0 a W 9 u P j x J d G V t V H l w Z T 5 G b 3 J t d W x h P C 9 J d G V t V H l w Z T 4 8 S X R l b V B h d G g + U 2 V j d G l v b j E v V G F i b G V f M T Z f S F N I Q 1 9 S Z W d p b 2 5 f Q n J l Y W t k b 3 d u L 3 R h Y m x l c 1 9 v c m R l c m l u Z z w v S X R l b V B h d G g + P C 9 J d G V t T G 9 j Y X R p b 2 4 + P F N 0 Y W J s Z U V u d H J p Z X M g L z 4 8 L 0 l 0 Z W 0 + P E l 0 Z W 0 + P E l 0 Z W 1 M b 2 N h d G l v b j 4 8 S X R l b V R 5 c G U + R m 9 y b X V s Y T w v S X R l b V R 5 c G U + P E l 0 Z W 1 Q Y X R o P l N l Y 3 R p b 2 4 x L 1 R h Y m x l X z E 2 X 0 h T S E N f U m V n a W 9 u X 0 J y Z W F r Z G 9 3 b i 9 G a W x 0 Z X J l Z C U y M F J v d 3 M z P C 9 J d G V t U G F 0 a D 4 8 L 0 l 0 Z W 1 M b 2 N h d G l v b j 4 8 U 3 R h Y m x l R W 5 0 c m l l c y A v P j w v S X R l b T 4 8 S X R l b T 4 8 S X R l b U x v Y 2 F 0 a W 9 u P j x J d G V t V H l w Z T 5 G b 3 J t d W x h P C 9 J d G V t V H l w Z T 4 8 S X R l b V B h d G g + U 2 V j d G l v b j E v V G F i b G V f M T Z f S F N I Q 1 9 S Z W d p b 2 5 f Q n J l Y W t k b 3 d u L 0 1 l c m d l Z C U y M F F 1 Z X J p Z X M y P C 9 J d G V t U G F 0 a D 4 8 L 0 l 0 Z W 1 M b 2 N h d G l v b j 4 8 U 3 R h Y m x l R W 5 0 c m l l c y A v P j w v S X R l b T 4 8 S X R l b T 4 8 S X R l b U x v Y 2 F 0 a W 9 u P j x J d G V t V H l w Z T 5 G b 3 J t d W x h P C 9 J d G V t V H l w Z T 4 8 S X R l b V B h d G g + U 2 V j d G l v b j E v V G F i b G V f M T Z f S F N I Q 1 9 S Z W d p b 2 5 f Q n J l Y W t k b 3 d u L 0 V 4 c G F u Z G V k J T I w R m l s d G V y Z W Q l M j B S b 3 d z M z w v S X R l b V B h d G g + P C 9 J d G V t T G 9 j Y X R p b 2 4 + P F N 0 Y W J s Z U V u d H J p Z X M g L z 4 8 L 0 l 0 Z W 0 + P E l 0 Z W 0 + P E l 0 Z W 1 M b 2 N h d G l v b j 4 8 S X R l b V R 5 c G U + R m 9 y b X V s Y T w v S X R l b V R 5 c G U + P E l 0 Z W 1 Q Y X R o P l N l Y 3 R p b 2 4 x L 1 R h Y m x l X z E 2 X 0 h T S E N f U m V n a W 9 u X 0 J y Z W F r Z G 9 3 b i 9 D a G F u Z 2 V k J T I w V H l w Z T w v S X R l b V B h d G g + P C 9 J d G V t T G 9 j Y X R p b 2 4 + P F N 0 Y W J s Z U V u d H J p Z X M g L z 4 8 L 0 l 0 Z W 0 + P E l 0 Z W 0 + P E l 0 Z W 1 M b 2 N h d G l v b j 4 8 S X R l b V R 5 c G U + R m 9 y b X V s Y T w v S X R l b V R 5 c G U + P E l 0 Z W 1 Q Y X R o P l N l Y 3 R p b 2 4 x L 1 R h Y m x l X z E 2 X 0 h T S E N f U m V n a W 9 u X 0 J y Z W F r Z G 9 3 b i 9 T b 3 J 0 Z W Q l M j B S b 3 d z P C 9 J d G V t U G F 0 a D 4 8 L 0 l 0 Z W 1 M b 2 N h d G l v b j 4 8 U 3 R h Y m x l R W 5 0 c m l l c y A v P j w v S X R l b T 4 8 S X R l b T 4 8 S X R l b U x v Y 2 F 0 a W 9 u P j x J d G V t V H l w Z T 5 G b 3 J t d W x h P C 9 J d G V t V H l w Z T 4 8 S X R l b V B h d G g + U 2 V j d G l v b j E v V G F i b G V f M T Z f S F N I Q 1 9 S Z W d p b 2 5 f Q n J l Y W t k b 3 d u L 1 J l b W 9 2 Z W Q l M j B D b 2 x 1 b W 5 z P C 9 J d G V t U G F 0 a D 4 8 L 0 l 0 Z W 1 M b 2 N h d G l v b j 4 8 U 3 R h Y m x l R W 5 0 c m l l c y A v P j w v S X R l b T 4 8 S X R l b T 4 8 S X R l b U x v Y 2 F 0 a W 9 u P j x J d G V t V H l w Z T 5 G b 3 J t d W x h P C 9 J d G V t V H l w Z T 4 8 S X R l b V B h d G g + U 2 V j d G l v b j E v V G F i b G V f M T Z f S F N I Q 1 9 S Z W d p b 2 5 f Q n J l Y W t k b 3 d u L 1 J l b 3 J k Z X J l Z C U y M E N v b H V t b n M 8 L 0 l 0 Z W 1 Q Y X R o P j w v S X R l b U x v Y 2 F 0 a W 9 u P j x T d G F i b G V F b n R y a W V z I C 8 + P C 9 J d G V t P j x J d G V t P j x J d G V t T G 9 j Y X R p b 2 4 + P E l 0 Z W 1 U e X B l P k Z v c m 1 1 b G E 8 L 0 l 0 Z W 1 U e X B l P j x J d G V t U G F 0 a D 5 T Z W N 0 a W 9 u M S 9 U Y W J s Z V 8 x M E F f U m V p b n Z l c 3 R t Z W 5 0 X 3 J l Z 2 l v b i 9 s b 2 M 8 L 0 l 0 Z W 1 Q Y X R o P j w v S X R l b U x v Y 2 F 0 a W 9 u P j x T d G F i b G V F b n R y a W V z I C 8 + P C 9 J d G V t P j x J d G V t P j x J d G V t T G 9 j Y X R p b 2 4 + P E l 0 Z W 1 U e X B l P k Z v c m 1 1 b G E 8 L 0 l 0 Z W 1 U e X B l P j x J d G V t U G F 0 a D 5 T Z W N 0 a W 9 u M S 9 U Y W J s Z V 8 x M E F f U m V p b n Z l c 3 R t Z W 5 0 X 3 J l Z 2 l v b i 9 T b 3 V y Y 2 U 8 L 0 l 0 Z W 1 Q Y X R o P j w v S X R l b U x v Y 2 F 0 a W 9 u P j x T d G F i b G V F b n R y a W V z I C 8 + P C 9 J d G V t P j x J d G V t P j x J d G V t T G 9 j Y X R p b 2 4 + P E l 0 Z W 1 U e X B l P k Z v c m 1 1 b G E 8 L 0 l 0 Z W 1 U e X B l P j x J d G V t U G F 0 a D 5 T Z W N 0 a W 9 u M S 9 U Y W J s Z V 8 x M E F f U m V p b n Z l c 3 R t Z W 5 0 X 3 J l Z 2 l v b i 9 T Z W N 0 b 3 J f d G 9 0 Y W x z X 3 J l Z 2 l v b j w v S X R l b V B h d G g + P C 9 J d G V t T G 9 j Y X R p b 2 4 + P F N 0 Y W J s Z U V u d H J p Z X M g L z 4 8 L 0 l 0 Z W 0 + P E l 0 Z W 0 + P E l 0 Z W 1 M b 2 N h d G l v b j 4 8 S X R l b V R 5 c G U + R m 9 y b X V s Y T w v S X R l b V R 5 c G U + P E l 0 Z W 1 Q Y X R o P l N l Y 3 R p b 2 4 x L 1 R h Y m x l X z E w Q V 9 S Z W l u d m V z d G 1 l b n R f c m V n a W 9 u L 1 B y b 2 1 v d G V k J T I w S G V h Z G V y c z I 8 L 0 l 0 Z W 1 Q Y X R o P j w v S X R l b U x v Y 2 F 0 a W 9 u P j x T d G F i b G V F b n R y a W V z I C 8 + P C 9 J d G V t P j x J d G V t P j x J d G V t T G 9 j Y X R p b 2 4 + P E l 0 Z W 1 U e X B l P k Z v c m 1 1 b G E 8 L 0 l 0 Z W 1 U e X B l P j x J d G V t U G F 0 a D 5 T Z W N 0 a W 9 u M S 9 U Y W J s Z V 8 x M E F f U m V p b n Z l c 3 R t Z W 5 0 X 3 J l Z 2 l v b i 9 S Z W 1 v d m V k J T I w T 3 R o Z X I l M j B D b 2 x 1 b W 5 z M z w v S X R l b V B h d G g + P C 9 J d G V t T G 9 j Y X R p b 2 4 + P F N 0 Y W J s Z U V u d H J p Z X M g L z 4 8 L 0 l 0 Z W 0 + P E l 0 Z W 0 + P E l 0 Z W 1 M b 2 N h d G l v b j 4 8 S X R l b V R 5 c G U + R m 9 y b X V s Y T w v S X R l b V R 5 c G U + P E l 0 Z W 1 Q Y X R o P l N l Y 3 R p b 2 4 x L 1 R h Y m x l X z E w Q V 9 S Z W l u d m V z d G 1 l b n R f c m V n a W 9 u L 0 Z p b H R l c m V k J T I w U m 9 3 c z I 8 L 0 l 0 Z W 1 Q Y X R o P j w v S X R l b U x v Y 2 F 0 a W 9 u P j x T d G F i b G V F b n R y a W V z I C 8 + P C 9 J d G V t P j x J d G V t P j x J d G V t T G 9 j Y X R p b 2 4 + P E l 0 Z W 1 U e X B l P k Z v c m 1 1 b G E 8 L 0 l 0 Z W 1 U e X B l P j x J d G V t U G F 0 a D 5 T Z W N 0 a W 9 u M S 9 U Y W J s Z V 8 x M E F f U m V p b n Z l c 3 R t Z W 5 0 X 3 J l Z 2 l v b i 9 Q a X Z v d G V k J T I w Q 2 9 s d W 1 u P C 9 J d G V t U G F 0 a D 4 8 L 0 l 0 Z W 1 M b 2 N h d G l v b j 4 8 U 3 R h Y m x l R W 5 0 c m l l c y A v P j w v S X R l b T 4 8 S X R l b T 4 8 S X R l b U x v Y 2 F 0 a W 9 u P j x J d G V t V H l w Z T 5 G b 3 J t d W x h P C 9 J d G V t V H l w Z T 4 8 S X R l b V B h d G g + U 2 V j d G l v b j E v V G F i b G V f M T B B X 1 J l a W 5 2 Z X N 0 b W V u d F 9 y Z W d p b 2 4 v R m l s d G V y Z W Q l M j B S b 3 d z M T w v S X R l b V B h d G g + P C 9 J d G V t T G 9 j Y X R p b 2 4 + P F N 0 Y W J s Z U V u d H J p Z X M g L z 4 8 L 0 l 0 Z W 0 + P E l 0 Z W 0 + P E l 0 Z W 1 M b 2 N h d G l v b j 4 8 S X R l b V R 5 c G U + R m 9 y b X V s Y T w v S X R l b V R 5 c G U + P E l 0 Z W 1 Q Y X R o P l N l Y 3 R p b 2 4 x L 1 R h Y m x l X z E w Q V 9 S Z W l u d m V z d G 1 l b n R f c m V n a W 9 u L 1 J l b 3 J k Z X J l Z C U y M E N v b H V t b n M 8 L 0 l 0 Z W 1 Q Y X R o P j w v S X R l b U x v Y 2 F 0 a W 9 u P j x T d G F i b G V F b n R y a W V z I C 8 + P C 9 J d G V t P j x J d G V t P j x J d G V t T G 9 j Y X R p b 2 4 + P E l 0 Z W 1 U e X B l P k Z v c m 1 1 b G E 8 L 0 l 0 Z W 1 U e X B l P j x J d G V t U G F 0 a D 5 T Z W N 0 a W 9 u M S 9 U Y W J s Z V 8 x M E F f U m V p b n Z l c 3 R t Z W 5 0 X 3 J l Z 2 l v b i 9 S Z W 1 v d m V k J T I w Q 2 9 s d W 1 u c z w v S X R l b V B h d G g + P C 9 J d G V t T G 9 j Y X R p b 2 4 + P F N 0 Y W J s Z U V u d H J p Z X M g L z 4 8 L 0 l 0 Z W 0 + P E l 0 Z W 0 + P E l 0 Z W 1 M b 2 N h d G l v b j 4 8 S X R l b V R 5 c G U + R m 9 y b X V s Y T w v S X R l b V R 5 c G U + P E l 0 Z W 1 Q Y X R o P l N l Y 3 R p b 2 4 x L 1 R h Y m x l X z E w Q V 9 S Z W l u d m V z d G 1 l b n R f c m V n a W 9 u L 1 J l b m F t Z W Q l M j B D b 2 x 1 b W 5 z P C 9 J d G V t U G F 0 a D 4 8 L 0 l 0 Z W 1 M b 2 N h d G l v b j 4 8 U 3 R h Y m x l R W 5 0 c m l l c y A v P j w v S X R l b T 4 8 S X R l b T 4 8 S X R l b U x v Y 2 F 0 a W 9 u P j x J d G V t V H l w Z T 5 G b 3 J t d W x h P C 9 J d G V t V H l w Z T 4 8 S X R l b V B h d G g + U 2 V j d G l v b j E v V G F i b G V f M T B B X 1 J l a W 5 2 Z X N 0 b W V u d F 9 y Z W d p b 2 4 v U 2 V j d G 9 y X 3 R v d G F s c z w v S X R l b V B h d G g + P C 9 J d G V t T G 9 j Y X R p b 2 4 + P F N 0 Y W J s Z U V u d H J p Z X M g L z 4 8 L 0 l 0 Z W 0 + P E l 0 Z W 0 + P E l 0 Z W 1 M b 2 N h d G l v b j 4 8 S X R l b V R 5 c G U + R m 9 y b X V s Y T w v S X R l b V R 5 c G U + P E l 0 Z W 1 Q Y X R o P l N l Y 3 R p b 2 4 x L 1 R h Y m x l X z E w Q V 9 S Z W l u d m V z d G 1 l b n R f c m V n a W 9 u L 1 B y b 2 1 v d G V k J T I w S G V h Z G V y c z M 8 L 0 l 0 Z W 1 Q Y X R o P j w v S X R l b U x v Y 2 F 0 a W 9 u P j x T d G F i b G V F b n R y a W V z I C 8 + P C 9 J d G V t P j x J d G V t P j x J d G V t T G 9 j Y X R p b 2 4 + P E l 0 Z W 1 U e X B l P k Z v c m 1 1 b G E 8 L 0 l 0 Z W 1 U e X B l P j x J d G V t U G F 0 a D 5 T Z W N 0 a W 9 u M S 9 U Y W J s Z V 8 x M E F f U m V p b n Z l c 3 R t Z W 5 0 X 3 J l Z 2 l v b i 9 S Z W 1 v d m V k J T I w T 3 R o Z X I l M j B D b 2 x 1 b W 5 z N D w v S X R l b V B h d G g + P C 9 J d G V t T G 9 j Y X R p b 2 4 + P F N 0 Y W J s Z U V u d H J p Z X M g L z 4 8 L 0 l 0 Z W 0 + P E l 0 Z W 0 + P E l 0 Z W 1 M b 2 N h d G l v b j 4 8 S X R l b V R 5 c G U + R m 9 y b X V s Y T w v S X R l b V R 5 c G U + P E l 0 Z W 1 Q Y X R o P l N l Y 3 R p b 2 4 x L 1 R h Y m x l X z E w Q V 9 S Z W l u d m V z d G 1 l b n R f c m V n a W 9 u L 0 Z p b H R l c m V k J T I w U m 9 3 c z w v S X R l b V B h d G g + P C 9 J d G V t T G 9 j Y X R p b 2 4 + P F N 0 Y W J s Z U V u d H J p Z X M g L z 4 8 L 0 l 0 Z W 0 + P E l 0 Z W 0 + P E l 0 Z W 1 M b 2 N h d G l v b j 4 8 S X R l b V R 5 c G U + R m 9 y b X V s Y T w v S X R l b V R 5 c G U + P E l 0 Z W 1 Q Y X R o P l N l Y 3 R p b 2 4 x L 1 R h Y m x l X z E w Q V 9 S Z W l u d m V z d G 1 l b n R f c m V n a W 9 u L 1 J l b W 9 2 Z W Q l M j B P d G h l c i U y M E N v b H V t b n M 1 P C 9 J d G V t U G F 0 a D 4 8 L 0 l 0 Z W 1 M b 2 N h d G l v b j 4 8 U 3 R h Y m x l R W 5 0 c m l l c y A v P j w v S X R l b T 4 8 S X R l b T 4 8 S X R l b U x v Y 2 F 0 a W 9 u P j x J d G V t V H l w Z T 5 G b 3 J t d W x h P C 9 J d G V t V H l w Z T 4 8 S X R l b V B h d G g + U 2 V j d G l v b j E v V G F i b G V f M T B B X 1 J l a W 5 2 Z X N 0 b W V u d F 9 y Z W d p b 2 4 v U G l 2 b 3 R l Z C U y M E N v b H V t b j I 8 L 0 l 0 Z W 1 Q Y X R o P j w v S X R l b U x v Y 2 F 0 a W 9 u P j x T d G F i b G V F b n R y a W V z I C 8 + P C 9 J d G V t P j x J d G V t P j x J d G V t T G 9 j Y X R p b 2 4 + P E l 0 Z W 1 U e X B l P k Z v c m 1 1 b G E 8 L 0 l 0 Z W 1 U e X B l P j x J d G V t U G F 0 a D 5 T Z W N 0 a W 9 u M S 9 U Y W J s Z V 8 x M E F f U m V p b n Z l c 3 R t Z W 5 0 X 3 J l Z 2 l v b i 9 B Z G R l Z C U y M E N 1 c 3 R v b T w v S X R l b V B h d G g + P C 9 J d G V t T G 9 j Y X R p b 2 4 + P F N 0 Y W J s Z U V u d H J p Z X M g L z 4 8 L 0 l 0 Z W 0 + P E l 0 Z W 0 + P E l 0 Z W 1 M b 2 N h d G l v b j 4 8 S X R l b V R 5 c G U + R m 9 y b X V s Y T w v S X R l b V R 5 c G U + P E l 0 Z W 1 Q Y X R o P l N l Y 3 R p b 2 4 x L 1 R h Y m x l X z E w Q V 9 S Z W l u d m V z d G 1 l b n R f c m V n a W 9 u L 0 F k Z G V k J T I w Q 3 V z d G 9 t M j w v S X R l b V B h d G g + P C 9 J d G V t T G 9 j Y X R p b 2 4 + P F N 0 Y W J s Z U V u d H J p Z X M g L z 4 8 L 0 l 0 Z W 0 + P E l 0 Z W 0 + P E l 0 Z W 1 M b 2 N h d G l v b j 4 8 S X R l b V R 5 c G U + R m 9 y b X V s Y T w v S X R l b V R 5 c G U + P E l 0 Z W 1 Q Y X R o P l N l Y 3 R p b 2 4 x L 1 R h Y m x l X z E w Q V 9 S Z W l u d m V z d G 1 l b n R f c m V n a W 9 u L 0 F k Z G V k J T I w Q 3 V z d G 9 t M z w v S X R l b V B h d G g + P C 9 J d G V t T G 9 j Y X R p b 2 4 + P F N 0 Y W J s Z U V u d H J p Z X M g L z 4 8 L 0 l 0 Z W 0 + P E l 0 Z W 0 + P E l 0 Z W 1 M b 2 N h d G l v b j 4 8 S X R l b V R 5 c G U + R m 9 y b X V s Y T w v S X R l b V R 5 c G U + P E l 0 Z W 1 Q Y X R o P l N l Y 3 R p b 2 4 x L 1 R h Y m x l X z E w Q V 9 S Z W l u d m V z d G 1 l b n R f c m V n a W 9 u L 0 F k Z G V k J T I w Q 3 V z d G 9 t N D w v S X R l b V B h d G g + P C 9 J d G V t T G 9 j Y X R p b 2 4 + P F N 0 Y W J s Z U V u d H J p Z X M g L z 4 8 L 0 l 0 Z W 0 + P E l 0 Z W 0 + P E l 0 Z W 1 M b 2 N h d G l v b j 4 8 S X R l b V R 5 c G U + R m 9 y b X V s Y T w v S X R l b V R 5 c G U + P E l 0 Z W 1 Q Y X R o P l N l Y 3 R p b 2 4 x L 1 R h Y m x l X z E w Q V 9 S Z W l u d m V z d G 1 l b n R f c m V n a W 9 u L 0 F k Z G V k J T I w Q 3 V z d G 9 t N T w v S X R l b V B h d G g + P C 9 J d G V t T G 9 j Y X R p b 2 4 + P F N 0 Y W J s Z U V u d H J p Z X M g L z 4 8 L 0 l 0 Z W 0 + P E l 0 Z W 0 + P E l 0 Z W 1 M b 2 N h d G l v b j 4 8 S X R l b V R 5 c G U + R m 9 y b X V s Y T w v S X R l b V R 5 c G U + P E l 0 Z W 1 Q Y X R o P l N l Y 3 R p b 2 4 x L 1 R h Y m x l X z E w Q V 9 S Z W l u d m V z d G 1 l b n R f c m V n a W 9 u L 1 J l b W 9 2 Z W Q l M j B D b 2 x 1 b W 5 z M T w v S X R l b V B h d G g + P C 9 J d G V t T G 9 j Y X R p b 2 4 + P F N 0 Y W J s Z U V u d H J p Z X M g L z 4 8 L 0 l 0 Z W 0 + P E l 0 Z W 0 + P E l 0 Z W 1 M b 2 N h d G l v b j 4 8 S X R l b V R 5 c G U + R m 9 y b X V s Y T w v S X R l b V R 5 c G U + P E l 0 Z W 1 Q Y X R o P l N l Y 3 R p b 2 4 x L 1 R h Y m x l X z E w Q V 9 S Z W l u d m V z d G 1 l b n R f c m V n a W 9 u L 1 J l b m F t Z W Q l M j B D b 2 x 1 b W 5 z M j w v S X R l b V B h d G g + P C 9 J d G V t T G 9 j Y X R p b 2 4 + P F N 0 Y W J s Z U V u d H J p Z X M g L z 4 8 L 0 l 0 Z W 0 + P E l 0 Z W 0 + P E l 0 Z W 1 M b 2 N h d G l v b j 4 8 S X R l b V R 5 c G U + R m 9 y b X V s Y T w v S X R l b V R 5 c G U + P E l 0 Z W 1 Q Y X R o P l N l Y 3 R p b 2 4 x L 1 R h Y m x l X z E w Q V 9 S Z W l u d m V z d G 1 l b n R f c m V n a W 9 u L 1 J l b W 9 2 Z W Q l M j B D b 2 x 1 b W 5 z N D w v S X R l b V B h d G g + P C 9 J d G V t T G 9 j Y X R p b 2 4 + P F N 0 Y W J s Z U V u d H J p Z X M g L z 4 8 L 0 l 0 Z W 0 + P E l 0 Z W 0 + P E l 0 Z W 1 M b 2 N h d G l v b j 4 8 S X R l b V R 5 c G U + R m 9 y b X V s Y T w v S X R l b V R 5 c G U + P E l 0 Z W 1 Q Y X R o P l N l Y 3 R p b 2 4 x L 1 R h Y m x l X z E w Q V 9 S Z W l u d m V z d G 1 l b n R f c m V n a W 9 u L 1 J l b m F t Z W Q l M j B D b 2 x 1 b W 5 z M z w v S X R l b V B h d G g + P C 9 J d G V t T G 9 j Y X R p b 2 4 + P F N 0 Y W J s Z U V u d H J p Z X M g L z 4 8 L 0 l 0 Z W 0 + P E l 0 Z W 0 + P E l 0 Z W 1 M b 2 N h d G l v b j 4 8 S X R l b V R 5 c G U + R m 9 y b X V s Y T w v S X R l b V R 5 c G U + P E l 0 Z W 1 Q Y X R o P l N l Y 3 R p b 2 4 x L 1 R h Y m x l X z E w Q V 9 S Z W l u d m V z d G 1 l b n R f c m V n a W 9 u L 1 N v d X J j Z T I 8 L 0 l 0 Z W 1 Q Y X R o P j w v S X R l b U x v Y 2 F 0 a W 9 u P j x T d G F i b G V F b n R y a W V z I C 8 + P C 9 J d G V t P j x J d G V t P j x J d G V t T G 9 j Y X R p b 2 4 + P E l 0 Z W 1 U e X B l P k Z v c m 1 1 b G E 8 L 0 l 0 Z W 1 U e X B l P j x J d G V t U G F 0 a D 5 T Z W N 0 a W 9 u M S 9 U Y W J s Z V 8 x M E F f U m V p b n Z l c 3 R t Z W 5 0 X 3 J l Z 2 l v b i 9 S Z W 1 v d m V k J T I w T 3 R o Z X I l M j B D b 2 x 1 b W 5 z M T w v S X R l b V B h d G g + P C 9 J d G V t T G 9 j Y X R p b 2 4 + P F N 0 Y W J s Z U V u d H J p Z X M g L z 4 8 L 0 l 0 Z W 0 + P E l 0 Z W 0 + P E l 0 Z W 1 M b 2 N h d G l v b j 4 8 S X R l b V R 5 c G U + R m 9 y b X V s Y T w v S X R l b V R 5 c G U + P E l 0 Z W 1 Q Y X R o P l N l Y 3 R p b 2 4 x L 1 R h Y m x l X z E w Q V 9 S Z W l u d m V z d G 1 l b n R f c m V n a W 9 u L 0 1 l c m d l Z C U y M F F 1 Z X J p Z X M 8 L 0 l 0 Z W 1 Q Y X R o P j w v S X R l b U x v Y 2 F 0 a W 9 u P j x T d G F i b G V F b n R y a W V z I C 8 + P C 9 J d G V t P j x J d G V t P j x J d G V t T G 9 j Y X R p b 2 4 + P E l 0 Z W 1 U e X B l P k Z v c m 1 1 b G E 8 L 0 l 0 Z W 1 U e X B l P j x J d G V t U G F 0 a D 5 T Z W N 0 a W 9 u M S 9 U Y W J s Z V 8 x M E F f U m V p b n Z l c 3 R t Z W 5 0 X 3 J l Z 2 l v b i 9 F e H B h b m R l Z C U y M F J l b W 9 2 Z W Q l M j B P d G h l c i U y M E N v b H V t b n M 8 L 0 l 0 Z W 1 Q Y X R o P j w v S X R l b U x v Y 2 F 0 a W 9 u P j x T d G F i b G V F b n R y a W V z I C 8 + P C 9 J d G V t P j x J d G V t P j x J d G V t T G 9 j Y X R p b 2 4 + P E l 0 Z W 1 U e X B l P k Z v c m 1 1 b G E 8 L 0 l 0 Z W 1 U e X B l P j x J d G V t U G F 0 a D 5 T Z W N 0 a W 9 u M S 9 U Y W J s Z V 8 x M E F f U m V p b n Z l c 3 R t Z W 5 0 X 3 J l Z 2 l v b i 9 S Z W 9 y Z G V y Z W Q l M j B D b 2 x 1 b W 5 z M T w v S X R l b V B h d G g + P C 9 J d G V t T G 9 j Y X R p b 2 4 + P F N 0 Y W J s Z U V u d H J p Z X M g L z 4 8 L 0 l 0 Z W 0 + P E l 0 Z W 0 + P E l 0 Z W 1 M b 2 N h d G l v b j 4 8 S X R l b V R 5 c G U + R m 9 y b X V s Y T w v S X R l b V R 5 c G U + P E l 0 Z W 1 Q Y X R o P l N l Y 3 R p b 2 4 x L 1 R h Y m x l X z E w Q V 9 S Z W l u d m V z d G 1 l b n R f c m V n a W 9 u L 1 J l b m F t Z W Q l M j B D b 2 x 1 b W 5 z M T w v S X R l b V B h d G g + P C 9 J d G V t T G 9 j Y X R p b 2 4 + P F N 0 Y W J s Z U V u d H J p Z X M g L z 4 8 L 0 l 0 Z W 0 + P E l 0 Z W 0 + P E l 0 Z W 1 M b 2 N h d G l v b j 4 8 S X R l b V R 5 c G U + R m 9 y b X V s Y T w v S X R l b V R 5 c G U + P E l 0 Z W 1 Q Y X R o P l N l Y 3 R p b 2 4 x L 1 R h Y m x l X z E w Q V 9 S Z W l u d m V z d G 1 l b n R f c m V n a W 9 u L 1 N v d X J j Z T M 8 L 0 l 0 Z W 1 Q Y X R o P j w v S X R l b U x v Y 2 F 0 a W 9 u P j x T d G F i b G V F b n R y a W V z I C 8 + P C 9 J d G V t P j x J d G V t P j x J d G V t T G 9 j Y X R p b 2 4 + P E l 0 Z W 1 U e X B l P k Z v c m 1 1 b G E 8 L 0 l 0 Z W 1 U e X B l P j x J d G V t U G F 0 a D 5 T Z W N 0 a W 9 u M S 9 U Y W J s Z V 8 x M E F f U m V p b n Z l c 3 R t Z W 5 0 X 3 J l Z 2 l v b i 9 G a W x 0 Z X J l Z C U y M F J v d 3 M z P C 9 J d G V t U G F 0 a D 4 8 L 0 l 0 Z W 1 M b 2 N h d G l v b j 4 8 U 3 R h Y m x l R W 5 0 c m l l c y A v P j w v S X R l b T 4 8 S X R l b T 4 8 S X R l b U x v Y 2 F 0 a W 9 u P j x J d G V t V H l w Z T 5 G b 3 J t d W x h P C 9 J d G V t V H l w Z T 4 8 S X R l b V B h d G g + U 2 V j d G l v b j E v V G F i b G V f M T B B X 1 J l a W 5 2 Z X N 0 b W V u d F 9 y Z W d p b 2 4 v U m V t b 3 Z l Z C U y M E 9 0 a G V y J T I w Q 2 9 s d W 1 u c z I 8 L 0 l 0 Z W 1 Q Y X R o P j w v S X R l b U x v Y 2 F 0 a W 9 u P j x T d G F i b G V F b n R y a W V z I C 8 + P C 9 J d G V t P j x J d G V t P j x J d G V t T G 9 j Y X R p b 2 4 + P E l 0 Z W 1 U e X B l P k Z v c m 1 1 b G E 8 L 0 l 0 Z W 1 U e X B l P j x J d G V t U G F 0 a D 5 T Z W N 0 a W 9 u M S 9 U Y W J s Z V 8 x M E F f U m V p b n Z l c 3 R t Z W 5 0 X 3 J l Z 2 l v b i 9 Q a X Z v d G V k J T I w Q 2 9 s d W 1 u M T w v S X R l b V B h d G g + P C 9 J d G V t T G 9 j Y X R p b 2 4 + P F N 0 Y W J s Z U V u d H J p Z X M g L z 4 8 L 0 l 0 Z W 0 + P E l 0 Z W 0 + P E l 0 Z W 1 M b 2 N h d G l v b j 4 8 S X R l b V R 5 c G U + R m 9 y b X V s Y T w v S X R l b V R 5 c G U + P E l 0 Z W 1 Q Y X R o P l N l Y 3 R p b 2 4 x L 1 R h Y m x l X z E w Q V 9 S Z W l u d m V z d G 1 l b n R f c m V n a W 9 u L 1 J l b W 9 2 Z W Q l M j B D b 2 x 1 b W 5 z N T w v S X R l b V B h d G g + P C 9 J d G V t T G 9 j Y X R p b 2 4 + P F N 0 Y W J s Z U V u d H J p Z X M g L z 4 8 L 0 l 0 Z W 0 + P E l 0 Z W 0 + P E l 0 Z W 1 M b 2 N h d G l v b j 4 8 S X R l b V R 5 c G U + R m 9 y b X V s Y T w v S X R l b V R 5 c G U + P E l 0 Z W 1 Q Y X R o P l N l Y 3 R p b 2 4 x L 1 R h Y m x l X z E w Q V 9 S Z W l u d m V z d G 1 l b n R f c m V n a W 9 u L 1 J l b m F t Z W Q l M j B D b 2 x 1 b W 5 z N D w v S X R l b V B h d G g + P C 9 J d G V t T G 9 j Y X R p b 2 4 + P F N 0 Y W J s Z U V u d H J p Z X M g L z 4 8 L 0 l 0 Z W 0 + P E l 0 Z W 0 + P E l 0 Z W 1 M b 2 N h d G l v b j 4 8 S X R l b V R 5 c G U + R m 9 y b X V s Y T w v S X R l b V R 5 c G U + P E l 0 Z W 1 Q Y X R o P l N l Y 3 R p b 2 4 x L 1 R h Y m x l X z E w Q V 9 S Z W l u d m V z d G 1 l b n R f c m V n a W 9 u L 0 F k Z G V k J T I w Q 3 V z d G 9 t M T w v S X R l b V B h d G g + P C 9 J d G V t T G 9 j Y X R p b 2 4 + P F N 0 Y W J s Z U V u d H J p Z X M g L z 4 8 L 0 l 0 Z W 0 + P E l 0 Z W 0 + P E l 0 Z W 1 M b 2 N h d G l v b j 4 8 S X R l b V R 5 c G U + R m 9 y b X V s Y T w v S X R l b V R 5 c G U + P E l 0 Z W 1 Q Y X R o P l N l Y 3 R p b 2 4 x L 1 R h Y m x l X z E w Q V 9 S Z W l u d m V z d G 1 l b n R f c m V n a W 9 u L 0 1 l c m d l Z C U y M F F 1 Z X J p Z X M x P C 9 J d G V t U G F 0 a D 4 8 L 0 l 0 Z W 1 M b 2 N h d G l v b j 4 8 U 3 R h Y m x l R W 5 0 c m l l c y A v P j w v S X R l b T 4 8 S X R l b T 4 8 S X R l b U x v Y 2 F 0 a W 9 u P j x J d G V t V H l w Z T 5 G b 3 J t d W x h P C 9 J d G V t V H l w Z T 4 8 S X R l b V B h d G g + U 2 V j d G l v b j E v V G F i b G V f M T B B X 1 J l a W 5 2 Z X N 0 b W V u d F 9 y Z W d p b 2 4 v Q X B w Z W 5 k Z W Q l M j B R d W V y e T E 8 L 0 l 0 Z W 1 Q Y X R o P j w v S X R l b U x v Y 2 F 0 a W 9 u P j x T d G F i b G V F b n R y a W V z I C 8 + P C 9 J d G V t P j x J d G V t P j x J d G V t T G 9 j Y X R p b 2 4 + P E l 0 Z W 1 U e X B l P k Z v c m 1 1 b G E 8 L 0 l 0 Z W 1 U e X B l P j x J d G V t U G F 0 a D 5 T Z W N 0 a W 9 u M S 9 U Y W J s Z V 8 x M E F f U m V p b n Z l c 3 R t Z W 5 0 X 3 J l Z 2 l v b i 9 S Z W 9 y Z G V y Z W Q l M j B D b 2 x 1 b W 5 z M j w v S X R l b V B h d G g + P C 9 J d G V t T G 9 j Y X R p b 2 4 + P F N 0 Y W J s Z U V u d H J p Z X M g L z 4 8 L 0 l 0 Z W 0 + P E l 0 Z W 0 + P E l 0 Z W 1 M b 2 N h d G l v b j 4 8 S X R l b V R 5 c G U + R m 9 y b X V s Y T w v S X R l b V R 5 c G U + P E l 0 Z W 1 Q Y X R o P l N l Y 3 R p b 2 4 x L 1 R h Y m x l X z E w Q V 9 S Z W l u d m V z d G 1 l b n R f c m V n a W 9 u L 3 R h Y m x l c 1 9 v c m R l c m l u Z z w v S X R l b V B h d G g + P C 9 J d G V t T G 9 j Y X R p b 2 4 + P F N 0 Y W J s Z U V u d H J p Z X M g L z 4 8 L 0 l 0 Z W 0 + P E l 0 Z W 0 + P E l 0 Z W 1 M b 2 N h d G l v b j 4 8 S X R l b V R 5 c G U + R m 9 y b X V s Y T w v S X R l b V R 5 c G U + P E l 0 Z W 1 Q Y X R o P l N l Y 3 R p b 2 4 x L 1 R h Y m x l X z E w Q V 9 S Z W l u d m V z d G 1 l b n R f c m V n a W 9 u L 0 Z p b H R l c m V k J T I w U m 9 3 c z Q 8 L 0 l 0 Z W 1 Q Y X R o P j w v S X R l b U x v Y 2 F 0 a W 9 u P j x T d G F i b G V F b n R y a W V z I C 8 + P C 9 J d G V t P j x J d G V t P j x J d G V t T G 9 j Y X R p b 2 4 + P E l 0 Z W 1 U e X B l P k Z v c m 1 1 b G E 8 L 0 l 0 Z W 1 U e X B l P j x J d G V t U G F 0 a D 5 T Z W N 0 a W 9 u M S 9 U Y W J s Z V 8 x M E F f U m V p b n Z l c 3 R t Z W 5 0 X 3 J l Z 2 l v b i 9 N Z X J n Z W Q l M j B R d W V y a W V z M j w v S X R l b V B h d G g + P C 9 J d G V t T G 9 j Y X R p b 2 4 + P F N 0 Y W J s Z U V u d H J p Z X M g L z 4 8 L 0 l 0 Z W 0 + P E l 0 Z W 0 + P E l 0 Z W 1 M b 2 N h d G l v b j 4 8 S X R l b V R 5 c G U + R m 9 y b X V s Y T w v S X R l b V R 5 c G U + P E l 0 Z W 1 Q Y X R o P l N l Y 3 R p b 2 4 x L 1 R h Y m x l X z E w Q V 9 S Z W l u d m V z d G 1 l b n R f c m V n a W 9 u L 0 V 4 c G F u Z G V k J T I w R m l s d G V y Z W Q l M j B S b 3 d z M z w v S X R l b V B h d G g + P C 9 J d G V t T G 9 j Y X R p b 2 4 + P F N 0 Y W J s Z U V u d H J p Z X M g L z 4 8 L 0 l 0 Z W 0 + P E l 0 Z W 0 + P E l 0 Z W 1 M b 2 N h d G l v b j 4 8 S X R l b V R 5 c G U + R m 9 y b X V s Y T w v S X R l b V R 5 c G U + P E l 0 Z W 1 Q Y X R o P l N l Y 3 R p b 2 4 x L 1 R h Y m x l X z E w Q V 9 S Z W l u d m V z d G 1 l b n R f c m V n a W 9 u L 0 N o Y W 5 n Z W Q l M j B U e X B l P C 9 J d G V t U G F 0 a D 4 8 L 0 l 0 Z W 1 M b 2 N h d G l v b j 4 8 U 3 R h Y m x l R W 5 0 c m l l c y A v P j w v S X R l b T 4 8 S X R l b T 4 8 S X R l b U x v Y 2 F 0 a W 9 u P j x J d G V t V H l w Z T 5 G b 3 J t d W x h P C 9 J d G V t V H l w Z T 4 8 S X R l b V B h d G g + U 2 V j d G l v b j E v V G F i b G V f M T B B X 1 J l a W 5 2 Z X N 0 b W V u d F 9 y Z W d p b 2 4 v U 2 9 y d G V k J T I w U m 9 3 c z w v S X R l b V B h d G g + P C 9 J d G V t T G 9 j Y X R p b 2 4 + P F N 0 Y W J s Z U V u d H J p Z X M g L z 4 8 L 0 l 0 Z W 0 + P E l 0 Z W 0 + P E l 0 Z W 1 M b 2 N h d G l v b j 4 8 S X R l b V R 5 c G U + R m 9 y b X V s Y T w v S X R l b V R 5 c G U + P E l 0 Z W 1 Q Y X R o P l N l Y 3 R p b 2 4 x L 1 R h Y m x l X z E w Q V 9 S Z W l u d m V z d G 1 l b n R f c m V n a W 9 u L 1 J l b W 9 2 Z W Q l M j B D b 2 x 1 b W 5 z M j w v S X R l b V B h d G g + P C 9 J d G V t T G 9 j Y X R p b 2 4 + P F N 0 Y W J s Z U V u d H J p Z X M g L z 4 8 L 0 l 0 Z W 0 + P E l 0 Z W 0 + P E l 0 Z W 1 M b 2 N h d G l v b j 4 8 S X R l b V R 5 c G U + R m 9 y b X V s Y T w v S X R l b V R 5 c G U + P E l 0 Z W 1 Q Y X R o P l N l Y 3 R p b 2 4 x L 1 B S U F 9 t Z X R y a W N z P C 9 J d G V t U G F 0 a D 4 8 L 0 l 0 Z W 1 M b 2 N h d G l v b j 4 8 U 3 R h Y m x l R W 5 0 c m l l c z 4 8 R W 5 0 c n k g V H l w Z T 0 i S X N Q c m l 2 Y X R l I i B W Y W x 1 Z T 0 i b D A i I C 8 + P E V u d H J 5 I F R 5 c G U 9 I l F 1 Z X J 5 S U Q i I F Z h b H V l P S J z Y 2 Y 5 N T E 2 N j U t Z G J h N C 0 0 M W J h L W E 2 O D c t Y m Z l Y z U 0 M z h l N D Z 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O T U i I C 8 + P E V u d H J 5 I F R 5 c G U 9 I k Z p b G x F c n J v c k N v Z G U i I F Z h b H V l P S J z V W 5 r b m 9 3 b i I g L z 4 8 R W 5 0 c n k g V H l w Z T 0 i R m l s b E V y c m 9 y Q 2 9 1 b n Q i I F Z h b H V l P S J s N j k i I C 8 + P E V u d H J 5 I F R 5 c G U 9 I k Z p b G x M Y X N 0 V X B k Y X R l Z C I g V m F s d W U 9 I m Q y M D I 1 L T A y L T E 0 V D E w O j M 4 O j Q w L j E 5 M D A 5 N D V a I i A v P j x F b n R y e S B U e X B l P S J G a W x s Q 2 9 s d W 1 u V H l w Z X M i I F Z h b H V l P S J z Q U F B Q U F B Q U F B Q U F B Q U F B Q U F B Q U F B Q U F B Q U F B Q U F B Q U F B Q U F B Q U F B Q U F B Q U F B Q U F B Q U F B Q U F B Q U F B Q U F B Q U F B Q U F B Q U F C U V V G I i A v P j x F b n R y e S B U e X B l P S J G a W x s Q 2 9 s d W 1 u T m F t Z X M i I F Z h b H V l P S J z W y Z x d W 9 0 O 1 J Q X 0 N v Z G U m c X V v d D s s J n F 1 b 3 Q 7 U l B f T m F t Z S Z x d W 9 0 O y w m c X V v d D t Z Z W F y J n F 1 b 3 Q 7 L C Z x d W 9 0 O 0 9 w Z X J h d G l u Z y B t Y X J n a W 4 g b 3 Z l c m F s b C B k Z W 5 v b W l u Y X R v c i Z x d W 9 0 O y w m c X V v d D t F Q k l U R E E g Z G V u b 2 1 p b m F 0 b 3 I m c X V v d D s s J n F 1 b 3 Q 7 U m V p b n Z l c 3 R t Z W 5 0 I G R l b m 9 t a W 5 h d G 9 y J n F 1 b 3 Q 7 L C Z x d W 9 0 O 0 d l Y X J p b m c g b n V t Z X J h d G 9 y J n F 1 b 3 Q 7 L C Z x d W 9 0 O 1 J P Q 0 U g Z G V u b 2 1 p b m F 0 b 3 I m c X V v d D s s J n F 1 b 3 Q 7 T 3 B l c m F 0 a W 5 n I G 1 h c m d p b i B T S E w g Z G V u b 2 1 p b m F 0 b 3 I m c X V v d D s s J n F 1 b 3 Q 7 T W F u Y W d l b W V u d C B D b 3 N 0 c y B u d W 1 l c m F 0 b 3 I m c X V v d D s s J n F 1 b 3 Q 7 U 2 V y d m l j Z S B D a G F y Z 2 V z I G 5 1 b W V y Y X R v c i Z x d W 9 0 O y w m c X V v d D t P d G h l c i B D b 3 N 0 c y B u d W 1 l c m F 0 b 3 I m c X V v d D s s J n F 1 b 3 Q 7 T 3 B l c m F 0 a W 5 n I G 1 h c m d p b i B T S E w g b n V t Z X J h d G 9 y J n F 1 b 3 Q 7 L C Z x d W 9 0 O 0 h T S E M g Z G V u b 2 1 p b m F 0 b 3 I m c X V v d D s s J n F 1 b 3 Q 7 V 2 9 y a 3 M g d G 8 g R X h p c 3 R p b m c g b n V t Z X J h d G 9 y J n F 1 b 3 Q 7 L C Z x d W 9 0 O 0 R l d m V s b 3 B t Z W 5 0 I G F u Z C B P d G h l c i B u d W 1 l c m F 0 b 3 I m c X V v d D s s J n F 1 b 3 Q 7 T m V 3 I H N 1 c H B s e S B z b 2 N p Y W w g b n V t Z X J h d G 9 y J n F 1 b 3 Q 7 L C Z x d W 9 0 O 0 5 l d y B z d X B w b H k g c 2 9 j a W F s I G R l b m 9 t a W 5 h d G 9 y J n F 1 b 3 Q 7 L C Z x d W 9 0 O 0 5 l d y B z d X B w b H k g b m 9 u L X N v Y 2 l h b C B u d W 1 l c m F 0 b 3 I m c X V v d D s s J n F 1 b 3 Q 7 U m V p b n Z l c 3 R t Z W 5 0 I G 5 1 b W V y Y X R v c i Z x d W 9 0 O y w m c X V v d D t N Y W l u d G V u Y W 5 j Z S B h b m Q g T W F q b 3 I g U m V w Y W l y c y B u d W 1 l c m F 0 b 3 I m c X V v d D s s J n F 1 b 3 Q 7 S F N I Q y B u d W 1 l c m F 0 b 3 I m c X V v d D s s J n F 1 b 3 Q 7 T m V 3 I H N 1 c H B s e S B u b 2 4 t c 2 9 j a W F s I G R l b m 9 t a W 5 h d G 9 y J n F 1 b 3 Q 7 L C Z x d W 9 0 O 0 V C S V R E Q S B u d W 1 l c m F 0 b 3 I m c X V v d D s s J n F 1 b 3 Q 7 T 3 B l c m F 0 a W 5 n I G 1 h c m d p b i B v d m V y Y W x s I G 5 1 b W V y Y X R v c i Z x d W 9 0 O y w m c X V v d D t S T 0 N F I G 5 1 b W V y Y X R v c i Z x d W 9 0 O y w m c X V v d D t S Z W l u d m V z d G 1 l b n Q m c X V v d D s s J n F 1 b 3 Q 7 T m V 3 I H N 1 c H B s e S B z b 2 N p Y W w m c X V v d D s s J n F 1 b 3 Q 7 T m V 3 I H N 1 c H B s e S B u b 2 4 t c 2 9 j a W F s J n F 1 b 3 Q 7 L C Z x d W 9 0 O 0 d l Y X J p b m c m c X V v d D s s J n F 1 b 3 Q 7 R U J J V E R B J n F 1 b 3 Q 7 L C Z x d W 9 0 O 0 h T S E M m c X V v d D s s J n F 1 b 3 Q 7 V 2 9 y a 3 M g d G 8 g R X h p c 3 R p b m c m c X V v d D s s J n F 1 b 3 Q 7 R G V 2 Z W x v c G 1 l b n Q g Y W 5 k I E 9 0 a G V y J n F 1 b 3 Q 7 L C Z x d W 9 0 O 1 N l c n Z p Y 2 U g Q 2 h h c m d l c y Z x d W 9 0 O y w m c X V v d D t N Y W 5 h Z 2 V t Z W 5 0 I E N v c 3 R z J n F 1 b 3 Q 7 L C Z x d W 9 0 O 0 1 h a W 5 0 Z W 5 h b m N l I G F u Z C B N Y W p v c i B S Z X B h a X J z J n F 1 b 3 Q 7 L C Z x d W 9 0 O 0 9 0 a G V y I E N v c 3 R z J n F 1 b 3 Q 7 L C Z x d W 9 0 O 0 9 w Z X J h d G l u Z y B t Y X J n a W 4 g U 0 h M J n F 1 b 3 Q 7 L C Z x d W 9 0 O 0 9 w Z X J h d G l u Z y B t Y X J n a W 4 g b 3 Z l c m F s b C Z x d W 9 0 O y w m c X V v d D t S T 0 N F J n F 1 b 3 Q 7 L C Z x d W 9 0 O 0 p v a W 5 0 I H Z l b n R 1 c m U g a W 5 j b 2 1 l I G F j d G l 2 a X R 5 J n F 1 b 3 Q 7 L C Z x d W 9 0 O 0 N v b H V t b j Q z J n F 1 b 3 Q 7 L C Z x d W 9 0 O 0 N v b H V t b j Q 0 J n F 1 b 3 Q 7 L C Z x d W 9 0 O 0 N v b H V t b j Y m c X V v d D s s J n F 1 b 3 Q 7 Q 2 9 s d W 1 u N y Z x d W 9 0 O y w m c X V v d D t T a X p l Y m F u Z C Z x d W 9 0 O y w m c X V v d D t T S C B T c G V j a W F s a X N 0 J n F 1 b 3 Q 7 L C Z x d W 9 0 O 0 h P U C B T c G V j a W F s a X N 0 J n F 1 b 3 Q 7 L C Z x d W 9 0 O 0 x T V l R c d T A w M 2 M x M i Z x d W 9 0 O y w m c X V v d D t B d m V y Y W d l I H N 0 b 2 N r I G F n Z S Z x d W 9 0 O y w m c X V v d D t Q c m 9 w b 3 J 0 a W 9 u I G 9 m I H N 0 b 2 N r I G h v d X N l L 2 J 1 b m d h b G 9 3 J n F 1 b 3 Q 7 L C Z x d W 9 0 O 1 B y b 3 B v c n R p b 2 4 g b 2 Y g Z m x h d H M g Y m V s b 3 c g N y B z d G 9 y Z X l z J n F 1 b 3 Q 7 L C Z x d W 9 0 O 1 B y b 3 B v c n R p b 2 4 g b 2 Y g Z m x h d H M g N y B z d G 9 y Z X l z I G 9 y I G 9 2 Z X I m c X V v d D t d I i A v P j x F b n R y e S B U e X B l P S J G a W x s U 3 R h d H V z I i B W Y W x 1 Z T 0 i c 0 N v b X B s Z X R l I i A v P j x F b n R y e S B U e X B l P S J S Z W x h d G l v b n N o a X B J b m Z v Q 2 9 u d G F p b m V y I i B W Y W x 1 Z T 0 i c 3 s m c X V v d D t j b 2 x 1 b W 5 D b 3 V u d C Z x d W 9 0 O z o 1 N C w m c X V v d D t r Z X l D b 2 x 1 b W 5 O Y W 1 l c y Z x d W 9 0 O z p b X S w m c X V v d D t x d W V y e V J l b G F 0 a W 9 u c 2 h p c H M m c X V v d D s 6 W 1 0 s J n F 1 b 3 Q 7 Y 2 9 s d W 1 u S W R l b n R p d G l l c y Z x d W 9 0 O z p b J n F 1 b 3 Q 7 U 2 V j d G l v b j E v U F J Q X 2 1 l d H J p Y 3 M v Q X V 0 b 1 J l b W 9 2 Z W R D b 2 x 1 b W 5 z M S 5 7 U l B f Q 2 9 k Z S w w f S Z x d W 9 0 O y w m c X V v d D t T Z W N 0 a W 9 u M S 9 Q U l B f b W V 0 c m l j c y 9 B d X R v U m V t b 3 Z l Z E N v b H V t b n M x L n t S U F 9 O Y W 1 l L D F 9 J n F 1 b 3 Q 7 L C Z x d W 9 0 O 1 N l Y 3 R p b 2 4 x L 1 B S U F 9 t Z X R y a W N z L 0 F 1 d G 9 S Z W 1 v d m V k Q 2 9 s d W 1 u c z E u e 1 l l Y X I s M n 0 m c X V v d D s s J n F 1 b 3 Q 7 U 2 V j d G l v b j E v U F J Q X 2 1 l d H J p Y 3 M v Q X V 0 b 1 J l b W 9 2 Z W R D b 2 x 1 b W 5 z M S 5 7 T 3 B l c m F 0 a W 5 n I G 1 h c m d p b i B v d m V y Y W x s I G R l b m 9 t a W 5 h d G 9 y L D N 9 J n F 1 b 3 Q 7 L C Z x d W 9 0 O 1 N l Y 3 R p b 2 4 x L 1 B S U F 9 t Z X R y a W N z L 0 F 1 d G 9 S Z W 1 v d m V k Q 2 9 s d W 1 u c z E u e 0 V C S V R E Q S B k Z W 5 v b W l u Y X R v c i w 0 f S Z x d W 9 0 O y w m c X V v d D t T Z W N 0 a W 9 u M S 9 Q U l B f b W V 0 c m l j c y 9 B d X R v U m V t b 3 Z l Z E N v b H V t b n M x L n t S Z W l u d m V z d G 1 l b n Q g Z G V u b 2 1 p b m F 0 b 3 I s N X 0 m c X V v d D s s J n F 1 b 3 Q 7 U 2 V j d G l v b j E v U F J Q X 2 1 l d H J p Y 3 M v Q X V 0 b 1 J l b W 9 2 Z W R D b 2 x 1 b W 5 z M S 5 7 R 2 V h c m l u Z y B u d W 1 l c m F 0 b 3 I s N n 0 m c X V v d D s s J n F 1 b 3 Q 7 U 2 V j d G l v b j E v U F J Q X 2 1 l d H J p Y 3 M v Q X V 0 b 1 J l b W 9 2 Z W R D b 2 x 1 b W 5 z M S 5 7 U k 9 D R S B k Z W 5 v b W l u Y X R v c i w 3 f S Z x d W 9 0 O y w m c X V v d D t T Z W N 0 a W 9 u M S 9 Q U l B f b W V 0 c m l j c y 9 B d X R v U m V t b 3 Z l Z E N v b H V t b n M x L n t P c G V y Y X R p b m c g b W F y Z 2 l u I F N I T C B k Z W 5 v b W l u Y X R v c i w 4 f S Z x d W 9 0 O y w m c X V v d D t T Z W N 0 a W 9 u M S 9 Q U l B f b W V 0 c m l j c y 9 B d X R v U m V t b 3 Z l Z E N v b H V t b n M x L n t N Y W 5 h Z 2 V t Z W 5 0 I E N v c 3 R z I G 5 1 b W V y Y X R v c i w 5 f S Z x d W 9 0 O y w m c X V v d D t T Z W N 0 a W 9 u M S 9 Q U l B f b W V 0 c m l j c y 9 B d X R v U m V t b 3 Z l Z E N v b H V t b n M x L n t T Z X J 2 a W N l I E N o Y X J n Z X M g b n V t Z X J h d G 9 y L D E w f S Z x d W 9 0 O y w m c X V v d D t T Z W N 0 a W 9 u M S 9 Q U l B f b W V 0 c m l j c y 9 B d X R v U m V t b 3 Z l Z E N v b H V t b n M x L n t P d G h l c i B D b 3 N 0 c y B u d W 1 l c m F 0 b 3 I s M T F 9 J n F 1 b 3 Q 7 L C Z x d W 9 0 O 1 N l Y 3 R p b 2 4 x L 1 B S U F 9 t Z X R y a W N z L 0 F 1 d G 9 S Z W 1 v d m V k Q 2 9 s d W 1 u c z E u e 0 9 w Z X J h d G l u Z y B t Y X J n a W 4 g U 0 h M I G 5 1 b W V y Y X R v c i w x M n 0 m c X V v d D s s J n F 1 b 3 Q 7 U 2 V j d G l v b j E v U F J Q X 2 1 l d H J p Y 3 M v Q X V 0 b 1 J l b W 9 2 Z W R D b 2 x 1 b W 5 z M S 5 7 S F N I Q y B k Z W 5 v b W l u Y X R v c i w x M 3 0 m c X V v d D s s J n F 1 b 3 Q 7 U 2 V j d G l v b j E v U F J Q X 2 1 l d H J p Y 3 M v Q X V 0 b 1 J l b W 9 2 Z W R D b 2 x 1 b W 5 z M S 5 7 V 2 9 y a 3 M g d G 8 g R X h p c 3 R p b m c g b n V t Z X J h d G 9 y L D E 0 f S Z x d W 9 0 O y w m c X V v d D t T Z W N 0 a W 9 u M S 9 Q U l B f b W V 0 c m l j c y 9 B d X R v U m V t b 3 Z l Z E N v b H V t b n M x L n t E Z X Z l b G 9 w b W V u d C B h b m Q g T 3 R o Z X I g b n V t Z X J h d G 9 y L D E 1 f S Z x d W 9 0 O y w m c X V v d D t T Z W N 0 a W 9 u M S 9 Q U l B f b W V 0 c m l j c y 9 B d X R v U m V t b 3 Z l Z E N v b H V t b n M x L n t O Z X c g c 3 V w c G x 5 I H N v Y 2 l h b C B u d W 1 l c m F 0 b 3 I s M T Z 9 J n F 1 b 3 Q 7 L C Z x d W 9 0 O 1 N l Y 3 R p b 2 4 x L 1 B S U F 9 t Z X R y a W N z L 0 F 1 d G 9 S Z W 1 v d m V k Q 2 9 s d W 1 u c z E u e 0 5 l d y B z d X B w b H k g c 2 9 j a W F s I G R l b m 9 t a W 5 h d G 9 y L D E 3 f S Z x d W 9 0 O y w m c X V v d D t T Z W N 0 a W 9 u M S 9 Q U l B f b W V 0 c m l j c y 9 B d X R v U m V t b 3 Z l Z E N v b H V t b n M x L n t O Z X c g c 3 V w c G x 5 I G 5 v b i 1 z b 2 N p Y W w g b n V t Z X J h d G 9 y L D E 4 f S Z x d W 9 0 O y w m c X V v d D t T Z W N 0 a W 9 u M S 9 Q U l B f b W V 0 c m l j c y 9 B d X R v U m V t b 3 Z l Z E N v b H V t b n M x L n t S Z W l u d m V z d G 1 l b n Q g b n V t Z X J h d G 9 y L D E 5 f S Z x d W 9 0 O y w m c X V v d D t T Z W N 0 a W 9 u M S 9 Q U l B f b W V 0 c m l j c y 9 B d X R v U m V t b 3 Z l Z E N v b H V t b n M x L n t N Y W l u d G V u Y W 5 j Z S B h b m Q g T W F q b 3 I g U m V w Y W l y c y B u d W 1 l c m F 0 b 3 I s M j B 9 J n F 1 b 3 Q 7 L C Z x d W 9 0 O 1 N l Y 3 R p b 2 4 x L 1 B S U F 9 t Z X R y a W N z L 0 F 1 d G 9 S Z W 1 v d m V k Q 2 9 s d W 1 u c z E u e 0 h T S E M g b n V t Z X J h d G 9 y L D I x f S Z x d W 9 0 O y w m c X V v d D t T Z W N 0 a W 9 u M S 9 Q U l B f b W V 0 c m l j c y 9 B d X R v U m V t b 3 Z l Z E N v b H V t b n M x L n t O Z X c g c 3 V w c G x 5 I G 5 v b i 1 z b 2 N p Y W w g Z G V u b 2 1 p b m F 0 b 3 I s M j J 9 J n F 1 b 3 Q 7 L C Z x d W 9 0 O 1 N l Y 3 R p b 2 4 x L 1 B S U F 9 t Z X R y a W N z L 0 F 1 d G 9 S Z W 1 v d m V k Q 2 9 s d W 1 u c z E u e 0 V C S V R E Q S B u d W 1 l c m F 0 b 3 I s M j N 9 J n F 1 b 3 Q 7 L C Z x d W 9 0 O 1 N l Y 3 R p b 2 4 x L 1 B S U F 9 t Z X R y a W N z L 0 F 1 d G 9 S Z W 1 v d m V k Q 2 9 s d W 1 u c z E u e 0 9 w Z X J h d G l u Z y B t Y X J n a W 4 g b 3 Z l c m F s b C B u d W 1 l c m F 0 b 3 I s M j R 9 J n F 1 b 3 Q 7 L C Z x d W 9 0 O 1 N l Y 3 R p b 2 4 x L 1 B S U F 9 t Z X R y a W N z L 0 F 1 d G 9 S Z W 1 v d m V k Q 2 9 s d W 1 u c z E u e 1 J P Q 0 U g b n V t Z X J h d G 9 y L D I 1 f S Z x d W 9 0 O y w m c X V v d D t T Z W N 0 a W 9 u M S 9 Q U l B f b W V 0 c m l j c y 9 B d X R v U m V t b 3 Z l Z E N v b H V t b n M x L n t S Z W l u d m V z d G 1 l b n Q s M j Z 9 J n F 1 b 3 Q 7 L C Z x d W 9 0 O 1 N l Y 3 R p b 2 4 x L 1 B S U F 9 t Z X R y a W N z L 0 F 1 d G 9 S Z W 1 v d m V k Q 2 9 s d W 1 u c z E u e 0 5 l d y B z d X B w b H k g c 2 9 j a W F s L D I 3 f S Z x d W 9 0 O y w m c X V v d D t T Z W N 0 a W 9 u M S 9 Q U l B f b W V 0 c m l j c y 9 B d X R v U m V t b 3 Z l Z E N v b H V t b n M x L n t O Z X c g c 3 V w c G x 5 I G 5 v b i 1 z b 2 N p Y W w s M j h 9 J n F 1 b 3 Q 7 L C Z x d W 9 0 O 1 N l Y 3 R p b 2 4 x L 1 B S U F 9 t Z X R y a W N z L 0 F 1 d G 9 S Z W 1 v d m V k Q 2 9 s d W 1 u c z E u e 0 d l Y X J p b m c s M j l 9 J n F 1 b 3 Q 7 L C Z x d W 9 0 O 1 N l Y 3 R p b 2 4 x L 1 B S U F 9 t Z X R y a W N z L 0 F 1 d G 9 S Z W 1 v d m V k Q 2 9 s d W 1 u c z E u e 0 V C S V R E Q S w z M H 0 m c X V v d D s s J n F 1 b 3 Q 7 U 2 V j d G l v b j E v U F J Q X 2 1 l d H J p Y 3 M v Q X V 0 b 1 J l b W 9 2 Z W R D b 2 x 1 b W 5 z M S 5 7 S F N I Q y w z M X 0 m c X V v d D s s J n F 1 b 3 Q 7 U 2 V j d G l v b j E v U F J Q X 2 1 l d H J p Y 3 M v Q X V 0 b 1 J l b W 9 2 Z W R D b 2 x 1 b W 5 z M S 5 7 V 2 9 y a 3 M g d G 8 g R X h p c 3 R p b m c s M z J 9 J n F 1 b 3 Q 7 L C Z x d W 9 0 O 1 N l Y 3 R p b 2 4 x L 1 B S U F 9 t Z X R y a W N z L 0 F 1 d G 9 S Z W 1 v d m V k Q 2 9 s d W 1 u c z E u e 0 R l d m V s b 3 B t Z W 5 0 I G F u Z C B P d G h l c i w z M 3 0 m c X V v d D s s J n F 1 b 3 Q 7 U 2 V j d G l v b j E v U F J Q X 2 1 l d H J p Y 3 M v Q X V 0 b 1 J l b W 9 2 Z W R D b 2 x 1 b W 5 z M S 5 7 U 2 V y d m l j Z S B D a G F y Z 2 V z L D M 0 f S Z x d W 9 0 O y w m c X V v d D t T Z W N 0 a W 9 u M S 9 Q U l B f b W V 0 c m l j c y 9 B d X R v U m V t b 3 Z l Z E N v b H V t b n M x L n t N Y W 5 h Z 2 V t Z W 5 0 I E N v c 3 R z L D M 1 f S Z x d W 9 0 O y w m c X V v d D t T Z W N 0 a W 9 u M S 9 Q U l B f b W V 0 c m l j c y 9 B d X R v U m V t b 3 Z l Z E N v b H V t b n M x L n t N Y W l u d G V u Y W 5 j Z S B h b m Q g T W F q b 3 I g U m V w Y W l y c y w z N n 0 m c X V v d D s s J n F 1 b 3 Q 7 U 2 V j d G l v b j E v U F J Q X 2 1 l d H J p Y 3 M v Q X V 0 b 1 J l b W 9 2 Z W R D b 2 x 1 b W 5 z M S 5 7 T 3 R o Z X I g Q 2 9 z d H M s M z d 9 J n F 1 b 3 Q 7 L C Z x d W 9 0 O 1 N l Y 3 R p b 2 4 x L 1 B S U F 9 t Z X R y a W N z L 0 F 1 d G 9 S Z W 1 v d m V k Q 2 9 s d W 1 u c z E u e 0 9 w Z X J h d G l u Z y B t Y X J n a W 4 g U 0 h M L D M 4 f S Z x d W 9 0 O y w m c X V v d D t T Z W N 0 a W 9 u M S 9 Q U l B f b W V 0 c m l j c y 9 B d X R v U m V t b 3 Z l Z E N v b H V t b n M x L n t P c G V y Y X R p b m c g b W F y Z 2 l u I G 9 2 Z X J h b G w s M z l 9 J n F 1 b 3 Q 7 L C Z x d W 9 0 O 1 N l Y 3 R p b 2 4 x L 1 B S U F 9 t Z X R y a W N z L 0 F 1 d G 9 S Z W 1 v d m V k Q 2 9 s d W 1 u c z E u e 1 J P Q 0 U s N D B 9 J n F 1 b 3 Q 7 L C Z x d W 9 0 O 1 N l Y 3 R p b 2 4 x L 1 B S U F 9 t Z X R y a W N z L 0 F 1 d G 9 S Z W 1 v d m V k Q 2 9 s d W 1 u c z E u e 0 p v a W 5 0 I H Z l b n R 1 c m U g a W 5 j b 2 1 l I G F j d G l 2 a X R 5 L D Q x f S Z x d W 9 0 O y w m c X V v d D t T Z W N 0 a W 9 u M S 9 Q U l B f b W V 0 c m l j c y 9 B d X R v U m V t b 3 Z l Z E N v b H V t b n M x L n t D b 2 x 1 b W 4 0 M y w 0 M n 0 m c X V v d D s s J n F 1 b 3 Q 7 U 2 V j d G l v b j E v U F J Q X 2 1 l d H J p Y 3 M v Q X V 0 b 1 J l b W 9 2 Z W R D b 2 x 1 b W 5 z M S 5 7 Q 2 9 s d W 1 u N D Q s N D N 9 J n F 1 b 3 Q 7 L C Z x d W 9 0 O 1 N l Y 3 R p b 2 4 x L 1 B S U F 9 t Z X R y a W N z L 0 F 1 d G 9 S Z W 1 v d m V k Q 2 9 s d W 1 u c z E u e 0 N v b H V t b j Y s N D R 9 J n F 1 b 3 Q 7 L C Z x d W 9 0 O 1 N l Y 3 R p b 2 4 x L 1 B S U F 9 t Z X R y a W N z L 0 F 1 d G 9 S Z W 1 v d m V k Q 2 9 s d W 1 u c z E u e 0 N v b H V t b j c s N D V 9 J n F 1 b 3 Q 7 L C Z x d W 9 0 O 1 N l Y 3 R p b 2 4 x L 1 B S U F 9 t Z X R y a W N z L 0 F 1 d G 9 S Z W 1 v d m V k Q 2 9 s d W 1 u c z E u e 1 N p e m V i Y W 5 k L D Q 2 f S Z x d W 9 0 O y w m c X V v d D t T Z W N 0 a W 9 u M S 9 Q U l B f b W V 0 c m l j c y 9 B d X R v U m V t b 3 Z l Z E N v b H V t b n M x L n t T S C B T c G V j a W F s a X N 0 L D Q 3 f S Z x d W 9 0 O y w m c X V v d D t T Z W N 0 a W 9 u M S 9 Q U l B f b W V 0 c m l j c y 9 B d X R v U m V t b 3 Z l Z E N v b H V t b n M x L n t I T 1 A g U 3 B l Y 2 l h b G l z d C w 0 O H 0 m c X V v d D s s J n F 1 b 3 Q 7 U 2 V j d G l v b j E v U F J Q X 2 1 l d H J p Y 3 M v Q X V 0 b 1 J l b W 9 2 Z W R D b 2 x 1 b W 5 z M S 5 7 T F N W V F x 1 M D A z Y z E y L D Q 5 f S Z x d W 9 0 O y w m c X V v d D t T Z W N 0 a W 9 u M S 9 Q U l B f b W V 0 c m l j c y 9 B d X R v U m V t b 3 Z l Z E N v b H V t b n M x L n t B d m V y Y W d l I H N 0 b 2 N r I G F n Z S w 1 M H 0 m c X V v d D s s J n F 1 b 3 Q 7 U 2 V j d G l v b j E v U F J Q X 2 1 l d H J p Y 3 M v Q X V 0 b 1 J l b W 9 2 Z W R D b 2 x 1 b W 5 z M S 5 7 U H J v c G 9 y d G l v b i B v Z i B z d G 9 j a y B o b 3 V z Z S 9 i d W 5 n Y W x v d y w 1 M X 0 m c X V v d D s s J n F 1 b 3 Q 7 U 2 V j d G l v b j E v U F J Q X 2 1 l d H J p Y 3 M v Q X V 0 b 1 J l b W 9 2 Z W R D b 2 x 1 b W 5 z M S 5 7 U H J v c G 9 y d G l v b i B v Z i B m b G F 0 c y B i Z W x v d y A 3 I H N 0 b 3 J l e X M s N T J 9 J n F 1 b 3 Q 7 L C Z x d W 9 0 O 1 N l Y 3 R p b 2 4 x L 1 B S U F 9 t Z X R y a W N z L 0 F 1 d G 9 S Z W 1 v d m V k Q 2 9 s d W 1 u c z E u e 1 B y b 3 B v c n R p b 2 4 g b 2 Y g Z m x h d H M g N y B z d G 9 y Z X l z I G 9 y I G 9 2 Z X I s N T N 9 J n F 1 b 3 Q 7 X S w m c X V v d D t D b 2 x 1 b W 5 D b 3 V u d C Z x d W 9 0 O z o 1 N C w m c X V v d D t L Z X l D b 2 x 1 b W 5 O Y W 1 l c y Z x d W 9 0 O z p b X S w m c X V v d D t D b 2 x 1 b W 5 J Z G V u d G l 0 a W V z J n F 1 b 3 Q 7 O l s m c X V v d D t T Z W N 0 a W 9 u M S 9 Q U l B f b W V 0 c m l j c y 9 B d X R v U m V t b 3 Z l Z E N v b H V t b n M x L n t S U F 9 D b 2 R l L D B 9 J n F 1 b 3 Q 7 L C Z x d W 9 0 O 1 N l Y 3 R p b 2 4 x L 1 B S U F 9 t Z X R y a W N z L 0 F 1 d G 9 S Z W 1 v d m V k Q 2 9 s d W 1 u c z E u e 1 J Q X 0 5 h b W U s M X 0 m c X V v d D s s J n F 1 b 3 Q 7 U 2 V j d G l v b j E v U F J Q X 2 1 l d H J p Y 3 M v Q X V 0 b 1 J l b W 9 2 Z W R D b 2 x 1 b W 5 z M S 5 7 W W V h c i w y f S Z x d W 9 0 O y w m c X V v d D t T Z W N 0 a W 9 u M S 9 Q U l B f b W V 0 c m l j c y 9 B d X R v U m V t b 3 Z l Z E N v b H V t b n M x L n t P c G V y Y X R p b m c g b W F y Z 2 l u I G 9 2 Z X J h b G w g Z G V u b 2 1 p b m F 0 b 3 I s M 3 0 m c X V v d D s s J n F 1 b 3 Q 7 U 2 V j d G l v b j E v U F J Q X 2 1 l d H J p Y 3 M v Q X V 0 b 1 J l b W 9 2 Z W R D b 2 x 1 b W 5 z M S 5 7 R U J J V E R B I G R l b m 9 t a W 5 h d G 9 y L D R 9 J n F 1 b 3 Q 7 L C Z x d W 9 0 O 1 N l Y 3 R p b 2 4 x L 1 B S U F 9 t Z X R y a W N z L 0 F 1 d G 9 S Z W 1 v d m V k Q 2 9 s d W 1 u c z E u e 1 J l a W 5 2 Z X N 0 b W V u d C B k Z W 5 v b W l u Y X R v c i w 1 f S Z x d W 9 0 O y w m c X V v d D t T Z W N 0 a W 9 u M S 9 Q U l B f b W V 0 c m l j c y 9 B d X R v U m V t b 3 Z l Z E N v b H V t b n M x L n t H Z W F y a W 5 n I G 5 1 b W V y Y X R v c i w 2 f S Z x d W 9 0 O y w m c X V v d D t T Z W N 0 a W 9 u M S 9 Q U l B f b W V 0 c m l j c y 9 B d X R v U m V t b 3 Z l Z E N v b H V t b n M x L n t S T 0 N F I G R l b m 9 t a W 5 h d G 9 y L D d 9 J n F 1 b 3 Q 7 L C Z x d W 9 0 O 1 N l Y 3 R p b 2 4 x L 1 B S U F 9 t Z X R y a W N z L 0 F 1 d G 9 S Z W 1 v d m V k Q 2 9 s d W 1 u c z E u e 0 9 w Z X J h d G l u Z y B t Y X J n a W 4 g U 0 h M I G R l b m 9 t a W 5 h d G 9 y L D h 9 J n F 1 b 3 Q 7 L C Z x d W 9 0 O 1 N l Y 3 R p b 2 4 x L 1 B S U F 9 t Z X R y a W N z L 0 F 1 d G 9 S Z W 1 v d m V k Q 2 9 s d W 1 u c z E u e 0 1 h b m F n Z W 1 l b n Q g Q 2 9 z d H M g b n V t Z X J h d G 9 y L D l 9 J n F 1 b 3 Q 7 L C Z x d W 9 0 O 1 N l Y 3 R p b 2 4 x L 1 B S U F 9 t Z X R y a W N z L 0 F 1 d G 9 S Z W 1 v d m V k Q 2 9 s d W 1 u c z E u e 1 N l c n Z p Y 2 U g Q 2 h h c m d l c y B u d W 1 l c m F 0 b 3 I s M T B 9 J n F 1 b 3 Q 7 L C Z x d W 9 0 O 1 N l Y 3 R p b 2 4 x L 1 B S U F 9 t Z X R y a W N z L 0 F 1 d G 9 S Z W 1 v d m V k Q 2 9 s d W 1 u c z E u e 0 9 0 a G V y I E N v c 3 R z I G 5 1 b W V y Y X R v c i w x M X 0 m c X V v d D s s J n F 1 b 3 Q 7 U 2 V j d G l v b j E v U F J Q X 2 1 l d H J p Y 3 M v Q X V 0 b 1 J l b W 9 2 Z W R D b 2 x 1 b W 5 z M S 5 7 T 3 B l c m F 0 a W 5 n I G 1 h c m d p b i B T S E w g b n V t Z X J h d G 9 y L D E y f S Z x d W 9 0 O y w m c X V v d D t T Z W N 0 a W 9 u M S 9 Q U l B f b W V 0 c m l j c y 9 B d X R v U m V t b 3 Z l Z E N v b H V t b n M x L n t I U 0 h D I G R l b m 9 t a W 5 h d G 9 y L D E z f S Z x d W 9 0 O y w m c X V v d D t T Z W N 0 a W 9 u M S 9 Q U l B f b W V 0 c m l j c y 9 B d X R v U m V t b 3 Z l Z E N v b H V t b n M x L n t X b 3 J r c y B 0 b y B F e G l z d G l u Z y B u d W 1 l c m F 0 b 3 I s M T R 9 J n F 1 b 3 Q 7 L C Z x d W 9 0 O 1 N l Y 3 R p b 2 4 x L 1 B S U F 9 t Z X R y a W N z L 0 F 1 d G 9 S Z W 1 v d m V k Q 2 9 s d W 1 u c z E u e 0 R l d m V s b 3 B t Z W 5 0 I G F u Z C B P d G h l c i B u d W 1 l c m F 0 b 3 I s M T V 9 J n F 1 b 3 Q 7 L C Z x d W 9 0 O 1 N l Y 3 R p b 2 4 x L 1 B S U F 9 t Z X R y a W N z L 0 F 1 d G 9 S Z W 1 v d m V k Q 2 9 s d W 1 u c z E u e 0 5 l d y B z d X B w b H k g c 2 9 j a W F s I G 5 1 b W V y Y X R v c i w x N n 0 m c X V v d D s s J n F 1 b 3 Q 7 U 2 V j d G l v b j E v U F J Q X 2 1 l d H J p Y 3 M v Q X V 0 b 1 J l b W 9 2 Z W R D b 2 x 1 b W 5 z M S 5 7 T m V 3 I H N 1 c H B s e S B z b 2 N p Y W w g Z G V u b 2 1 p b m F 0 b 3 I s M T d 9 J n F 1 b 3 Q 7 L C Z x d W 9 0 O 1 N l Y 3 R p b 2 4 x L 1 B S U F 9 t Z X R y a W N z L 0 F 1 d G 9 S Z W 1 v d m V k Q 2 9 s d W 1 u c z E u e 0 5 l d y B z d X B w b H k g b m 9 u L X N v Y 2 l h b C B u d W 1 l c m F 0 b 3 I s M T h 9 J n F 1 b 3 Q 7 L C Z x d W 9 0 O 1 N l Y 3 R p b 2 4 x L 1 B S U F 9 t Z X R y a W N z L 0 F 1 d G 9 S Z W 1 v d m V k Q 2 9 s d W 1 u c z E u e 1 J l a W 5 2 Z X N 0 b W V u d C B u d W 1 l c m F 0 b 3 I s M T l 9 J n F 1 b 3 Q 7 L C Z x d W 9 0 O 1 N l Y 3 R p b 2 4 x L 1 B S U F 9 t Z X R y a W N z L 0 F 1 d G 9 S Z W 1 v d m V k Q 2 9 s d W 1 u c z E u e 0 1 h a W 5 0 Z W 5 h b m N l I G F u Z C B N Y W p v c i B S Z X B h a X J z I G 5 1 b W V y Y X R v c i w y M H 0 m c X V v d D s s J n F 1 b 3 Q 7 U 2 V j d G l v b j E v U F J Q X 2 1 l d H J p Y 3 M v Q X V 0 b 1 J l b W 9 2 Z W R D b 2 x 1 b W 5 z M S 5 7 S F N I Q y B u d W 1 l c m F 0 b 3 I s M j F 9 J n F 1 b 3 Q 7 L C Z x d W 9 0 O 1 N l Y 3 R p b 2 4 x L 1 B S U F 9 t Z X R y a W N z L 0 F 1 d G 9 S Z W 1 v d m V k Q 2 9 s d W 1 u c z E u e 0 5 l d y B z d X B w b H k g b m 9 u L X N v Y 2 l h b C B k Z W 5 v b W l u Y X R v c i w y M n 0 m c X V v d D s s J n F 1 b 3 Q 7 U 2 V j d G l v b j E v U F J Q X 2 1 l d H J p Y 3 M v Q X V 0 b 1 J l b W 9 2 Z W R D b 2 x 1 b W 5 z M S 5 7 R U J J V E R B I G 5 1 b W V y Y X R v c i w y M 3 0 m c X V v d D s s J n F 1 b 3 Q 7 U 2 V j d G l v b j E v U F J Q X 2 1 l d H J p Y 3 M v Q X V 0 b 1 J l b W 9 2 Z W R D b 2 x 1 b W 5 z M S 5 7 T 3 B l c m F 0 a W 5 n I G 1 h c m d p b i B v d m V y Y W x s I G 5 1 b W V y Y X R v c i w y N H 0 m c X V v d D s s J n F 1 b 3 Q 7 U 2 V j d G l v b j E v U F J Q X 2 1 l d H J p Y 3 M v Q X V 0 b 1 J l b W 9 2 Z W R D b 2 x 1 b W 5 z M S 5 7 U k 9 D R S B u d W 1 l c m F 0 b 3 I s M j V 9 J n F 1 b 3 Q 7 L C Z x d W 9 0 O 1 N l Y 3 R p b 2 4 x L 1 B S U F 9 t Z X R y a W N z L 0 F 1 d G 9 S Z W 1 v d m V k Q 2 9 s d W 1 u c z E u e 1 J l a W 5 2 Z X N 0 b W V u d C w y N n 0 m c X V v d D s s J n F 1 b 3 Q 7 U 2 V j d G l v b j E v U F J Q X 2 1 l d H J p Y 3 M v Q X V 0 b 1 J l b W 9 2 Z W R D b 2 x 1 b W 5 z M S 5 7 T m V 3 I H N 1 c H B s e S B z b 2 N p Y W w s M j d 9 J n F 1 b 3 Q 7 L C Z x d W 9 0 O 1 N l Y 3 R p b 2 4 x L 1 B S U F 9 t Z X R y a W N z L 0 F 1 d G 9 S Z W 1 v d m V k Q 2 9 s d W 1 u c z E u e 0 5 l d y B z d X B w b H k g b m 9 u L X N v Y 2 l h b C w y O H 0 m c X V v d D s s J n F 1 b 3 Q 7 U 2 V j d G l v b j E v U F J Q X 2 1 l d H J p Y 3 M v Q X V 0 b 1 J l b W 9 2 Z W R D b 2 x 1 b W 5 z M S 5 7 R 2 V h c m l u Z y w y O X 0 m c X V v d D s s J n F 1 b 3 Q 7 U 2 V j d G l v b j E v U F J Q X 2 1 l d H J p Y 3 M v Q X V 0 b 1 J l b W 9 2 Z W R D b 2 x 1 b W 5 z M S 5 7 R U J J V E R B L D M w f S Z x d W 9 0 O y w m c X V v d D t T Z W N 0 a W 9 u M S 9 Q U l B f b W V 0 c m l j c y 9 B d X R v U m V t b 3 Z l Z E N v b H V t b n M x L n t I U 0 h D L D M x f S Z x d W 9 0 O y w m c X V v d D t T Z W N 0 a W 9 u M S 9 Q U l B f b W V 0 c m l j c y 9 B d X R v U m V t b 3 Z l Z E N v b H V t b n M x L n t X b 3 J r c y B 0 b y B F e G l z d G l u Z y w z M n 0 m c X V v d D s s J n F 1 b 3 Q 7 U 2 V j d G l v b j E v U F J Q X 2 1 l d H J p Y 3 M v Q X V 0 b 1 J l b W 9 2 Z W R D b 2 x 1 b W 5 z M S 5 7 R G V 2 Z W x v c G 1 l b n Q g Y W 5 k I E 9 0 a G V y L D M z f S Z x d W 9 0 O y w m c X V v d D t T Z W N 0 a W 9 u M S 9 Q U l B f b W V 0 c m l j c y 9 B d X R v U m V t b 3 Z l Z E N v b H V t b n M x L n t T Z X J 2 a W N l I E N o Y X J n Z X M s M z R 9 J n F 1 b 3 Q 7 L C Z x d W 9 0 O 1 N l Y 3 R p b 2 4 x L 1 B S U F 9 t Z X R y a W N z L 0 F 1 d G 9 S Z W 1 v d m V k Q 2 9 s d W 1 u c z E u e 0 1 h b m F n Z W 1 l b n Q g Q 2 9 z d H M s M z V 9 J n F 1 b 3 Q 7 L C Z x d W 9 0 O 1 N l Y 3 R p b 2 4 x L 1 B S U F 9 t Z X R y a W N z L 0 F 1 d G 9 S Z W 1 v d m V k Q 2 9 s d W 1 u c z E u e 0 1 h a W 5 0 Z W 5 h b m N l I G F u Z C B N Y W p v c i B S Z X B h a X J z L D M 2 f S Z x d W 9 0 O y w m c X V v d D t T Z W N 0 a W 9 u M S 9 Q U l B f b W V 0 c m l j c y 9 B d X R v U m V t b 3 Z l Z E N v b H V t b n M x L n t P d G h l c i B D b 3 N 0 c y w z N 3 0 m c X V v d D s s J n F 1 b 3 Q 7 U 2 V j d G l v b j E v U F J Q X 2 1 l d H J p Y 3 M v Q X V 0 b 1 J l b W 9 2 Z W R D b 2 x 1 b W 5 z M S 5 7 T 3 B l c m F 0 a W 5 n I G 1 h c m d p b i B T S E w s M z h 9 J n F 1 b 3 Q 7 L C Z x d W 9 0 O 1 N l Y 3 R p b 2 4 x L 1 B S U F 9 t Z X R y a W N z L 0 F 1 d G 9 S Z W 1 v d m V k Q 2 9 s d W 1 u c z E u e 0 9 w Z X J h d G l u Z y B t Y X J n a W 4 g b 3 Z l c m F s b C w z O X 0 m c X V v d D s s J n F 1 b 3 Q 7 U 2 V j d G l v b j E v U F J Q X 2 1 l d H J p Y 3 M v Q X V 0 b 1 J l b W 9 2 Z W R D b 2 x 1 b W 5 z M S 5 7 U k 9 D R S w 0 M H 0 m c X V v d D s s J n F 1 b 3 Q 7 U 2 V j d G l v b j E v U F J Q X 2 1 l d H J p Y 3 M v Q X V 0 b 1 J l b W 9 2 Z W R D b 2 x 1 b W 5 z M S 5 7 S m 9 p b n Q g d m V u d H V y Z S B p b m N v b W U g Y W N 0 a X Z p d H k s N D F 9 J n F 1 b 3 Q 7 L C Z x d W 9 0 O 1 N l Y 3 R p b 2 4 x L 1 B S U F 9 t Z X R y a W N z L 0 F 1 d G 9 S Z W 1 v d m V k Q 2 9 s d W 1 u c z E u e 0 N v b H V t b j Q z L D Q y f S Z x d W 9 0 O y w m c X V v d D t T Z W N 0 a W 9 u M S 9 Q U l B f b W V 0 c m l j c y 9 B d X R v U m V t b 3 Z l Z E N v b H V t b n M x L n t D b 2 x 1 b W 4 0 N C w 0 M 3 0 m c X V v d D s s J n F 1 b 3 Q 7 U 2 V j d G l v b j E v U F J Q X 2 1 l d H J p Y 3 M v Q X V 0 b 1 J l b W 9 2 Z W R D b 2 x 1 b W 5 z M S 5 7 Q 2 9 s d W 1 u N i w 0 N H 0 m c X V v d D s s J n F 1 b 3 Q 7 U 2 V j d G l v b j E v U F J Q X 2 1 l d H J p Y 3 M v Q X V 0 b 1 J l b W 9 2 Z W R D b 2 x 1 b W 5 z M S 5 7 Q 2 9 s d W 1 u N y w 0 N X 0 m c X V v d D s s J n F 1 b 3 Q 7 U 2 V j d G l v b j E v U F J Q X 2 1 l d H J p Y 3 M v Q X V 0 b 1 J l b W 9 2 Z W R D b 2 x 1 b W 5 z M S 5 7 U 2 l 6 Z W J h b m Q s N D Z 9 J n F 1 b 3 Q 7 L C Z x d W 9 0 O 1 N l Y 3 R p b 2 4 x L 1 B S U F 9 t Z X R y a W N z L 0 F 1 d G 9 S Z W 1 v d m V k Q 2 9 s d W 1 u c z E u e 1 N I I F N w Z W N p Y W x p c 3 Q s N D d 9 J n F 1 b 3 Q 7 L C Z x d W 9 0 O 1 N l Y 3 R p b 2 4 x L 1 B S U F 9 t Z X R y a W N z L 0 F 1 d G 9 S Z W 1 v d m V k Q 2 9 s d W 1 u c z E u e 0 h P U C B T c G V j a W F s a X N 0 L D Q 4 f S Z x d W 9 0 O y w m c X V v d D t T Z W N 0 a W 9 u M S 9 Q U l B f b W V 0 c m l j c y 9 B d X R v U m V t b 3 Z l Z E N v b H V t b n M x L n t M U 1 Z U X H U w M D N j M T I s N D l 9 J n F 1 b 3 Q 7 L C Z x d W 9 0 O 1 N l Y 3 R p b 2 4 x L 1 B S U F 9 t Z X R y a W N z L 0 F 1 d G 9 S Z W 1 v d m V k Q 2 9 s d W 1 u c z E u e 0 F 2 Z X J h Z 2 U g c 3 R v Y 2 s g Y W d l L D U w f S Z x d W 9 0 O y w m c X V v d D t T Z W N 0 a W 9 u M S 9 Q U l B f b W V 0 c m l j c y 9 B d X R v U m V t b 3 Z l Z E N v b H V t b n M x L n t Q c m 9 w b 3 J 0 a W 9 u I G 9 m I H N 0 b 2 N r I G h v d X N l L 2 J 1 b m d h b G 9 3 L D U x f S Z x d W 9 0 O y w m c X V v d D t T Z W N 0 a W 9 u M S 9 Q U l B f b W V 0 c m l j c y 9 B d X R v U m V t b 3 Z l Z E N v b H V t b n M x L n t Q c m 9 w b 3 J 0 a W 9 u I G 9 m I G Z s Y X R z I G J l b G 9 3 I D c g c 3 R v c m V 5 c y w 1 M n 0 m c X V v d D s s J n F 1 b 3 Q 7 U 2 V j d G l v b j E v U F J Q X 2 1 l d H J p Y 3 M v Q X V 0 b 1 J l b W 9 2 Z W R D b 2 x 1 b W 5 z M S 5 7 U H J v c G 9 y d G l v b i B v Z i B m b G F 0 c y A 3 I H N 0 b 3 J l e X M g b 3 I g b 3 Z l c i w 1 M 3 0 m c X V v d D t d L C Z x d W 9 0 O 1 J l b G F 0 a W 9 u c 2 h p c E l u Z m 8 m c X V v d D s 6 W 1 1 9 I i A v P j w v U 3 R h Y m x l R W 5 0 c m l l c z 4 8 L 0 l 0 Z W 0 + P E l 0 Z W 0 + P E l 0 Z W 1 M b 2 N h d G l v b j 4 8 S X R l b V R 5 c G U + R m 9 y b X V s Y T w v S X R l b V R 5 c G U + P E l 0 Z W 1 Q Y X R o P l N l Y 3 R p b 2 4 x L 1 B S U F 9 t Z X R y a W N z L 1 N v d X J j Z T w v S X R l b V B h d G g + P C 9 J d G V t T G 9 j Y X R p b 2 4 + P F N 0 Y W J s Z U V u d H J p Z X M g L z 4 8 L 0 l 0 Z W 0 + P E l 0 Z W 0 + P E l 0 Z W 1 M b 2 N h d G l v b j 4 8 S X R l b V R 5 c G U + R m 9 y b X V s Y T w v S X R l b V R 5 c G U + P E l 0 Z W 1 Q Y X R o P l N l Y 3 R p b 2 4 x L 1 B S U F 9 t Z X R y a W N z L 1 B y b 2 1 v d G V k J T I w S G V h Z G V y c z w v S X R l b V B h d G g + P C 9 J d G V t T G 9 j Y X R p b 2 4 + P F N 0 Y W J s Z U V u d H J p Z X M g L z 4 8 L 0 l 0 Z W 0 + P E l 0 Z W 0 + P E l 0 Z W 1 M b 2 N h d G l v b j 4 8 S X R l b V R 5 c G U + R m 9 y b X V s Y T w v S X R l b V R 5 c G U + P E l 0 Z W 1 Q Y X R o P l N l Y 3 R p b 2 4 x L 1 B S U F 9 t Z X R y a W N z L 2 x v Y z w v S X R l b V B h d G g + P C 9 J d G V t T G 9 j Y X R p b 2 4 + P F N 0 Y W J s Z U V u d H J p Z X M g L z 4 8 L 0 l 0 Z W 0 + P E l 0 Z W 0 + P E l 0 Z W 1 M b 2 N h d G l v b j 4 8 S X R l b V R 5 c G U + R m 9 y b X V s Y T w v S X R l b V R 5 c G U + P E l 0 Z W 1 Q Y X R o P l N l Y 3 R p b 2 4 x L 1 B S U F 9 t Z X R y a W N z L 1 N v d X J j Z V 9 t Y W l u P C 9 J d G V t U G F 0 a D 4 8 L 0 l 0 Z W 1 M b 2 N h d G l v b j 4 8 U 3 R h Y m x l R W 5 0 c m l l c y A v P j w v S X R l b T 4 8 S X R l b T 4 8 S X R l b U x v Y 2 F 0 a W 9 u P j x J d G V t V H l w Z T 5 G b 3 J t d W x h P C 9 J d G V t V H l w Z T 4 8 S X R l b V B h d G g + U 2 V j d G l v b j E v U F J Q X 2 1 l d H J p Y 3 M v e W V h c j w v S X R l b V B h d G g + P C 9 J d G V t T G 9 j Y X R p b 2 4 + P F N 0 Y W J s Z U V u d H J p Z X M g L z 4 8 L 0 l 0 Z W 0 + P E l 0 Z W 0 + P E l 0 Z W 1 M b 2 N h d G l v b j 4 8 S X R l b V R 5 c G U + R m 9 y b X V s Y T w v S X R l b V R 5 c G U + P E l 0 Z W 1 Q Y X R o P l N l Y 3 R p b 2 4 x L 1 B S U F 9 t Z X R y a W N z L 1 N v d X J j Z T I 8 L 0 l 0 Z W 1 Q Y X R o P j w v S X R l b U x v Y 2 F 0 a W 9 u P j x T d G F i b G V F b n R y a W V z I C 8 + P C 9 J d G V t P j x J d G V t P j x J d G V t T G 9 j Y X R p b 2 4 + P E l 0 Z W 1 U e X B l P k Z v c m 1 1 b G E 8 L 0 l 0 Z W 1 U e X B l P j x J d G V t U G F 0 a D 5 T Z W N 0 a W 9 u M S 9 Q U l B f b W V 0 c m l j c y 9 Q c m 9 t b 3 R l Z C U y M E h l Y W R l c n M x P C 9 J d G V t U G F 0 a D 4 8 L 0 l 0 Z W 1 M b 2 N h d G l v b j 4 8 U 3 R h Y m x l R W 5 0 c m l l c y A v P j w v S X R l b T 4 8 S X R l b T 4 8 S X R l b U x v Y 2 F 0 a W 9 u P j x J d G V t V H l w Z T 5 G b 3 J t d W x h P C 9 J d G V t V H l w Z T 4 8 S X R l b V B h d G g + U 2 V j d G l v b j E v U F J Q X 2 1 l d H J p Y 3 M v V k Z N X 2 1 l d H J p Y 3 N f d G 0 y P C 9 J d G V t U G F 0 a D 4 8 L 0 l 0 Z W 1 M b 2 N h d G l v b j 4 8 U 3 R h Y m x l R W 5 0 c m l l c y A v P j w v S X R l b T 4 8 S X R l b T 4 8 S X R l b U x v Y 2 F 0 a W 9 u P j x J d G V t V H l w Z T 5 G b 3 J t d W x h P C 9 J d G V t V H l w Z T 4 8 S X R l b V B h d G g + U 2 V j d G l v b j E v U F J Q X 2 1 l d H J p Y 3 M v Q X B w Z W 5 k Z W Q l M j B R d W V y e T w v S X R l b V B h d G g + P C 9 J d G V t T G 9 j Y X R p b 2 4 + P F N 0 Y W J s Z U V u d H J p Z X M g L z 4 8 L 0 l 0 Z W 0 + P E l 0 Z W 0 + P E l 0 Z W 1 M b 2 N h d G l v b j 4 8 S X R l b V R 5 c G U + R m 9 y b X V s Y T w v S X R l b V R 5 c G U + P E l 0 Z W 1 Q Y X R o P l N l Y 3 R p b 2 4 x L 1 B S U F 9 t Z X R y a W N z L 1 B p d m 9 0 Z W Q l M j B D b 2 x 1 b W 4 8 L 0 l 0 Z W 1 Q Y X R o P j w v S X R l b U x v Y 2 F 0 a W 9 u P j x T d G F i b G V F b n R y a W V z I C 8 + P C 9 J d G V t P j x J d G V t P j x J d G V t T G 9 j Y X R p b 2 4 + P E l 0 Z W 1 U e X B l P k Z v c m 1 1 b G E 8 L 0 l 0 Z W 1 U e X B l P j x J d G V t U G F 0 a D 5 T Z W N 0 a W 9 u M S 9 Q U l B f b W V 0 c m l j c y 9 Q c m 9 t b 3 R l Z C U y M E h l Y W R l c n M z P C 9 J d G V t U G F 0 a D 4 8 L 0 l 0 Z W 1 M b 2 N h d G l v b j 4 8 U 3 R h Y m x l R W 5 0 c m l l c y A v P j w v S X R l b T 4 8 S X R l b T 4 8 S X R l b U x v Y 2 F 0 a W 9 u P j x J d G V t V H l w Z T 5 G b 3 J t d W x h P C 9 J d G V t V H l w Z T 4 8 S X R l b V B h d G g + U 2 V j d G l v b j E v U F J Q X 2 1 l d H J p Y 3 M v Q X B w Z W 5 k Z W Q l M j B R d W V y e T E 8 L 0 l 0 Z W 1 Q Y X R o P j w v S X R l b U x v Y 2 F 0 a W 9 u P j x T d G F i b G V F b n R y a W V z I C 8 + P C 9 J d G V t P j x J d G V t P j x J d G V t T G 9 j Y X R p b 2 4 + P E l 0 Z W 1 U e X B l P k Z v c m 1 1 b G E 8 L 0 l 0 Z W 1 U e X B l P j x J d G V t U G F 0 a D 5 T Z W N 0 a W 9 u M S 9 Q U l B f b W V 0 c m l j c y 9 z d W J z Z W N 0 b 3 J f b W F w c G l u Z z w v S X R l b V B h d G g + P C 9 J d G V t T G 9 j Y X R p b 2 4 + P F N 0 Y W J s Z U V u d H J p Z X M g L z 4 8 L 0 l 0 Z W 0 + P E l 0 Z W 0 + P E l 0 Z W 1 M b 2 N h d G l v b j 4 8 S X R l b V R 5 c G U + R m 9 y b X V s Y T w v S X R l b V R 5 c G U + P E l 0 Z W 1 Q Y X R o P l N l Y 3 R p b 2 4 x L 1 B S U F 9 t Z X R y a W N z L 1 B y b 2 1 v d G V k J T I w S G V h Z G V y c z I 8 L 0 l 0 Z W 1 Q Y X R o P j w v S X R l b U x v Y 2 F 0 a W 9 u P j x T d G F i b G V F b n R y a W V z I C 8 + P C 9 J d G V t P j x J d G V t P j x J d G V t T G 9 j Y X R p b 2 4 + P E l 0 Z W 1 U e X B l P k Z v c m 1 1 b G E 8 L 0 l 0 Z W 1 U e X B l P j x J d G V t U G F 0 a D 5 T Z W N 0 a W 9 u M S 9 Q U l B f b W V 0 c m l j c y 9 N Z X J n Z W Q l M j B R d W V y a W V z P C 9 J d G V t U G F 0 a D 4 8 L 0 l 0 Z W 1 M b 2 N h d G l v b j 4 8 U 3 R h Y m x l R W 5 0 c m l l c y A v P j w v S X R l b T 4 8 S X R l b T 4 8 S X R l b U x v Y 2 F 0 a W 9 u P j x J d G V t V H l w Z T 5 G b 3 J t d W x h P C 9 J d G V t V H l w Z T 4 8 S X R l b V B h d G g + U 2 V j d G l v b j E v U F J Q X 2 1 l d H J p Y 3 M v R X h w Y W 5 k Z W Q l M j B z d W J z Z W N 0 b 3 J f b W F w c G l u Z z w v S X R l b V B h d G g + P C 9 J d G V t T G 9 j Y X R p b 2 4 + P F N 0 Y W J s Z U V u d H J p Z X M g L z 4 8 L 0 l 0 Z W 0 + P E l 0 Z W 0 + P E l 0 Z W 1 M b 2 N h d G l v b j 4 8 S X R l b V R 5 c G U + R m 9 y b X V s Y T w v S X R l b V R 5 c G U + P E l 0 Z W 1 Q Y X R o P l N l Y 3 R p b 2 4 x L 1 B S U F 9 t Z X R y a W N z L 1 N v c n R l Z C U y M F J v d 3 M 8 L 0 l 0 Z W 1 Q Y X R o P j w v S X R l b U x v Y 2 F 0 a W 9 u P j x T d G F i b G V F b n R y a W V z I C 8 + P C 9 J d G V t P j x J d G V t P j x J d G V t T G 9 j Y X R p b 2 4 + P E l 0 Z W 1 U e X B l P k Z v c m 1 1 b G E 8 L 0 l 0 Z W 1 U e X B l P j x J d G V t U G F 0 a D 5 T Z W N 0 a W 9 u M S 9 Q U l B f b W V 0 c m l j c y 9 S Z W 9 y Z G V y Z W Q l M j B D b 2 x 1 b W 5 z P C 9 J d G V t U G F 0 a D 4 8 L 0 l 0 Z W 1 M b 2 N h d G l v b j 4 8 U 3 R h Y m x l R W 5 0 c m l l c y A v P j w v S X R l b T 4 8 S X R l b T 4 8 S X R l b U x v Y 2 F 0 a W 9 u P j x J d G V t V H l w Z T 5 G b 3 J t d W x h P C 9 J d G V t V H l w Z T 4 8 S X R l b V B h d G g + U 2 V j d G l v b j E v U F J Q X 2 1 l d H J p Y 3 M v T W V y Z 2 V k J T I w U X V l c m l l c z I 8 L 0 l 0 Z W 1 Q Y X R o P j w v S X R l b U x v Y 2 F 0 a W 9 u P j x T d G F i b G V F b n R y a W V z I C 8 + P C 9 J d G V t P j x J d G V t P j x J d G V t T G 9 j Y X R p b 2 4 + P E l 0 Z W 1 U e X B l P k Z v c m 1 1 b G E 8 L 0 l 0 Z W 1 U e X B l P j x J d G V t U G F 0 a D 5 T Z W N 0 a W 9 u M S 9 Q U l B f b W V 0 c m l j c y 9 F e H B h b m R l Z C U y M H N 1 Y n N l Y 3 R v c l 9 t Y X B w a W 5 n M T w v S X R l b V B h d G g + P C 9 J d G V t T G 9 j Y X R p b 2 4 + P F N 0 Y W J s Z U V u d H J p Z X M g L z 4 8 L 0 l 0 Z W 0 + P E l 0 Z W 0 + P E l 0 Z W 1 M b 2 N h d G l v b j 4 8 S X R l b V R 5 c G U + R m 9 y b X V s Y T w v S X R l b V R 5 c G U + P E l 0 Z W 1 Q Y X R o P l N l Y 3 R p b 2 4 x L 1 R h Y m x l X z E y X 1 B l c m N f Y n l f c 2 l 6 Z S 9 v c m R l c j w v S X R l b V B h d G g + P C 9 J d G V t T G 9 j Y X R p b 2 4 + P F N 0 Y W J s Z U V u d H J p Z X M g L z 4 8 L 0 l 0 Z W 0 + P E l 0 Z W 0 + P E l 0 Z W 1 M b 2 N h d G l v b j 4 8 S X R l b V R 5 c G U + R m 9 y b X V s Y T w v S X R l b V R 5 c G U + P E l 0 Z W 1 Q Y X R o P l N l Y 3 R p b 2 4 x L 1 R h Y m x l X z E y X 1 B l c m N f Y n l f c 2 l 6 Z S 9 G a W x 0 Z X J l Z C U y M F J v d 3 M 4 P C 9 J d G V t U G F 0 a D 4 8 L 0 l 0 Z W 1 M b 2 N h d G l v b j 4 8 U 3 R h Y m x l R W 5 0 c m l l c y A v P j w v S X R l b T 4 8 S X R l b T 4 8 S X R l b U x v Y 2 F 0 a W 9 u P j x J d G V t V H l w Z T 5 G b 3 J t d W x h P C 9 J d G V t V H l w Z T 4 8 S X R l b V B h d G g + U 2 V j d G l v b j E v V G F i b G V f M T J f U G V y Y 1 9 i e V 9 z a X p l L 0 1 l c m d l Z C U y M F F 1 Z X J p Z X M 8 L 0 l 0 Z W 1 Q Y X R o P j w v S X R l b U x v Y 2 F 0 a W 9 u P j x T d G F i b G V F b n R y a W V z I C 8 + P C 9 J d G V t P j x J d G V t P j x J d G V t T G 9 j Y X R p b 2 4 + P E l 0 Z W 1 U e X B l P k Z v c m 1 1 b G E 8 L 0 l 0 Z W 1 U e X B l P j x J d G V t U G F 0 a D 5 T Z W N 0 a W 9 u M S 9 U Y W J s Z V 8 x M l 9 Q Z X J j X 2 J 5 X 3 N p e m U v R X h w Y W 5 k Z W Q l M j B G a W x 0 Z X J l Z C U y M F J v d 3 M 4 P C 9 J d G V t U G F 0 a D 4 8 L 0 l 0 Z W 1 M b 2 N h d G l v b j 4 8 U 3 R h Y m x l R W 5 0 c m l l c y A v P j w v S X R l b T 4 8 S X R l b T 4 8 S X R l b U x v Y 2 F 0 a W 9 u P j x J d G V t V H l w Z T 5 G b 3 J t d W x h P C 9 J d G V t V H l w Z T 4 8 S X R l b V B h d G g + U 2 V j d G l v b j E v V G F i b G V f M T J f U G V y Y 1 9 i e V 9 z a X p l L 1 N v c n R l Z C U y M F J v d 3 M 8 L 0 l 0 Z W 1 Q Y X R o P j w v S X R l b U x v Y 2 F 0 a W 9 u P j x T d G F i b G V F b n R y a W V z I C 8 + P C 9 J d G V t P j x J d G V t P j x J d G V t T G 9 j Y X R p b 2 4 + P E l 0 Z W 1 U e X B l P k Z v c m 1 1 b G E 8 L 0 l 0 Z W 1 U e X B l P j x J d G V t U G F 0 a D 5 T Z W N 0 a W 9 u M S 9 U Y W J s Z V 8 x M l 9 Q Z X J j X 2 J 5 X 3 N p e m U v U m V u Y W 1 l Z C U y M E N v b H V t b n M 8 L 0 l 0 Z W 1 Q Y X R o P j w v S X R l b U x v Y 2 F 0 a W 9 u P j x T d G F i b G V F b n R y a W V z I C 8 + P C 9 J d G V t P j x J d G V t P j x J d G V t T G 9 j Y X R p b 2 4 + P E l 0 Z W 1 U e X B l P k Z v c m 1 1 b G E 8 L 0 l 0 Z W 1 U e X B l P j x J d G V t U G F 0 a D 5 T Z W N 0 a W 9 u M S 9 U Y W J s Z V 8 z X 0 5 l d 1 9 z d X B w b H k v U m V t b 3 Z l Z C U y M E 9 0 a G V y J T I w Q 2 9 s d W 1 u c z E 8 L 0 l 0 Z W 1 Q Y X R o P j w v S X R l b U x v Y 2 F 0 a W 9 u P j x T d G F i b G V F b n R y a W V z I C 8 + P C 9 J d G V t P j x J d G V t P j x J d G V t T G 9 j Y X R p b 2 4 + P E l 0 Z W 1 U e X B l P k Z v c m 1 1 b G E 8 L 0 l 0 Z W 1 U e X B l P j x J d G V t U G F 0 a D 5 T Z W N 0 a W 9 u M S 9 U Y W J s Z V 8 3 Q 1 9 I U 0 h D X 1 B U L 1 J l b m F t Z W Q l M j B D b 2 x 1 b W 5 z P C 9 J d G V t U G F 0 a D 4 8 L 0 l 0 Z W 1 M b 2 N h d G l v b j 4 8 U 3 R h Y m x l R W 5 0 c m l l c y A v P j w v S X R l b T 4 8 S X R l b T 4 8 S X R l b U x v Y 2 F 0 a W 9 u P j x J d G V t V H l w Z T 5 G b 3 J t d W x h P C 9 J d G V t V H l w Z T 4 8 S X R l b V B h d G g + U 2 V j d G l v b j E v V G F i b G V f N l 9 T d W 1 t Y X J 5 X 3 N 1 Y l 9 z Z W N 0 b 3 I v U m V u Y W 1 l Z C U y M E N v b H V t b n M z P C 9 J d G V t U G F 0 a D 4 8 L 0 l 0 Z W 1 M b 2 N h d G l v b j 4 8 U 3 R h Y m x l R W 5 0 c m l l c y A v P j w v S X R l b T 4 8 S X R l b T 4 8 S X R l b U x v Y 2 F 0 a W 9 u P j x J d G V t V H l w Z T 5 G b 3 J t d W x h P C 9 J d G V t V H l w Z T 4 8 S X R l b V B h d G g + U 2 V j d G l v b j E v U H J v c G V y d H l f d H l w Z V 9 t Z W R p Y W 4 v U m V t b 3 Z l Z C U y M E 9 0 a G V y J T I w Q 2 9 s d W 1 u c z I 8 L 0 l 0 Z W 1 Q Y X R o P j w v S X R l b U x v Y 2 F 0 a W 9 u P j x T d G F i b G V F b n R y a W V z I C 8 + P C 9 J d G V t P j x J d G V t P j x J d G V t T G 9 j Y X R p b 2 4 + P E l 0 Z W 1 U e X B l P k Z v c m 1 1 b G E 8 L 0 l 0 Z W 1 U e X B l P j x J d G V t U G F 0 a D 5 T Z W N 0 a W 9 u M S 9 Q c m 9 w Z X J 0 e V 9 0 e X B l X 2 1 l Z G l h b i 9 S Z W 1 v d m V k J T I w T 3 R o Z X I l M j B D b 2 x 1 b W 5 z M z w v S X R l b V B h d G g + P C 9 J d G V t T G 9 j Y X R p b 2 4 + P F N 0 Y W J s Z U V u d H J p Z X M g L z 4 8 L 0 l 0 Z W 0 + P E l 0 Z W 0 + P E l 0 Z W 1 M b 2 N h d G l v b j 4 8 S X R l b V R 5 c G U + R m 9 y b X V s Y T w v S X R l b V R 5 c G U + P E l 0 Z W 1 Q Y X R o P l N l Y 3 R p b 2 4 x L 1 R h Y m x l X z d f U 3 V t b W F y e V 9 z d W J f c 2 V j d G 9 y X z N 5 L 1 J l b W 9 2 Z W Q l M j B P d G h l c i U y M E N v b H V t b n M 8 L 0 l 0 Z W 1 Q Y X R o P j w v S X R l b U x v Y 2 F 0 a W 9 u P j x T d G F i b G V F b n R y a W V z I C 8 + P C 9 J d G V t P j x J d G V t P j x J d G V t T G 9 j Y X R p b 2 4 + P E l 0 Z W 1 U e X B l P k Z v c m 1 1 b G E 8 L 0 l 0 Z W 1 U e X B l P j x J d G V t U G F 0 a D 5 T Z W N 0 a W 9 u M S 9 U Y W J s Z V 8 3 R F 9 S Z W l u d m V z d F 9 B U 0 E v U m V w b G F j Z W Q l M j B W Y W x 1 Z T w v S X R l b V B h d G g + P C 9 J d G V t T G 9 j Y X R p b 2 4 + P F N 0 Y W J s Z U V u d H J p Z X M g L z 4 8 L 0 l 0 Z W 0 + P E l 0 Z W 0 + P E l 0 Z W 1 M b 2 N h d G l v b j 4 8 S X R l b V R 5 c G U + R m 9 y b X V s Y T w v S X R l b V R 5 c G U + P E l 0 Z W 1 Q Y X R o P l N l Y 3 R p b 2 4 x L 1 R h Y m x l X z d E X 1 J l a W 5 2 Z X N 0 X 0 F T Q S 9 S Z X B s Y W N l Z C U y M F Z h b H V l M T w v S X R l b V B h d G g + P C 9 J d G V t T G 9 j Y X R p b 2 4 + P F N 0 Y W J s Z U V u d H J p Z X M g L z 4 8 L 0 l 0 Z W 0 + P E l 0 Z W 0 + P E l 0 Z W 1 M b 2 N h d G l v b j 4 8 S X R l b V R 5 c G U + R m 9 y b X V s Y T w v S X R l b V R 5 c G U + P E l 0 Z W 1 Q Y X R o P l N l Y 3 R p b 2 4 x L 1 R h Y m x l X z d E X 1 J l a W 5 2 Z X N 0 X 0 F T Q S 9 S Z W 5 h b W V k J T I w Q 2 9 s d W 1 u c z I 8 L 0 l 0 Z W 1 Q Y X R o P j w v S X R l b U x v Y 2 F 0 a W 9 u P j x T d G F i b G V F b n R y a W V z I C 8 + P C 9 J d G V t P j x J d G V t P j x J d G V t T G 9 j Y X R p b 2 4 + P E l 0 Z W 1 U e X B l P k Z v c m 1 1 b G E 8 L 0 l 0 Z W 1 U e X B l P j x J d G V t U G F 0 a D 5 T Z W N 0 a W 9 u M S 9 U Y W J s Z V 8 x M E F f U m V p b n Z l c 3 R t Z W 5 0 X 3 J l Z 2 l v b i 9 F e H B h b m R l Z C U y M E F k Z G V k J T I w Q 3 V z d G 9 t M z w v S X R l b V B h d G g + P C 9 J d G V t T G 9 j Y X R p b 2 4 + P F N 0 Y W J s Z U V u d H J p Z X M g L z 4 8 L 0 l 0 Z W 0 + P E l 0 Z W 0 + P E l 0 Z W 1 M b 2 N h d G l v b j 4 8 S X R l b V R 5 c G U + R m 9 y b X V s Y T w v S X R l b V R 5 c G U + P E l 0 Z W 1 Q Y X R o P l N l Y 3 R p b 2 4 x L 1 R h Y m x l X z E w Q V 9 S Z W l u d m V z d G 1 l b n R f c m V n a W 9 u L 1 J l b m F t Z W Q l M j B D b 2 x 1 b W 5 z N T w v S X R l b V B h d G g + P C 9 J d G V t T G 9 j Y X R p b 2 4 + P F N 0 Y W J s Z U V u d H J p Z X M g L z 4 8 L 0 l 0 Z W 0 + P E l 0 Z W 0 + P E l 0 Z W 1 M b 2 N h d G l v b j 4 8 S X R l b V R 5 c G U + R m 9 y b X V s Y T w v S X R l b V R 5 c G U + P E l 0 Z W 1 Q Y X R o P l N l Y 3 R p b 2 4 x L 3 Z m b V 9 t Z X R y a W N z X 2 l u c H V 0 c z w v S X R l b V B h d G g + P C 9 J d G V t T G 9 j Y X R p b 2 4 + P F N 0 Y W J s Z U V u d H J p Z X M + P E V u d H J 5 I F R 5 c G U 9 I k l z U H J p d m F 0 Z S I g V m F s d W U 9 I m w w I i A v P j x F b n R y e S B U e X B l P S J R d W V y e U l E I i B W Y W x 1 Z T 0 i c 2 J l Y z M w O T I w L W N i Y z A t N G F l O C 0 5 Y T c 0 L T E 2 Z m I 5 Y j Z i Z T c 3 N C 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D b 2 x 1 b W 5 O Y W 1 l c y I g V m F s d W U 9 I n N b J n F 1 b 3 Q 7 U G F y Y W 1 l d G V y J n F 1 b 3 Q 7 L C Z x d W 9 0 O 0 x v Y 2 F 0 a W 9 u J n F 1 b 3 Q 7 X S I g L z 4 8 R W 5 0 c n k g V H l w Z T 0 i R m l s b E N v b H V t b l R 5 c G V z I i B W Y W x 1 Z T 0 i c 0 F B Q T 0 i I C 8 + P E V u d H J 5 I F R 5 c G U 9 I k Z p b G x M Y X N 0 V X B k Y X R l Z C I g V m F s d W U 9 I m Q y M D I 1 L T A z L T E w V D E 0 O j I w O j A 0 L j I 3 N T g 4 M D V a I i A v P j x F b n R y e S B U e X B l P S J G a W x s R X J y b 3 J D b 3 V u d C I g V m F s d W U 9 I m w w I i A v P j x F b n R y e S B U e X B l P S J G a W x s R X J y b 3 J D b 2 R l I i B W Y W x 1 Z T 0 i c 1 V u a 2 5 v d 2 4 i I C 8 + P E V u d H J 5 I F R 5 c G U 9 I k Z p b G x D b 3 V u d C I g V m F s d W U 9 I m w y N S I g L z 4 8 R W 5 0 c n k g V H l w Z T 0 i Q W R k Z W R U b 0 R h d G F N b 2 R l b C I g V m F s d W U 9 I m w w I i A v P j x F b n R y e S B U e X B l P S J G a W x s V G F y Z 2 V 0 I i B W Y W x 1 Z T 0 i c 3 Z m b V 9 t Z X R y a W N z X 2 l u c H V 0 c y I g L z 4 8 R W 5 0 c n k g V H l w Z T 0 i R m l s b G V k Q 2 9 t c G x l d G V S Z X N 1 b H R U b 1 d v c m t z a G V l d C I g V m F s d W U 9 I m w x 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2 Z m 1 f b W V 0 c m l j c 1 9 p b n B 1 d H M v Q X V 0 b 1 J l b W 9 2 Z W R D b 2 x 1 b W 5 z M S 5 7 U G F y Y W 1 l d G V y L D B 9 J n F 1 b 3 Q 7 L C Z x d W 9 0 O 1 N l Y 3 R p b 2 4 x L 3 Z m b V 9 t Z X R y a W N z X 2 l u c H V 0 c y 9 B d X R v U m V t b 3 Z l Z E N v b H V t b n M x L n t M b 2 N h d G l v b i w x f S Z x d W 9 0 O 1 0 s J n F 1 b 3 Q 7 Q 2 9 s d W 1 u Q 2 9 1 b n Q m c X V v d D s 6 M i w m c X V v d D t L Z X l D b 2 x 1 b W 5 O Y W 1 l c y Z x d W 9 0 O z p b X S w m c X V v d D t D b 2 x 1 b W 5 J Z G V u d G l 0 a W V z J n F 1 b 3 Q 7 O l s m c X V v d D t T Z W N 0 a W 9 u M S 9 2 Z m 1 f b W V 0 c m l j c 1 9 p b n B 1 d H M v Q X V 0 b 1 J l b W 9 2 Z W R D b 2 x 1 b W 5 z M S 5 7 U G F y Y W 1 l d G V y L D B 9 J n F 1 b 3 Q 7 L C Z x d W 9 0 O 1 N l Y 3 R p b 2 4 x L 3 Z m b V 9 t Z X R y a W N z X 2 l u c H V 0 c y 9 B d X R v U m V t b 3 Z l Z E N v b H V t b n M x L n t M b 2 N h d G l v b i w x f S Z x d W 9 0 O 1 0 s J n F 1 b 3 Q 7 U m V s Y X R p b 2 5 z a G l w S W 5 m b y Z x d W 9 0 O z p b X X 0 i I C 8 + P C 9 T d G F i b G V F b n R y a W V z P j w v S X R l b T 4 8 S X R l b T 4 8 S X R l b U x v Y 2 F 0 a W 9 u P j x J d G V t V H l w Z T 5 G b 3 J t d W x h P C 9 J d G V t V H l w Z T 4 8 S X R l b V B h d G g + U 2 V j d G l v b j E v d m Z t X 2 1 l d H J p Y 3 N f a W 5 w d X R z L 2 x v Y z w v S X R l b V B h d G g + P C 9 J d G V t T G 9 j Y X R p b 2 4 + P F N 0 Y W J s Z U V u d H J p Z X M g L z 4 8 L 0 l 0 Z W 0 + P E l 0 Z W 0 + P E l 0 Z W 1 M b 2 N h d G l v b j 4 8 S X R l b V R 5 c G U + R m 9 y b X V s Y T w v S X R l b V R 5 c G U + P E l 0 Z W 1 Q Y X R o P l N l Y 3 R p b 2 4 x L 3 Z m b V 9 t Z X R y a W N z X 2 l u c H V 0 c y 9 T b 3 V y Y 2 U 8 L 0 l 0 Z W 1 Q Y X R o P j w v S X R l b U x v Y 2 F 0 a W 9 u P j x T d G F i b G V F b n R y a W V z I C 8 + P C 9 J d G V t P j x J d G V t P j x J d G V t T G 9 j Y X R p b 2 4 + P E l 0 Z W 1 U e X B l P k Z v c m 1 1 b G E 8 L 0 l 0 Z W 1 U e X B l P j x J d G V t U G F 0 a D 5 T Z W N 0 a W 9 u M S 9 2 Z m 1 f b W V 0 c m l j c 1 9 p b n B 1 d H M v U 2 h l Z X Q 8 L 0 l 0 Z W 1 Q Y X R o P j w v S X R l b U x v Y 2 F 0 a W 9 u P j x T d G F i b G V F b n R y a W V z I C 8 + P C 9 J d G V t P j x J d G V t P j x J d G V t T G 9 j Y X R p b 2 4 + P E l 0 Z W 1 U e X B l P k Z v c m 1 1 b G E 8 L 0 l 0 Z W 1 U e X B l P j x J d G V t U G F 0 a D 5 T Z W N 0 a W 9 u M S 9 2 Z m 1 f b W V 0 c m l j c 1 9 p b n B 1 d H M v R m l s d G V y Z W Q l M j B S b 3 d z P C 9 J d G V t U G F 0 a D 4 8 L 0 l 0 Z W 1 M b 2 N h d G l v b j 4 8 U 3 R h Y m x l R W 5 0 c m l l c y A v P j w v S X R l b T 4 8 S X R l b T 4 8 S X R l b U x v Y 2 F 0 a W 9 u P j x J d G V t V H l w Z T 5 G b 3 J t d W x h P C 9 J d G V t V H l w Z T 4 8 S X R l b V B h d G g + U 2 V j d G l v b j E v d m Z t X 2 1 l d H J p Y 3 N f a W 5 w d X R z L 1 J l b m F t Z W Q l M j B D b 2 x 1 b W 5 z P C 9 J d G V t U G F 0 a D 4 8 L 0 l 0 Z W 1 M b 2 N h d G l v b j 4 8 U 3 R h Y m x l R W 5 0 c m l l c y A v P j w v S X R l b T 4 8 S X R l b T 4 8 S X R l b U x v Y 2 F 0 a W 9 u P j x J d G V t V H l w Z T 5 G b 3 J t d W x h P C 9 J d G V t V H l w Z T 4 8 S X R l b V B h d G g + U 2 V j d G l v b j E v d G F i b G V z X 2 9 y Z G V y a W 5 n L 3 R h Y m x l c 1 9 v c m R l c m l u Z 1 9 T a G V l d D w v S X R l b V B h d G g + P C 9 J d G V t T G 9 j Y X R p b 2 4 + P F N 0 Y W J s Z U V u d H J p Z X M g L z 4 8 L 0 l 0 Z W 0 + P E l 0 Z W 0 + P E l 0 Z W 1 M b 2 N h d G l v b j 4 8 S X R l b V R 5 c G U + R m 9 y b X V s Y T w v S X R l b V R 5 c G U + P E l 0 Z W 1 Q Y X R o P l N l Y 3 R p b 2 4 x L 3 R h Y m x l c 1 9 v c m R l c m l u Z y 9 Q c m 9 t b 3 R l Z C U y M E h l Y W R l c n M 8 L 0 l 0 Z W 1 Q Y X R o P j w v S X R l b U x v Y 2 F 0 a W 9 u P j x T d G F i b G V F b n R y a W V z I C 8 + P C 9 J d G V t P j x J d G V t P j x J d G V t T G 9 j Y X R p b 2 4 + P E l 0 Z W 1 U e X B l P k Z v c m 1 1 b G E 8 L 0 l 0 Z W 1 U e X B l P j x J d G V t U G F 0 a D 5 T Z W N 0 a W 9 u M S 9 0 Y W J s Z X N f b 3 J k Z X J p b m c v Q 2 h h b m d l Z C U y M F R 5 c G U 8 L 0 l 0 Z W 1 Q Y X R o P j w v S X R l b U x v Y 2 F 0 a W 9 u P j x T d G F i b G V F b n R y a W V z I C 8 + P C 9 J d G V t P j x J d G V t P j x J d G V t T G 9 j Y X R p b 2 4 + P E l 0 Z W 1 U e X B l P k Z v c m 1 1 b G E 8 L 0 l 0 Z W 1 U e X B l P j x J d G V t U G F 0 a D 5 T Z W N 0 a W 9 u M S 9 U Y W J s Z V 8 y X 1 J l a W 5 2 Z X N 0 b W V u d C 9 s b 2 M 8 L 0 l 0 Z W 1 Q Y X R o P j w v S X R l b U x v Y 2 F 0 a W 9 u P j x T d G F i b G V F b n R y a W V z I C 8 + P C 9 J d G V t P j x J d G V t P j x J d G V t T G 9 j Y X R p b 2 4 + P E l 0 Z W 1 U e X B l P k Z v c m 1 1 b G E 8 L 0 l 0 Z W 1 U e X B l P j x J d G V t U G F 0 a D 5 T Z W N 0 a W 9 u M S 9 U Y W J s Z V 8 y X 1 J l a W 5 2 Z X N 0 b W V u d C 9 T b 3 V y Y 2 U 8 L 0 l 0 Z W 1 Q Y X R o P j w v S X R l b U x v Y 2 F 0 a W 9 u P j x T d G F i b G V F b n R y a W V z I C 8 + P C 9 J d G V t P j x J d G V t P j x J d G V t T G 9 j Y X R p b 2 4 + P E l 0 Z W 1 U e X B l P k Z v c m 1 1 b G E 8 L 0 l 0 Z W 1 U e X B l P j x J d G V t U G F 0 a D 5 T Z W N 0 a W 9 u M S 9 U Y W J s Z V 8 y X 1 J l a W 5 2 Z X N 0 b W V u d C 9 T Z W N 0 b 3 J f d G 9 0 Y W x z P C 9 J d G V t U G F 0 a D 4 8 L 0 l 0 Z W 1 M b 2 N h d G l v b j 4 8 U 3 R h Y m x l R W 5 0 c m l l c y A v P j w v S X R l b T 4 8 S X R l b T 4 8 S X R l b U x v Y 2 F 0 a W 9 u P j x J d G V t V H l w Z T 5 G b 3 J t d W x h P C 9 J d G V t V H l w Z T 4 8 S X R l b V B h d G g + U 2 V j d G l v b j E v V G F i b G V f M l 9 S Z W l u d m V z d G 1 l b n Q v U H J v b W 9 0 Z W Q l M j B I Z W F k Z X J z P C 9 J d G V t U G F 0 a D 4 8 L 0 l 0 Z W 1 M b 2 N h d G l v b j 4 8 U 3 R h Y m x l R W 5 0 c m l l c y A v P j w v S X R l b T 4 8 S X R l b T 4 8 S X R l b U x v Y 2 F 0 a W 9 u P j x J d G V t V H l w Z T 5 G b 3 J t d W x h P C 9 J d G V t V H l w Z T 4 8 S X R l b V B h d G g + U 2 V j d G l v b j E v V G F i b G V f M l 9 S Z W l u d m V z d G 1 l b n Q v U m V t b 3 Z l Z C U y M E 9 0 a G V y J T I w Q 2 9 s d W 1 u c z E 8 L 0 l 0 Z W 1 Q Y X R o P j w v S X R l b U x v Y 2 F 0 a W 9 u P j x T d G F i b G V F b n R y a W V z I C 8 + P C 9 J d G V t P j x J d G V t P j x J d G V t T G 9 j Y X R p b 2 4 + P E l 0 Z W 1 U e X B l P k Z v c m 1 1 b G E 8 L 0 l 0 Z W 1 U e X B l P j x J d G V t U G F 0 a D 5 T Z W N 0 a W 9 u M S 9 U Y W J s Z V 8 y X 1 J l a W 5 2 Z X N 0 b W V u d C 9 G a W x 0 Z X J l Z C U y M F J v d 3 M 8 L 0 l 0 Z W 1 Q Y X R o P j w v S X R l b U x v Y 2 F 0 a W 9 u P j x T d G F i b G V F b n R y a W V z I C 8 + P C 9 J d G V t P j x J d G V t P j x J d G V t T G 9 j Y X R p b 2 4 + P E l 0 Z W 1 U e X B l P k Z v c m 1 1 b G E 8 L 0 l 0 Z W 1 U e X B l P j x J d G V t U G F 0 a D 5 T Z W N 0 a W 9 u M S 9 U Y W J s Z V 8 y X 1 J l a W 5 2 Z X N 0 b W V u d C 9 Q a X Z v d G V k J T I w Q 2 9 s d W 1 u P C 9 J d G V t U G F 0 a D 4 8 L 0 l 0 Z W 1 M b 2 N h d G l v b j 4 8 U 3 R h Y m x l R W 5 0 c m l l c y A v P j w v S X R l b T 4 8 S X R l b T 4 8 S X R l b U x v Y 2 F 0 a W 9 u P j x J d G V t V H l w Z T 5 G b 3 J t d W x h P C 9 J d G V t V H l w Z T 4 8 S X R l b V B h d G g + U 2 V j d G l v b j E v V G F i b G V f M l 9 S Z W l u d m V z d G 1 l b n Q v R G l 2 a W R l Z C U y M E N v b H V t b j w v S X R l b V B h d G g + P C 9 J d G V t T G 9 j Y X R p b 2 4 + P F N 0 Y W J s Z U V u d H J p Z X M g L z 4 8 L 0 l 0 Z W 0 + P E l 0 Z W 0 + P E l 0 Z W 1 M b 2 N h d G l v b j 4 8 S X R l b V R 5 c G U + R m 9 y b X V s Y T w v S X R l b V R 5 c G U + P E l 0 Z W 1 Q Y X R o P l N l Y 3 R p b 2 4 x L 1 R h Y m x l X z J f U m V p b n Z l c 3 R t Z W 5 0 L 0 R p d m l k Z W Q l M j B D b 2 x 1 b W 4 y P C 9 J d G V t U G F 0 a D 4 8 L 0 l 0 Z W 1 M b 2 N h d G l v b j 4 8 U 3 R h Y m x l R W 5 0 c m l l c y A v P j w v S X R l b T 4 8 S X R l b T 4 8 S X R l b U x v Y 2 F 0 a W 9 u P j x J d G V t V H l w Z T 5 G b 3 J t d W x h P C 9 J d G V t V H l w Z T 4 8 S X R l b V B h d G g + U 2 V j d G l v b j E v V G F i b G V f M l 9 S Z W l u d m V z d G 1 l b n Q v U m V u Y W 1 l Z C U y M E N v b H V t b n M 8 L 0 l 0 Z W 1 Q Y X R o P j w v S X R l b U x v Y 2 F 0 a W 9 u P j x T d G F i b G V F b n R y a W V z I C 8 + P C 9 J d G V t P j x J d G V t P j x J d G V t T G 9 j Y X R p b 2 4 + P E l 0 Z W 1 U e X B l P k Z v c m 1 1 b G E 8 L 0 l 0 Z W 1 U e X B l P j x J d G V t U G F 0 a D 5 T Z W N 0 a W 9 u M S 9 U Y W J s Z V 8 y X 1 J l a W 5 2 Z X N 0 b W V u d C 9 S Z W 9 y Z G V y Z W Q l M j B D b 2 x 1 b W 5 z P C 9 J d G V t U G F 0 a D 4 8 L 0 l 0 Z W 1 M b 2 N h d G l v b j 4 8 U 3 R h Y m x l R W 5 0 c m l l c y A v P j w v S X R l b T 4 8 S X R l b T 4 8 S X R l b U x v Y 2 F 0 a W 9 u P j x J d G V t V H l w Z T 5 G b 3 J t d W x h P C 9 J d G V t V H l w Z T 4 8 S X R l b V B h d G g + U 2 V j d G l v b j E v V G F i b G V f M l 9 S Z W l u d m V z d G 1 l b n Q v V W 5 w a X Z v d G V k J T I w Q 2 9 s d W 1 u c z w v S X R l b V B h d G g + P C 9 J d G V t T G 9 j Y X R p b 2 4 + P F N 0 Y W J s Z U V u d H J p Z X M g L z 4 8 L 0 l 0 Z W 0 + P E l 0 Z W 0 + P E l 0 Z W 1 M b 2 N h d G l v b j 4 8 S X R l b V R 5 c G U + R m 9 y b X V s Y T w v S X R l b V R 5 c G U + P E l 0 Z W 1 Q Y X R o P l N l Y 3 R p b 2 4 x L 1 R h Y m x l X z J f U m V p b n Z l c 3 R t Z W 5 0 L 1 B p d m 9 0 Z W Q l M j B D b 2 x 1 b W 4 x P C 9 J d G V t U G F 0 a D 4 8 L 0 l 0 Z W 1 M b 2 N h d G l v b j 4 8 U 3 R h Y m x l R W 5 0 c m l l c y A v P j w v S X R l b T 4 8 S X R l b T 4 8 S X R l b U x v Y 2 F 0 a W 9 u P j x J d G V t V H l w Z T 5 G b 3 J t d W x h P C 9 J d G V t V H l w Z T 4 8 S X R l b V B h d G g + U 2 V j d G l v b j E v V G F i b G V f M l 9 S Z W l u d m V z d G 1 l b n Q v U m V u Y W 1 l Z C U y M E N v b H V t b n M z P C 9 J d G V t U G F 0 a D 4 8 L 0 l 0 Z W 1 M b 2 N h d G l v b j 4 8 U 3 R h Y m x l R W 5 0 c m l l c y A v P j w v S X R l b T 4 8 S X R l b T 4 8 S X R l b U x v Y 2 F 0 a W 9 u P j x J d G V t V H l w Z T 5 G b 3 J t d W x h P C 9 J d G V t V H l w Z T 4 8 S X R l b V B h d G g + U 2 V j d G l v b j E v V G F i b G V f M l 9 S Z W l u d m V z d G 1 l b n Q v U m V w b G F j Z W Q l M j B W Y W x 1 Z T w v S X R l b V B h d G g + P C 9 J d G V t T G 9 j Y X R p b 2 4 + P F N 0 Y W J s Z U V u d H J p Z X M g L z 4 8 L 0 l 0 Z W 0 + P E l 0 Z W 0 + P E l 0 Z W 1 M b 2 N h d G l v b j 4 8 S X R l b V R 5 c G U + R m 9 y b X V s Y T w v S X R l b V R 5 c G U + P E l 0 Z W 1 Q Y X R o P l N l Y 3 R p b 2 4 x L 1 R h Y m x l X z J f U m V p b n Z l c 3 R t Z W 5 0 L 1 J l c G x h Y 2 V k J T I w V m F s d W U x P C 9 J d G V t U G F 0 a D 4 8 L 0 l 0 Z W 1 M b 2 N h d G l v b j 4 8 U 3 R h Y m x l R W 5 0 c m l l c y A v P j w v S X R l b T 4 8 S X R l b T 4 8 S X R l b U x v Y 2 F 0 a W 9 u P j x J d G V t V H l w Z T 5 G b 3 J t d W x h P C 9 J d G V t V H l w Z T 4 8 S X R l b V B h d G g + U 2 V j d G l v b j E v V G F i b G V f M l 9 S Z W l u d m V z d G 1 l b n Q v U 2 9 1 c m N l M j w v S X R l b V B h d G g + P C 9 J d G V t T G 9 j Y X R p b 2 4 + P F N 0 Y W J s Z U V u d H J p Z X M g L z 4 8 L 0 l 0 Z W 0 + P E l 0 Z W 0 + P E l 0 Z W 1 M b 2 N h d G l v b j 4 8 S X R l b V R 5 c G U + R m 9 y b X V s Y T w v S X R l b V R 5 c G U + P E l 0 Z W 1 Q Y X R o P l N l Y 3 R p b 2 4 x L 1 R h Y m x l X z J f U m V p b n Z l c 3 R t Z W 5 0 L 0 Z p b H R l c m V k J T I w U m 9 3 c z E 8 L 0 l 0 Z W 1 Q Y X R o P j w v S X R l b U x v Y 2 F 0 a W 9 u P j x T d G F i b G V F b n R y a W V z I C 8 + P C 9 J d G V t P j x J d G V t P j x J d G V t T G 9 j Y X R p b 2 4 + P E l 0 Z W 1 U e X B l P k Z v c m 1 1 b G E 8 L 0 l 0 Z W 1 U e X B l P j x J d G V t U G F 0 a D 5 T Z W N 0 a W 9 u M S 9 U Y W J s Z V 8 y X 1 J l a W 5 2 Z X N 0 b W V u d C 9 S Z W 1 v d m V k J T I w T 3 R o Z X I l M j B D b 2 x 1 b W 5 z P C 9 J d G V t U G F 0 a D 4 8 L 0 l 0 Z W 1 M b 2 N h d G l v b j 4 8 U 3 R h Y m x l R W 5 0 c m l l c y A v P j w v S X R l b T 4 8 S X R l b T 4 8 S X R l b U x v Y 2 F 0 a W 9 u P j x J d G V t V H l w Z T 5 G b 3 J t d W x h P C 9 J d G V t V H l w Z T 4 8 S X R l b V B h d G g + U 2 V j d G l v b j E v V G F i b G V f M l 9 S Z W l u d m V z d G 1 l b n Q v U m V t b 3 Z l Z C U y M E N v b H V t b n M x P C 9 J d G V t U G F 0 a D 4 8 L 0 l 0 Z W 1 M b 2 N h d G l v b j 4 8 U 3 R h Y m x l R W 5 0 c m l l c y A v P j w v S X R l b T 4 8 S X R l b T 4 8 S X R l b U x v Y 2 F 0 a W 9 u P j x J d G V t V H l w Z T 5 G b 3 J t d W x h P C 9 J d G V t V H l w Z T 4 8 S X R l b V B h d G g + U 2 V j d G l v b j E v V G F i b G V f M l 9 S Z W l u d m V z d G 1 l b n Q v Q X B w Z W 5 k Z W Q l M j B R d W V y e T w v S X R l b V B h d G g + P C 9 J d G V t T G 9 j Y X R p b 2 4 + P F N 0 Y W J s Z U V u d H J p Z X M g L z 4 8 L 0 l 0 Z W 0 + P E l 0 Z W 0 + P E l 0 Z W 1 M b 2 N h d G l v b j 4 8 S X R l b V R 5 c G U + R m 9 y b X V s Y T w v S X R l b V R 5 c G U + P E l 0 Z W 1 Q Y X R o P l N l Y 3 R p b 2 4 x L 1 R h Y m x l X z J f U m V p b n Z l c 3 R t Z W 5 0 L 2 9 y Z G V y P C 9 J d G V t U G F 0 a D 4 8 L 0 l 0 Z W 1 M b 2 N h d G l v b j 4 8 U 3 R h Y m x l R W 5 0 c m l l c y A v P j w v S X R l b T 4 8 S X R l b T 4 8 S X R l b U x v Y 2 F 0 a W 9 u P j x J d G V t V H l w Z T 5 G b 3 J t d W x h P C 9 J d G V t V H l w Z T 4 8 S X R l b V B h d G g + U 2 V j d G l v b j E v V G F i b G V f M l 9 S Z W l u d m V z d G 1 l b n Q v R m l s d G V y Z W Q l M j B S b 3 d z M z w v S X R l b V B h d G g + P C 9 J d G V t T G 9 j Y X R p b 2 4 + P F N 0 Y W J s Z U V u d H J p Z X M g L z 4 8 L 0 l 0 Z W 0 + P E l 0 Z W 0 + P E l 0 Z W 1 M b 2 N h d G l v b j 4 8 S X R l b V R 5 c G U + R m 9 y b X V s Y T w v S X R l b V R 5 c G U + P E l 0 Z W 1 Q Y X R o P l N l Y 3 R p b 2 4 x L 1 R h Y m x l X z J f U m V p b n Z l c 3 R t Z W 5 0 L 0 1 l c m d l Z C U y M F F 1 Z X J p Z X M 8 L 0 l 0 Z W 1 Q Y X R o P j w v S X R l b U x v Y 2 F 0 a W 9 u P j x T d G F i b G V F b n R y a W V z I C 8 + P C 9 J d G V t P j x J d G V t P j x J d G V t T G 9 j Y X R p b 2 4 + P E l 0 Z W 1 U e X B l P k Z v c m 1 1 b G E 8 L 0 l 0 Z W 1 U e X B l P j x J d G V t U G F 0 a D 5 T Z W N 0 a W 9 u M S 9 U Y W J s Z V 8 y X 1 J l a W 5 2 Z X N 0 b W V u d C 9 F e H B h b m R l Z C U y M H R h Y m x l c 1 9 v c m R l c m l u Z z w v S X R l b V B h d G g + P C 9 J d G V t T G 9 j Y X R p b 2 4 + P F N 0 Y W J s Z U V u d H J p Z X M g L z 4 8 L 0 l 0 Z W 0 + P E l 0 Z W 0 + P E l 0 Z W 1 M b 2 N h d G l v b j 4 8 S X R l b V R 5 c G U + R m 9 y b X V s Y T w v S X R l b V R 5 c G U + P E l 0 Z W 1 Q Y X R o P l N l Y 3 R p b 2 4 x L 1 R h Y m x l X z J f U m V p b n Z l c 3 R t Z W 5 0 L 0 N o Y W 5 n Z W Q l M j B U e X B l M j w v S X R l b V B h d G g + P C 9 J d G V t T G 9 j Y X R p b 2 4 + P F N 0 Y W J s Z U V u d H J p Z X M g L z 4 8 L 0 l 0 Z W 0 + P E l 0 Z W 0 + P E l 0 Z W 1 M b 2 N h d G l v b j 4 8 S X R l b V R 5 c G U + R m 9 y b X V s Y T w v S X R l b V R 5 c G U + P E l 0 Z W 1 Q Y X R o P l N l Y 3 R p b 2 4 x L 1 R h Y m x l X z J f U m V p b n Z l c 3 R t Z W 5 0 L 1 N v c n R l Z C U y M F J v d 3 M 8 L 0 l 0 Z W 1 Q Y X R o P j w v S X R l b U x v Y 2 F 0 a W 9 u P j x T d G F i b G V F b n R y a W V z I C 8 + P C 9 J d G V t P j x J d G V t P j x J d G V t T G 9 j Y X R p b 2 4 + P E l 0 Z W 1 U e X B l P k Z v c m 1 1 b G E 8 L 0 l 0 Z W 1 U e X B l P j x J d G V t U G F 0 a D 5 T Z W N 0 a W 9 u M S 9 U Y W J s Z V 8 y X 1 J l a W 5 2 Z X N 0 b W V u d C 9 S Z W 1 v d m V k J T I w Q 2 9 s d W 1 u c z w v S X R l b V B h d G g + P C 9 J d G V t T G 9 j Y X R p b 2 4 + P F N 0 Y W J s Z U V u d H J p Z X M g L z 4 8 L 0 l 0 Z W 0 + P E l 0 Z W 0 + P E l 0 Z W 1 M b 2 N h d G l v b j 4 8 S X R l b V R 5 c G U + R m 9 y b X V s Y T w v S X R l b V R 5 c G U + P E l 0 Z W 1 Q Y X R o P l N l Y 3 R p b 2 4 x L 1 R h Y m x l X z J f U m V p b n Z l c 3 R t Z W 5 0 L 1 B p d m 9 0 Z W Q l M j B D b 2 x 1 b W 4 y P C 9 J d G V t U G F 0 a D 4 8 L 0 l 0 Z W 1 M b 2 N h d G l v b j 4 8 U 3 R h Y m x l R W 5 0 c m l l c y A v P j w v S X R l b T 4 8 S X R l b T 4 8 S X R l b U x v Y 2 F 0 a W 9 u P j x J d G V t V H l w Z T 5 G b 3 J t d W x h P C 9 J d G V t V H l w Z T 4 8 S X R l b V B h d G g + U 2 V j d G l v b j E v V G F i b G V f M l 9 S Z W l u d m V z d G 1 l b n Q v Q W R k Z W Q l M j B D d X N 0 b 2 0 8 L 0 l 0 Z W 1 Q Y X R o P j w v S X R l b U x v Y 2 F 0 a W 9 u P j x T d G F i b G V F b n R y a W V z I C 8 + P C 9 J d G V t P j x J d G V t P j x J d G V t T G 9 j Y X R p b 2 4 + P E l 0 Z W 1 U e X B l P k Z v c m 1 1 b G E 8 L 0 l 0 Z W 1 U e X B l P j x J d G V t U G F 0 a D 5 T Z W N 0 a W 9 u M S 9 U Y W J s Z V 8 y X 1 J l a W 5 2 Z X N 0 b W V u d C 9 S Z W 9 y Z G V y Z W Q l M j B D b 2 x 1 b W 5 z M T w v S X R l b V B h d G g + P C 9 J d G V t T G 9 j Y X R p b 2 4 + P F N 0 Y W J s Z U V u d H J p Z X M g L z 4 8 L 0 l 0 Z W 0 + P E l 0 Z W 0 + P E l 0 Z W 1 M b 2 N h d G l v b j 4 8 S X R l b V R 5 c G U + R m 9 y b X V s Y T w v S X R l b V R 5 c G U + P E l 0 Z W 1 Q Y X R o P l N l Y 3 R p b 2 4 x L 1 R h Y m x l X z J f U m V p b n Z l c 3 R t Z W 5 0 L 3 l l Y X I 8 L 0 l 0 Z W 1 Q Y X R o P j w v S X R l b U x v Y 2 F 0 a W 9 u P j x T d G F i b G V F b n R y a W V z I C 8 + P C 9 J d G V t P j x J d G V t P j x J d G V t T G 9 j Y X R p b 2 4 + P E l 0 Z W 1 U e X B l P k Z v c m 1 1 b G E 8 L 0 l 0 Z W 1 U e X B l P j x J d G V t U G F 0 a D 5 T Z W N 0 a W 9 u M S 9 U Y W J s Z V 8 0 X 0 9 N X 1 N I T C 9 s b 2 M 8 L 0 l 0 Z W 1 Q Y X R o P j w v S X R l b U x v Y 2 F 0 a W 9 u P j x T d G F i b G V F b n R y a W V z I C 8 + P C 9 J d G V t P j x J d G V t P j x J d G V t T G 9 j Y X R p b 2 4 + P E l 0 Z W 1 U e X B l P k Z v c m 1 1 b G E 8 L 0 l 0 Z W 1 U e X B l P j x J d G V t U G F 0 a D 5 T Z W N 0 a W 9 u M S 9 U Y W J s Z V 8 0 X 0 9 N X 1 N I T C 9 T b 3 V y Y 2 U 8 L 0 l 0 Z W 1 Q Y X R o P j w v S X R l b U x v Y 2 F 0 a W 9 u P j x T d G F i b G V F b n R y a W V z I C 8 + P C 9 J d G V t P j x J d G V t P j x J d G V t T G 9 j Y X R p b 2 4 + P E l 0 Z W 1 U e X B l P k Z v c m 1 1 b G E 8 L 0 l 0 Z W 1 U e X B l P j x J d G V t U G F 0 a D 5 T Z W N 0 a W 9 u M S 9 U Y W J s Z V 8 0 X 0 9 N X 1 N I T C 9 T Z W N 0 b 3 J f d G 9 0 Y W x z P C 9 J d G V t U G F 0 a D 4 8 L 0 l 0 Z W 1 M b 2 N h d G l v b j 4 8 U 3 R h Y m x l R W 5 0 c m l l c y A v P j w v S X R l b T 4 8 S X R l b T 4 8 S X R l b U x v Y 2 F 0 a W 9 u P j x J d G V t V H l w Z T 5 G b 3 J t d W x h P C 9 J d G V t V H l w Z T 4 8 S X R l b V B h d G g + U 2 V j d G l v b j E v V G F i b G V f N F 9 P T V 9 T S E w v U H J v b W 9 0 Z W Q l M j B I Z W F k Z X J z P C 9 J d G V t U G F 0 a D 4 8 L 0 l 0 Z W 1 M b 2 N h d G l v b j 4 8 U 3 R h Y m x l R W 5 0 c m l l c y A v P j w v S X R l b T 4 8 S X R l b T 4 8 S X R l b U x v Y 2 F 0 a W 9 u P j x J d G V t V H l w Z T 5 G b 3 J t d W x h P C 9 J d G V t V H l w Z T 4 8 S X R l b V B h d G g + U 2 V j d G l v b j E v V G F i b G V f N F 9 P T V 9 T S E w v U m V t b 3 Z l Z C U y M E 9 0 a G V y J T I w Q 2 9 s d W 1 u c z E 8 L 0 l 0 Z W 1 Q Y X R o P j w v S X R l b U x v Y 2 F 0 a W 9 u P j x T d G F i b G V F b n R y a W V z I C 8 + P C 9 J d G V t P j x J d G V t P j x J d G V t T G 9 j Y X R p b 2 4 + P E l 0 Z W 1 U e X B l P k Z v c m 1 1 b G E 8 L 0 l 0 Z W 1 U e X B l P j x J d G V t U G F 0 a D 5 T Z W N 0 a W 9 u M S 9 U Y W J s Z V 8 0 X 0 9 N X 1 N I T C 9 G a W x 0 Z X J l Z C U y M F J v d 3 M x P C 9 J d G V t U G F 0 a D 4 8 L 0 l 0 Z W 1 M b 2 N h d G l v b j 4 8 U 3 R h Y m x l R W 5 0 c m l l c y A v P j w v S X R l b T 4 8 S X R l b T 4 8 S X R l b U x v Y 2 F 0 a W 9 u P j x J d G V t V H l w Z T 5 G b 3 J t d W x h P C 9 J d G V t V H l w Z T 4 8 S X R l b V B h d G g + U 2 V j d G l v b j E v V G F i b G V f N F 9 P T V 9 T S E w v Q 2 h h b m d l Z C U y M F R 5 c G U 8 L 0 l 0 Z W 1 Q Y X R o P j w v S X R l b U x v Y 2 F 0 a W 9 u P j x T d G F i b G V F b n R y a W V z I C 8 + P C 9 J d G V t P j x J d G V t P j x J d G V t T G 9 j Y X R p b 2 4 + P E l 0 Z W 1 U e X B l P k Z v c m 1 1 b G E 8 L 0 l 0 Z W 1 U e X B l P j x J d G V t U G F 0 a D 5 T Z W N 0 a W 9 u M S 9 U Y W J s Z V 8 0 X 0 9 N X 1 N I T C 9 w c m V 2 a W 9 1 c 1 9 P T V 9 k Y X R h X 1 R h Y m x l P C 9 J d G V t U G F 0 a D 4 8 L 0 l 0 Z W 1 M b 2 N h d G l v b j 4 8 U 3 R h Y m x l R W 5 0 c m l l c y A v P j w v S X R l b T 4 8 S X R l b T 4 8 S X R l b U x v Y 2 F 0 a W 9 u P j x J d G V t V H l w Z T 5 G b 3 J t d W x h P C 9 J d G V t V H l w Z T 4 8 S X R l b V B h d G g + U 2 V j d G l v b j E v V G F i b G V f N F 9 P T V 9 T S E w v Q X B w Z W 5 k Z W Q l M j B R d W V y e T w v S X R l b V B h d G g + P C 9 J d G V t T G 9 j Y X R p b 2 4 + P F N 0 Y W J s Z U V u d H J p Z X M g L z 4 8 L 0 l 0 Z W 0 + P E l 0 Z W 0 + P E l 0 Z W 1 M b 2 N h d G l v b j 4 8 S X R l b V R 5 c G U + R m 9 y b X V s Y T w v S X R l b V R 5 c G U + P E l 0 Z W 1 Q Y X R o P l N l Y 3 R p b 2 4 x L 1 R h Y m x l X z R f T 0 1 f U 0 h M L 0 N o Y W 5 n Z W Q l M j B U e X B l M j w v S X R l b V B h d G g + P C 9 J d G V t T G 9 j Y X R p b 2 4 + P F N 0 Y W J s Z U V u d H J p Z X M g L z 4 8 L 0 l 0 Z W 0 + P E l 0 Z W 0 + P E l 0 Z W 1 M b 2 N h d G l v b j 4 8 S X R l b V R 5 c G U + R m 9 y b X V s Y T w v S X R l b V R 5 c G U + P E l 0 Z W 1 Q Y X R o P l N l Y 3 R p b 2 4 x L 1 R h Y m x l X z R f T 0 1 f U 0 h M L 1 B p d m 9 0 Z W Q l M j B D b 2 x 1 b W 4 8 L 0 l 0 Z W 1 Q Y X R o P j w v S X R l b U x v Y 2 F 0 a W 9 u P j x T d G F i b G V F b n R y a W V z I C 8 + P C 9 J d G V t P j x J d G V t P j x J d G V t T G 9 j Y X R p b 2 4 + P E l 0 Z W 1 U e X B l P k Z v c m 1 1 b G E 8 L 0 l 0 Z W 1 U e X B l P j x J d G V t U G F 0 a D 5 T Z W N 0 a W 9 u M S 9 U Y W J s Z V 8 0 X 0 9 N X 1 N I T C 9 D a G F u Z 2 V k J T I w V H l w Z T E 8 L 0 l 0 Z W 1 Q Y X R o P j w v S X R l b U x v Y 2 F 0 a W 9 u P j x T d G F i b G V F b n R y a W V z I C 8 + P C 9 J d G V t P j x J d G V t P j x J d G V t T G 9 j Y X R p b 2 4 + P E l 0 Z W 1 U e X B l P k Z v c m 1 1 b G E 8 L 0 l 0 Z W 1 U e X B l P j x J d G V t U G F 0 a D 5 T Z W N 0 a W 9 u M S 9 U Y W J s Z V 8 0 X 0 9 N X 1 N I T C 9 B Z G R l Z C U y M E N 1 c 3 R v b T w v S X R l b V B h d G g + P C 9 J d G V t T G 9 j Y X R p b 2 4 + P F N 0 Y W J s Z U V u d H J p Z X M g L z 4 8 L 0 l 0 Z W 0 + P E l 0 Z W 0 + P E l 0 Z W 1 M b 2 N h d G l v b j 4 8 S X R l b V R 5 c G U + R m 9 y b X V s Y T w v S X R l b V R 5 c G U + P E l 0 Z W 1 Q Y X R o P l N l Y 3 R p b 2 4 x L 1 R h Y m x l X z R f T 0 1 f U 0 h M L 0 F k Z G V k J T I w Q 3 V z d G 9 t M T w v S X R l b V B h d G g + P C 9 J d G V t T G 9 j Y X R p b 2 4 + P F N 0 Y W J s Z U V u d H J p Z X M g L z 4 8 L 0 l 0 Z W 0 + P E l 0 Z W 0 + P E l 0 Z W 1 M b 2 N h d G l v b j 4 8 S X R l b V R 5 c G U + R m 9 y b X V s Y T w v S X R l b V R 5 c G U + P E l 0 Z W 1 Q Y X R o P l N l Y 3 R p b 2 4 x L 1 R h Y m x l X z R f T 0 1 f U 0 h M L 1 J l b W 9 2 Z W Q l M j B P d G h l c i U y M E N v b H V t b n M 8 L 0 l 0 Z W 1 Q Y X R o P j w v S X R l b U x v Y 2 F 0 a W 9 u P j x T d G F i b G V F b n R y a W V z I C 8 + P C 9 J d G V t P j x J d G V t P j x J d G V t T G 9 j Y X R p b 2 4 + P E l 0 Z W 1 U e X B l P k Z v c m 1 1 b G E 8 L 0 l 0 Z W 1 U e X B l P j x J d G V t U G F 0 a D 5 T Z W N 0 a W 9 u M S 9 U Y W J s Z V 8 0 X 0 9 N X 1 N I T C 9 S Z W 5 h b W V k J T I w Q 2 9 s d W 1 u c z w v S X R l b V B h d G g + P C 9 J d G V t T G 9 j Y X R p b 2 4 + P F N 0 Y W J s Z U V u d H J p Z X M g L z 4 8 L 0 l 0 Z W 0 + P E l 0 Z W 0 + P E l 0 Z W 1 M b 2 N h d G l v b j 4 8 S X R l b V R 5 c G U + R m 9 y b X V s Y T w v S X R l b V R 5 c G U + P E l 0 Z W 1 Q Y X R o P l N l Y 3 R p b 2 4 x L 1 R h Y m x l X z R f T 0 1 f U 0 h M L 1 V u c G l 2 b 3 R l Z C U y M E 9 0 a G V y J T I w Q 2 9 s d W 1 u c z w v S X R l b V B h d G g + P C 9 J d G V t T G 9 j Y X R p b 2 4 + P F N 0 Y W J s Z U V u d H J p Z X M g L z 4 8 L 0 l 0 Z W 0 + P E l 0 Z W 0 + P E l 0 Z W 1 M b 2 N h d G l v b j 4 8 S X R l b V R 5 c G U + R m 9 y b X V s Y T w v S X R l b V R 5 c G U + P E l 0 Z W 1 Q Y X R o P l N l Y 3 R p b 2 4 x L 1 R h Y m x l X z R f T 0 1 f U 0 h M L 1 B p d m 9 0 Z W Q l M j B D b 2 x 1 b W 4 x P C 9 J d G V t U G F 0 a D 4 8 L 0 l 0 Z W 1 M b 2 N h d G l v b j 4 8 U 3 R h Y m x l R W 5 0 c m l l c y A v P j w v S X R l b T 4 8 S X R l b T 4 8 S X R l b U x v Y 2 F 0 a W 9 u P j x J d G V t V H l w Z T 5 G b 3 J t d W x h P C 9 J d G V t V H l w Z T 4 8 S X R l b V B h d G g + U 2 V j d G l v b j E v V G F i b G V f N F 9 P T V 9 T S E w v T W V y Z 2 V k J T I w U X V l c m l l c z w v S X R l b V B h d G g + P C 9 J d G V t T G 9 j Y X R p b 2 4 + P F N 0 Y W J s Z U V u d H J p Z X M g L z 4 8 L 0 l 0 Z W 0 + P E l 0 Z W 0 + P E l 0 Z W 1 M b 2 N h d G l v b j 4 8 S X R l b V R 5 c G U + R m 9 y b X V s Y T w v S X R l b V R 5 c G U + P E l 0 Z W 1 Q Y X R o P l N l Y 3 R p b 2 4 x L 1 R h Y m x l X z R f T 0 1 f U 0 h M L 0 V 4 c G F u Z G V k J T I w d G F i b G V z X 2 9 y Z G V y a W 5 n P C 9 J d G V t U G F 0 a D 4 8 L 0 l 0 Z W 1 M b 2 N h d G l v b j 4 8 U 3 R h Y m x l R W 5 0 c m l l c y A v P j w v S X R l b T 4 8 S X R l b T 4 8 S X R l b U x v Y 2 F 0 a W 9 u P j x J d G V t V H l w Z T 5 G b 3 J t d W x h P C 9 J d G V t V H l w Z T 4 8 S X R l b V B h d G g + U 2 V j d G l v b j E v V G F i b G V f N F 9 P T V 9 T S E w v U m V t b 3 Z l Z C U y M E N v b H V t b n M 8 L 0 l 0 Z W 1 Q Y X R o P j w v S X R l b U x v Y 2 F 0 a W 9 u P j x T d G F i b G V F b n R y a W V z I C 8 + P C 9 J d G V t P j x J d G V t P j x J d G V t T G 9 j Y X R p b 2 4 + P E l 0 Z W 1 U e X B l P k Z v c m 1 1 b G E 8 L 0 l 0 Z W 1 U e X B l P j x J d G V t U G F 0 a D 5 T Z W N 0 a W 9 u M S 9 U Y W J s Z V 8 1 X 0 h T S E M v Q W R k Z W Q l M j B D d X N 0 b 2 0 8 L 0 l 0 Z W 1 Q Y X R o P j w v S X R l b U x v Y 2 F 0 a W 9 u P j x T d G F i b G V F b n R y a W V z I C 8 + P C 9 J d G V t P j x J d G V t P j x J d G V t T G 9 j Y X R p b 2 4 + P E l 0 Z W 1 U e X B l P k Z v c m 1 1 b G E 8 L 0 l 0 Z W 1 U e X B l P j x J d G V t U G F 0 a D 5 T Z W N 0 a W 9 u M S 9 U Y W J s Z V 8 1 X 0 h T S E M v Q W R k Z W Q l M j B D d X N 0 b 2 0 y P C 9 J d G V t U G F 0 a D 4 8 L 0 l 0 Z W 1 M b 2 N h d G l v b j 4 8 U 3 R h Y m x l R W 5 0 c m l l c y A v P j w v S X R l b T 4 8 S X R l b T 4 8 S X R l b U x v Y 2 F 0 a W 9 u P j x J d G V t V H l w Z T 5 G b 3 J t d W x h P C 9 J d G V t V H l w Z T 4 8 S X R l b V B h d G g + U 2 V j d G l v b j E v V G F i b G V f N V 9 I U 0 h D L 1 J l b m F t Z W Q l M j B D b 2 x 1 b W 5 z P C 9 J d G V t U G F 0 a D 4 8 L 0 l 0 Z W 1 M b 2 N h d G l v b j 4 8 U 3 R h Y m x l R W 5 0 c m l l c y A v P j w v S X R l b T 4 8 S X R l b T 4 8 S X R l b U x v Y 2 F 0 a W 9 u P j x J d G V t V H l w Z T 5 G b 3 J t d W x h P C 9 J d G V t V H l w Z T 4 8 S X R l b V B h d G g + U 2 V j d G l v b j E v V G F i b G V f N V 9 I U 0 h D L 1 B p d m 9 0 Z W Q l M j B D b 2 x 1 b W 4 8 L 0 l 0 Z W 1 Q Y X R o P j w v S X R l b U x v Y 2 F 0 a W 9 u P j x T d G F i b G V F b n R y a W V z I C 8 + P C 9 J d G V t P j x J d G V t P j x J d G V t T G 9 j Y X R p b 2 4 + P E l 0 Z W 1 U e X B l P k Z v c m 1 1 b G E 8 L 0 l 0 Z W 1 U e X B l P j x J d G V t U G F 0 a D 5 T Z W N 0 a W 9 u M S 9 U Y W J s Z V 8 1 X 0 h T S E M v Q W R k Z W Q l M j B D b 2 5 k a X R p b 2 5 h b C U y M E N v b H V t b j w v S X R l b V B h d G g + P C 9 J d G V t T G 9 j Y X R p b 2 4 + P F N 0 Y W J s Z U V u d H J p Z X M g L z 4 8 L 0 l 0 Z W 0 + P E l 0 Z W 0 + P E l 0 Z W 1 M b 2 N h d G l v b j 4 8 S X R l b V R 5 c G U + R m 9 y b X V s Y T w v S X R l b V R 5 c G U + P E l 0 Z W 1 Q Y X R o P l N l Y 3 R p b 2 4 x L 1 R h Y m x l X z V f S F N I Q y 9 S Z W 1 v d m V k J T I w Q 2 9 s d W 1 u c z w v S X R l b V B h d G g + P C 9 J d G V t T G 9 j Y X R p b 2 4 + P F N 0 Y W J s Z U V u d H J p Z X M g L z 4 8 L 0 l 0 Z W 0 + P E l 0 Z W 0 + P E l 0 Z W 1 M b 2 N h d G l v b j 4 8 S X R l b V R 5 c G U + R m 9 y b X V s Y T w v S X R l b V R 5 c G U + P E l 0 Z W 1 Q Y X R o P l N l Y 3 R p b 2 4 x L 1 R h Y m x l X z Z f U 3 V t b W F y e V 9 z d W J f c 2 V j d G 9 y L 1 Z G T V 9 N Z X R y a W N z P C 9 J d G V t U G F 0 a D 4 8 L 0 l 0 Z W 1 M b 2 N h d G l v b j 4 8 U 3 R h Y m x l R W 5 0 c m l l c y A v P j w v S X R l b T 4 8 S X R l b T 4 8 S X R l b U x v Y 2 F 0 a W 9 u P j x J d G V t V H l w Z T 5 G b 3 J t d W x h P C 9 J d G V t V H l w Z T 4 8 S X R l b V B h d G g + U 2 V j d G l v b j E v V G F i b G V f O F 9 T d W 1 t Y X J 5 X 3 J l Z 2 l v b i 9 W R k 1 f b W V 0 c m l j c z w v S X R l b V B h d G g + P C 9 J d G V t T G 9 j Y X R p b 2 4 + P F N 0 Y W J s Z U V u d H J p Z X M g L z 4 8 L 0 l 0 Z W 0 + P E l 0 Z W 0 + P E l 0 Z W 1 M b 2 N h d G l v b j 4 8 S X R l b V R 5 c G U + R m 9 y b X V s Y T w v S X R l b V R 5 c G U + P E l 0 Z W 1 Q Y X R o P l N l Y 3 R p b 2 4 x L 1 R h Y m x l X z h f U 3 V t b W F y e V 9 y Z W d p b 2 4 v e W V h c j w v S X R l b V B h d G g + P C 9 J d G V t T G 9 j Y X R p b 2 4 + P F N 0 Y W J s Z U V u d H J p Z X M g L z 4 8 L 0 l 0 Z W 0 + P E l 0 Z W 0 + P E l 0 Z W 1 M b 2 N h d G l v b j 4 8 S X R l b V R 5 c G U + R m 9 y b X V s Y T w v S X R l b V R 5 c G U + P E l 0 Z W 1 Q Y X R o P l N l Y 3 R p b 2 4 x L 1 R h Y m x l X z h f U 3 V t b W F y e V 9 y Z W d p b 2 4 v Q W R k Z W Q l M j B D d X N 0 b 2 0 x P C 9 J d G V t U G F 0 a D 4 8 L 0 l 0 Z W 1 M b 2 N h d G l v b j 4 8 U 3 R h Y m x l R W 5 0 c m l l c y A v P j w v S X R l b T 4 8 S X R l b T 4 8 S X R l b U x v Y 2 F 0 a W 9 u P j x J d G V t V H l w Z T 5 G b 3 J t d W x h P C 9 J d G V t V H l w Z T 4 8 S X R l b V B h d G g + U 2 V j d G l v b j E v V G F i b G V f O F 9 T d W 1 t Y X J 5 X 3 J l Z 2 l v b i 9 O b 1 A 8 L 0 l 0 Z W 1 Q Y X R o P j w v S X R l b U x v Y 2 F 0 a W 9 u P j x T d G F i b G V F b n R y a W V z I C 8 + P C 9 J d G V t P j x J d G V t P j x J d G V t T G 9 j Y X R p b 2 4 + P E l 0 Z W 1 U e X B l P k Z v c m 1 1 b G E 8 L 0 l 0 Z W 1 U e X B l P j x J d G V t U G F 0 a D 5 T Z W N 0 a W 9 u M S 9 U Y W J s Z V 8 4 X 1 N 1 b W 1 h c n l f c m V n a W 9 u L 0 Z p b H R l c m V k J T I w U m 9 3 c z c 8 L 0 l 0 Z W 1 Q Y X R o P j w v S X R l b U x v Y 2 F 0 a W 9 u P j x T d G F i b G V F b n R y a W V z I C 8 + P C 9 J d G V t P j x J d G V t P j x J d G V t T G 9 j Y X R p b 2 4 + P E l 0 Z W 1 U e X B l P k Z v c m 1 1 b G E 8 L 0 l 0 Z W 1 U e X B l P j x J d G V t U G F 0 a D 5 T Z W N 0 a W 9 u M S 9 U Y W J s Z V 8 2 X 1 N 1 b W 1 h c n l f c 3 V i X 3 N l Y 3 R v c i 9 B Z G R l Z C U y M E N 1 c 3 R v b T M 8 L 0 l 0 Z W 1 Q Y X R o P j w v S X R l b U x v Y 2 F 0 a W 9 u P j x T d G F i b G V F b n R y a W V z I C 8 + P C 9 J d G V t P j x J d G V t P j x J d G V t T G 9 j Y X R p b 2 4 + P E l 0 Z W 1 U e X B l P k Z v c m 1 1 b G E 8 L 0 l 0 Z W 1 U e X B l P j x J d G V t U G F 0 a D 5 T Z W N 0 a W 9 u M S 9 U Y W J s Z V 8 2 X 1 N 1 b W 1 h c n l f c 3 V i X 3 N l Y 3 R v c i 9 N Z X J n Z W Q l M j B R d W V y a W V z M j w v S X R l b V B h d G g + P C 9 J d G V t T G 9 j Y X R p b 2 4 + P F N 0 Y W J s Z U V u d H J p Z X M g L z 4 8 L 0 l 0 Z W 0 + P E l 0 Z W 0 + P E l 0 Z W 1 M b 2 N h d G l v b j 4 8 S X R l b V R 5 c G U + R m 9 y b X V s Y T w v S X R l b V R 5 c G U + P E l 0 Z W 1 Q Y X R o P l N l Y 3 R p b 2 4 x L 1 R h Y m x l X z Z f U 3 V t b W F y e V 9 z d W J f c 2 V j d G 9 y L 0 V 4 c G F u Z G V k J T I w d G F i b G V z X 2 9 y Z G V y a W 5 n P C 9 J d G V t U G F 0 a D 4 8 L 0 l 0 Z W 1 M b 2 N h d G l v b j 4 8 U 3 R h Y m x l R W 5 0 c m l l c y A v P j w v S X R l b T 4 8 S X R l b T 4 8 S X R l b U x v Y 2 F 0 a W 9 u P j x J d G V t V H l w Z T 5 G b 3 J t d W x h P C 9 J d G V t V H l w Z T 4 8 S X R l b V B h d G g + U 2 V j d G l v b j E v b m 9 u L V N I T C U y M G l u Y 2 9 t Z T w v S X R l b V B h d G g + P C 9 J d G V t T G 9 j Y X R p b 2 4 + P F N 0 Y W J s Z U V u d H J p Z X M + P E V u d H J 5 I F R 5 c G U 9 I k l z U H J p d m F 0 Z S I g V m F s d W U 9 I m w w I i A v P j x F b n R y e S B U e X B l P S J R d W V y e U l E I i B W Y W x 1 Z T 0 i c z J l Z T R k N j l m L T c y Z D Y t N D J i Y y 1 h O W J k L T Y x M G E 2 O D I 4 O D R j Z C 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D b 3 V u d C I g V m F s d W U 9 I m w w I i A v P j x F b n R y e S B U e X B l P S J G a W x s R X J y b 3 J D b 2 R l I i B W Y W x 1 Z T 0 i c 1 V u a 2 5 v d 2 4 i I C 8 + P E V u d H J 5 I F R 5 c G U 9 I k Z p b G x F c n J v c k N v d W 5 0 I i B W Y W x 1 Z T 0 i b D A i I C 8 + P E V u d H J 5 I F R 5 c G U 9 I k Z p b G x M Y X N 0 V X B k Y X R l Z C I g V m F s d W U 9 I m Q y M D I 1 L T A z L T A 1 V D A 5 O j I 3 O j E 3 L j I 4 O D c 4 M D B a I i A v P j x F b n R y e S B U e X B l P S J G a W x s U 3 R h d H V z I i B W Y W x 1 Z T 0 i c 1 d h a X R p b m d G b 3 J F e G N l b F J l Z n J l c 2 g i I C 8 + P C 9 T d G F i b G V F b n R y a W V z P j w v S X R l b T 4 8 S X R l b T 4 8 S X R l b U x v Y 2 F 0 a W 9 u P j x J d G V t V H l w Z T 5 G b 3 J t d W x h P C 9 J d G V t V H l w Z T 4 8 S X R l b V B h d G g + U 2 V j d G l v b j E v b m 9 u L V N I T C U y M G l u Y 2 9 t Z S 9 D a G F u Z 2 V k J T I w V H l w Z T w v S X R l b V B h d G g + P C 9 J d G V t T G 9 j Y X R p b 2 4 + P F N 0 Y W J s Z U V u d H J p Z X M g L z 4 8 L 0 l 0 Z W 0 + P E l 0 Z W 0 + P E l 0 Z W 1 M b 2 N h d G l v b j 4 8 S X R l b V R 5 c G U + R m 9 y b X V s Y T w v S X R l b V R 5 c G U + P E l 0 Z W 1 Q Y X R o P l N l Y 3 R p b 2 4 x L 2 5 v b i 1 T S E w l M j B p b m N v b W U v b G 9 j P C 9 J d G V t U G F 0 a D 4 8 L 0 l 0 Z W 1 M b 2 N h d G l v b j 4 8 U 3 R h Y m x l R W 5 0 c m l l c y A v P j w v S X R l b T 4 8 S X R l b T 4 8 S X R l b U x v Y 2 F 0 a W 9 u P j x J d G V t V H l w Z T 5 G b 3 J t d W x h P C 9 J d G V t V H l w Z T 4 8 S X R l b V B h d G g + U 2 V j d G l v b j E v b m 9 u L V N I T C U y M G l u Y 2 9 t Z S 9 T b 3 V y Y 2 V f b W F p b j w v S X R l b V B h d G g + P C 9 J d G V t T G 9 j Y X R p b 2 4 + P F N 0 Y W J s Z U V u d H J p Z X M g L z 4 8 L 0 l 0 Z W 0 + P E l 0 Z W 0 + P E l 0 Z W 1 M b 2 N h d G l v b j 4 8 S X R l b V R 5 c G U + R m 9 y b X V s Y T w v S X R l b V R 5 c G U + P E l 0 Z W 1 Q Y X R o P l N l Y 3 R p b 2 4 x L 2 5 v b i 1 T S E w l M j B p b m N v b W U v V k Z N X 2 1 l d H J p Y 3 N f V G F i b G U 8 L 0 l 0 Z W 1 Q Y X R o P j w v S X R l b U x v Y 2 F 0 a W 9 u P j x T d G F i b G V F b n R y a W V z I C 8 + P C 9 J d G V t P j x J d G V t P j x J d G V t T G 9 j Y X R p b 2 4 + P E l 0 Z W 1 U e X B l P k Z v c m 1 1 b G E 8 L 0 l 0 Z W 1 U e X B l P j x J d G V t U G F 0 a D 5 T Z W N 0 a W 9 u M S 9 u b 2 4 t U 0 h M J T I w a W 5 j b 2 1 l L 0 F k Z G V k J T I w Q 2 9 u Z G l 0 a W 9 u Y W w l M j B D b 2 x 1 b W 4 8 L 0 l 0 Z W 1 Q Y X R o P j w v S X R l b U x v Y 2 F 0 a W 9 u P j x T d G F i b G V F b n R y a W V z I C 8 + P C 9 J d G V t P j x J d G V t P j x J d G V t T G 9 j Y X R p b 2 4 + P E l 0 Z W 1 U e X B l P k Z v c m 1 1 b G E 8 L 0 l 0 Z W 1 U e X B l P j x J d G V t U G F 0 a D 5 T Z W N 0 a W 9 u M S 9 u b 2 4 t U 0 h M J T I w a W 5 j b 2 1 l L 1 J l b W 9 2 Z W Q l M j B P d G h l c i U y M E N v b H V t b n M 8 L 0 l 0 Z W 1 Q Y X R o P j w v S X R l b U x v Y 2 F 0 a W 9 u P j x T d G F i b G V F b n R y a W V z I C 8 + P C 9 J d G V t P j x J d G V t P j x J d G V t T G 9 j Y X R p b 2 4 + P E l 0 Z W 1 U e X B l P k Z v c m 1 1 b G E 8 L 0 l 0 Z W 1 U e X B l P j x J d G V t U G F 0 a D 5 T Z W N 0 a W 9 u M S 9 u b 2 4 t U 0 h M J T I w a W 5 j b 2 1 l L 1 V u c G l 2 b 3 R l Z C U y M E N v b H V t b n M 8 L 0 l 0 Z W 1 Q Y X R o P j w v S X R l b U x v Y 2 F 0 a W 9 u P j x T d G F i b G V F b n R y a W V z I C 8 + P C 9 J d G V t P j x J d G V t P j x J d G V t T G 9 j Y X R p b 2 4 + P E l 0 Z W 1 U e X B l P k Z v c m 1 1 b G E 8 L 0 l 0 Z W 1 U e X B l P j x J d G V t U G F 0 a D 5 T Z W N 0 a W 9 u M S 9 u b 2 4 t U 0 h M J T I w a W 5 j b 2 1 l L 1 J l b W 9 2 Z W Q l M j B F c n J v c n M 8 L 0 l 0 Z W 1 Q Y X R o P j w v S X R l b U x v Y 2 F 0 a W 9 u P j x T d G F i b G V F b n R y a W V z I C 8 + P C 9 J d G V t P j x J d G V t P j x J d G V t T G 9 j Y X R p b 2 4 + P E l 0 Z W 1 U e X B l P k Z v c m 1 1 b G E 8 L 0 l 0 Z W 1 U e X B l P j x J d G V t U G F 0 a D 5 T Z W N 0 a W 9 u M S 9 u b 2 4 t U 0 h M J T I w a W 5 j b 2 1 l L 0 Z p b H R l c m V k J T I w U m 9 3 c z w v S X R l b V B h d G g + P C 9 J d G V t T G 9 j Y X R p b 2 4 + P F N 0 Y W J s Z U V u d H J p Z X M g L z 4 8 L 0 l 0 Z W 0 + P E l 0 Z W 0 + P E l 0 Z W 1 M b 2 N h d G l v b j 4 8 S X R l b V R 5 c G U + R m 9 y b X V s Y T w v S X R l b V R 5 c G U + P E l 0 Z W 1 Q Y X R o P l N l Y 3 R p b 2 4 x L 2 5 v b i 1 T S E w l M j B p b m N v b W U v R 3 J v d X B l Z C U y M F J v d 3 M x P C 9 J d G V t U G F 0 a D 4 8 L 0 l 0 Z W 1 M b 2 N h d G l v b j 4 8 U 3 R h Y m x l R W 5 0 c m l l c y A v P j w v S X R l b T 4 8 S X R l b T 4 8 S X R l b U x v Y 2 F 0 a W 9 u P j x J d G V t V H l w Z T 5 G b 3 J t d W x h P C 9 J d G V t V H l w Z T 4 8 S X R l b V B h d G g + U 2 V j d G l v b j E v b m 9 u L V N I T C U y M G l u Y 2 9 t Z S 9 H c m 9 1 c G V k J T I w U m 9 3 c z w v S X R l b V B h d G g + P C 9 J d G V t T G 9 j Y X R p b 2 4 + P F N 0 Y W J s Z U V u d H J p Z X M g L z 4 8 L 0 l 0 Z W 0 + P E l 0 Z W 0 + P E l 0 Z W 1 M b 2 N h d G l v b j 4 8 S X R l b V R 5 c G U + R m 9 y b X V s Y T w v S X R l b V R 5 c G U + P E l 0 Z W 1 Q Y X R o P l N l Y 3 R p b 2 4 x L 2 5 v b i 1 T S E w l M j B p b m N v b W U v U G l 2 b 3 R l Z C U y M E N v b H V t b j w v S X R l b V B h d G g + P C 9 J d G V t T G 9 j Y X R p b 2 4 + P F N 0 Y W J s Z U V u d H J p Z X M g L z 4 8 L 0 l 0 Z W 0 + P E l 0 Z W 0 + P E l 0 Z W 1 M b 2 N h d G l v b j 4 8 S X R l b V R 5 c G U + R m 9 y b X V s Y T w v S X R l b V R 5 c G U + P E l 0 Z W 1 Q Y X R o P l N l Y 3 R p b 2 4 x L 2 5 v b i 1 T S E w l M j B p b m N v b W U v T W V y Z 2 V k J T I w U X V l c m l l c z w v S X R l b V B h d G g + P C 9 J d G V t T G 9 j Y X R p b 2 4 + P F N 0 Y W J s Z U V u d H J p Z X M g L z 4 8 L 0 l 0 Z W 0 + P E l 0 Z W 0 + P E l 0 Z W 1 M b 2 N h d G l v b j 4 8 S X R l b V R 5 c G U + R m 9 y b X V s Y T w v S X R l b V R 5 c G U + P E l 0 Z W 1 Q Y X R o P l N l Y 3 R p b 2 4 x L 2 5 v b i 1 T S E w l M j B p b m N v b W U v R X h w Y W 5 k Z W Q l M j B Q a X Z v d G V k J T I w Q 2 9 s d W 1 u P C 9 J d G V t U G F 0 a D 4 8 L 0 l 0 Z W 1 M b 2 N h d G l v b j 4 8 U 3 R h Y m x l R W 5 0 c m l l c y A v P j w v S X R l b T 4 8 S X R l b T 4 8 S X R l b U x v Y 2 F 0 a W 9 u P j x J d G V t V H l w Z T 5 G b 3 J t d W x h P C 9 J d G V t V H l w Z T 4 8 S X R l b V B h d G g + U 2 V j d G l v b j E v b m 9 u L V N I T C U y M G l u Y 2 9 t Z S 9 S Z W 5 h b W V k J T I w Q 2 9 s d W 1 u c z w v S X R l b V B h d G g + P C 9 J d G V t T G 9 j Y X R p b 2 4 + P F N 0 Y W J s Z U V u d H J p Z X M g L z 4 8 L 0 l 0 Z W 0 + P E l 0 Z W 0 + P E l 0 Z W 1 M b 2 N h d G l v b j 4 8 S X R l b V R 5 c G U + R m 9 y b X V s Y T w v S X R l b V R 5 c G U + P E l 0 Z W 1 Q Y X R o P l N l Y 3 R p b 2 4 x L 1 R h Y m x l X z d C X 1 N p e m V i Y W 5 k X 0 N o Y X J h Y 3 R l c m l z d G l j c y 9 B Z G R l Z C U y M E N 1 c 3 R v b T E w P C 9 J d G V t U G F 0 a D 4 8 L 0 l 0 Z W 1 M b 2 N h d G l v b j 4 8 U 3 R h Y m x l R W 5 0 c m l l c y A v P j w v S X R l b T 4 8 S X R l b T 4 8 S X R l b U x v Y 2 F 0 a W 9 u P j x J d G V t V H l w Z T 5 G b 3 J t d W x h P C 9 J d G V t V H l w Z T 4 8 S X R l b V B h d G g + U 2 V j d G l v b j E v V G F i b G V f N 0 J f U 2 l 6 Z W J h b m R f Q 2 h h c m F j d G V y a X N 0 a W N z L 0 F k Z G V k J T I w Q 3 V z d G 9 t M z E 8 L 0 l 0 Z W 1 Q Y X R o P j w v S X R l b U x v Y 2 F 0 a W 9 u P j x T d G F i b G V F b n R y a W V z I C 8 + P C 9 J d G V t P j x J d G V t P j x J d G V t T G 9 j Y X R p b 2 4 + P E l 0 Z W 1 U e X B l P k Z v c m 1 1 b G E 8 L 0 l 0 Z W 1 U e X B l P j x J d G V t U G F 0 a D 5 T Z W N 0 a W 9 u M S 9 U Y W J s Z V 8 3 Q l 9 T a X p l Y m F u Z F 9 D a G F y Y W N 0 Z X J p c 3 R p Y 3 M v Q 2 h h b m d l Z C U y M F R 5 c G U 8 L 0 l 0 Z W 1 Q Y X R o P j w v S X R l b U x v Y 2 F 0 a W 9 u P j x T d G F i b G V F b n R y a W V z I C 8 + P C 9 J d G V t P j x J d G V t P j x J d G V t T G 9 j Y X R p b 2 4 + P E l 0 Z W 1 U e X B l P k Z v c m 1 1 b G E 8 L 0 l 0 Z W 1 U e X B l P j x J d G V t U G F 0 a D 5 T Z W N 0 a W 9 u M S 9 U Y W J s Z V 8 3 Q l 9 T a X p l Y m F u Z F 9 D a G F y Y W N 0 Z X J p c 3 R p Y 3 M v U m V w b G F j Z W Q l M j B W Y W x 1 Z T w v S X R l b V B h d G g + P C 9 J d G V t T G 9 j Y X R p b 2 4 + P F N 0 Y W J s Z U V u d H J p Z X M g L z 4 8 L 0 l 0 Z W 0 + P E l 0 Z W 0 + P E l 0 Z W 1 M b 2 N h d G l v b j 4 8 S X R l b V R 5 c G U + R m 9 y b X V s Y T w v S X R l b V R 5 c G U + P E l 0 Z W 1 Q Y X R o P l N l Y 3 R p b 2 4 x L 1 R h Y m x l X z N f T m V 3 X 3 N 1 c H B s e S 9 S Z X B s Y W N l Z C U y M F Z h b H V l M z w v S X R l b V B h d G g + P C 9 J d G V t T G 9 j Y X R p b 2 4 + P F N 0 Y W J s Z U V u d H J p Z X M g L z 4 8 L 0 l 0 Z W 0 + P E l 0 Z W 0 + P E l 0 Z W 1 M b 2 N h d G l v b j 4 8 S X R l b V R 5 c G U + R m 9 y b X V s Y T w v S X R l b V R 5 c G U + P E l 0 Z W 1 Q Y X R o P l N l Y 3 R p b 2 4 x L 1 R h Y m x l X z N f T m V 3 X 3 N 1 c H B s e S 9 S Z X B s Y W N l Z C U y M F Z h b H V l N D w v S X R l b V B h d G g + P C 9 J d G V t T G 9 j Y X R p b 2 4 + P F N 0 Y W J s Z U V u d H J p Z X M g L z 4 8 L 0 l 0 Z W 0 + P E l 0 Z W 0 + P E l 0 Z W 1 M b 2 N h d G l v b j 4 8 S X R l b V R 5 c G U + R m 9 y b X V s Y T w v S X R l b V R 5 c G U + P E l 0 Z W 1 Q Y X R o P l N l Y 3 R p b 2 4 x L 1 R h Y m x l X z N f T m V 3 X 3 N 1 c H B s e S 9 S Z X B s Y W N l Z C U y M F Z h b H V l N T w v S X R l b V B h d G g + P C 9 J d G V t T G 9 j Y X R p b 2 4 + P F N 0 Y W J s Z U V u d H J p Z X M g L z 4 8 L 0 l 0 Z W 0 + P E l 0 Z W 0 + P E l 0 Z W 1 M b 2 N h d G l v b j 4 8 S X R l b V R 5 c G U + R m 9 y b X V s Y T w v S X R l b V R 5 c G U + P E l 0 Z W 1 Q Y X R o P l N l Y 3 R p b 2 4 x L 1 R h Y m x l X z E w Q V 9 S Z W l u d m V z d G 1 l b n R f c m V n a W 9 u L 1 J l b W 9 2 Z W Q l M j B D b 2 x 1 b W 5 z M z w v S X R l b V B h d G g + P C 9 J d G V t T G 9 j Y X R p b 2 4 + P F N 0 Y W J s Z U V u d H J p Z X M g L z 4 8 L 0 l 0 Z W 0 + P E l 0 Z W 0 + P E l 0 Z W 1 M b 2 N h d G l v b j 4 8 S X R l b V R 5 c G U + R m 9 y b X V s Y T w v S X R l b V R 5 c G U + P E l 0 Z W 1 Q Y X R o P l N l Y 3 R p b 2 4 x L 1 R h Y m x l X 0 h T S E N f c 3 V i X 3 N l Y 3 R v c l 9 h Z G R l Z C 9 D a G F u Z 2 V k J T I w V H l w Z T w v S X R l b V B h d G g + P C 9 J d G V t T G 9 j Y X R p b 2 4 + P F N 0 Y W J s Z U V u d H J p Z X M g L z 4 8 L 0 l 0 Z W 0 + P E l 0 Z W 0 + P E l 0 Z W 1 M b 2 N h d G l v b j 4 8 S X R l b V R 5 c G U + R m 9 y b X V s Y T w v S X R l b V R 5 c G U + P E l 0 Z W 1 Q Y X R o P l N l Y 3 R p b 2 4 x L 1 R h Y m x l X 0 h T S E N f c 3 V i X 3 N l Y 3 R v c l 9 h Z G R l Z C 9 G a W x 0 Z X J l Z C U y M F J v d 3 M 8 L 0 l 0 Z W 1 Q Y X R o P j w v S X R l b U x v Y 2 F 0 a W 9 u P j x T d G F i b G V F b n R y a W V z I C 8 + P C 9 J d G V t P j x J d G V t P j x J d G V t T G 9 j Y X R p b 2 4 + P E l 0 Z W 1 U e X B l P k Z v c m 1 1 b G E 8 L 0 l 0 Z W 1 U e X B l P j x J d G V t U G F 0 a D 5 T Z W N 0 a W 9 u M S 9 U Y W J s Z V 9 I U 0 h D X 3 N 1 Y l 9 z Z W N 0 b 3 J f Y W R k Z W Q v e W V h c j w v S X R l b V B h d G g + P C 9 J d G V t T G 9 j Y X R p b 2 4 + P F N 0 Y W J s Z U V u d H J p Z X M g L z 4 8 L 0 l 0 Z W 0 + P E l 0 Z W 0 + P E l 0 Z W 1 M b 2 N h d G l v b j 4 8 S X R l b V R 5 c G U + R m 9 y b X V s Y T w v S X R l b V R 5 c G U + P E l 0 Z W 1 Q Y X R o P l N l Y 3 R p b 2 4 x L 1 R h Y m x l X 0 h T S E N f c 3 V i X 3 N l Y 3 R v c l 9 h Z G R l Z C 9 T b 3 V y Y 2 U 8 L 0 l 0 Z W 1 Q Y X R o P j w v S X R l b U x v Y 2 F 0 a W 9 u P j x T d G F i b G V F b n R y a W V z I C 8 + P C 9 J d G V t P j x J d G V t P j x J d G V t T G 9 j Y X R p b 2 4 + P E l 0 Z W 1 U e X B l P k Z v c m 1 1 b G E 8 L 0 l 0 Z W 1 U e X B l P j x J d G V t U G F 0 a D 5 T Z W N 0 a W 9 u M S 9 U Y W J s Z V 9 I U 0 h D X 3 N 1 Y l 9 z Z W N 0 b 3 J f Y W R k Z W Q v U m V t b 3 Z l Z C U y M E 9 0 a G V y J T I w Q 2 9 s d W 1 u c z w v S X R l b V B h d G g + P C 9 J d G V t T G 9 j Y X R p b 2 4 + P F N 0 Y W J s Z U V u d H J p Z X M g L z 4 8 L 0 l 0 Z W 0 + P E l 0 Z W 0 + P E l 0 Z W 1 M b 2 N h d G l v b j 4 8 S X R l b V R 5 c G U + R m 9 y b X V s Y T w v S X R l b V R 5 c G U + P E l 0 Z W 1 Q Y X R o P l N l Y 3 R p b 2 4 x L 1 R h Y m x l X 0 h T S E N f c 3 V i X 3 N l Y 3 R v c l 9 h Z G R l Z C 9 G a W x 0 Z X J l Z C U y M F J v d 3 M z P C 9 J d G V t U G F 0 a D 4 8 L 0 l 0 Z W 1 M b 2 N h d G l v b j 4 8 U 3 R h Y m x l R W 5 0 c m l l c y A v P j w v S X R l b T 4 8 S X R l b T 4 8 S X R l b U x v Y 2 F 0 a W 9 u P j x J d G V t V H l w Z T 5 G b 3 J t d W x h P C 9 J d G V t V H l w Z T 4 8 S X R l b V B h d G g + U 2 V j d G l v b j E v V G F i b G V f S F N I Q 1 9 z d W J f c 2 V j d G 9 y X 2 F k Z G V k L 1 J l b m F t Z W Q l M j B D b 2 x 1 b W 5 z P C 9 J d G V t U G F 0 a D 4 8 L 0 l 0 Z W 1 M b 2 N h d G l v b j 4 8 U 3 R h Y m x l R W 5 0 c m l l c y A v P j w v S X R l b T 4 8 S X R l b T 4 8 S X R l b U x v Y 2 F 0 a W 9 u P j x J d G V t V H l w Z T 5 G b 3 J t d W x h P C 9 J d G V t V H l w Z T 4 8 S X R l b V B h d G g + U 2 V j d G l v b j E v V G F i b G V f S F N I Q 1 9 z d W J f c 2 V j d G 9 y X 2 F k Z G V k L 1 N v d X J j Z T I 8 L 0 l 0 Z W 1 Q Y X R o P j w v S X R l b U x v Y 2 F 0 a W 9 u P j x T d G F i b G V F b n R y a W V z I C 8 + P C 9 J d G V t P j x J d G V t P j x J d G V t T G 9 j Y X R p b 2 4 + P E l 0 Z W 1 U e X B l P k Z v c m 1 1 b G E 8 L 0 l 0 Z W 1 U e X B l P j x J d G V t U G F 0 a D 5 T Z W N 0 a W 9 u M S 9 U Y W J s Z V 9 I U 0 h D X 3 N 1 Y l 9 z Z W N 0 b 3 J f Y W R k Z W Q v U m V t b 3 Z l Z C U y M E 9 0 a G V y J T I w Q 2 9 s d W 1 u c z E 8 L 0 l 0 Z W 1 Q Y X R o P j w v S X R l b U x v Y 2 F 0 a W 9 u P j x T d G F i b G V F b n R y a W V z I C 8 + P C 9 J d G V t P j x J d G V t P j x J d G V t T G 9 j Y X R p b 2 4 + P E l 0 Z W 1 U e X B l P k Z v c m 1 1 b G E 8 L 0 l 0 Z W 1 U e X B l P j x J d G V t U G F 0 a D 5 T Z W N 0 a W 9 u M S 9 U Y W J s Z V 9 I U 0 h D X 3 N 1 Y l 9 z Z W N 0 b 3 J f Y W R k Z W Q v R m l s d G V y Z W Q l M j B S b 3 d z M j w v S X R l b V B h d G g + P C 9 J d G V t T G 9 j Y X R p b 2 4 + P F N 0 Y W J s Z U V u d H J p Z X M g L z 4 8 L 0 l 0 Z W 0 + P E l 0 Z W 0 + P E l 0 Z W 1 M b 2 N h d G l v b j 4 8 S X R l b V R 5 c G U + R m 9 y b X V s Y T w v S X R l b V R 5 c G U + P E l 0 Z W 1 Q Y X R o P l N l Y 3 R p b 2 4 x L 1 R h Y m x l X 0 h T S E N f c 3 V i X 3 N l Y 3 R v c l 9 h Z G R l Z C 9 T b 3 V y Y 2 U z P C 9 J d G V t U G F 0 a D 4 8 L 0 l 0 Z W 1 M b 2 N h d G l v b j 4 8 U 3 R h Y m x l R W 5 0 c m l l c y A v P j w v S X R l b T 4 8 S X R l b T 4 8 S X R l b U x v Y 2 F 0 a W 9 u P j x J d G V t V H l w Z T 5 G b 3 J t d W x h P C 9 J d G V t V H l w Z T 4 8 S X R l b V B h d G g + U 2 V j d G l v b j E v V G F i b G V f S F N I Q 1 9 z d W J f c 2 V j d G 9 y X 2 F k Z G V k L 0 Z p b H R l c m V k J T I w U m 9 3 c z Q 8 L 0 l 0 Z W 1 Q Y X R o P j w v S X R l b U x v Y 2 F 0 a W 9 u P j x T d G F i b G V F b n R y a W V z I C 8 + P C 9 J d G V t P j x J d G V t P j x J d G V t T G 9 j Y X R p b 2 4 + P E l 0 Z W 1 U e X B l P k Z v c m 1 1 b G E 8 L 0 l 0 Z W 1 U e X B l P j x J d G V t U G F 0 a D 5 T Z W N 0 a W 9 u M S 9 U Y W J s Z V 9 I U 0 h D X 3 N 1 Y l 9 z Z W N 0 b 3 J f Y W R k Z W Q v Q X B w Z W 5 k Z W Q l M j B R d W V y e T w v S X R l b V B h d G g + P C 9 J d G V t T G 9 j Y X R p b 2 4 + P F N 0 Y W J s Z U V u d H J p Z X M g L z 4 8 L 0 l 0 Z W 0 + P E l 0 Z W 0 + P E l 0 Z W 1 M b 2 N h d G l v b j 4 8 S X R l b V R 5 c G U + R m 9 y b X V s Y T w v S X R l b V R 5 c G U + P E l 0 Z W 1 Q Y X R o P l N l Y 3 R p b 2 4 x L 1 R h Y m x l X 0 h T S E N f c 3 V i X 3 N l Y 3 R v c l 9 h Z G R l Z C 9 N Z X J n Z W Q l M j B R d W V y a W V z P C 9 J d G V t U G F 0 a D 4 8 L 0 l 0 Z W 1 M b 2 N h d G l v b j 4 8 U 3 R h Y m x l R W 5 0 c m l l c y A v P j w v S X R l b T 4 8 S X R l b T 4 8 S X R l b U x v Y 2 F 0 a W 9 u P j x J d G V t V H l w Z T 5 G b 3 J t d W x h P C 9 J d G V t V H l w Z T 4 8 S X R l b V B h d G g + U 2 V j d G l v b j E v V G F i b G V f S F N I Q 1 9 z d W J f c 2 V j d G 9 y X 2 F k Z G V k L 0 V 4 c G F u Z G V k J T I w Q X B w Z W 5 k Z W Q l M j B R d W V y e T w v S X R l b V B h d G g + P C 9 J d G V t T G 9 j Y X R p b 2 4 + P F N 0 Y W J s Z U V u d H J p Z X M g L z 4 8 L 0 l 0 Z W 0 + P E l 0 Z W 0 + P E l 0 Z W 1 M b 2 N h d G l v b j 4 8 S X R l b V R 5 c G U + R m 9 y b X V s Y T w v S X R l b V R 5 c G U + P E l 0 Z W 1 Q Y X R o P l N l Y 3 R p b 2 4 x L 1 R h Y m x l X 0 h T S E N f c 3 V i X 3 N l Y 3 R v c l 9 h Z G R l Z C 9 S Z W 1 v d m V k J T I w T 3 R o Z X I l M j B D b 2 x 1 b W 5 z M j w v S X R l b V B h d G g + P C 9 J d G V t T G 9 j Y X R p b 2 4 + P F N 0 Y W J s Z U V u d H J p Z X M g L z 4 8 L 0 l 0 Z W 0 + P E l 0 Z W 0 + P E l 0 Z W 1 M b 2 N h d G l v b j 4 8 S X R l b V R 5 c G U + R m 9 y b X V s Y T w v S X R l b V R 5 c G U + P E l 0 Z W 1 Q Y X R o P l N l Y 3 R p b 2 4 x L 1 R h Y m x l X 0 h T S E N f c 3 V i X 3 N l Y 3 R v c l 9 h Z G R l Z C 9 T b 3 V y Y 2 U 0 P C 9 J d G V t U G F 0 a D 4 8 L 0 l 0 Z W 1 M b 2 N h d G l v b j 4 8 U 3 R h Y m x l R W 5 0 c m l l c y A v P j w v S X R l b T 4 8 S X R l b T 4 8 S X R l b U x v Y 2 F 0 a W 9 u P j x J d G V t V H l w Z T 5 G b 3 J t d W x h P C 9 J d G V t V H l w Z T 4 8 S X R l b V B h d G g + U 2 V j d G l v b j E v V G F i b G V f S F N I Q 1 9 z d W J f c 2 V j d G 9 y X 2 F k Z G V k L 0 Z p b H R l c m V k J T I w U m 9 3 c z c 8 L 0 l 0 Z W 1 Q Y X R o P j w v S X R l b U x v Y 2 F 0 a W 9 u P j x T d G F i b G V F b n R y a W V z I C 8 + P C 9 J d G V t P j x J d G V t P j x J d G V t T G 9 j Y X R p b 2 4 + P E l 0 Z W 1 U e X B l P k Z v c m 1 1 b G E 8 L 0 l 0 Z W 1 U e X B l P j x J d G V t U G F 0 a D 5 T Z W N 0 a W 9 u M S 9 U Y W J s Z V 9 I U 0 h D X 3 N 1 Y l 9 z Z W N 0 b 3 J f Y W R k Z W Q v R m l s d G V y Z W Q l M j B S b 3 d z N j w v S X R l b V B h d G g + P C 9 J d G V t T G 9 j Y X R p b 2 4 + P F N 0 Y W J s Z U V u d H J p Z X M g L z 4 8 L 0 l 0 Z W 0 + P E l 0 Z W 0 + P E l 0 Z W 1 M b 2 N h d G l v b j 4 8 S X R l b V R 5 c G U + R m 9 y b X V s Y T w v S X R l b V R 5 c G U + P E l 0 Z W 1 Q Y X R o P l N l Y 3 R p b 2 4 x L 1 R h Y m x l X 0 h T S E N f c 3 V i X 3 N l Y 3 R v c l 9 h Z G R l Z C 9 S Z W 1 v d m V k J T I w T 3 R o Z X I l M j B D b 2 x 1 b W 5 z N T w v S X R l b V B h d G g + P C 9 J d G V t T G 9 j Y X R p b 2 4 + P F N 0 Y W J s Z U V u d H J p Z X M g L z 4 8 L 0 l 0 Z W 0 + P E l 0 Z W 0 + P E l 0 Z W 1 M b 2 N h d G l v b j 4 8 S X R l b V R 5 c G U + R m 9 y b X V s Y T w v S X R l b V R 5 c G U + P E l 0 Z W 1 Q Y X R o P l N l Y 3 R p b 2 4 x L 1 R h Y m x l X 0 h T S E N f c 3 V i X 3 N l Y 3 R v c l 9 h Z G R l Z C 9 S Z W 5 h b W V k J T I w Q 2 9 s d W 1 u c z I 8 L 0 l 0 Z W 1 Q Y X R o P j w v S X R l b U x v Y 2 F 0 a W 9 u P j x T d G F i b G V F b n R y a W V z I C 8 + P C 9 J d G V t P j x J d G V t P j x J d G V t T G 9 j Y X R p b 2 4 + P E l 0 Z W 1 U e X B l P k Z v c m 1 1 b G E 8 L 0 l 0 Z W 1 U e X B l P j x J d G V t U G F 0 a D 5 T Z W N 0 a W 9 u M S 9 U Y W J s Z V 9 I U 0 h D X 3 N 1 Y l 9 z Z W N 0 b 3 J f Y W R k Z W Q v Q X B w Z W 5 k Z W Q l M j B R d W V y e T E 8 L 0 l 0 Z W 1 Q Y X R o P j w v S X R l b U x v Y 2 F 0 a W 9 u P j x T d G F i b G V F b n R y a W V z I C 8 + P C 9 J d G V t P j x J d G V t P j x J d G V t T G 9 j Y X R p b 2 4 + P E l 0 Z W 1 U e X B l P k Z v c m 1 1 b G E 8 L 0 l 0 Z W 1 U e X B l P j x J d G V t U G F 0 a D 5 T Z W N 0 a W 9 u M S 9 U Y W J s Z V 9 I U 0 h D X 3 N 1 Y l 9 z Z W N 0 b 3 J f Y W R k Z W Q v T W V y Z 2 V k J T I w U X V l c m l l c z E 8 L 0 l 0 Z W 1 Q Y X R o P j w v S X R l b U x v Y 2 F 0 a W 9 u P j x T d G F i b G V F b n R y a W V z I C 8 + P C 9 J d G V t P j x J d G V t P j x J d G V t T G 9 j Y X R p b 2 4 + P E l 0 Z W 1 U e X B l P k Z v c m 1 1 b G E 8 L 0 l 0 Z W 1 U e X B l P j x J d G V t U G F 0 a D 5 T Z W N 0 a W 9 u M S 9 U Y W J s Z V 9 I U 0 h D X 3 N 1 Y l 9 z Z W N 0 b 3 J f Y W R k Z W Q v R X h w Y W 5 k Z W Q l M j B B c H B l b m R l Z C U y M F F 1 Z X J 5 M T w v S X R l b V B h d G g + P C 9 J d G V t T G 9 j Y X R p b 2 4 + P F N 0 Y W J s Z U V u d H J p Z X M g L z 4 8 L 0 l 0 Z W 0 + P E l 0 Z W 0 + P E l 0 Z W 1 M b 2 N h d G l v b j 4 8 S X R l b V R 5 c G U + R m 9 y b X V s Y T w v S X R l b V R 5 c G U + P E l 0 Z W 1 Q Y X R o P l N l Y 3 R p b 2 4 x L 1 R h Y m x l X 0 h T S E N f c 3 V i X 3 N l Y 3 R v c l 9 h Z G R l Z C 9 S Z W 9 y Z G V y Z W Q l M j B D b 2 x 1 b W 5 z P C 9 J d G V t U G F 0 a D 4 8 L 0 l 0 Z W 1 M b 2 N h d G l v b j 4 8 U 3 R h Y m x l R W 5 0 c m l l c y A v P j w v S X R l b T 4 8 S X R l b T 4 8 S X R l b U x v Y 2 F 0 a W 9 u P j x J d G V t V H l w Z T 5 G b 3 J t d W x h P C 9 J d G V t V H l w Z T 4 8 S X R l b V B h d G g + U 2 V j d G l v b j E v V G F i b G V f S F N I Q 1 9 z d W J f c 2 V j d G 9 y X 2 F k Z G V k L 0 F k Z G V k J T I w Q 3 V z d G 9 t M j w v S X R l b V B h d G g + P C 9 J d G V t T G 9 j Y X R p b 2 4 + P F N 0 Y W J s Z U V u d H J p Z X M g L z 4 8 L 0 l 0 Z W 0 + P E l 0 Z W 0 + P E l 0 Z W 1 M b 2 N h d G l v b j 4 8 S X R l b V R 5 c G U + R m 9 y b X V s Y T w v S X R l b V R 5 c G U + P E l 0 Z W 1 Q Y X R o P l N l Y 3 R p b 2 4 x L 1 R h Y m x l X 0 h T S E N f c 3 V i X 3 N l Y 3 R v c l 9 h Z G R l Z C 9 S Z X B s Y W N l Z C U y M F Z h b H V l M T w v S X R l b V B h d G g + P C 9 J d G V t T G 9 j Y X R p b 2 4 + P F N 0 Y W J s Z U V u d H J p Z X M g L z 4 8 L 0 l 0 Z W 0 + P E l 0 Z W 0 + P E l 0 Z W 1 M b 2 N h d G l v b j 4 8 S X R l b V R 5 c G U + R m 9 y b X V s Y T w v S X R l b V R 5 c G U + P E l 0 Z W 1 Q Y X R o P l N l Y 3 R p b 2 4 x L 1 R h Y m x l X 0 h T S E N f c 3 V i X 3 N l Y 3 R v c l 9 h Z G R l Z C 9 S Z X B s Y W N l Z C U y M F Z h b H V l M j w v S X R l b V B h d G g + P C 9 J d G V t T G 9 j Y X R p b 2 4 + P F N 0 Y W J s Z U V u d H J p Z X M g L z 4 8 L 0 l 0 Z W 0 + P E l 0 Z W 0 + P E l 0 Z W 1 M b 2 N h d G l v b j 4 8 S X R l b V R 5 c G U + R m 9 y b X V s Y T w v S X R l b V R 5 c G U + P E l 0 Z W 1 Q Y X R o P l N l Y 3 R p b 2 4 x L 1 R h Y m x l X 0 h T S E N f c 3 V i X 3 N l Y 3 R v c l 9 h Z G R l Z C 9 S Z X B s Y W N l Z C U y M F Z h b H V l M z w v S X R l b V B h d G g + P C 9 J d G V t T G 9 j Y X R p b 2 4 + P F N 0 Y W J s Z U V u d H J p Z X M g L z 4 8 L 0 l 0 Z W 0 + P E l 0 Z W 0 + P E l 0 Z W 1 M b 2 N h d G l v b j 4 8 S X R l b V R 5 c G U + R m 9 y b X V s Y T w v S X R l b V R 5 c G U + P E l 0 Z W 1 Q Y X R o P l N l Y 3 R p b 2 4 x L 1 R h Y m x l X 0 h T S E N f c 3 V i X 3 N l Y 3 R v c l 9 h Z G R l Z C 9 S Z X B s Y W N l Z C U y M F Z h b H V l N D w v S X R l b V B h d G g + P C 9 J d G V t T G 9 j Y X R p b 2 4 + P F N 0 Y W J s Z U V u d H J p Z X M g L z 4 8 L 0 l 0 Z W 0 + P E l 0 Z W 0 + P E l 0 Z W 1 M b 2 N h d G l v b j 4 8 S X R l b V R 5 c G U + R m 9 y b X V s Y T w v S X R l b V R 5 c G U + P E l 0 Z W 1 Q Y X R o P l N l Y 3 R p b 2 4 x L 1 R h Y m x l X 0 h T S E N f c 3 V i X 3 N l Y 3 R v c l 9 h Z G R l Z C 9 S Z X B s Y W N l Z C U y M F Z h b H V l N T w v S X R l b V B h d G g + P C 9 J d G V t T G 9 j Y X R p b 2 4 + P F N 0 Y W J s Z U V u d H J p Z X M g L z 4 8 L 0 l 0 Z W 0 + P E l 0 Z W 0 + P E l 0 Z W 1 M b 2 N h d G l v b j 4 8 S X R l b V R 5 c G U + R m 9 y b X V s Y T w v S X R l b V R 5 c G U + P E l 0 Z W 1 Q Y X R o P l N l Y 3 R p b 2 4 x L 1 R h Y m x l X 0 h T S E N f c 3 V i X 3 N l Y 3 R v c l 9 h Z G R l Z C 9 S Z X B s Y W N l Z C U y M F Z h b H V l N j w v S X R l b V B h d G g + P C 9 J d G V t T G 9 j Y X R p b 2 4 + P F N 0 Y W J s Z U V u d H J p Z X M g L z 4 8 L 0 l 0 Z W 0 + P E l 0 Z W 0 + P E l 0 Z W 1 M b 2 N h d G l v b j 4 8 S X R l b V R 5 c G U + R m 9 y b X V s Y T w v S X R l b V R 5 c G U + P E l 0 Z W 1 Q Y X R o P l N l Y 3 R p b 2 4 x L 1 R h Y m x l X 0 h T S E N f c 3 V i X 3 N l Y 3 R v c l 9 h Z G R l Z C 9 G a W x 0 Z X J l Z C U y M F J v d 3 M 1 P C 9 J d G V t U G F 0 a D 4 8 L 0 l 0 Z W 1 M b 2 N h d G l v b j 4 8 U 3 R h Y m x l R W 5 0 c m l l c y A v P j w v S X R l b T 4 8 S X R l b T 4 8 S X R l b U x v Y 2 F 0 a W 9 u P j x J d G V t V H l w Z T 5 G b 3 J t d W x h P C 9 J d G V t V H l w Z T 4 8 S X R l b V B h d G g + U 2 V j d G l v b j E v V G F i b G V f S F N I Q 1 9 z d W J f c 2 V j d G 9 y X 2 F k Z G V k L 1 J l c G x h Y 2 V k J T I w V m F s d W U 8 L 0 l 0 Z W 1 Q Y X R o P j w v S X R l b U x v Y 2 F 0 a W 9 u P j x T d G F i b G V F b n R y a W V z I C 8 + P C 9 J d G V t P j x J d G V t P j x J d G V t T G 9 j Y X R p b 2 4 + P E l 0 Z W 1 U e X B l P k Z v c m 1 1 b G E 8 L 0 l 0 Z W 1 U e X B l P j x J d G V t U G F 0 a D 5 T Z W N 0 a W 9 u M S 9 U Y W J s Z V 9 I U 0 h D X 3 N 1 Y l 9 z Z W N 0 b 3 J f Y W R k Z W Q v U m V w b G F j Z W Q l M j B W Y W x 1 Z T c 8 L 0 l 0 Z W 1 Q Y X R o P j w v S X R l b U x v Y 2 F 0 a W 9 u P j x T d G F i b G V F b n R y a W V z I C 8 + P C 9 J d G V t P j x J d G V t P j x J d G V t T G 9 j Y X R p b 2 4 + P E l 0 Z W 1 U e X B l P k Z v c m 1 1 b G E 8 L 0 l 0 Z W 1 U e X B l P j x J d G V t U G F 0 a D 5 T Z W N 0 a W 9 u M S 9 U Y W J s Z V 9 I U 0 h D X 3 N 1 Y l 9 z Z W N 0 b 3 J f Y W R k Z W Q v U m V w b G F j Z W Q l M j B W Y W x 1 Z T k 8 L 0 l 0 Z W 1 Q Y X R o P j w v S X R l b U x v Y 2 F 0 a W 9 u P j x T d G F i b G V F b n R y a W V z I C 8 + P C 9 J d G V t P j x J d G V t P j x J d G V t T G 9 j Y X R p b 2 4 + P E l 0 Z W 1 U e X B l P k Z v c m 1 1 b G E 8 L 0 l 0 Z W 1 U e X B l P j x J d G V t U G F 0 a D 5 T Z W N 0 a W 9 u M S 9 U Y W J s Z V 9 I U 0 h D X 3 N 1 Y l 9 z Z W N 0 b 3 J f Y W R k Z W Q v U m V w b G F j Z W Q l M j B W Y W x 1 Z T E w P C 9 J d G V t U G F 0 a D 4 8 L 0 l 0 Z W 1 M b 2 N h d G l v b j 4 8 U 3 R h Y m x l R W 5 0 c m l l c y A v P j w v S X R l b T 4 8 S X R l b T 4 8 S X R l b U x v Y 2 F 0 a W 9 u P j x J d G V t V H l w Z T 5 G b 3 J t d W x h P C 9 J d G V t V H l w Z T 4 8 S X R l b V B h d G g + U 2 V j d G l v b j E v V G F i b G V f S F N I Q 1 9 z d W J f c 2 V j d G 9 y X 2 F k Z G V k L 1 J l c G x h Y 2 V k J T I w V m F s d W U 4 P C 9 J d G V t U G F 0 a D 4 8 L 0 l 0 Z W 1 M b 2 N h d G l v b j 4 8 U 3 R h Y m x l R W 5 0 c m l l c y A v P j w v S X R l b T 4 8 S X R l b T 4 8 S X R l b U x v Y 2 F 0 a W 9 u P j x J d G V t V H l w Z T 5 G b 3 J t d W x h P C 9 J d G V t V H l w Z T 4 8 S X R l b V B h d G g + U 2 V j d G l v b j E v V G F i b G V f S F N I Q 1 9 z d W J f c 2 V j d G 9 y X 2 F k Z G V k L 0 1 l c m d l Z C U y M F F 1 Z X J p Z X M y P C 9 J d G V t U G F 0 a D 4 8 L 0 l 0 Z W 1 M b 2 N h d G l v b j 4 8 U 3 R h Y m x l R W 5 0 c m l l c y A v P j w v S X R l b T 4 8 S X R l b T 4 8 S X R l b U x v Y 2 F 0 a W 9 u P j x J d G V t V H l w Z T 5 G b 3 J t d W x h P C 9 J d G V t V H l w Z T 4 8 S X R l b V B h d G g + U 2 V j d G l v b j E v V G F i b G V f S F N I Q 1 9 z d W J f c 2 V j d G 9 y X 2 F k Z G V k L 0 V 4 c G F u Z G V k J T I w d G F i b G V z X 2 9 y Z G V y a W 5 n P C 9 J d G V t U G F 0 a D 4 8 L 0 l 0 Z W 1 M b 2 N h d G l v b j 4 8 U 3 R h Y m x l R W 5 0 c m l l c y A v P j w v S X R l b T 4 8 S X R l b T 4 8 S X R l b U x v Y 2 F 0 a W 9 u P j x J d G V t V H l w Z T 5 G b 3 J t d W x h P C 9 J d G V t V H l w Z T 4 8 S X R l b V B h d G g + U 2 V j d G l v b j E v V G F i b G V f S F N I Q 1 9 z d W J f c 2 V j d G 9 y X 2 F k Z G V k L 1 N v c n R l Z C U y M F J v d 3 M 8 L 0 l 0 Z W 1 Q Y X R o P j w v S X R l b U x v Y 2 F 0 a W 9 u P j x T d G F i b G V F b n R y a W V z I C 8 + P C 9 J d G V t P j x J d G V t P j x J d G V t T G 9 j Y X R p b 2 4 + P E l 0 Z W 1 U e X B l P k Z v c m 1 1 b G E 8 L 0 l 0 Z W 1 U e X B l P j x J d G V t U G F 0 a D 5 T Z W N 0 a W 9 u M S 9 U Y W J s Z V 9 I U 0 h D X 3 N 1 Y l 9 z Z W N 0 b 3 J f Y W R k Z W Q v U m V t b 3 Z l Z C U y M E N v b H V t b n M 8 L 0 l 0 Z W 1 Q Y X R o P j w v S X R l b U x v Y 2 F 0 a W 9 u P j x T d G F i b G V F b n R y a W V z I C 8 + P C 9 J d G V t P j x J d G V t P j x J d G V t T G 9 j Y X R p b 2 4 + P E l 0 Z W 1 U e X B l P k Z v c m 1 1 b G E 8 L 0 l 0 Z W 1 U e X B l P j x J d G V t U G F 0 a D 5 T Z W N 0 a W 9 u M S 9 U Y W J s Z V 9 I U 0 h D X 3 N 1 Y l 9 z Z W N 0 b 3 J f Y W R k Z W Q v U m V v c m R l c m V k J T I w Q 2 9 s d W 1 u c z E 8 L 0 l 0 Z W 1 Q Y X R o P j w v S X R l b U x v Y 2 F 0 a W 9 u P j x T d G F i b G V F b n R y a W V z I C 8 + P C 9 J d G V t P j x J d G V t P j x J d G V t T G 9 j Y X R p b 2 4 + P E l 0 Z W 1 U e X B l P k Z v c m 1 1 b G E 8 L 0 l 0 Z W 1 U e X B l P j x J d G V t U G F 0 a D 5 T Z W N 0 a W 9 u M S 9 U Y W J s Z V 9 I U 0 h D X 3 N 1 Y l 9 z Z W N 0 b 3 J f Y W R k Z W Q v U m V u Y W 1 l Z C U y M E N v b H V t b n M 0 P C 9 J d G V t U G F 0 a D 4 8 L 0 l 0 Z W 1 M b 2 N h d G l v b j 4 8 U 3 R h Y m x l R W 5 0 c m l l c y A v P j w v S X R l b T 4 8 S X R l b T 4 8 S X R l b U x v Y 2 F 0 a W 9 u P j x J d G V t V H l w Z T 5 G b 3 J t d W x h P C 9 J d G V t V H l w Z T 4 8 S X R l b V B h d G g + U 2 V j d G l v b j E v V G F i b G V f S F N I Q 1 9 z d W J f c 2 V j d G 9 y X 2 F k Z G V k L 0 5 v X 2 9 m X 3 B y b 3 Z p Z G V y c 1 9 T a G V l d D w v S X R l b V B h d G g + P C 9 J d G V t T G 9 j Y X R p b 2 4 + P F N 0 Y W J s Z U V u d H J p Z X M g L z 4 8 L 0 l 0 Z W 0 + P E l 0 Z W 0 + P E l 0 Z W 1 M b 2 N h d G l v b j 4 8 S X R l b V R 5 c G U + R m 9 y b X V s Y T w v S X R l b V R 5 c G U + P E l 0 Z W 1 Q Y X R o P l N l Y 3 R p b 2 4 x L 1 R h Y m x l X 0 h T S E N f c 3 V i X 3 N l Y 3 R v c l 9 h Z G R l Z C 9 Q c m 9 t b 3 R l Z C U y M E h l Y W R l c n M 8 L 0 l 0 Z W 1 Q Y X R o P j w v S X R l b U x v Y 2 F 0 a W 9 u P j x T d G F i b G V F b n R y a W V z I C 8 + P C 9 J d G V t P j x J d G V t P j x J d G V t T G 9 j Y X R p b 2 4 + P E l 0 Z W 1 U e X B l P k Z v c m 1 1 b G E 8 L 0 l 0 Z W 1 U e X B l P j x J d G V t U G F 0 a D 5 T Z W N 0 a W 9 u M S 9 U Y W J s Z V 9 I U 0 h D X 3 N 1 Y l 9 z Z W N 0 b 3 J f Y W R k Z W Q v Q 2 h h b m d l Z C U y M F R 5 c G U 5 P C 9 J d G V t U G F 0 a D 4 8 L 0 l 0 Z W 1 M b 2 N h d G l v b j 4 8 U 3 R h Y m x l R W 5 0 c m l l c y A v P j w v S X R l b T 4 8 S X R l b T 4 8 S X R l b U x v Y 2 F 0 a W 9 u P j x J d G V t V H l w Z T 5 G b 3 J t d W x h P C 9 J d G V t V H l w Z T 4 8 S X R l b V B h d G g + U 2 V j d G l v b j E v V G F i b G V f S F N I Q 1 9 z d W J f c 2 V j d G 9 y X 2 F k Z G V k L 0 Z p b H R l c m V k J T I w U m 9 3 c z k 8 L 0 l 0 Z W 1 Q Y X R o P j w v S X R l b U x v Y 2 F 0 a W 9 u P j x T d G F i b G V F b n R y a W V z I C 8 + P C 9 J d G V t P j x J d G V t P j x J d G V t T G 9 j Y X R p b 2 4 + P E l 0 Z W 1 U e X B l P k Z v c m 1 1 b G E 8 L 0 l 0 Z W 1 U e X B l P j x J d G V t U G F 0 a D 5 T Z W N 0 a W 9 u M S 9 U Y W J s Z V 9 I U 0 h D X 3 N 1 Y l 9 z Z W N 0 b 3 J f Y W R k Z W Q v U m V t b 3 Z l Z C U y M E 9 0 a G V y J T I w Q 2 9 s d W 1 u c z k 8 L 0 l 0 Z W 1 Q Y X R o P j w v S X R l b U x v Y 2 F 0 a W 9 u P j x T d G F i b G V F b n R y a W V z I C 8 + P C 9 J d G V t P j x J d G V t P j x J d G V t T G 9 j Y X R p b 2 4 + P E l 0 Z W 1 U e X B l P k Z v c m 1 1 b G E 8 L 0 l 0 Z W 1 U e X B l P j x J d G V t U G F 0 a D 5 T Z W N 0 a W 9 u M S 9 U Y W J s Z V 9 I U 0 h D X 3 N 1 Y l 9 z Z W N 0 b 3 J f Y W R k Z W Q v U m V u Y W 1 l Z C U y M E N v b H V t b n M z P C 9 J d G V t U G F 0 a D 4 8 L 0 l 0 Z W 1 M b 2 N h d G l v b j 4 8 U 3 R h Y m x l R W 5 0 c m l l c y A v P j w v S X R l b T 4 8 S X R l b T 4 8 S X R l b U x v Y 2 F 0 a W 9 u P j x J d G V t V H l w Z T 5 G b 3 J t d W x h P C 9 J d G V t V H l w Z T 4 8 S X R l b V B h d G g + U 2 V j d G l v b j E v V G F i b G V f S F N I Q 1 9 z d W J f c 2 V j d G 9 y X 2 F k Z G V k L 1 N v d X J j Z T k 8 L 0 l 0 Z W 1 Q Y X R o P j w v S X R l b U x v Y 2 F 0 a W 9 u P j x T d G F i b G V F b n R y a W V z I C 8 + P C 9 J d G V t P j x J d G V t P j x J d G V t T G 9 j Y X R p b 2 4 + P E l 0 Z W 1 U e X B l P k Z v c m 1 1 b G E 8 L 0 l 0 Z W 1 U e X B l P j x J d G V t U G F 0 a D 5 T Z W N 0 a W 9 u M S 9 U Y W J s Z V 9 I U 0 h D X 3 N 1 Y l 9 z Z W N 0 b 3 J f Y W R k Z W Q v U m V u Y W 1 l Z C U y M E N v b H V t b n M 5 P C 9 J d G V t U G F 0 a D 4 8 L 0 l 0 Z W 1 M b 2 N h d G l v b j 4 8 U 3 R h Y m x l R W 5 0 c m l l c y A v P j w v S X R l b T 4 8 S X R l b T 4 8 S X R l b U x v Y 2 F 0 a W 9 u P j x J d G V t V H l w Z T 5 G b 3 J t d W x h P C 9 J d G V t V H l w Z T 4 8 S X R l b V B h d G g + U 2 V j d G l v b j E v V G F i b G V f S F N I Q 1 9 z d W J f c 2 V j d G 9 y X 2 F k Z G V k L 0 Z p b H R l c m V k J T I w U m 9 3 c z E 5 P C 9 J d G V t U G F 0 a D 4 8 L 0 l 0 Z W 1 M b 2 N h d G l v b j 4 8 U 3 R h Y m x l R W 5 0 c m l l c y A v P j w v S X R l b T 4 8 S X R l b T 4 8 S X R l b U x v Y 2 F 0 a W 9 u P j x J d G V t V H l w Z T 5 G b 3 J t d W x h P C 9 J d G V t V H l w Z T 4 8 S X R l b V B h d G g + U 2 V j d G l v b j E v V G F i b G V f S F N I Q 1 9 z d W J f c 2 V j d G 9 y X 2 F k Z G V k L 1 J l b W 9 2 Z W Q l M j B P d G h l c i U y M E N v b H V t b n M 4 P C 9 J d G V t U G F 0 a D 4 8 L 0 l 0 Z W 1 M b 2 N h d G l v b j 4 8 U 3 R h Y m x l R W 5 0 c m l l c y A v P j w v S X R l b T 4 8 S X R l b T 4 8 S X R l b U x v Y 2 F 0 a W 9 u P j x J d G V t V H l w Z T 5 G b 3 J t d W x h P C 9 J d G V t V H l w Z T 4 8 S X R l b V B h d G g + U 2 V j d G l v b j E v V G F i b G V f S F N I Q 1 9 z d W J f c 2 V j d G 9 y X 2 F k Z G V k L 0 Z p b H R l c m V k J T I w U m 9 3 c z E 8 L 0 l 0 Z W 1 Q Y X R o P j w v S X R l b U x v Y 2 F 0 a W 9 u P j x T d G F i b G V F b n R y a W V z I C 8 + P C 9 J d G V t P j x J d G V t P j x J d G V t T G 9 j Y X R p b 2 4 + P E l 0 Z W 1 U e X B l P k Z v c m 1 1 b G E 8 L 0 l 0 Z W 1 U e X B l P j x J d G V t U G F 0 a D 5 T Z W N 0 a W 9 u M S 9 U Y W J s Z V 9 I U 0 h D X 3 N 1 Y l 9 z Z W N 0 b 3 J f Y W R k Z W Q v Q W R k Z W Q l M j B D d X N 0 b 2 0 8 L 0 l 0 Z W 1 Q Y X R o P j w v S X R l b U x v Y 2 F 0 a W 9 u P j x T d G F i b G V F b n R y a W V z I C 8 + P C 9 J d G V t P j x J d G V t P j x J d G V t T G 9 j Y X R p b 2 4 + P E l 0 Z W 1 U e X B l P k Z v c m 1 1 b G E 8 L 0 l 0 Z W 1 U e X B l P j x J d G V t U G F 0 a D 5 T Z W N 0 a W 9 u M S 9 U Y W J s Z V 8 3 Q l 9 T a X p l Y m F u Z F 9 D a G F y Y W N 0 Z X J p c 3 R p Y 3 M v Q W R k Z W Q l M j B D d X N 0 b 2 0 8 L 0 l 0 Z W 1 Q Y X R o P j w v S X R l b U x v Y 2 F 0 a W 9 u P j x T d G F i b G V F b n R y a W V z I C 8 + P C 9 J d G V t P j x J d G V t P j x J d G V t T G 9 j Y X R p b 2 4 + P E l 0 Z W 1 U e X B l P k Z v c m 1 1 b G E 8 L 0 l 0 Z W 1 U e X B l P j x J d G V t U G F 0 a D 5 T Z W N 0 a W 9 u M S 9 U Y W J s Z V 8 3 Q l 9 T a X p l Y m F u Z F 9 D a G F y Y W N 0 Z X J p c 3 R p Y 3 M v Q W R k Z W Q l M j B D d X N 0 b 2 0 x P C 9 J d G V t U G F 0 a D 4 8 L 0 l 0 Z W 1 M b 2 N h d G l v b j 4 8 U 3 R h Y m x l R W 5 0 c m l l c y A v P j w v S X R l b T 4 8 S X R l b T 4 8 S X R l b U x v Y 2 F 0 a W 9 u P j x J d G V t V H l w Z T 5 G b 3 J t d W x h P C 9 J d G V t V H l w Z T 4 8 S X R l b V B h d G g + U 2 V j d G l v b j E v V G F i b G V f N 0 J f U 2 l 6 Z W J h b m R f Q 2 h h c m F j d G V y a X N 0 a W N z L 0 F k Z G V k J T I w Q 3 V z d G 9 t M j w v S X R l b V B h d G g + P C 9 J d G V t T G 9 j Y X R p b 2 4 + P F N 0 Y W J s Z U V u d H J p Z X M g L z 4 8 L 0 l 0 Z W 0 + P E l 0 Z W 0 + P E l 0 Z W 1 M b 2 N h d G l v b j 4 8 S X R l b V R 5 c G U + R m 9 y b X V s Y T w v S X R l b V R 5 c G U + P E l 0 Z W 1 Q Y X R o P l N l Y 3 R p b 2 4 x L 1 R h Y m x l X z d C X 1 N p e m V i Y W 5 k X 0 N o Y X J h Y 3 R l c m l z d G l j c y 9 B Z G R l Z C U y M E N 1 c 3 R v b T M 8 L 0 l 0 Z W 1 Q Y X R o P j w v S X R l b U x v Y 2 F 0 a W 9 u P j x T d G F i b G V F b n R y a W V z I C 8 + P C 9 J d G V t P j x J d G V t P j x J d G V t T G 9 j Y X R p b 2 4 + P E l 0 Z W 1 U e X B l P k Z v c m 1 1 b G E 8 L 0 l 0 Z W 1 U e X B l P j x J d G V t U G F 0 a D 5 T Z W N 0 a W 9 u M S 9 U Y W J s Z V 8 3 Q l 9 T a X p l Y m F u Z F 9 D a G F y Y W N 0 Z X J p c 3 R p Y 3 M v Q W R k Z W Q l M j B D d X N 0 b 2 0 0 P C 9 J d G V t U G F 0 a D 4 8 L 0 l 0 Z W 1 M b 2 N h d G l v b j 4 8 U 3 R h Y m x l R W 5 0 c m l l c y A v P j w v S X R l b T 4 8 S X R l b T 4 8 S X R l b U x v Y 2 F 0 a W 9 u P j x J d G V t V H l w Z T 5 G b 3 J t d W x h P C 9 J d G V t V H l w Z T 4 8 S X R l b V B h d G g + U 2 V j d G l v b j E v V G F i b G V f N 0 J f U 2 l 6 Z W J h b m R f Q 2 h h c m F j d G V y a X N 0 a W N z L 0 F k Z G V k J T I w Q 3 V z d G 9 t N T w v S X R l b V B h d G g + P C 9 J d G V t T G 9 j Y X R p b 2 4 + P F N 0 Y W J s Z U V u d H J p Z X M g L z 4 8 L 0 l 0 Z W 0 + P E l 0 Z W 0 + P E l 0 Z W 1 M b 2 N h d G l v b j 4 8 S X R l b V R 5 c G U + R m 9 y b X V s Y T w v S X R l b V R 5 c G U + P E l 0 Z W 1 Q Y X R o P l N l Y 3 R p b 2 4 x L 1 R h Y m x l X z d C X 1 N p e m V i Y W 5 k X 0 N o Y X J h Y 3 R l c m l z d G l j c y 9 B Z G R l Z C U y M E N 1 c 3 R v b T Y 8 L 0 l 0 Z W 1 Q Y X R o P j w v S X R l b U x v Y 2 F 0 a W 9 u P j x T d G F i b G V F b n R y a W V z I C 8 + P C 9 J d G V t P j x J d G V t P j x J d G V t T G 9 j Y X R p b 2 4 + P E l 0 Z W 1 U e X B l P k Z v c m 1 1 b G E 8 L 0 l 0 Z W 1 U e X B l P j x J d G V t U G F 0 a D 5 T Z W N 0 a W 9 u M S 9 U Y W J s Z V 8 3 Q l 9 T a X p l Y m F u Z F 9 D a G F y Y W N 0 Z X J p c 3 R p Y 3 M v Q W R k Z W Q l M j B D d X N 0 b 2 0 3 P C 9 J d G V t U G F 0 a D 4 8 L 0 l 0 Z W 1 M b 2 N h d G l v b j 4 8 U 3 R h Y m x l R W 5 0 c m l l c y A v P j w v S X R l b T 4 8 S X R l b T 4 8 S X R l b U x v Y 2 F 0 a W 9 u P j x J d G V t V H l w Z T 5 G b 3 J t d W x h P C 9 J d G V t V H l w Z T 4 8 S X R l b V B h d G g + U 2 V j d G l v b j E v V G F i b G V f N 0 J f U 2 l 6 Z W J h b m R f Q 2 h h c m F j d G V y a X N 0 a W N z L 0 F k Z G V k J T I w Q 3 V z d G 9 t O D w v S X R l b V B h d G g + P C 9 J d G V t T G 9 j Y X R p b 2 4 + P F N 0 Y W J s Z U V u d H J p Z X M g L z 4 8 L 0 l 0 Z W 0 + P E l 0 Z W 0 + P E l 0 Z W 1 M b 2 N h d G l v b j 4 8 S X R l b V R 5 c G U + R m 9 y b X V s Y T w v S X R l b V R 5 c G U + P E l 0 Z W 1 Q Y X R o P l N l Y 3 R p b 2 4 x L 1 R h Y m x l X z d C X 1 N p e m V i Y W 5 k X 0 N o Y X J h Y 3 R l c m l z d G l j c y 9 B Z G R l Z C U y M E N 1 c 3 R v b T E x P C 9 J d G V t U G F 0 a D 4 8 L 0 l 0 Z W 1 M b 2 N h d G l v b j 4 8 U 3 R h Y m x l R W 5 0 c m l l c y A v P j w v S X R l b T 4 8 S X R l b T 4 8 S X R l b U x v Y 2 F 0 a W 9 u P j x J d G V t V H l w Z T 5 G b 3 J t d W x h P C 9 J d G V t V H l w Z T 4 8 S X R l b V B h d G g + U 2 V j d G l v b j E v V G F i b G V f N 0 J f U 2 l 6 Z W J h b m R f Q 2 h h c m F j d G V y a X N 0 a W N z L 0 F k Z G V k J T I w Q 3 V z d G 9 t M T I 8 L 0 l 0 Z W 1 Q Y X R o P j w v S X R l b U x v Y 2 F 0 a W 9 u P j x T d G F i b G V F b n R y a W V z I C 8 + P C 9 J d G V t P j x J d G V t P j x J d G V t T G 9 j Y X R p b 2 4 + P E l 0 Z W 1 U e X B l P k Z v c m 1 1 b G E 8 L 0 l 0 Z W 1 U e X B l P j x J d G V t U G F 0 a D 5 T Z W N 0 a W 9 u M S 9 U Y W J s Z V 8 3 Q l 9 T a X p l Y m F u Z F 9 D a G F y Y W N 0 Z X J p c 3 R p Y 3 M v Q W R k Z W Q l M j B D d X N 0 b 2 0 x M z w v S X R l b V B h d G g + P C 9 J d G V t T G 9 j Y X R p b 2 4 + P F N 0 Y W J s Z U V u d H J p Z X M g L z 4 8 L 0 l 0 Z W 0 + P E l 0 Z W 0 + P E l 0 Z W 1 M b 2 N h d G l v b j 4 8 S X R l b V R 5 c G U + R m 9 y b X V s Y T w v S X R l b V R 5 c G U + P E l 0 Z W 1 Q Y X R o P l N l Y 3 R p b 2 4 x L 1 R h Y m x l X z d C X 1 N p e m V i Y W 5 k X 0 N o Y X J h Y 3 R l c m l z d G l j c y 9 B Z G R l Z C U y M E N 1 c 3 R v b T E 0 P C 9 J d G V t U G F 0 a D 4 8 L 0 l 0 Z W 1 M b 2 N h d G l v b j 4 8 U 3 R h Y m x l R W 5 0 c m l l c y A v P j w v S X R l b T 4 8 S X R l b T 4 8 S X R l b U x v Y 2 F 0 a W 9 u P j x J d G V t V H l w Z T 5 G b 3 J t d W x h P C 9 J d G V t V H l w Z T 4 8 S X R l b V B h d G g + U 2 V j d G l v b j E v V G F i b G V f N 0 J f U 2 l 6 Z W J h b m R f Q 2 h h c m F j d G V y a X N 0 a W N z L 0 d y b 3 V w Z W Q l M j B S b 3 d z M T w v S X R l b V B h d G g + P C 9 J d G V t T G 9 j Y X R p b 2 4 + P F N 0 Y W J s Z U V u d H J p Z X M g L z 4 8 L 0 l 0 Z W 0 + P E l 0 Z W 0 + P E l 0 Z W 1 M b 2 N h d G l v b j 4 8 S X R l b V R 5 c G U + R m 9 y b X V s Y T w v S X R l b V R 5 c G U + P E l 0 Z W 1 Q Y X R o P l N l Y 3 R p b 2 4 x L 1 R h Y m x l X z d C X 1 N p e m V i Y W 5 k X 0 N o Y X J h Y 3 R l c m l z d G l j c y 9 H c m 9 1 c G V k J T I w U m 9 3 c z w v S X R l b V B h d G g + P C 9 J d G V t T G 9 j Y X R p b 2 4 + P F N 0 Y W J s Z U V u d H J p Z X M g L z 4 8 L 0 l 0 Z W 0 + P E l 0 Z W 0 + P E l 0 Z W 1 M b 2 N h d G l v b j 4 8 S X R l b V R 5 c G U + R m 9 y b X V s Y T w v S X R l b V R 5 c G U + P E l 0 Z W 1 Q Y X R o P l N l Y 3 R p b 2 4 x L 1 R h Y m x l X z d C X 1 N p e m V i Y W 5 k X 0 N o Y X J h Y 3 R l c m l z d G l j c y 9 G a W x 0 Z X J l Z C U y M F J v d 3 M 8 L 0 l 0 Z W 1 Q Y X R o P j w v S X R l b U x v Y 2 F 0 a W 9 u P j x T d G F i b G V F b n R y a W V z I C 8 + P C 9 J d G V t P j x J d G V t P j x J d G V t T G 9 j Y X R p b 2 4 + P E l 0 Z W 1 U e X B l P k Z v c m 1 1 b G E 8 L 0 l 0 Z W 1 U e X B l P j x J d G V t U G F 0 a D 5 T Z W N 0 a W 9 u M S 9 U Y W J s Z V 8 3 Q l 9 T a X p l Y m F u Z F 9 D a G F y Y W N 0 Z X J p c 3 R p Y 3 M v R 3 J v d X B l Z C U y M F J v d 3 M y P C 9 J d G V t U G F 0 a D 4 8 L 0 l 0 Z W 1 M b 2 N h d G l v b j 4 8 U 3 R h Y m x l R W 5 0 c m l l c y A v P j w v S X R l b T 4 8 S X R l b T 4 8 S X R l b U x v Y 2 F 0 a W 9 u P j x J d G V t V H l w Z T 5 G b 3 J t d W x h P C 9 J d G V t V H l w Z T 4 8 S X R l b V B h d G g + U 2 V j d G l v b j E v V G F i b G V f N 0 J f U 2 l 6 Z W J h b m R f Q 2 h h c m F j d G V y a X N 0 a W N z L 0 F k Z G V k J T I w Q 3 V z d G 9 t O T w v S X R l b V B h d G g + P C 9 J d G V t T G 9 j Y X R p b 2 4 + P F N 0 Y W J s Z U V u d H J p Z X M g L z 4 8 L 0 l 0 Z W 0 + P E l 0 Z W 0 + P E l 0 Z W 1 M b 2 N h d G l v b j 4 8 S X R l b V R 5 c G U + R m 9 y b X V s Y T w v S X R l b V R 5 c G U + P E l 0 Z W 1 Q Y X R o P l N l Y 3 R p b 2 4 x L 1 R h Y m x l X z d C X 1 N p e m V i Y W 5 k X 0 N o Y X J h Y 3 R l c m l z d G l j c y 9 B c H B l b m R l Z C U y M F F 1 Z X J 5 P C 9 J d G V t U G F 0 a D 4 8 L 0 l 0 Z W 1 M b 2 N h d G l v b j 4 8 U 3 R h Y m x l R W 5 0 c m l l c y A v P j w v S X R l b T 4 8 S X R l b T 4 8 S X R l b U x v Y 2 F 0 a W 9 u P j x J d G V t V H l w Z T 5 G b 3 J t d W x h P C 9 J d G V t V H l w Z T 4 8 S X R l b V B h d G g + U 2 V j d G l v b j E v V G F i b G V f N 0 J f U 2 l 6 Z W J h b m R f Q 2 h h c m F j d G V y a X N 0 a W N z L 0 1 l c m d l Z C U y M F F 1 Z X J p Z X M x P C 9 J d G V t U G F 0 a D 4 8 L 0 l 0 Z W 1 M b 2 N h d G l v b j 4 8 U 3 R h Y m x l R W 5 0 c m l l c y A v P j w v S X R l b T 4 8 S X R l b T 4 8 S X R l b U x v Y 2 F 0 a W 9 u P j x J d G V t V H l w Z T 5 G b 3 J t d W x h P C 9 J d G V t V H l w Z T 4 8 S X R l b V B h d G g + U 2 V j d G l v b j E v V G F i b G V f N 0 J f U 2 l 6 Z W J h b m R f Q 2 h h c m F j d G V y a X N 0 a W N z L 0 V 4 c G F u Z G V k J T I w R m l s d G V y Z W Q l M j B S b 3 d z P C 9 J d G V t U G F 0 a D 4 8 L 0 l 0 Z W 1 M b 2 N h d G l v b j 4 8 U 3 R h Y m x l R W 5 0 c m l l c y A v P j w v S X R l b T 4 8 S X R l b T 4 8 S X R l b U x v Y 2 F 0 a W 9 u P j x J d G V t V H l w Z T 5 G b 3 J t d W x h P C 9 J d G V t V H l w Z T 4 8 S X R l b V B h d G g + U 2 V j d G l v b j E v V G F i b G V f N 0 J f U 2 l 6 Z W J h b m R f Q 2 h h c m F j d G V y a X N 0 a W N z L 0 F k Z G V k J T I w Q 3 V z d G 9 t M T U 8 L 0 l 0 Z W 1 Q Y X R o P j w v S X R l b U x v Y 2 F 0 a W 9 u P j x T d G F i b G V F b n R y a W V z I C 8 + P C 9 J d G V t P j x J d G V t P j x J d G V t T G 9 j Y X R p b 2 4 + P E l 0 Z W 1 U e X B l P k Z v c m 1 1 b G E 8 L 0 l 0 Z W 1 U e X B l P j x J d G V t U G F 0 a D 5 T Z W N 0 a W 9 u M S 9 U Y W J s Z V 8 3 Q l 9 T a X p l Y m F u Z F 9 D a G F y Y W N 0 Z X J p c 3 R p Y 3 M v Q W R k Z W Q l M j B D d X N 0 b 2 0 x N j w v S X R l b V B h d G g + P C 9 J d G V t T G 9 j Y X R p b 2 4 + P F N 0 Y W J s Z U V u d H J p Z X M g L z 4 8 L 0 l 0 Z W 0 + P E l 0 Z W 0 + P E l 0 Z W 1 M b 2 N h d G l v b j 4 8 S X R l b V R 5 c G U + R m 9 y b X V s Y T w v S X R l b V R 5 c G U + P E l 0 Z W 1 Q Y X R o P l N l Y 3 R p b 2 4 x L 1 R h Y m x l X z d C X 1 N p e m V i Y W 5 k X 0 N o Y X J h Y 3 R l c m l z d G l j c y 9 B Z G R l Z C U y M E N 1 c 3 R v b T E 3 P C 9 J d G V t U G F 0 a D 4 8 L 0 l 0 Z W 1 M b 2 N h d G l v b j 4 8 U 3 R h Y m x l R W 5 0 c m l l c y A v P j w v S X R l b T 4 8 S X R l b T 4 8 S X R l b U x v Y 2 F 0 a W 9 u P j x J d G V t V H l w Z T 5 G b 3 J t d W x h P C 9 J d G V t V H l w Z T 4 8 S X R l b V B h d G g + U 2 V j d G l v b j E v V G F i b G V f N 0 J f U 2 l 6 Z W J h b m R f Q 2 h h c m F j d G V y a X N 0 a W N z L 0 F k Z G V k J T I w Q 3 V z d G 9 t M T g 8 L 0 l 0 Z W 1 Q Y X R o P j w v S X R l b U x v Y 2 F 0 a W 9 u P j x T d G F i b G V F b n R y a W V z I C 8 + P C 9 J d G V t P j x J d G V t P j x J d G V t T G 9 j Y X R p b 2 4 + P E l 0 Z W 1 U e X B l P k Z v c m 1 1 b G E 8 L 0 l 0 Z W 1 U e X B l P j x J d G V t U G F 0 a D 5 T Z W N 0 a W 9 u M S 9 U Y W J s Z V 8 3 Q l 9 T a X p l Y m F u Z F 9 D a G F y Y W N 0 Z X J p c 3 R p Y 3 M v Q W R k Z W Q l M j B D d X N 0 b 2 0 x O T w v S X R l b V B h d G g + P C 9 J d G V t T G 9 j Y X R p b 2 4 + P F N 0 Y W J s Z U V u d H J p Z X M g L z 4 8 L 0 l 0 Z W 0 + P E l 0 Z W 0 + P E l 0 Z W 1 M b 2 N h d G l v b j 4 8 S X R l b V R 5 c G U + R m 9 y b X V s Y T w v S X R l b V R 5 c G U + P E l 0 Z W 1 Q Y X R o P l N l Y 3 R p b 2 4 x L 1 R h Y m x l X z d C X 1 N p e m V i Y W 5 k X 0 N o Y X J h Y 3 R l c m l z d G l j c y 9 B Z G R l Z C U y M E N 1 c 3 R v b T I w P C 9 J d G V t U G F 0 a D 4 8 L 0 l 0 Z W 1 M b 2 N h d G l v b j 4 8 U 3 R h Y m x l R W 5 0 c m l l c y A v P j w v S X R l b T 4 8 S X R l b T 4 8 S X R l b U x v Y 2 F 0 a W 9 u P j x J d G V t V H l w Z T 5 G b 3 J t d W x h P C 9 J d G V t V H l w Z T 4 8 S X R l b V B h d G g + U 2 V j d G l v b j E v V G F i b G V f N 0 J f U 2 l 6 Z W J h b m R f Q 2 h h c m F j d G V y a X N 0 a W N z L 0 F k Z G V k J T I w Q 3 V z d G 9 t M j E 8 L 0 l 0 Z W 1 Q Y X R o P j w v S X R l b U x v Y 2 F 0 a W 9 u P j x T d G F i b G V F b n R y a W V z I C 8 + P C 9 J d G V t P j x J d G V t P j x J d G V t T G 9 j Y X R p b 2 4 + P E l 0 Z W 1 U e X B l P k Z v c m 1 1 b G E 8 L 0 l 0 Z W 1 U e X B l P j x J d G V t U G F 0 a D 5 T Z W N 0 a W 9 u M S 9 U Y W J s Z V 8 3 Q l 9 T a X p l Y m F u Z F 9 D a G F y Y W N 0 Z X J p c 3 R p Y 3 M v Q W R k Z W Q l M j B D d X N 0 b 2 0 y M j w v S X R l b V B h d G g + P C 9 J d G V t T G 9 j Y X R p b 2 4 + P F N 0 Y W J s Z U V u d H J p Z X M g L z 4 8 L 0 l 0 Z W 0 + P E l 0 Z W 0 + P E l 0 Z W 1 M b 2 N h d G l v b j 4 8 S X R l b V R 5 c G U + R m 9 y b X V s Y T w v S X R l b V R 5 c G U + P E l 0 Z W 1 Q Y X R o P l N l Y 3 R p b 2 4 x L 1 R h Y m x l X z d C X 1 N p e m V i Y W 5 k X 0 N o Y X J h Y 3 R l c m l z d G l j c y 9 B Z G R l Z C U y M E N 1 c 3 R v b T I z P C 9 J d G V t U G F 0 a D 4 8 L 0 l 0 Z W 1 M b 2 N h d G l v b j 4 8 U 3 R h Y m x l R W 5 0 c m l l c y A v P j w v S X R l b T 4 8 S X R l b T 4 8 S X R l b U x v Y 2 F 0 a W 9 u P j x J d G V t V H l w Z T 5 G b 3 J t d W x h P C 9 J d G V t V H l w Z T 4 8 S X R l b V B h d G g + U 2 V j d G l v b j E v V G F i b G V f N 0 J f U 2 l 6 Z W J h b m R f Q 2 h h c m F j d G V y a X N 0 a W N z L 0 F k Z G V k J T I w Q 3 V z d G 9 t M j Q 8 L 0 l 0 Z W 1 Q Y X R o P j w v S X R l b U x v Y 2 F 0 a W 9 u P j x T d G F i b G V F b n R y a W V z I C 8 + P C 9 J d G V t P j x J d G V t P j x J d G V t T G 9 j Y X R p b 2 4 + P E l 0 Z W 1 U e X B l P k Z v c m 1 1 b G E 8 L 0 l 0 Z W 1 U e X B l P j x J d G V t U G F 0 a D 5 T Z W N 0 a W 9 u M S 9 U Y W J s Z V 8 3 Q l 9 T a X p l Y m F u Z F 9 D a G F y Y W N 0 Z X J p c 3 R p Y 3 M v Q W R k Z W Q l M j B D d X N 0 b 2 0 y N T w v S X R l b V B h d G g + P C 9 J d G V t T G 9 j Y X R p b 2 4 + P F N 0 Y W J s Z U V u d H J p Z X M g L z 4 8 L 0 l 0 Z W 0 + P E l 0 Z W 0 + P E l 0 Z W 1 M b 2 N h d G l v b j 4 8 S X R l b V R 5 c G U + R m 9 y b X V s Y T w v S X R l b V R 5 c G U + P E l 0 Z W 1 Q Y X R o P l N l Y 3 R p b 2 4 x L 1 R h Y m x l X z d C X 1 N p e m V i Y W 5 k X 0 N o Y X J h Y 3 R l c m l z d G l j c y 9 B Z G R l Z C U y M E N 1 c 3 R v b T I 2 P C 9 J d G V t U G F 0 a D 4 8 L 0 l 0 Z W 1 M b 2 N h d G l v b j 4 8 U 3 R h Y m x l R W 5 0 c m l l c y A v P j w v S X R l b T 4 8 S X R l b T 4 8 S X R l b U x v Y 2 F 0 a W 9 u P j x J d G V t V H l w Z T 5 G b 3 J t d W x h P C 9 J d G V t V H l w Z T 4 8 S X R l b V B h d G g + U 2 V j d G l v b j E v V G F i b G V f N 0 J f U 2 l 6 Z W J h b m R f Q 2 h h c m F j d G V y a X N 0 a W N z L 0 F k Z G V k J T I w Q 3 V z d G 9 t M j c 8 L 0 l 0 Z W 1 Q Y X R o P j w v S X R l b U x v Y 2 F 0 a W 9 u P j x T d G F i b G V F b n R y a W V z I C 8 + P C 9 J d G V t P j x J d G V t P j x J d G V t T G 9 j Y X R p b 2 4 + P E l 0 Z W 1 U e X B l P k Z v c m 1 1 b G E 8 L 0 l 0 Z W 1 U e X B l P j x J d G V t U G F 0 a D 5 T Z W N 0 a W 9 u M S 9 U Y W J s Z V 8 3 Q l 9 T a X p l Y m F u Z F 9 D a G F y Y W N 0 Z X J p c 3 R p Y 3 M v Q W R k Z W Q l M j B D d X N 0 b 2 0 y O D w v S X R l b V B h d G g + P C 9 J d G V t T G 9 j Y X R p b 2 4 + P F N 0 Y W J s Z U V u d H J p Z X M g L z 4 8 L 0 l 0 Z W 0 + P E l 0 Z W 0 + P E l 0 Z W 1 M b 2 N h d G l v b j 4 8 S X R l b V R 5 c G U + R m 9 y b X V s Y T w v S X R l b V R 5 c G U + P E l 0 Z W 1 Q Y X R o P l N l Y 3 R p b 2 4 x L 1 R h Y m x l X z d C X 1 N p e m V i Y W 5 k X 0 N o Y X J h Y 3 R l c m l z d G l j c y 9 B Z G R l Z C U y M E N 1 c 3 R v b T I 5 P C 9 J d G V t U G F 0 a D 4 8 L 0 l 0 Z W 1 M b 2 N h d G l v b j 4 8 U 3 R h Y m x l R W 5 0 c m l l c y A v P j w v S X R l b T 4 8 S X R l b T 4 8 S X R l b U x v Y 2 F 0 a W 9 u P j x J d G V t V H l w Z T 5 G b 3 J t d W x h P C 9 J d G V t V H l w Z T 4 8 S X R l b V B h d G g + U 2 V j d G l v b j E v V G F i b G V f N 0 J f U 2 l 6 Z W J h b m R f Q 2 h h c m F j d G V y a X N 0 a W N z L 0 F k Z G V k J T I w Q 3 V z d G 9 t M z A 8 L 0 l 0 Z W 1 Q Y X R o P j w v S X R l b U x v Y 2 F 0 a W 9 u P j x T d G F i b G V F b n R y a W V z I C 8 + P C 9 J d G V t P j x J d G V t P j x J d G V t T G 9 j Y X R p b 2 4 + P E l 0 Z W 1 U e X B l P k Z v c m 1 1 b G E 8 L 0 l 0 Z W 1 U e X B l P j x J d G V t U G F 0 a D 5 T Z W N 0 a W 9 u M S 9 U Y W J s Z V 8 3 Q l 9 T a X p l Y m F u Z F 9 D a G F y Y W N 0 Z X J p c 3 R p Y 3 M v U m V t b 3 Z l Z C U y M E 9 0 a G V y J T I w Q 2 9 s d W 1 u c z w v S X R l b V B h d G g + P C 9 J d G V t T G 9 j Y X R p b 2 4 + P F N 0 Y W J s Z U V u d H J p Z X M g L z 4 8 L 0 l 0 Z W 0 + P E l 0 Z W 0 + P E l 0 Z W 1 M b 2 N h d G l v b j 4 8 S X R l b V R 5 c G U + R m 9 y b X V s Y T w v S X R l b V R 5 c G U + P E l 0 Z W 1 Q Y X R o P l N l Y 3 R p b 2 4 x L 1 R h Y m x l X z d C X 1 N p e m V i Y W 5 k X 0 N o Y X J h Y 3 R l c m l z d G l j c y 9 S Z W 9 y Z G V y Z W Q l M j B D b 2 x 1 b W 5 z P C 9 J d G V t U G F 0 a D 4 8 L 0 l 0 Z W 1 M b 2 N h d G l v b j 4 8 U 3 R h Y m x l R W 5 0 c m l l c y A v P j w v S X R l b T 4 8 S X R l b T 4 8 S X R l b U x v Y 2 F 0 a W 9 u P j x J d G V t V H l w Z T 5 G b 3 J t d W x h P C 9 J d G V t V H l w Z T 4 8 S X R l b V B h d G g + U 2 V j d G l v b j E v V G F i b G V f N 0 J f U 2 l 6 Z W J h b m R f Q 2 h h c m F j d G V y a X N 0 a W N z L 2 9 y Z G V y P C 9 J d G V t U G F 0 a D 4 8 L 0 l 0 Z W 1 M b 2 N h d G l v b j 4 8 U 3 R h Y m x l R W 5 0 c m l l c y A v P j w v S X R l b T 4 8 S X R l b T 4 8 S X R l b U x v Y 2 F 0 a W 9 u P j x J d G V t V H l w Z T 5 G b 3 J t d W x h P C 9 J d G V t V H l w Z T 4 8 S X R l b V B h d G g + U 2 V j d G l v b j E v V G F i b G V f N 0 J f U 2 l 6 Z W J h b m R f Q 2 h h c m F j d G V y a X N 0 a W N z L 0 Z p b H R l c m V k J T I w U m 9 3 c z g 8 L 0 l 0 Z W 1 Q Y X R o P j w v S X R l b U x v Y 2 F 0 a W 9 u P j x T d G F i b G V F b n R y a W V z I C 8 + P C 9 J d G V t P j x J d G V t P j x J d G V t T G 9 j Y X R p b 2 4 + P E l 0 Z W 1 U e X B l P k Z v c m 1 1 b G E 8 L 0 l 0 Z W 1 U e X B l P j x J d G V t U G F 0 a D 5 T Z W N 0 a W 9 u M S 9 U Y W J s Z V 8 3 Q l 9 T a X p l Y m F u Z F 9 D a G F y Y W N 0 Z X J p c 3 R p Y 3 M v T W V y Z 2 V k J T I w U X V l c m l l c z M 8 L 0 l 0 Z W 1 Q Y X R o P j w v S X R l b U x v Y 2 F 0 a W 9 u P j x T d G F i b G V F b n R y a W V z I C 8 + P C 9 J d G V t P j x J d G V t P j x J d G V t T G 9 j Y X R p b 2 4 + P E l 0 Z W 1 U e X B l P k Z v c m 1 1 b G E 8 L 0 l 0 Z W 1 U e X B l P j x J d G V t U G F 0 a D 5 T Z W N 0 a W 9 u M S 9 U Y W J s Z V 8 3 Q l 9 T a X p l Y m F u Z F 9 D a G F y Y W N 0 Z X J p c 3 R p Y 3 M v R X h w Y W 5 k Z W Q l M j B G a W x 0 Z X J l Z C U y M F J v d 3 M 4 P C 9 J d G V t U G F 0 a D 4 8 L 0 l 0 Z W 1 M b 2 N h d G l v b j 4 8 U 3 R h Y m x l R W 5 0 c m l l c y A v P j w v S X R l b T 4 8 S X R l b T 4 8 S X R l b U x v Y 2 F 0 a W 9 u P j x J d G V t V H l w Z T 5 G b 3 J t d W x h P C 9 J d G V t V H l w Z T 4 8 S X R l b V B h d G g + U 2 V j d G l v b j E v V G F i b G V f N 0 J f U 2 l 6 Z W J h b m R f Q 2 h h c m F j d G V y a X N 0 a W N z L 1 N v c n R l Z C U y M F J v d 3 M 8 L 0 l 0 Z W 1 Q Y X R o P j w v S X R l b U x v Y 2 F 0 a W 9 u P j x T d G F i b G V F b n R y a W V z I C 8 + P C 9 J d G V t P j x J d G V t P j x J d G V t T G 9 j Y X R p b 2 4 + P E l 0 Z W 1 U e X B l P k Z v c m 1 1 b G E 8 L 0 l 0 Z W 1 U e X B l P j x J d G V t U G F 0 a D 5 T Z W N 0 a W 9 u M S 9 U Y W J s Z V 8 3 Q l 9 T a X p l Y m F u Z F 9 D a G F y Y W N 0 Z X J p c 3 R p Y 3 M v U m V t b 3 Z l Z C U y M E N v b H V t b n M 8 L 0 l 0 Z W 1 Q Y X R o P j w v S X R l b U x v Y 2 F 0 a W 9 u P j x T d G F i b G V F b n R y a W V z I C 8 + P C 9 J d G V t P j x J d G V t P j x J d G V t T G 9 j Y X R p b 2 4 + P E l 0 Z W 1 U e X B l P k Z v c m 1 1 b G E 8 L 0 l 0 Z W 1 U e X B l P j x J d G V t U G F 0 a D 5 T Z W N 0 a W 9 u M S 9 U Y W J s Z V 8 3 Q l 9 T a X p l Y m F u Z F 9 D a G F y Y W N 0 Z X J p c 3 R p Y 3 M v U m V u Y W 1 l Z C U y M E N v b H V t b n M 8 L 0 l 0 Z W 1 Q Y X R o P j w v S X R l b U x v Y 2 F 0 a W 9 u P j x T d G F i b G V F b n R y a W V z I C 8 + P C 9 J d G V t P j x J d G V t P j x J d G V t T G 9 j Y X R p b 2 4 + P E l 0 Z W 1 U e X B l P k Z v c m 1 1 b G E 8 L 0 l 0 Z W 1 U e X B l P j x J d G V t U G F 0 a D 5 T Z W N 0 a W 9 u M S 9 U Y W J s Z V 8 3 Q l 9 T a X p l Y m F u Z F 9 D a G F y Y W N 0 Z X J p c 3 R p Y 3 M v Q W R k Z W Q l M j B D d X N 0 b 2 0 z M j w v S X R l b V B h d G g + P C 9 J d G V t T G 9 j Y X R p b 2 4 + P F N 0 Y W J s Z U V u d H J p Z X M g L z 4 8 L 0 l 0 Z W 0 + P E l 0 Z W 0 + P E l 0 Z W 1 M b 2 N h d G l v b j 4 8 S X R l b V R 5 c G U + R m 9 y b X V s Y T w v S X R l b V R 5 c G U + P E l 0 Z W 1 Q Y X R o P l N l Y 3 R p b 2 4 x L 1 R h Y m x l X z d C X 1 N p e m V i Y W 5 k X 0 N o Y X J h Y 3 R l c m l z d G l j c y 9 B Z G R l Z C U y M E N 1 c 3 R v b T Q w P C 9 J d G V t U G F 0 a D 4 8 L 0 l 0 Z W 1 M b 2 N h d G l v b j 4 8 U 3 R h Y m x l R W 5 0 c m l l c y A v P j w v S X R l b T 4 8 L 0 l 0 Z W 1 z P j w v T G 9 j Y W x Q Y W N r Y W d l T W V 0 Y W R h d G F G a W x l P h Y A A A B Q S w U G A A A A A A A A A A A A A A A A A A A A A A A A J g E A A A E A A A D Q j J 3 f A R X R E Y x 6 A M B P w p f r A Q A A A I N f 4 H j J 1 H V H l J w n F y N 1 c c k A A A A A A g A A A A A A E G Y A A A A B A A A g A A A A A c 8 4 K M x N U b / T 6 o T 0 g y C p C C / l R R T R + Y w 1 1 s 5 e Y l H o v U 0 A A A A A D o A A A A A C A A A g A A A A y f 7 V u y r j j l n i r O B O w 7 N J T U H L U k G C D 1 J B P j n W C Y P M 1 K h Q A A A A x 8 y U 1 x Z W W Y 5 2 O T E m I 8 V L Q b + 9 U K B g J g b z D V S 4 L W 1 H H Q m v 9 4 e O F 5 s + 7 W G J I c T k 2 0 Y 4 E 3 K f s U Y P n e s e U a o g g q r W a W M Y H c S W G A D R n 2 B h 6 1 8 / P x l A A A A A n e V J J e n z M F s R Z p h M + t d V p y / n 5 W Y a 2 a 5 v n X D Z 5 J 6 v w m r E 5 0 c 6 5 y E g M c 5 u c N 3 C 2 A C U u p 7 r u N R Z d b m 1 n Z 5 6 g a s E O w = = < / D a t a M a s h u p > 
</file>

<file path=customXml/itemProps1.xml><?xml version="1.0" encoding="utf-8"?>
<ds:datastoreItem xmlns:ds="http://schemas.openxmlformats.org/officeDocument/2006/customXml" ds:itemID="{889AF407-3129-4C3F-B21C-E8CFFA36294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5</vt:i4>
      </vt:variant>
    </vt:vector>
  </HeadingPairs>
  <TitlesOfParts>
    <vt:vector size="51" baseType="lpstr">
      <vt:lpstr>vfm_metrics_inputs</vt:lpstr>
      <vt:lpstr>Table 1 Sector Summary</vt:lpstr>
      <vt:lpstr>Table 2 Reinvestment</vt:lpstr>
      <vt:lpstr>Table 3 New_supply</vt:lpstr>
      <vt:lpstr>Table 4 OM SHL</vt:lpstr>
      <vt:lpstr>Table 5 HSHC</vt:lpstr>
      <vt:lpstr>Table 6 Summary sub sector</vt:lpstr>
      <vt:lpstr>Table 7A sub sector</vt:lpstr>
      <vt:lpstr>Table_7B_Size_Charateristics</vt:lpstr>
      <vt:lpstr>Table_7C_HSHC_sub_sector</vt:lpstr>
      <vt:lpstr>Table_7D_Reinvestment_sub_secto</vt:lpstr>
      <vt:lpstr>Table_8_Summary_region</vt:lpstr>
      <vt:lpstr>Table_9_Summary_region_3y</vt:lpstr>
      <vt:lpstr>Table_10_Reinvestment_region</vt:lpstr>
      <vt:lpstr>Table_11A_New_Supply_Region</vt:lpstr>
      <vt:lpstr>Table_11B_New_Supply_Region_WA</vt:lpstr>
      <vt:lpstr>Table_12_Perc_by_size</vt:lpstr>
      <vt:lpstr>Table_13A_HSHC_GN</vt:lpstr>
      <vt:lpstr>Table_13B_HSHC_HOP</vt:lpstr>
      <vt:lpstr>Table_13C_HSHC_SH</vt:lpstr>
      <vt:lpstr>Table_14_Reg_New_Social_supply</vt:lpstr>
      <vt:lpstr>Table_15_Reg_ROCE_median</vt:lpstr>
      <vt:lpstr>Table_16_HSHC_Region_Breakdown</vt:lpstr>
      <vt:lpstr>Introduction</vt:lpstr>
      <vt:lpstr>Contents</vt:lpstr>
      <vt:lpstr>Glossary</vt:lpstr>
      <vt:lpstr>Table_1_Reinvestment</vt:lpstr>
      <vt:lpstr>Table_2_New_Supply</vt:lpstr>
      <vt:lpstr>Table_3_Summary_of_sector</vt:lpstr>
      <vt:lpstr>Table_4_Social_Housing_Lettings</vt:lpstr>
      <vt:lpstr>Table_5_HSHC</vt:lpstr>
      <vt:lpstr>Table_6_Homes_by_size_group</vt:lpstr>
      <vt:lpstr>Table_7_Sub-sector_Reinvest</vt:lpstr>
      <vt:lpstr>Table_8_Sub-sector_3_years</vt:lpstr>
      <vt:lpstr>Table_9_Sub-sector_HSHC</vt:lpstr>
      <vt:lpstr>Table_10_HSHC_General_needs</vt:lpstr>
      <vt:lpstr>Table_11_Region</vt:lpstr>
      <vt:lpstr>Table_12_Region_Reinvestment</vt:lpstr>
      <vt:lpstr>Table_13_Regional_New_supply</vt:lpstr>
      <vt:lpstr>Table_14_Regional_New_supply_3y</vt:lpstr>
      <vt:lpstr>Table_15_HSHC_Region</vt:lpstr>
      <vt:lpstr>Table_16_Region_(3_years)</vt:lpstr>
      <vt:lpstr>Table_17_ROCE_Region</vt:lpstr>
      <vt:lpstr>Table_18_HSHC_SH</vt:lpstr>
      <vt:lpstr>Table_19_HSHC_HOP</vt:lpstr>
      <vt:lpstr>Table_20_Size_groups</vt:lpstr>
      <vt:lpstr>att_cur</vt:lpstr>
      <vt:lpstr>att_tm1</vt:lpstr>
      <vt:lpstr>att_tm2</vt:lpstr>
      <vt:lpstr>ordering_loc</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 Johannsson</dc:creator>
  <cp:keywords/>
  <dc:description/>
  <cp:lastModifiedBy>Kris Johannsson</cp:lastModifiedBy>
  <cp:revision/>
  <dcterms:created xsi:type="dcterms:W3CDTF">2024-12-19T12:45:58Z</dcterms:created>
  <dcterms:modified xsi:type="dcterms:W3CDTF">2025-04-11T10:39:04Z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2024-12-19T14:18:08Z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d7624862-c1a4-48a0-9bc7-1f00f05e6ddf</vt:lpwstr>
  </property>
  <property fmtid="{D5CDD505-2E9C-101B-9397-08002B2CF9AE}" pid="8" name="MSIP_Label_727fb50e-81d5-40a5-b712-4eff31972ce4_ContentBits">
    <vt:lpwstr>2</vt:lpwstr>
  </property>
</Properties>
</file>