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beisgov.sharepoint.com/sites/H2bizmodels/Shared Documents/General/Policy development/Allocation design/2nd electrolytic allocation round/5. Publications/HAR2 Shortlist Announcement/FINAL DD and CC docs/"/>
    </mc:Choice>
  </mc:AlternateContent>
  <xr:revisionPtr revIDLastSave="3203" documentId="8_{1767989B-F14D-4C2C-A357-E640BF5DBE95}" xr6:coauthVersionLast="47" xr6:coauthVersionMax="47" xr10:uidLastSave="{1B6875B6-6CC2-4D6E-8448-806F1C3500FE}"/>
  <workbookProtection workbookAlgorithmName="SHA-512" workbookHashValue="cIvH3dMZIFvU4b3TopABjeXE2zxzUOY5q/dEbEuC47supZiKQZSMKHBiZCG11s0YXXIOuVgY8Q1TiD/8uxNWPg==" workbookSaltValue="a4dhcEBcxHSbPf1qoiafww==" workbookSpinCount="100000" lockStructure="1"/>
  <bookViews>
    <workbookView xWindow="1290" yWindow="-110" windowWidth="18020" windowHeight="11020" tabRatio="721" firstSheet="4" activeTab="10" xr2:uid="{8F262C28-6F35-4EA8-A9AF-F63372CC7500}"/>
  </bookViews>
  <sheets>
    <sheet name="Guidance PLEASE READ" sheetId="18" r:id="rId1"/>
    <sheet name="Project Details &amp; Timelines" sheetId="13" r:id="rId2"/>
    <sheet name="Funding Sources &amp; IRR" sheetId="19" r:id="rId3"/>
    <sheet name="Funding Timelines" sheetId="36" r:id="rId4"/>
    <sheet name="Production Facility" sheetId="22" r:id="rId5"/>
    <sheet name="H2 Storage Facilities" sheetId="38" r:id="rId6"/>
    <sheet name="Offtaker Details" sheetId="27" r:id="rId7"/>
    <sheet name="H2 Volumes &amp; Sales Prices" sheetId="26" r:id="rId8"/>
    <sheet name="Electricity Sources" sheetId="33" r:id="rId9"/>
    <sheet name="Electricity Volumes &amp; Prices" sheetId="29" r:id="rId10"/>
    <sheet name="CAPEX" sheetId="20" r:id="rId11"/>
    <sheet name="Non-Electricity OPEX" sheetId="16" r:id="rId12"/>
    <sheet name="Economic Benefits" sheetId="30" r:id="rId13"/>
    <sheet name="Jobs" sheetId="37" r:id="rId14"/>
    <sheet name="Dropdowns" sheetId="11" state="hidden" r:id="rId15"/>
    <sheet name="Conversions" sheetId="9" state="hidden" r:id="rId16"/>
    <sheet name="HEC Weighting" sheetId="32" state="hidden" r:id="rId17"/>
  </sheets>
  <externalReferences>
    <externalReference r:id="rId18"/>
    <externalReference r:id="rId19"/>
    <externalReference r:id="rId20"/>
  </externalReferences>
  <definedNames>
    <definedName name="Additionality_Criteria" localSheetId="3">[1]Dropdowns!$AA$2:$AA$7</definedName>
    <definedName name="Additionality_Criteria">Dropdowns!$Y$2:$Y$7</definedName>
    <definedName name="Agreement_Status" localSheetId="3">[1]Dropdowns!$Y$2:$Y$5</definedName>
    <definedName name="Agreement_Status">Dropdowns!$W$2:$W$5</definedName>
    <definedName name="CfDRO" localSheetId="3">[1]Dropdowns!$AK$2:$AK$4</definedName>
    <definedName name="CfDRO">Dropdowns!$AI$2:$AI$4</definedName>
    <definedName name="Connection_Status" localSheetId="3">[1]Dropdowns!$AG$2:$AG$6</definedName>
    <definedName name="Connection_Status">Dropdowns!$AE$2:$AE$6</definedName>
    <definedName name="Construction_Job_Activities">[1]Dropdowns!$AS$2:$AS$7</definedName>
    <definedName name="Cost_Class_Basis" localSheetId="3">[1]Dropdowns!$W$2:$W$7</definedName>
    <definedName name="Cost_Class_Basis">Dropdowns!$U$2:$U$7</definedName>
    <definedName name="Cost_Classes" localSheetId="3">[1]Dropdowns!$U$2:$U$6</definedName>
    <definedName name="Cost_Classes">Dropdowns!$S$2:$S$6</definedName>
    <definedName name="ddAdvisoryCompliance">[2]sysConfig!$M$348:$M$353</definedName>
    <definedName name="ddOpNameList">[2]sysConfig!$O$462:$O$472</definedName>
    <definedName name="ddUserDefinedRoles">[2]SetUp!$M$271:$M$285</definedName>
    <definedName name="ddUserDefinedRolesNA">[2]SetUp!$M$270:$M$285</definedName>
    <definedName name="ddYesNo">[2]sysConfig!$M$321:$M$322</definedName>
    <definedName name="Demand_Pattern" localSheetId="3">[1]Dropdowns!$AQ$2:$AQ$5</definedName>
    <definedName name="Demand_Pattern">Dropdowns!$AM$2:$AM$5</definedName>
    <definedName name="Displaced_Fuels" localSheetId="3">[1]Dropdowns!$I$2:$I$28</definedName>
    <definedName name="Displaced_Fuels">Dropdowns!$I$2:$I$29</definedName>
    <definedName name="Displacement_Level" localSheetId="3">[1]Dropdowns!$AO$2:$AO$3</definedName>
    <definedName name="Displacement_Level">Dropdowns!$AK$2:$AK$3</definedName>
    <definedName name="Displacement_Ratio1">[1]Offtakers!$D$24</definedName>
    <definedName name="Displacement_Ratio10">[1]Offtakers!$D$294</definedName>
    <definedName name="Displacement_Ratio2">[1]Offtakers!$D$54</definedName>
    <definedName name="Displacement_Ratio3">[1]Offtakers!$D$84</definedName>
    <definedName name="Displacement_Ratio4">[1]Offtakers!$D$114</definedName>
    <definedName name="Displacement_Ratio5">[1]Offtakers!$D$144</definedName>
    <definedName name="Displacement_Ratio6">[1]Offtakers!$D$174</definedName>
    <definedName name="Displacement_Ratio7">[1]Offtakers!$D$204</definedName>
    <definedName name="Displacement_Ratio8">[1]Offtakers!$D$234</definedName>
    <definedName name="Displacement_Ratio9">[1]Offtakers!$D$264</definedName>
    <definedName name="Economic_Benefits_Source" localSheetId="3">[3]Dropdowns!$AU$2:$AU$3</definedName>
    <definedName name="Economic_Benefits_Source">Dropdowns!$AU$2:$AU$3</definedName>
    <definedName name="Electricity_Arrangement_Type" localSheetId="3">[1]Dropdowns!$O$2:$O$8</definedName>
    <definedName name="Electricity_Arrangement_Type">Dropdowns!$O$2:$O$5</definedName>
    <definedName name="Electricity_Delivery" localSheetId="3">[1]Dropdowns!$Q$2:$Q$3</definedName>
    <definedName name="Electricity_Delivery">Dropdowns!$Q$2:$Q$3</definedName>
    <definedName name="Electrolyser_Tech" localSheetId="3">[1]Dropdowns!$A$2:$A$4</definedName>
    <definedName name="Electrolyser_Tech">Dropdowns!$A$2:$A$5</definedName>
    <definedName name="End_Use_Sector" localSheetId="3">[1]Dropdowns!$G$2:$G$6</definedName>
    <definedName name="End_Use_Sector">Dropdowns!$G$2:$G$20</definedName>
    <definedName name="Energy_Feedstock_Arrangement_Type" localSheetId="3">[3]Dropdowns!$BC$2:$BC$4</definedName>
    <definedName name="Energy_Feedstock_Arrangement_Type">Dropdowns!$BC$2:$BC$4</definedName>
    <definedName name="Energy_Feedstock_Delivery" localSheetId="3">[3]Dropdowns!$BE$2:$BE$5</definedName>
    <definedName name="Energy_Feedstock_Delivery">Dropdowns!$BE$2:$BE$5</definedName>
    <definedName name="Funding_Type" localSheetId="3">[3]Dropdowns!$AQ$2:$AQ$3</definedName>
    <definedName name="Funding_Type">Dropdowns!$AQ$2:$AQ$3</definedName>
    <definedName name="Generation_Type" localSheetId="3">[1]Dropdowns!$AE$2:$AE$11</definedName>
    <definedName name="Generation_Type">Dropdowns!$AC$2:$AC$12</definedName>
    <definedName name="H2_kg_to_MWh_HHV" localSheetId="3">[1]Conversions!$C$10</definedName>
    <definedName name="H2_kg_to_MWh_HHV">Conversions!$C$10</definedName>
    <definedName name="H2_Production_Capacity" localSheetId="3">'[1]Production Facility'!$D$36</definedName>
    <definedName name="H2_Production_Capacity">'Production Facility'!$D$45</definedName>
    <definedName name="H2_Transport" localSheetId="3">[1]Dropdowns!$K$2:$K$5</definedName>
    <definedName name="H2_Transport">Dropdowns!$K$2:$K$4</definedName>
    <definedName name="Hours_in_a_year" localSheetId="3">[3]Conversions!$C$12</definedName>
    <definedName name="Hours_in_a_year">Conversions!$C$12</definedName>
    <definedName name="IETF_application_stage">Dropdowns!$BS$2:$BS$5</definedName>
    <definedName name="IETF_support?">Dropdowns!$BQ$2:$BQ$5</definedName>
    <definedName name="Indexation" localSheetId="3">[1]Dropdowns!$AC$2:$AC$5</definedName>
    <definedName name="Indexation">Dropdowns!$AA$2:$AA$5</definedName>
    <definedName name="Input_Type">Dropdowns!$BG$2:$BG$4</definedName>
    <definedName name="Input_Type_1" localSheetId="3">[3]Dropdowns!$BM$2:$BM$3</definedName>
    <definedName name="Input_Type_1">Dropdowns!$BM$2:$BM$3</definedName>
    <definedName name="Input_Units" localSheetId="3">[3]Dropdowns!$BI$2:$BI$3</definedName>
    <definedName name="Input_Units">Dropdowns!$BI$2:$BI$3</definedName>
    <definedName name="Inputs" localSheetId="3">[3]Dropdowns!$BK$2:$BK$17</definedName>
    <definedName name="Inputs">Dropdowns!$BK$2:$BK$17</definedName>
    <definedName name="IRR_Terms" localSheetId="3">[3]Dropdowns!$AO$2:$AO$5</definedName>
    <definedName name="IRR_Terms">Dropdowns!$AO$2:$AO$5</definedName>
    <definedName name="Months" localSheetId="3">[1]Dropdowns!$AI$2:$AI$217</definedName>
    <definedName name="Months">Dropdowns!$AG$2:$AG$253</definedName>
    <definedName name="NVQ_Level">[1]Dropdowns!$AM$2:$AM$6</definedName>
    <definedName name="Offtaker_Priority" localSheetId="3">[1]Dropdowns!$E$2:$E$11</definedName>
    <definedName name="Offtaker_Priority">Dropdowns!$E$2:$E$11</definedName>
    <definedName name="Operational_Job_Activities">[1]Dropdowns!$AU$2:$AU$5</definedName>
    <definedName name="Output_Purity" localSheetId="3">'[1]Production Facility'!$D$43</definedName>
    <definedName name="Output_Purity">'Production Facility'!$D$53</definedName>
    <definedName name="Payback_Method">[1]Dropdowns!$AW$2:$AW$4</definedName>
    <definedName name="Production_Facility_Type" localSheetId="3">[3]Dropdowns!$BA$2:$BA$4</definedName>
    <definedName name="Production_Facility_Type">Dropdowns!$BA$2:$BA$4</definedName>
    <definedName name="rngGradeNames">[2]sysConfig!$O$1032:$AO$1114</definedName>
    <definedName name="Source">[1]Dropdowns!$S$2:$S$4</definedName>
    <definedName name="Stack_Replacement_Year" localSheetId="3">[3]Dropdowns!$AS$2:$AS$27</definedName>
    <definedName name="Stack_Replacement_Year">Dropdowns!$AS$2:$AS$27</definedName>
    <definedName name="Storage_Type" localSheetId="3">[1]Dropdowns!$M$2:$M$5</definedName>
    <definedName name="Storage_Type">Dropdowns!$M$2:$M$6</definedName>
    <definedName name="Strike_price_inclusions">Dropdowns!$BO$2:$BO$3</definedName>
    <definedName name="TRL" localSheetId="3">[3]Dropdowns!$AW$2:$AW$11</definedName>
    <definedName name="TRL">Dropdowns!$AW$2:$AW$11</definedName>
    <definedName name="Year_One" localSheetId="3">[3]Dropdowns!$AY$2</definedName>
    <definedName name="Year_One">Dropdowns!$AY$2</definedName>
    <definedName name="Year_Three" localSheetId="3">[3]Dropdowns!$AY$4</definedName>
    <definedName name="Year_Three">Dropdowns!$AY$4</definedName>
    <definedName name="Year_Two" localSheetId="3">[3]Dropdowns!$AY$3</definedName>
    <definedName name="Year_Two">Dropdowns!$AY$3</definedName>
    <definedName name="YN" localSheetId="3">[1]Dropdowns!$C$2:$C$3</definedName>
    <definedName name="YN">Dropdowns!$C$2:$C$3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20" l="1"/>
  <c r="I101" i="20"/>
  <c r="I100" i="20"/>
  <c r="K101" i="20"/>
  <c r="K100" i="20"/>
  <c r="K93" i="20"/>
  <c r="K92" i="20"/>
  <c r="I94" i="20"/>
  <c r="I93" i="20"/>
  <c r="I92" i="20"/>
  <c r="E9" i="26"/>
  <c r="D26" i="22"/>
  <c r="F53" i="30"/>
  <c r="K42" i="20"/>
  <c r="F50" i="29"/>
  <c r="F27" i="29"/>
  <c r="F38" i="29"/>
  <c r="AG23" i="36"/>
  <c r="AH23" i="36"/>
  <c r="AI23" i="36"/>
  <c r="AJ23" i="36"/>
  <c r="AK23" i="36"/>
  <c r="AL23" i="36"/>
  <c r="AM23" i="36"/>
  <c r="AN23" i="36"/>
  <c r="L23" i="36"/>
  <c r="E23" i="36"/>
  <c r="D13" i="36"/>
  <c r="D40" i="29"/>
  <c r="F52" i="30"/>
  <c r="F32" i="30"/>
  <c r="K63" i="20"/>
  <c r="K62" i="20"/>
  <c r="E10" i="26"/>
  <c r="D10" i="29"/>
  <c r="D9" i="29"/>
  <c r="F14" i="38"/>
  <c r="G14" i="38"/>
  <c r="H14" i="38"/>
  <c r="I14" i="38"/>
  <c r="E14" i="38"/>
  <c r="F23" i="36"/>
  <c r="G23" i="36"/>
  <c r="H23" i="36"/>
  <c r="I23" i="36"/>
  <c r="J23" i="36"/>
  <c r="K23" i="36"/>
  <c r="M23" i="36"/>
  <c r="N23" i="36"/>
  <c r="O23" i="36"/>
  <c r="P23" i="36"/>
  <c r="Q23" i="36"/>
  <c r="R23" i="36"/>
  <c r="S23" i="36"/>
  <c r="T23" i="36"/>
  <c r="U23" i="36"/>
  <c r="V23" i="36"/>
  <c r="W23" i="36"/>
  <c r="X23" i="36"/>
  <c r="Y23" i="36"/>
  <c r="Z23" i="36"/>
  <c r="AA23" i="36"/>
  <c r="AB23" i="36"/>
  <c r="AC23" i="36"/>
  <c r="AD23" i="36"/>
  <c r="AE23" i="36"/>
  <c r="AF23" i="36"/>
  <c r="C10" i="36"/>
  <c r="C11" i="36"/>
  <c r="C12" i="36"/>
  <c r="C13" i="36"/>
  <c r="C14" i="36"/>
  <c r="C15" i="36"/>
  <c r="C16" i="36"/>
  <c r="C17" i="36"/>
  <c r="C18" i="36"/>
  <c r="C9" i="36"/>
  <c r="E30" i="27"/>
  <c r="K20" i="20"/>
  <c r="D11" i="36"/>
  <c r="D12" i="36"/>
  <c r="D14" i="36"/>
  <c r="D15" i="36"/>
  <c r="D16" i="36"/>
  <c r="D17" i="36"/>
  <c r="D18" i="36"/>
  <c r="D10" i="36"/>
  <c r="D9" i="36"/>
  <c r="AG21" i="36"/>
  <c r="AG22" i="36"/>
  <c r="H22" i="36"/>
  <c r="P22" i="36"/>
  <c r="X22" i="36"/>
  <c r="AF22" i="36"/>
  <c r="I21" i="36"/>
  <c r="Q21" i="36"/>
  <c r="Z21" i="36"/>
  <c r="E21" i="36"/>
  <c r="AH21" i="36"/>
  <c r="AH22" i="36"/>
  <c r="I22" i="36"/>
  <c r="Q22" i="36"/>
  <c r="Y22" i="36"/>
  <c r="W21" i="36"/>
  <c r="J21" i="36"/>
  <c r="R21" i="36"/>
  <c r="AA21" i="36"/>
  <c r="E22" i="36"/>
  <c r="AD21" i="36"/>
  <c r="N22" i="36"/>
  <c r="X21" i="36"/>
  <c r="G22" i="36"/>
  <c r="H21" i="36"/>
  <c r="AI21" i="36"/>
  <c r="AI22" i="36"/>
  <c r="J22" i="36"/>
  <c r="R22" i="36"/>
  <c r="Z22" i="36"/>
  <c r="K21" i="36"/>
  <c r="S21" i="36"/>
  <c r="AB21" i="36"/>
  <c r="G21" i="36"/>
  <c r="O22" i="36"/>
  <c r="P21" i="36"/>
  <c r="AJ21" i="36"/>
  <c r="AJ22" i="36"/>
  <c r="K22" i="36"/>
  <c r="S22" i="36"/>
  <c r="AA22" i="36"/>
  <c r="L21" i="36"/>
  <c r="T21" i="36"/>
  <c r="AC21" i="36"/>
  <c r="U21" i="36"/>
  <c r="AD22" i="36"/>
  <c r="AF21" i="36"/>
  <c r="W22" i="36"/>
  <c r="AK21" i="36"/>
  <c r="AK22" i="36"/>
  <c r="L22" i="36"/>
  <c r="T22" i="36"/>
  <c r="AB22" i="36"/>
  <c r="M21" i="36"/>
  <c r="V22" i="36"/>
  <c r="AN21" i="36"/>
  <c r="Y21" i="36"/>
  <c r="AL21" i="36"/>
  <c r="AL22" i="36"/>
  <c r="M22" i="36"/>
  <c r="U22" i="36"/>
  <c r="AC22" i="36"/>
  <c r="F21" i="36"/>
  <c r="N21" i="36"/>
  <c r="V21" i="36"/>
  <c r="AE21" i="36"/>
  <c r="AM21" i="36"/>
  <c r="AM22" i="36"/>
  <c r="F22" i="36"/>
  <c r="O21" i="36"/>
  <c r="AN22" i="36"/>
  <c r="AE22" i="36"/>
  <c r="C7" i="9"/>
  <c r="AC104"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B40" i="29"/>
  <c r="AB38" i="29"/>
  <c r="K40" i="29"/>
  <c r="K38" i="29"/>
  <c r="R38" i="29"/>
  <c r="R40" i="29"/>
  <c r="I40" i="29"/>
  <c r="I38" i="29"/>
  <c r="O40" i="29"/>
  <c r="O38" i="29"/>
  <c r="T40" i="29"/>
  <c r="T38" i="29"/>
  <c r="S40" i="29"/>
  <c r="S38" i="29"/>
  <c r="J40" i="29"/>
  <c r="J38" i="29"/>
  <c r="Q38" i="29"/>
  <c r="Q40" i="29"/>
  <c r="X38" i="29"/>
  <c r="X40" i="29"/>
  <c r="L38" i="29"/>
  <c r="L40" i="29"/>
  <c r="AA40" i="29"/>
  <c r="AA38" i="29"/>
  <c r="Z38" i="29"/>
  <c r="Z40" i="29"/>
  <c r="Y38" i="29"/>
  <c r="Y40" i="29"/>
  <c r="F40" i="29"/>
  <c r="P38" i="29"/>
  <c r="P40" i="29"/>
  <c r="H40" i="29"/>
  <c r="H38" i="29"/>
  <c r="AE40" i="29"/>
  <c r="AE38" i="29"/>
  <c r="W40" i="29"/>
  <c r="W38" i="29"/>
  <c r="G40" i="29"/>
  <c r="G38" i="29"/>
  <c r="AD40" i="29"/>
  <c r="AD38" i="29"/>
  <c r="V40" i="29"/>
  <c r="V38" i="29"/>
  <c r="N38" i="29"/>
  <c r="N40" i="29"/>
  <c r="AC40" i="29"/>
  <c r="AC38" i="29"/>
  <c r="U40" i="29"/>
  <c r="U38" i="29"/>
  <c r="M38" i="29"/>
  <c r="M40" i="29"/>
  <c r="C3" i="32"/>
  <c r="D3" i="32"/>
  <c r="F3" i="32"/>
  <c r="F30" i="27"/>
  <c r="G30" i="27"/>
  <c r="H30" i="27"/>
  <c r="I30" i="27"/>
  <c r="J30" i="27"/>
  <c r="K30" i="27"/>
  <c r="L30" i="27"/>
  <c r="M30" i="27"/>
  <c r="N30" i="27"/>
  <c r="E3" i="32"/>
  <c r="C4" i="32"/>
  <c r="F4" i="32"/>
  <c r="K80" i="20"/>
  <c r="K81" i="20"/>
  <c r="K82" i="20"/>
  <c r="K83" i="20"/>
  <c r="K85" i="20"/>
  <c r="K86" i="20"/>
  <c r="K79" i="20"/>
  <c r="K55" i="20"/>
  <c r="K56" i="20"/>
  <c r="K57" i="20"/>
  <c r="K58" i="20"/>
  <c r="K59" i="20"/>
  <c r="K60" i="20"/>
  <c r="K65" i="20"/>
  <c r="K66" i="20"/>
  <c r="K67" i="20"/>
  <c r="K69" i="20"/>
  <c r="K70" i="20"/>
  <c r="K71" i="20"/>
  <c r="K54" i="20"/>
  <c r="K21" i="20"/>
  <c r="K22" i="20"/>
  <c r="K24" i="20"/>
  <c r="K25" i="20"/>
  <c r="K27" i="20"/>
  <c r="K28" i="20"/>
  <c r="K29" i="20"/>
  <c r="K31" i="20"/>
  <c r="K32" i="20"/>
  <c r="K34" i="20"/>
  <c r="K35" i="20"/>
  <c r="K37" i="20"/>
  <c r="K38" i="20"/>
  <c r="K39" i="20"/>
  <c r="K41" i="20"/>
  <c r="K43" i="20"/>
  <c r="K44" i="20"/>
  <c r="K45" i="20"/>
  <c r="K46" i="20"/>
  <c r="D4" i="32"/>
  <c r="E4" i="32"/>
  <c r="C5" i="32"/>
  <c r="F5" i="32"/>
  <c r="D30" i="13"/>
  <c r="C6" i="32"/>
  <c r="F6" i="32"/>
  <c r="D5" i="32"/>
  <c r="E5" i="32"/>
  <c r="D6" i="32"/>
  <c r="E6" i="32"/>
  <c r="F70" i="30"/>
  <c r="F71" i="30"/>
  <c r="F72" i="30"/>
  <c r="F73" i="30"/>
  <c r="F75" i="30"/>
  <c r="F76" i="30"/>
  <c r="F69" i="30"/>
  <c r="F45" i="30"/>
  <c r="F46" i="30"/>
  <c r="F47" i="30"/>
  <c r="F48" i="30"/>
  <c r="F49" i="30"/>
  <c r="F50" i="30"/>
  <c r="F55" i="30"/>
  <c r="F56" i="30"/>
  <c r="F57" i="30"/>
  <c r="F59" i="30"/>
  <c r="F60" i="30"/>
  <c r="F61" i="30"/>
  <c r="F44" i="30"/>
  <c r="F11" i="30"/>
  <c r="F12" i="30"/>
  <c r="F14" i="30"/>
  <c r="F15" i="30"/>
  <c r="F17" i="30"/>
  <c r="F18" i="30"/>
  <c r="F19" i="30"/>
  <c r="F21" i="30"/>
  <c r="F22" i="30"/>
  <c r="F24" i="30"/>
  <c r="F25" i="30"/>
  <c r="F27" i="30"/>
  <c r="F28" i="30"/>
  <c r="F29" i="30"/>
  <c r="F31" i="30"/>
  <c r="F33" i="30"/>
  <c r="F34" i="30"/>
  <c r="F35" i="30"/>
  <c r="F36" i="30"/>
  <c r="F10" i="30"/>
  <c r="G104" i="29"/>
  <c r="H104" i="29"/>
  <c r="I104" i="29"/>
  <c r="J104" i="29"/>
  <c r="K104" i="29"/>
  <c r="L104" i="29"/>
  <c r="M104" i="29"/>
  <c r="N104" i="29"/>
  <c r="O104" i="29"/>
  <c r="P104" i="29"/>
  <c r="Q104" i="29"/>
  <c r="R104" i="29"/>
  <c r="S104" i="29"/>
  <c r="T104" i="29"/>
  <c r="U104" i="29"/>
  <c r="V104" i="29"/>
  <c r="W104" i="29"/>
  <c r="X104" i="29"/>
  <c r="Y104" i="29"/>
  <c r="Z104" i="29"/>
  <c r="AA104" i="29"/>
  <c r="AB104" i="29"/>
  <c r="AD104" i="29"/>
  <c r="AE104"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F104" i="29"/>
  <c r="F98" i="29"/>
  <c r="F92" i="29"/>
  <c r="F86" i="29"/>
  <c r="F80" i="29"/>
  <c r="F74" i="29"/>
  <c r="F68" i="29"/>
  <c r="F62" i="29"/>
  <c r="F56" i="29"/>
  <c r="E17" i="26"/>
  <c r="E23" i="26"/>
  <c r="G21" i="26"/>
  <c r="G22" i="26"/>
  <c r="G24" i="26"/>
  <c r="H21" i="26"/>
  <c r="H22" i="26"/>
  <c r="I21" i="26"/>
  <c r="I22" i="26"/>
  <c r="J21" i="26"/>
  <c r="J22" i="26"/>
  <c r="K21" i="26"/>
  <c r="K22" i="26"/>
  <c r="L21" i="26"/>
  <c r="L22" i="26"/>
  <c r="M21" i="26"/>
  <c r="M22" i="26"/>
  <c r="N21" i="26"/>
  <c r="N22" i="26"/>
  <c r="O21" i="26"/>
  <c r="O22" i="26"/>
  <c r="P21" i="26"/>
  <c r="P22" i="26"/>
  <c r="Q21" i="26"/>
  <c r="Q22" i="26"/>
  <c r="R21" i="26"/>
  <c r="R22" i="26"/>
  <c r="S21" i="26"/>
  <c r="S22" i="26"/>
  <c r="T21" i="26"/>
  <c r="T22" i="26"/>
  <c r="U21" i="26"/>
  <c r="U22" i="26"/>
  <c r="V21" i="26"/>
  <c r="V22" i="26"/>
  <c r="W21" i="26"/>
  <c r="W22" i="26"/>
  <c r="X21" i="26"/>
  <c r="X22" i="26"/>
  <c r="Y21" i="26"/>
  <c r="Y22" i="26"/>
  <c r="Z21" i="26"/>
  <c r="Z22" i="26"/>
  <c r="AA21" i="26"/>
  <c r="AA22" i="26"/>
  <c r="AB21" i="26"/>
  <c r="AB22" i="26"/>
  <c r="AC21" i="26"/>
  <c r="AC22" i="26"/>
  <c r="AD21" i="26"/>
  <c r="AD22" i="26"/>
  <c r="AE21" i="26"/>
  <c r="AE22" i="26"/>
  <c r="AF21" i="26"/>
  <c r="AF22" i="26"/>
  <c r="E32" i="26"/>
  <c r="E48" i="26"/>
  <c r="E33" i="26"/>
  <c r="E49" i="26"/>
  <c r="E34" i="26"/>
  <c r="E50" i="26"/>
  <c r="E35" i="26"/>
  <c r="E51" i="26"/>
  <c r="E36" i="26"/>
  <c r="E52" i="26"/>
  <c r="E37" i="26"/>
  <c r="E53" i="26"/>
  <c r="E38" i="26"/>
  <c r="E54" i="26"/>
  <c r="E39" i="26"/>
  <c r="E55" i="26"/>
  <c r="E40" i="26"/>
  <c r="E56" i="26"/>
  <c r="E31" i="26"/>
  <c r="E47" i="26"/>
  <c r="H24" i="26"/>
  <c r="I24" i="26"/>
  <c r="J24" i="26"/>
  <c r="K24" i="26"/>
  <c r="L24" i="26"/>
  <c r="M24" i="26"/>
  <c r="N24" i="26"/>
  <c r="O24" i="26"/>
  <c r="P24" i="26"/>
  <c r="Q24" i="26"/>
  <c r="R24" i="26"/>
  <c r="S24" i="26"/>
  <c r="T24" i="26"/>
  <c r="U24" i="26"/>
  <c r="V24" i="26"/>
  <c r="W24" i="26"/>
  <c r="X24" i="26"/>
  <c r="Y24" i="26"/>
  <c r="Z24" i="26"/>
  <c r="AA24" i="26"/>
  <c r="AB24" i="26"/>
  <c r="AC24" i="26"/>
  <c r="AD24" i="26"/>
  <c r="AE24" i="26"/>
  <c r="AF24" i="26"/>
  <c r="E21" i="26"/>
  <c r="D29" i="22"/>
  <c r="E30" i="19"/>
  <c r="E29" i="19"/>
  <c r="C8" i="9"/>
  <c r="C10" i="9"/>
  <c r="D45" i="22"/>
  <c r="D46" i="22"/>
  <c r="H18" i="26"/>
  <c r="H19" i="26"/>
  <c r="P18" i="26"/>
  <c r="P19" i="26"/>
  <c r="X18" i="26"/>
  <c r="X19" i="26"/>
  <c r="AF18" i="26"/>
  <c r="AF19" i="26"/>
  <c r="Z18" i="26"/>
  <c r="Z19" i="26"/>
  <c r="I18" i="26"/>
  <c r="I19" i="26"/>
  <c r="Q18" i="26"/>
  <c r="Q19" i="26"/>
  <c r="Y18" i="26"/>
  <c r="Y19" i="26"/>
  <c r="G18" i="26"/>
  <c r="G19" i="26"/>
  <c r="R18" i="26"/>
  <c r="R19" i="26"/>
  <c r="J18" i="26"/>
  <c r="J19" i="26"/>
  <c r="K18" i="26"/>
  <c r="K19" i="26"/>
  <c r="S18" i="26"/>
  <c r="S19" i="26"/>
  <c r="AA18" i="26"/>
  <c r="AA19" i="26"/>
  <c r="V18" i="26"/>
  <c r="V19" i="26"/>
  <c r="W18" i="26"/>
  <c r="W19" i="26"/>
  <c r="L18" i="26"/>
  <c r="L19" i="26"/>
  <c r="T18" i="26"/>
  <c r="T19" i="26"/>
  <c r="AB18" i="26"/>
  <c r="AB19" i="26"/>
  <c r="AD18" i="26"/>
  <c r="AD19" i="26"/>
  <c r="AE18" i="26"/>
  <c r="AE19" i="26"/>
  <c r="M18" i="26"/>
  <c r="M19" i="26"/>
  <c r="U18" i="26"/>
  <c r="U19" i="26"/>
  <c r="AC18" i="26"/>
  <c r="AC19" i="26"/>
  <c r="N18" i="26"/>
  <c r="N19" i="26"/>
  <c r="O18" i="26"/>
  <c r="O19" i="26"/>
  <c r="D48" i="22"/>
  <c r="D51" i="22"/>
  <c r="C11" i="32"/>
  <c r="D47" i="22"/>
  <c r="E18" i="26"/>
  <c r="E19" i="26"/>
  <c r="C10" i="32"/>
  <c r="C9" i="32"/>
  <c r="D9" i="32"/>
  <c r="D10" i="32"/>
  <c r="D11" i="32"/>
  <c r="K94" i="20" l="1"/>
  <c r="J94" i="20" s="1"/>
  <c r="K102" i="20"/>
  <c r="J102" i="20" s="1"/>
  <c r="J101" i="20"/>
  <c r="J100" i="20"/>
  <c r="I95" i="20"/>
  <c r="P97" i="20" s="1"/>
  <c r="J92" i="20"/>
  <c r="I103" i="20"/>
  <c r="K103" i="20" l="1"/>
  <c r="J103" i="20" s="1"/>
  <c r="K95" i="20"/>
  <c r="J95" i="20" s="1"/>
  <c r="J93" i="20"/>
</calcChain>
</file>

<file path=xl/sharedStrings.xml><?xml version="1.0" encoding="utf-8"?>
<sst xmlns="http://schemas.openxmlformats.org/spreadsheetml/2006/main" count="1245" uniqueCount="717">
  <si>
    <t>Comments</t>
  </si>
  <si>
    <t>PROJECT DETAILS &amp; TIMELINES</t>
  </si>
  <si>
    <t>Project Name</t>
  </si>
  <si>
    <t>ORGANISATION &amp; PARTNERS</t>
  </si>
  <si>
    <t>Supporting Documentation Reference</t>
  </si>
  <si>
    <t>Ultimate Parent Company</t>
  </si>
  <si>
    <t>Lead Project Developer</t>
  </si>
  <si>
    <t>Project Partners</t>
  </si>
  <si>
    <t>EPC Contractor</t>
  </si>
  <si>
    <t>Electrolyser Manufacturer</t>
  </si>
  <si>
    <t>ANTICIPATED TIMELINES</t>
  </si>
  <si>
    <t>Date of Final Investment Decision (FID)</t>
  </si>
  <si>
    <t>Date of Electrolyser Purchase</t>
  </si>
  <si>
    <t>Date of FEED Completion</t>
  </si>
  <si>
    <t>Date of Planning Submission for Production Facility</t>
  </si>
  <si>
    <t>Date of Planning Approval for Production Facility</t>
  </si>
  <si>
    <t>Date of Water Connection Offer Signature</t>
  </si>
  <si>
    <t>Date of Grid Connection Offer Signature</t>
  </si>
  <si>
    <t>Delivery Year</t>
  </si>
  <si>
    <t>FUNDING SOURCES &amp; IRR</t>
  </si>
  <si>
    <t>RATE OF RETURN</t>
  </si>
  <si>
    <t>Expected Project Internal Rate of Return (%)</t>
  </si>
  <si>
    <t>Rate of Return Terms</t>
  </si>
  <si>
    <t>IRR Description</t>
  </si>
  <si>
    <t>FUNDING SOURCES</t>
  </si>
  <si>
    <t>Provider</t>
  </si>
  <si>
    <t>Funding Type</t>
  </si>
  <si>
    <t>Funding Amount
(£, 2024 prices)</t>
  </si>
  <si>
    <t>Cost of Equity/Debt (%)</t>
  </si>
  <si>
    <t>Capital Financing Mix</t>
  </si>
  <si>
    <t>Equity (%)</t>
  </si>
  <si>
    <t>Debt (%)</t>
  </si>
  <si>
    <t>PREVIOUS UK GOVERNMENT GRANTS &amp; SUBSIDIES</t>
  </si>
  <si>
    <t>Name of Grant/Subsidy Scheme</t>
  </si>
  <si>
    <t>Funding Received
(£, 2024 prices)</t>
  </si>
  <si>
    <t>Description of Activities Funded</t>
  </si>
  <si>
    <t xml:space="preserve">PRODUCTION FACILITY </t>
  </si>
  <si>
    <t>BASIC INFORMATION</t>
  </si>
  <si>
    <t>Guidance (please click on cell to read full text)</t>
  </si>
  <si>
    <t xml:space="preserve"> </t>
  </si>
  <si>
    <t>Plant Name</t>
  </si>
  <si>
    <t>Plant Location (Grid Reference)</t>
  </si>
  <si>
    <t>Plant Location (Postcode)</t>
  </si>
  <si>
    <t>Hydrogen Production Facility Type</t>
  </si>
  <si>
    <r>
      <rPr>
        <b/>
        <i/>
        <sz val="10"/>
        <color theme="1"/>
        <rFont val="Calibri"/>
        <family val="2"/>
        <scheme val="minor"/>
      </rPr>
      <t>Guidance Note:</t>
    </r>
    <r>
      <rPr>
        <i/>
        <sz val="10"/>
        <color theme="1"/>
        <rFont val="Calibri"/>
        <family val="2"/>
        <scheme val="minor"/>
      </rPr>
      <t xml:space="preserve"> To be eligible for HAR 2 a project must be either a new build hydrogen production facility or an expansion of a hydrogen production facility.</t>
    </r>
  </si>
  <si>
    <t/>
  </si>
  <si>
    <t>Electrolyser Technology</t>
  </si>
  <si>
    <r>
      <rPr>
        <b/>
        <i/>
        <sz val="10"/>
        <color theme="1"/>
        <rFont val="Calibri"/>
        <family val="2"/>
        <scheme val="minor"/>
      </rPr>
      <t>Guidance Note:</t>
    </r>
    <r>
      <rPr>
        <i/>
        <sz val="10"/>
        <color theme="1"/>
        <rFont val="Calibri"/>
        <family val="2"/>
        <scheme val="minor"/>
      </rPr>
      <t xml:space="preserve"> Please provide the type of electrolyser chosen. If 'Other' please detail in comments.</t>
    </r>
  </si>
  <si>
    <t>Electrolyser Model</t>
  </si>
  <si>
    <r>
      <rPr>
        <b/>
        <i/>
        <sz val="10"/>
        <rFont val="Calibri"/>
        <family val="2"/>
        <scheme val="minor"/>
      </rPr>
      <t>Guidance Note</t>
    </r>
    <r>
      <rPr>
        <i/>
        <sz val="10"/>
        <rFont val="Calibri"/>
        <family val="2"/>
        <scheme val="minor"/>
      </rPr>
      <t>: If available, please provide the model name of the electrolyser being procured.</t>
    </r>
  </si>
  <si>
    <t>Technology Readiness Level</t>
  </si>
  <si>
    <r>
      <rPr>
        <b/>
        <i/>
        <sz val="10"/>
        <color theme="1"/>
        <rFont val="Calibri"/>
        <family val="2"/>
        <scheme val="minor"/>
      </rPr>
      <t>Guidance Note:</t>
    </r>
    <r>
      <rPr>
        <i/>
        <sz val="10"/>
        <color theme="1"/>
        <rFont val="Calibri"/>
        <family val="2"/>
        <scheme val="minor"/>
      </rPr>
      <t xml:space="preserve"> Please provide the TRL of the core hydrogen production technology.</t>
    </r>
  </si>
  <si>
    <t>ELECTRICAL CAPACITY &amp; CONSUMPTION</t>
  </si>
  <si>
    <t>Will the production facility be connected to the power grid?</t>
  </si>
  <si>
    <t>Grid Connection Capacity (MWe)</t>
  </si>
  <si>
    <r>
      <rPr>
        <b/>
        <i/>
        <sz val="10"/>
        <color theme="1"/>
        <rFont val="Calibri"/>
        <family val="2"/>
        <scheme val="minor"/>
      </rPr>
      <t>Guidance Note:</t>
    </r>
    <r>
      <rPr>
        <i/>
        <sz val="10"/>
        <color theme="1"/>
        <rFont val="Calibri"/>
        <family val="2"/>
        <scheme val="minor"/>
      </rPr>
      <t xml:space="preserve"> If the answer to the previous question is no, please leave this blank.</t>
    </r>
  </si>
  <si>
    <t>Total Plant Electricity Capacity (MWe)</t>
  </si>
  <si>
    <r>
      <rPr>
        <b/>
        <i/>
        <sz val="10"/>
        <color theme="1"/>
        <rFont val="Calibri"/>
        <family val="2"/>
        <scheme val="minor"/>
      </rPr>
      <t>Guidance Note:</t>
    </r>
    <r>
      <rPr>
        <i/>
        <sz val="10"/>
        <color theme="1"/>
        <rFont val="Calibri"/>
        <family val="2"/>
        <scheme val="minor"/>
      </rPr>
      <t xml:space="preserve"> Please provide the total electrical capacity of the project including the electrolyser modules, compression and any other balance of plant (e.g. the total electricity required to run the site for one hour at maximum capacity).</t>
    </r>
  </si>
  <si>
    <t>Individual Electrolyser System Module Capacity (MWe)</t>
  </si>
  <si>
    <r>
      <rPr>
        <b/>
        <i/>
        <sz val="10"/>
        <color theme="1"/>
        <rFont val="Calibri"/>
        <family val="2"/>
        <scheme val="minor"/>
      </rPr>
      <t>Guidance Note:</t>
    </r>
    <r>
      <rPr>
        <i/>
        <sz val="10"/>
        <color theme="1"/>
        <rFont val="Calibri"/>
        <family val="2"/>
        <scheme val="minor"/>
      </rPr>
      <t xml:space="preserve"> If breakdown is available, please provide the electrical capacity of a single electrolyser system module at COD, including stacks and any associated balance of plant (e.g. water or hydrogen purification equipment or compressors) included in the production module. If your design is not modular, and stacks and associated balance of plant required to produce hydrogen are procured separately, please leave this blank.</t>
    </r>
  </si>
  <si>
    <t>Number of Electrolyser Units</t>
  </si>
  <si>
    <r>
      <rPr>
        <b/>
        <i/>
        <sz val="10"/>
        <color theme="1"/>
        <rFont val="Calibri"/>
        <family val="2"/>
        <scheme val="minor"/>
      </rPr>
      <t>Guidance Note:</t>
    </r>
    <r>
      <rPr>
        <i/>
        <sz val="10"/>
        <color theme="1"/>
        <rFont val="Calibri"/>
        <family val="2"/>
        <scheme val="minor"/>
      </rPr>
      <t xml:space="preserve"> If breakdown is available, please provide the number of electrolyser system modules. If your design is not modular, and stacks and associated balance of plant required to produce hydrogen are procured separately, please leave this blank.</t>
    </r>
  </si>
  <si>
    <t>Total Electrolyser System Capacity (MWe)</t>
  </si>
  <si>
    <r>
      <rPr>
        <b/>
        <i/>
        <sz val="10"/>
        <rFont val="Calibri"/>
        <family val="2"/>
        <scheme val="minor"/>
      </rPr>
      <t>Guidance Note:</t>
    </r>
    <r>
      <rPr>
        <i/>
        <sz val="10"/>
        <rFont val="Calibri"/>
        <family val="2"/>
        <scheme val="minor"/>
      </rPr>
      <t xml:space="preserve"> If the capacity and number of electrolyser system modules in the above two rows is known, this is calculated. Otherwise please override the formula and provide the total electrolyser system capacity, including stacks and any associated balance of plant (e.g. electrical components, water/hydrogen purification equipment or compressors) required to produce hydrogen.</t>
    </r>
  </si>
  <si>
    <t>Individual Stack Capacity (MWe)</t>
  </si>
  <si>
    <r>
      <t xml:space="preserve">Guidance Note: </t>
    </r>
    <r>
      <rPr>
        <i/>
        <sz val="10"/>
        <rFont val="Calibri"/>
        <family val="2"/>
        <scheme val="minor"/>
      </rPr>
      <t>If breakdown is available, please provide the electrical capacity of a single electrolyser stack at COD. This only includes the stacks where electrolysis occurs and excludes any balance of plant in the electrolyser system module or the wider plant.</t>
    </r>
  </si>
  <si>
    <t>Total Number of Stacks</t>
  </si>
  <si>
    <r>
      <rPr>
        <b/>
        <i/>
        <sz val="10"/>
        <rFont val="Calibri"/>
        <family val="2"/>
        <scheme val="minor"/>
      </rPr>
      <t>Guidance Note:</t>
    </r>
    <r>
      <rPr>
        <i/>
        <sz val="10"/>
        <rFont val="Calibri"/>
        <family val="2"/>
        <scheme val="minor"/>
      </rPr>
      <t xml:space="preserve"> If breakdown is available, please provide the number of electrolyser stacks across all electrolyser system modules, or the plant if the design is not modular.</t>
    </r>
  </si>
  <si>
    <t>Total Stack Capacity (MWe)</t>
  </si>
  <si>
    <r>
      <rPr>
        <b/>
        <i/>
        <sz val="10"/>
        <rFont val="Calibri"/>
        <family val="2"/>
        <scheme val="minor"/>
      </rPr>
      <t>Guidance Note:</t>
    </r>
    <r>
      <rPr>
        <i/>
        <sz val="10"/>
        <rFont val="Calibri"/>
        <family val="2"/>
        <scheme val="minor"/>
      </rPr>
      <t xml:space="preserve"> If the capacity and number of individual stacks in the above two rows is known, this is calculated. Otherwise please override the formula and provide the total electrical capacity of electrolyser 'stacks' across the plant.</t>
    </r>
  </si>
  <si>
    <t>WATER SUPPLY &amp; USE</t>
  </si>
  <si>
    <t>Supplier Name</t>
  </si>
  <si>
    <t>Will further purification be required?</t>
  </si>
  <si>
    <r>
      <rPr>
        <b/>
        <i/>
        <sz val="10"/>
        <color theme="1"/>
        <rFont val="Calibri"/>
        <family val="2"/>
        <scheme val="minor"/>
      </rPr>
      <t>Guidance Note:</t>
    </r>
    <r>
      <rPr>
        <i/>
        <sz val="10"/>
        <color theme="1"/>
        <rFont val="Calibri"/>
        <family val="2"/>
        <scheme val="minor"/>
      </rPr>
      <t xml:space="preserve"> Please state whether stand alone water purification equipment will be required 'in addition' to what is procured as part of your electrolyser system module package. If your design is not modular, and stacks and associated balance of plant (including all water purification equipment) required to produce hydrogen are procured separately, please state yes.</t>
    </r>
  </si>
  <si>
    <t>Will desalination be required?</t>
  </si>
  <si>
    <r>
      <t>Water Consumption per unit of H</t>
    </r>
    <r>
      <rPr>
        <b/>
        <vertAlign val="subscript"/>
        <sz val="11"/>
        <color theme="0"/>
        <rFont val="Calibri"/>
        <family val="2"/>
        <scheme val="minor"/>
      </rPr>
      <t>2</t>
    </r>
    <r>
      <rPr>
        <b/>
        <sz val="11"/>
        <color theme="0"/>
        <rFont val="Calibri"/>
        <family val="2"/>
        <scheme val="minor"/>
      </rPr>
      <t xml:space="preserve"> (l/kg)</t>
    </r>
  </si>
  <si>
    <r>
      <rPr>
        <b/>
        <i/>
        <sz val="10"/>
        <color theme="1"/>
        <rFont val="Calibri"/>
        <family val="2"/>
        <scheme val="minor"/>
      </rPr>
      <t>Guidance Note:</t>
    </r>
    <r>
      <rPr>
        <i/>
        <sz val="10"/>
        <color theme="1"/>
        <rFont val="Calibri"/>
        <family val="2"/>
        <scheme val="minor"/>
      </rPr>
      <t xml:space="preserve"> Litres of water required per kg of hydrogen output. This should include both electrolyser and balance of plant water consumption.</t>
    </r>
  </si>
  <si>
    <t>HYDROGEN PRODUCTION CAPACITY &amp; OUTPUT</t>
  </si>
  <si>
    <t>Plant Beginning of Life (BOL) Maximum Hydrogen Production Rate (kg/hr)</t>
  </si>
  <si>
    <r>
      <rPr>
        <b/>
        <i/>
        <sz val="10"/>
        <color theme="1"/>
        <rFont val="Calibri"/>
        <family val="2"/>
        <scheme val="minor"/>
      </rPr>
      <t>Guidance Note:</t>
    </r>
    <r>
      <rPr>
        <i/>
        <sz val="10"/>
        <color theme="1"/>
        <rFont val="Calibri"/>
        <family val="2"/>
        <scheme val="minor"/>
      </rPr>
      <t xml:space="preserve"> Please provide the kilograms of hydrogen produced in one hour when the electrolysers are operated at their maximum capacity at the beginning of stack life.</t>
    </r>
  </si>
  <si>
    <r>
      <t>Plant Hydrogen Production Capacity (MW H</t>
    </r>
    <r>
      <rPr>
        <b/>
        <vertAlign val="subscript"/>
        <sz val="11"/>
        <color theme="0"/>
        <rFont val="Calibri"/>
        <family val="2"/>
        <scheme val="minor"/>
      </rPr>
      <t>2</t>
    </r>
    <r>
      <rPr>
        <b/>
        <sz val="11"/>
        <color theme="0"/>
        <rFont val="Calibri"/>
        <family val="2"/>
        <scheme val="minor"/>
      </rPr>
      <t xml:space="preserve"> HHV)</t>
    </r>
  </si>
  <si>
    <r>
      <rPr>
        <b/>
        <i/>
        <sz val="10"/>
        <rFont val="Calibri"/>
        <family val="2"/>
        <scheme val="minor"/>
      </rPr>
      <t xml:space="preserve">Guidance Note: </t>
    </r>
    <r>
      <rPr>
        <i/>
        <sz val="10"/>
        <rFont val="Calibri"/>
        <family val="2"/>
        <scheme val="minor"/>
      </rPr>
      <t>The MWh of hydrogen produced (in high heating value terms) in one hour when the electrolysers are operated at their maximum capacity. This is calculated automatically so no input is required.</t>
    </r>
  </si>
  <si>
    <r>
      <t>Plant BOL Efficiency (MWh H</t>
    </r>
    <r>
      <rPr>
        <b/>
        <vertAlign val="subscript"/>
        <sz val="11"/>
        <color theme="0"/>
        <rFont val="Calibri"/>
        <family val="2"/>
        <scheme val="minor"/>
      </rPr>
      <t>2</t>
    </r>
    <r>
      <rPr>
        <b/>
        <sz val="11"/>
        <color theme="0"/>
        <rFont val="Calibri"/>
        <family val="2"/>
        <scheme val="minor"/>
      </rPr>
      <t xml:space="preserve"> HHV per MWhe)</t>
    </r>
  </si>
  <si>
    <r>
      <rPr>
        <b/>
        <i/>
        <sz val="10"/>
        <rFont val="Calibri"/>
        <family val="2"/>
        <scheme val="minor"/>
      </rPr>
      <t>Guidance Note:</t>
    </r>
    <r>
      <rPr>
        <i/>
        <sz val="10"/>
        <rFont val="Calibri"/>
        <family val="2"/>
        <scheme val="minor"/>
      </rPr>
      <t xml:space="preserve"> The MWh of hydrogen (in high heating value terms) produced by 1 MWh of electricity input to the whole plant (at the beginning of stack life). This is calculated automatically so no input is required.</t>
    </r>
  </si>
  <si>
    <r>
      <t>Electrolyser System BOL Efficiency (MWh H</t>
    </r>
    <r>
      <rPr>
        <b/>
        <vertAlign val="subscript"/>
        <sz val="11"/>
        <color theme="0"/>
        <rFont val="Calibri"/>
        <family val="2"/>
        <scheme val="minor"/>
      </rPr>
      <t>2</t>
    </r>
    <r>
      <rPr>
        <b/>
        <sz val="11"/>
        <color theme="0"/>
        <rFont val="Calibri"/>
        <family val="2"/>
        <scheme val="minor"/>
      </rPr>
      <t xml:space="preserve"> HHV per MWhe)</t>
    </r>
  </si>
  <si>
    <r>
      <rPr>
        <b/>
        <i/>
        <sz val="10"/>
        <rFont val="Calibri"/>
        <family val="2"/>
        <scheme val="minor"/>
      </rPr>
      <t>Guidance Note:</t>
    </r>
    <r>
      <rPr>
        <i/>
        <sz val="10"/>
        <rFont val="Calibri"/>
        <family val="2"/>
        <scheme val="minor"/>
      </rPr>
      <t xml:space="preserve"> The MWh of hydrogen (in high heating value terms) produced by 1 MWh of electricity input to the electrolyser system (at the beginning of stack life). This is calculated automatically so no input is required.</t>
    </r>
  </si>
  <si>
    <r>
      <t>Stack BOL Efficiency (MWh H</t>
    </r>
    <r>
      <rPr>
        <b/>
        <vertAlign val="subscript"/>
        <sz val="11"/>
        <color theme="0"/>
        <rFont val="Calibri"/>
        <family val="2"/>
        <scheme val="minor"/>
      </rPr>
      <t>2</t>
    </r>
    <r>
      <rPr>
        <b/>
        <sz val="11"/>
        <color theme="0"/>
        <rFont val="Calibri"/>
        <family val="2"/>
        <scheme val="minor"/>
      </rPr>
      <t xml:space="preserve"> HHV per MWhe)</t>
    </r>
  </si>
  <si>
    <r>
      <rPr>
        <b/>
        <i/>
        <sz val="10"/>
        <color theme="1"/>
        <rFont val="Calibri"/>
        <family val="2"/>
        <scheme val="minor"/>
      </rPr>
      <t>Guidance Note:</t>
    </r>
    <r>
      <rPr>
        <i/>
        <sz val="10"/>
        <color theme="1"/>
        <rFont val="Calibri"/>
        <family val="2"/>
        <scheme val="minor"/>
      </rPr>
      <t xml:space="preserve"> The MWh of hydrogen (in high heating value terms) produced by 1 MWh of electricity input to the stacks (at the beginning of the stack life).</t>
    </r>
  </si>
  <si>
    <r>
      <t>Stack End of Life Efficiency (MWh H</t>
    </r>
    <r>
      <rPr>
        <b/>
        <vertAlign val="subscript"/>
        <sz val="11"/>
        <color theme="0"/>
        <rFont val="Calibri"/>
        <family val="2"/>
        <scheme val="minor"/>
      </rPr>
      <t>2</t>
    </r>
    <r>
      <rPr>
        <b/>
        <sz val="11"/>
        <color theme="0"/>
        <rFont val="Calibri"/>
        <family val="2"/>
        <scheme val="minor"/>
      </rPr>
      <t xml:space="preserve"> HHV per MWhe)</t>
    </r>
  </si>
  <si>
    <r>
      <rPr>
        <b/>
        <i/>
        <sz val="10"/>
        <rFont val="Calibri"/>
        <family val="2"/>
        <scheme val="minor"/>
      </rPr>
      <t>Guidance Note:</t>
    </r>
    <r>
      <rPr>
        <i/>
        <sz val="10"/>
        <rFont val="Calibri"/>
        <family val="2"/>
        <scheme val="minor"/>
      </rPr>
      <t xml:space="preserve"> The MWh of hydrogen (in high heating value terms) produced by 1 MWh of electricity input to the stacks (at the end of the stack life).</t>
    </r>
  </si>
  <si>
    <t>Stack Operating Hours Until Replacement (hr)</t>
  </si>
  <si>
    <r>
      <rPr>
        <b/>
        <i/>
        <sz val="10"/>
        <color theme="1"/>
        <rFont val="Calibri"/>
        <family val="2"/>
        <scheme val="minor"/>
      </rPr>
      <t>Guidance Note:</t>
    </r>
    <r>
      <rPr>
        <i/>
        <sz val="10"/>
        <color theme="1"/>
        <rFont val="Calibri"/>
        <family val="2"/>
        <scheme val="minor"/>
      </rPr>
      <t xml:space="preserve"> Expected hours of stack operation until requiring replacement at end of life.</t>
    </r>
  </si>
  <si>
    <t>Stack Efficiency Degradation Rate (% per 1000 hours)</t>
  </si>
  <si>
    <r>
      <rPr>
        <b/>
        <i/>
        <sz val="10"/>
        <rFont val="Calibri"/>
        <family val="2"/>
        <scheme val="minor"/>
      </rPr>
      <t>Guidance Note:</t>
    </r>
    <r>
      <rPr>
        <i/>
        <sz val="10"/>
        <rFont val="Calibri"/>
        <family val="2"/>
        <scheme val="minor"/>
      </rPr>
      <t xml:space="preserve"> Average stack efficiency degradation rate based on beginning/end of life efficiencies and expected lifetime operating hours. This is calculated automatically so no input is required.</t>
    </r>
  </si>
  <si>
    <t>Plant Availability (%)</t>
  </si>
  <si>
    <r>
      <t xml:space="preserve">Guidance Note: </t>
    </r>
    <r>
      <rPr>
        <i/>
        <sz val="10"/>
        <color theme="1"/>
        <rFont val="Calibri"/>
        <family val="2"/>
        <scheme val="minor"/>
      </rPr>
      <t>This should reflect the weighted average annual availability of the hydrogen production plant (only considering necessary plant downtime).</t>
    </r>
  </si>
  <si>
    <t>Output Purity (%, mols)</t>
  </si>
  <si>
    <r>
      <rPr>
        <b/>
        <i/>
        <sz val="10"/>
        <color theme="1"/>
        <rFont val="Calibri"/>
        <family val="2"/>
        <scheme val="minor"/>
      </rPr>
      <t xml:space="preserve">Guidance Note: </t>
    </r>
    <r>
      <rPr>
        <i/>
        <sz val="10"/>
        <color theme="1"/>
        <rFont val="Calibri"/>
        <family val="2"/>
        <scheme val="minor"/>
      </rPr>
      <t>Please provide the expected purity of the hydrogen output (in mols) after any post processing (e.g. drying, deoxygenation and purification) if applicable.</t>
    </r>
  </si>
  <si>
    <t>Electrolyser System Output Pressure (bar)</t>
  </si>
  <si>
    <r>
      <rPr>
        <b/>
        <i/>
        <sz val="10"/>
        <color theme="1"/>
        <rFont val="Calibri"/>
        <family val="2"/>
        <scheme val="minor"/>
      </rPr>
      <t>Guidance Note:</t>
    </r>
    <r>
      <rPr>
        <i/>
        <sz val="10"/>
        <color theme="1"/>
        <rFont val="Calibri"/>
        <family val="2"/>
        <scheme val="minor"/>
      </rPr>
      <t xml:space="preserve"> Please provide the output pressure of the hydrogen produced from the electrolyser system prior to any additional compression for transport or storage.</t>
    </r>
  </si>
  <si>
    <t>LOW CARBON HYDROGEN STANDARD</t>
  </si>
  <si>
    <r>
      <t>Average Emissions for First Year of Hydrogen Production (gCO</t>
    </r>
    <r>
      <rPr>
        <b/>
        <vertAlign val="subscript"/>
        <sz val="11"/>
        <color rgb="FFFFFFFF"/>
        <rFont val="Calibri"/>
        <family val="2"/>
        <scheme val="minor"/>
      </rPr>
      <t>2</t>
    </r>
    <r>
      <rPr>
        <b/>
        <sz val="11"/>
        <color rgb="FFFFFFFF"/>
        <rFont val="Calibri"/>
        <family val="2"/>
        <scheme val="minor"/>
      </rPr>
      <t>e/MJ</t>
    </r>
    <r>
      <rPr>
        <b/>
        <vertAlign val="subscript"/>
        <sz val="11"/>
        <color rgb="FFFFFFFF"/>
        <rFont val="Calibri"/>
        <family val="2"/>
        <scheme val="minor"/>
      </rPr>
      <t>LHV</t>
    </r>
    <r>
      <rPr>
        <b/>
        <sz val="11"/>
        <color rgb="FFFFFFFF"/>
        <rFont val="Calibri"/>
        <family val="2"/>
        <scheme val="minor"/>
      </rPr>
      <t xml:space="preserve"> H</t>
    </r>
    <r>
      <rPr>
        <b/>
        <vertAlign val="subscript"/>
        <sz val="11"/>
        <color rgb="FFFFFFFF"/>
        <rFont val="Calibri"/>
        <family val="2"/>
        <scheme val="minor"/>
      </rPr>
      <t>2</t>
    </r>
    <r>
      <rPr>
        <b/>
        <sz val="11"/>
        <color rgb="FFFFFFFF"/>
        <rFont val="Calibri"/>
        <family val="2"/>
        <scheme val="minor"/>
      </rPr>
      <t>)</t>
    </r>
  </si>
  <si>
    <r>
      <rPr>
        <b/>
        <i/>
        <sz val="10"/>
        <color theme="1"/>
        <rFont val="Calibri"/>
        <family val="2"/>
        <scheme val="minor"/>
      </rPr>
      <t>Guidance Note:</t>
    </r>
    <r>
      <rPr>
        <i/>
        <sz val="10"/>
        <color theme="1"/>
        <rFont val="Calibri"/>
        <family val="2"/>
        <scheme val="minor"/>
      </rPr>
      <t xml:space="preserve"> Please state the calculated emissions as per the output of the Hydrogen Emissions Calculator (cell E29 of the dashboard tab)</t>
    </r>
  </si>
  <si>
    <r>
      <t>Average Emissions for Second Year of Hydrogen Production (gCO</t>
    </r>
    <r>
      <rPr>
        <b/>
        <vertAlign val="subscript"/>
        <sz val="11"/>
        <color rgb="FFFFFFFF"/>
        <rFont val="Calibri"/>
        <family val="2"/>
        <scheme val="minor"/>
      </rPr>
      <t>2</t>
    </r>
    <r>
      <rPr>
        <b/>
        <sz val="11"/>
        <color rgb="FFFFFFFF"/>
        <rFont val="Calibri"/>
        <family val="2"/>
        <scheme val="minor"/>
      </rPr>
      <t>e/MJ</t>
    </r>
    <r>
      <rPr>
        <b/>
        <vertAlign val="subscript"/>
        <sz val="11"/>
        <color rgb="FFFFFFFF"/>
        <rFont val="Calibri"/>
        <family val="2"/>
        <scheme val="minor"/>
      </rPr>
      <t>LHV</t>
    </r>
    <r>
      <rPr>
        <b/>
        <sz val="11"/>
        <color rgb="FFFFFFFF"/>
        <rFont val="Calibri"/>
        <family val="2"/>
        <scheme val="minor"/>
      </rPr>
      <t xml:space="preserve"> H</t>
    </r>
    <r>
      <rPr>
        <b/>
        <vertAlign val="subscript"/>
        <sz val="11"/>
        <color rgb="FFFFFFFF"/>
        <rFont val="Calibri"/>
        <family val="2"/>
        <scheme val="minor"/>
      </rPr>
      <t>2</t>
    </r>
    <r>
      <rPr>
        <b/>
        <sz val="11"/>
        <color rgb="FFFFFFFF"/>
        <rFont val="Calibri"/>
        <family val="2"/>
        <scheme val="minor"/>
      </rPr>
      <t>)</t>
    </r>
  </si>
  <si>
    <r>
      <t>Average Emissions for Third Year of Hydrogen Production (gCO</t>
    </r>
    <r>
      <rPr>
        <b/>
        <vertAlign val="subscript"/>
        <sz val="11"/>
        <color rgb="FFFFFFFF"/>
        <rFont val="Calibri"/>
        <family val="2"/>
        <scheme val="minor"/>
      </rPr>
      <t>2</t>
    </r>
    <r>
      <rPr>
        <b/>
        <sz val="11"/>
        <color rgb="FFFFFFFF"/>
        <rFont val="Calibri"/>
        <family val="2"/>
        <scheme val="minor"/>
      </rPr>
      <t>e/MJ</t>
    </r>
    <r>
      <rPr>
        <b/>
        <vertAlign val="subscript"/>
        <sz val="11"/>
        <color rgb="FFFFFFFF"/>
        <rFont val="Calibri"/>
        <family val="2"/>
        <scheme val="minor"/>
      </rPr>
      <t>LHV</t>
    </r>
    <r>
      <rPr>
        <b/>
        <sz val="11"/>
        <color rgb="FFFFFFFF"/>
        <rFont val="Calibri"/>
        <family val="2"/>
        <scheme val="minor"/>
      </rPr>
      <t xml:space="preserve"> H</t>
    </r>
    <r>
      <rPr>
        <b/>
        <vertAlign val="subscript"/>
        <sz val="11"/>
        <color rgb="FFFFFFFF"/>
        <rFont val="Calibri"/>
        <family val="2"/>
        <scheme val="minor"/>
      </rPr>
      <t>2</t>
    </r>
    <r>
      <rPr>
        <b/>
        <sz val="11"/>
        <color rgb="FFFFFFFF"/>
        <rFont val="Calibri"/>
        <family val="2"/>
        <scheme val="minor"/>
      </rPr>
      <t>)</t>
    </r>
  </si>
  <si>
    <t>HYDROGEN STORAGE FACILITIES</t>
  </si>
  <si>
    <t>Storage Facility Owner</t>
  </si>
  <si>
    <t>Storage Type</t>
  </si>
  <si>
    <t>Location (Grid Reference)</t>
  </si>
  <si>
    <t>Location (Postcode)</t>
  </si>
  <si>
    <t>Will this storage facility be within the boundary of the production facility?</t>
  </si>
  <si>
    <t>Total Capacity (kg)</t>
  </si>
  <si>
    <t>Total Capacity (hours of maximum production)</t>
  </si>
  <si>
    <t>Minimum compression pressure (bar)</t>
  </si>
  <si>
    <t>Maximum compression pressure (bar)</t>
  </si>
  <si>
    <t>Maximum Injection Rate (kg/hr)</t>
  </si>
  <si>
    <t>Maximum Withdrawal Rate (kg/hr)</t>
  </si>
  <si>
    <t>OFFTAKER DETAILS</t>
  </si>
  <si>
    <t>OFFTAKER INFORMATION</t>
  </si>
  <si>
    <t>Offtaker 1</t>
  </si>
  <si>
    <t>Offtaker 2</t>
  </si>
  <si>
    <t>Offtaker 3</t>
  </si>
  <si>
    <t>Offtaker 4</t>
  </si>
  <si>
    <t>Offtaker 5</t>
  </si>
  <si>
    <t>Offtaker 6</t>
  </si>
  <si>
    <t>Offtaker 7</t>
  </si>
  <si>
    <t>Offtaker 8</t>
  </si>
  <si>
    <t>Offtaker 9</t>
  </si>
  <si>
    <t>Offtaker 10</t>
  </si>
  <si>
    <t>Offtaker Name</t>
  </si>
  <si>
    <t>Offtaker Priority</t>
  </si>
  <si>
    <t>Agreement Status</t>
  </si>
  <si>
    <t>End Use Sector</t>
  </si>
  <si>
    <t>Demand Pattern</t>
  </si>
  <si>
    <t>Displaced Fuel</t>
  </si>
  <si>
    <t>Displacement Level</t>
  </si>
  <si>
    <t>Purity Requirement (%, mols)</t>
  </si>
  <si>
    <t>Will this offtaker have their own hydrogen storage capacity?</t>
  </si>
  <si>
    <t>Are you requesting HPBM support for these volumes?</t>
  </si>
  <si>
    <t>Will you be seeking RTFO support for these volumes?</t>
  </si>
  <si>
    <t>Will any of these volumes be exported?</t>
  </si>
  <si>
    <t>Will any of these volumes be injected into a gas transportation system for blending with natural gas?</t>
  </si>
  <si>
    <t>Is this offtaker considered a risk taking intermediary?</t>
  </si>
  <si>
    <t>Qualifying offtaker?</t>
  </si>
  <si>
    <t>TRANSPORT TO OFFTAKERS</t>
  </si>
  <si>
    <t>Hydrogen Transport Mode</t>
  </si>
  <si>
    <t>Who will own and operate the transport process to this offtaker?</t>
  </si>
  <si>
    <t>What is the expected length of the pipeline or trucking route (km)?</t>
  </si>
  <si>
    <t>Transport Pressure (bar)</t>
  </si>
  <si>
    <t>HYDROGEN VOLUMES &amp; SALES PRICES</t>
  </si>
  <si>
    <t>TOTAL HYDROGEN VOLUMES</t>
  </si>
  <si>
    <t>Total</t>
  </si>
  <si>
    <t>Total Hydrogen Produced (kg)</t>
  </si>
  <si>
    <t>Total Hydrogen Produced (MWh HHV)</t>
  </si>
  <si>
    <t>Estimated Load Factor (%)</t>
  </si>
  <si>
    <t>Hydrogen Sold to Offtakers (kg)</t>
  </si>
  <si>
    <t>Hydrogen Stored (kg, assuming no self-consumption or leakage)</t>
  </si>
  <si>
    <t>Hydrogen System Leakage Losses &amp; Self-Consumption (kg)</t>
  </si>
  <si>
    <t>Hydrogen in Storage at End of Period (kg)</t>
  </si>
  <si>
    <t>OFFTAKER VOLUMES</t>
  </si>
  <si>
    <t>Hydrogen Sold to Offtaker 1 (kg)</t>
  </si>
  <si>
    <t>Hydrogen Sold to Offtaker 2 (kg)</t>
  </si>
  <si>
    <t>Hydrogen Sold to Offtaker 3 (kg)</t>
  </si>
  <si>
    <t>Hydrogen Sold to Offtaker 4 (kg)</t>
  </si>
  <si>
    <t>Hydrogen Sold to Offtaker 5 (kg)</t>
  </si>
  <si>
    <t>Hydrogen Sold to Offtaker 6 (kg)</t>
  </si>
  <si>
    <t>Hydrogen Sold to Offtaker 7 (kg)</t>
  </si>
  <si>
    <t>Hydrogen Sold to Offtaker 8 (kg)</t>
  </si>
  <si>
    <t>Hydrogen Sold to Offtaker 9 (kg)</t>
  </si>
  <si>
    <t>Hydrogen Sold to Offtaker 10 (kg)</t>
  </si>
  <si>
    <t>HYDROGEN SALES PRICES</t>
  </si>
  <si>
    <t>Average</t>
  </si>
  <si>
    <t>Offtaker 1 Expected Sales Price (£/kg, 2024 prices)</t>
  </si>
  <si>
    <t>Offtaker 2 Expected Sales Price (£/kg, 2024 prices)</t>
  </si>
  <si>
    <t>Offtaker 3 Expected Sales Price (£/kg, 2024 prices)</t>
  </si>
  <si>
    <t>Offtaker 4 Expected Sales Price (£/kg, 2024 prices)</t>
  </si>
  <si>
    <t>Offtaker 5 Expected Sales Price (£/kg, 2024 prices)</t>
  </si>
  <si>
    <t>Offtaker 6 Expected Sales Price (£/kg, 2024 prices)</t>
  </si>
  <si>
    <t>Offtaker 7 Expected Sales Price (£/kg, 2024 prices)</t>
  </si>
  <si>
    <t>Offtaker 8 Expected Sales Price (£/kg, 2024 prices)</t>
  </si>
  <si>
    <t>Offtaker 9 Expected Sales Price (£/kg, 2024 prices)</t>
  </si>
  <si>
    <t>Offtaker 10 Expected Sales Price (£/kg, 2024 prices)</t>
  </si>
  <si>
    <t>ELECTRICITY SOURCES</t>
  </si>
  <si>
    <t>ELECTRICITY ARRANGEMENT DETAILS</t>
  </si>
  <si>
    <t>Electricity Source 1</t>
  </si>
  <si>
    <t>Electricity Source 2</t>
  </si>
  <si>
    <t>Electricity Source 3</t>
  </si>
  <si>
    <t>Electricity Source 4</t>
  </si>
  <si>
    <t>Electricity Source 5</t>
  </si>
  <si>
    <t>Electricity Source 6</t>
  </si>
  <si>
    <t>Electricity Source 7</t>
  </si>
  <si>
    <t>Electricity Source 8</t>
  </si>
  <si>
    <t>Electricity Source 9</t>
  </si>
  <si>
    <t>Electricity Source 10</t>
  </si>
  <si>
    <t>Arrangement Type</t>
  </si>
  <si>
    <t>Arrangement Status</t>
  </si>
  <si>
    <t>Arrangement Length (years)</t>
  </si>
  <si>
    <t>How will electricity from this source be delivered to the production facility?</t>
  </si>
  <si>
    <t>Will REGOs be purchased/received alongside the electricity from this supplier?</t>
  </si>
  <si>
    <t>Will you be able to prove temporal correlation with a renewable asset for electricity purchased from this source?</t>
  </si>
  <si>
    <t>How will the price of electricity purchased from this source be indexed over time?</t>
  </si>
  <si>
    <t>GENERATION ASSET DETAILS</t>
  </si>
  <si>
    <r>
      <rPr>
        <b/>
        <i/>
        <sz val="10"/>
        <rFont val="Calibri"/>
        <family val="2"/>
        <scheme val="minor"/>
      </rPr>
      <t xml:space="preserve">Guidance Note: </t>
    </r>
    <r>
      <rPr>
        <i/>
        <sz val="10"/>
        <rFont val="Calibri"/>
        <family val="2"/>
        <scheme val="minor"/>
      </rPr>
      <t>You should only complete the section below for electricity sources linked to a specific generation asset.</t>
    </r>
  </si>
  <si>
    <t>Generation Site Name</t>
  </si>
  <si>
    <t>Generation Site Location (grid reference)</t>
  </si>
  <si>
    <t>Generation Technology Type</t>
  </si>
  <si>
    <t>Generation Facility Total Electrical Capacity (MWe)</t>
  </si>
  <si>
    <t>Proportion of Total Facility Generation Capacity Included in Contract (MWe)</t>
  </si>
  <si>
    <t>Annual P50 Volumes of Contracted Capacity (MWh)</t>
  </si>
  <si>
    <t>Is the generation asset already operational?</t>
  </si>
  <si>
    <t xml:space="preserve"> - If no, when is it expected to become operational?</t>
  </si>
  <si>
    <t>Is this generation asset supported by the CfD or RO schemes?</t>
  </si>
  <si>
    <t>Will the generation asset be connected to the power grid?</t>
  </si>
  <si>
    <t xml:space="preserve"> - If yes, what is the expected capacity of the grid connection (MWe)?</t>
  </si>
  <si>
    <t xml:space="preserve"> - If yes, what is the current status of the grid connection?</t>
  </si>
  <si>
    <t xml:space="preserve"> - If yes and not already connected, when is connection expected to be completed?</t>
  </si>
  <si>
    <t>Will this generation asset be co-located with the hydrogen production facility?</t>
  </si>
  <si>
    <t>Does this generation asset meet any of the HAR 2 additionality criteria?</t>
  </si>
  <si>
    <t>What proportion of the electricity purchased from this source would otherwise have been curtailed (%)?</t>
  </si>
  <si>
    <t>ELECTRICITY VOLUMES &amp; PRICES</t>
  </si>
  <si>
    <t>Electricity Purchased from Source 1 (MWh)</t>
  </si>
  <si>
    <t>Electricity Purchased from Source 2 (MWh)</t>
  </si>
  <si>
    <t>Electricity Purchased from Source 3 (MWh)</t>
  </si>
  <si>
    <t>Electricity Purchased from Source 4 (MWh)</t>
  </si>
  <si>
    <t>Electricity Purchased from Source 5 (MWh)</t>
  </si>
  <si>
    <t>Electricity Purchased from Source 6 (MWh)</t>
  </si>
  <si>
    <t>Electricity Purchased from Source 7 (MWh)</t>
  </si>
  <si>
    <t>Electricity Purchased from Source 8 (MWh)</t>
  </si>
  <si>
    <t>Electricity Purchased from Source 9 (MWh)</t>
  </si>
  <si>
    <t>Electricity Purchased from Source 10 (MWh)</t>
  </si>
  <si>
    <t>Total Electricity Volumes Purchased (MWh)</t>
  </si>
  <si>
    <t>ELECTRICITY PRICES</t>
  </si>
  <si>
    <t>Electricity Source 1 Prices
(£/MWh, 2024 prices)</t>
  </si>
  <si>
    <t>Wholesale/Generation Costs</t>
  </si>
  <si>
    <t>Network Costs</t>
  </si>
  <si>
    <t>Supplier Margins and Sleeving Costs</t>
  </si>
  <si>
    <t>REGO Costs</t>
  </si>
  <si>
    <t>Total Eligible Electricity Prices</t>
  </si>
  <si>
    <t>Electricity Source 2 Prices
(£/MWh, 2024 prices)</t>
  </si>
  <si>
    <t>Electricity Source 3 Prices
(£/MWh, 2024 prices)</t>
  </si>
  <si>
    <t>Electricity Source 4 Prices
(£/MWh, 2024 prices)</t>
  </si>
  <si>
    <t>Electricity Source 5 Prices
(£/MWh, 2024 prices)</t>
  </si>
  <si>
    <t>Electricity Source 6 Prices
(£/MWh, 2024 prices)</t>
  </si>
  <si>
    <t>Electricity Source 7 Prices
(£/MWh, 2024 prices)</t>
  </si>
  <si>
    <t>Electricity Source 8 Prices
(£/MWh, 2024 prices)</t>
  </si>
  <si>
    <t>Electricity Source 9 Prices
(£/MWh, 2024 prices)</t>
  </si>
  <si>
    <t>Electricity Source 10 Prices
(£/MWh, 2024 prices)</t>
  </si>
  <si>
    <t>Input Type</t>
  </si>
  <si>
    <t>Input</t>
  </si>
  <si>
    <t>CAPEX</t>
  </si>
  <si>
    <t>COST CLASS RANGES</t>
  </si>
  <si>
    <t>Cost Class</t>
  </si>
  <si>
    <t>Lower Bound</t>
  </si>
  <si>
    <t>Upper Bound</t>
  </si>
  <si>
    <t>Class 5</t>
  </si>
  <si>
    <t>Class 4</t>
  </si>
  <si>
    <t>Class 3</t>
  </si>
  <si>
    <t>Class 2</t>
  </si>
  <si>
    <t>Class 1</t>
  </si>
  <si>
    <t>MATERIALS</t>
  </si>
  <si>
    <t>Area</t>
  </si>
  <si>
    <t>Line Item</t>
  </si>
  <si>
    <t>Contingency Included in Cost (%)</t>
  </si>
  <si>
    <t>Contingency Included in Cost (£, 2024 prices)</t>
  </si>
  <si>
    <t>AACE Cost Class</t>
  </si>
  <si>
    <t>Basis for Cost Classification</t>
  </si>
  <si>
    <t>Electrolyser System</t>
  </si>
  <si>
    <t>Electrolyser Stacks</t>
  </si>
  <si>
    <r>
      <rPr>
        <b/>
        <i/>
        <sz val="11"/>
        <color theme="1"/>
        <rFont val="Calibri"/>
        <family val="2"/>
        <scheme val="minor"/>
      </rPr>
      <t>Guidance Note:</t>
    </r>
    <r>
      <rPr>
        <i/>
        <sz val="11"/>
        <color theme="1"/>
        <rFont val="Calibri"/>
        <family val="2"/>
        <scheme val="minor"/>
      </rPr>
      <t xml:space="preserve"> If breakdown is available, includes the total purchase cost of electrolyser stacks. This includes only the stacks where electrolysis occurs and excludes any balance of plant in the electrolyser system modules.</t>
    </r>
  </si>
  <si>
    <t xml:space="preserve">Compression </t>
  </si>
  <si>
    <r>
      <rPr>
        <b/>
        <i/>
        <sz val="11"/>
        <color theme="1"/>
        <rFont val="Calibri"/>
        <family val="2"/>
        <scheme val="minor"/>
      </rPr>
      <t>Guidance Note</t>
    </r>
    <r>
      <rPr>
        <i/>
        <sz val="11"/>
        <color theme="1"/>
        <rFont val="Calibri"/>
        <family val="2"/>
        <scheme val="minor"/>
      </rPr>
      <t>: If breakdown is available, includes the total purchase cost of hydrogen compression equipment that is part of the electrolyser system, only for compressing up to pipeline transport pressures (typically up to 30-40bar).</t>
    </r>
  </si>
  <si>
    <t>Other Key Production Equipment</t>
  </si>
  <si>
    <r>
      <rPr>
        <b/>
        <i/>
        <sz val="11"/>
        <rFont val="Calibri"/>
        <family val="2"/>
        <scheme val="minor"/>
      </rPr>
      <t>Guidance Note</t>
    </r>
    <r>
      <rPr>
        <i/>
        <sz val="11"/>
        <rFont val="Calibri"/>
        <family val="2"/>
        <scheme val="minor"/>
      </rPr>
      <t>: If breakdown is available, includes the total purchase cost of balance of plant equipment key to production (e.g. feedwater purification/treatment, control system, electricity conditioning/rectification, hydrogen separation/purification and heat exchangers). This excludes electrolyser stacks or compressors.</t>
    </r>
  </si>
  <si>
    <t>Hydrogen Pipeline Transport</t>
  </si>
  <si>
    <t>Compressors</t>
  </si>
  <si>
    <t xml:space="preserve">Pipework </t>
  </si>
  <si>
    <r>
      <t xml:space="preserve">Guidance Note: </t>
    </r>
    <r>
      <rPr>
        <i/>
        <sz val="11"/>
        <color theme="1"/>
        <rFont val="Calibri"/>
        <family val="2"/>
        <scheme val="minor"/>
      </rPr>
      <t>Purchase cost of pipework (e.g. pipes, valves, boosters etc) required to transport hydrogen to your offtaker(s).</t>
    </r>
  </si>
  <si>
    <t>Hydrogen Trucking Transport</t>
  </si>
  <si>
    <r>
      <t xml:space="preserve">Guidance Note: </t>
    </r>
    <r>
      <rPr>
        <i/>
        <sz val="11"/>
        <color theme="1"/>
        <rFont val="Calibri"/>
        <family val="2"/>
        <scheme val="minor"/>
      </rPr>
      <t xml:space="preserve">Purchase cost of hydrogen compression equipment, compressing above pipeline pressure (&gt;30-40 barg) up to pressures required for trucking hydrogen. </t>
    </r>
  </si>
  <si>
    <t>Tube Trailers</t>
  </si>
  <si>
    <r>
      <rPr>
        <b/>
        <i/>
        <sz val="11"/>
        <color theme="1"/>
        <rFont val="Calibri"/>
        <family val="2"/>
        <scheme val="minor"/>
      </rPr>
      <t>Guidance Note:</t>
    </r>
    <r>
      <rPr>
        <i/>
        <sz val="11"/>
        <color theme="1"/>
        <rFont val="Calibri"/>
        <family val="2"/>
        <scheme val="minor"/>
      </rPr>
      <t xml:space="preserve"> Purchase cost of tube trailers required to transport hydrogen to your offtaker(s). This includes any mobile/swappable storage elements.</t>
    </r>
  </si>
  <si>
    <t>Loading Facilities</t>
  </si>
  <si>
    <r>
      <rPr>
        <b/>
        <i/>
        <sz val="11"/>
        <color theme="1"/>
        <rFont val="Calibri"/>
        <family val="2"/>
        <scheme val="minor"/>
      </rPr>
      <t>Guidance Note:</t>
    </r>
    <r>
      <rPr>
        <i/>
        <sz val="11"/>
        <color theme="1"/>
        <rFont val="Calibri"/>
        <family val="2"/>
        <scheme val="minor"/>
      </rPr>
      <t xml:space="preserve"> Purchase cost of tube trailer loading/dispensing facility.</t>
    </r>
  </si>
  <si>
    <t>Onsite Hydrogen Refuelling</t>
  </si>
  <si>
    <r>
      <rPr>
        <b/>
        <i/>
        <sz val="11"/>
        <color theme="1"/>
        <rFont val="Calibri"/>
        <family val="2"/>
        <scheme val="minor"/>
      </rPr>
      <t>Guidance Note</t>
    </r>
    <r>
      <rPr>
        <i/>
        <sz val="11"/>
        <color theme="1"/>
        <rFont val="Calibri"/>
        <family val="2"/>
        <scheme val="minor"/>
      </rPr>
      <t>: Purchase cost of hydrogen compression equipment, compressing to pressures required by mobility offtaker(s). This excludes compression up to pressures required for transporting hydrogen via pipeline or tube trailer.</t>
    </r>
  </si>
  <si>
    <t>Refuelling Stations</t>
  </si>
  <si>
    <r>
      <rPr>
        <b/>
        <i/>
        <sz val="11"/>
        <color theme="1"/>
        <rFont val="Calibri"/>
        <family val="2"/>
        <scheme val="minor"/>
      </rPr>
      <t>Guidance Note:</t>
    </r>
    <r>
      <rPr>
        <i/>
        <sz val="11"/>
        <color theme="1"/>
        <rFont val="Calibri"/>
        <family val="2"/>
        <scheme val="minor"/>
      </rPr>
      <t xml:space="preserve"> Purchase cost of hydrogen refuelling facility (e.g. dispensing equipment and built-in, small-scale buffer storage at mobility offtaker pressure).</t>
    </r>
  </si>
  <si>
    <t>Above Ground Hydrogen Storage</t>
  </si>
  <si>
    <t>Low-Pressure Storage</t>
  </si>
  <si>
    <r>
      <rPr>
        <b/>
        <i/>
        <sz val="11"/>
        <color theme="1"/>
        <rFont val="Calibri"/>
        <family val="2"/>
        <scheme val="minor"/>
      </rPr>
      <t xml:space="preserve">Guidance Note: </t>
    </r>
    <r>
      <rPr>
        <i/>
        <sz val="11"/>
        <color theme="1"/>
        <rFont val="Calibri"/>
        <family val="2"/>
        <scheme val="minor"/>
      </rPr>
      <t>Purchase cost of low-pressure (up to 30-40bar) static storage tank(s) and associated storage system equipment (e.g. valves and pipework).</t>
    </r>
  </si>
  <si>
    <t>High-Pressure Storage</t>
  </si>
  <si>
    <r>
      <rPr>
        <b/>
        <i/>
        <sz val="11"/>
        <rFont val="Calibri"/>
        <family val="2"/>
        <scheme val="minor"/>
      </rPr>
      <t xml:space="preserve">Guidance Note: </t>
    </r>
    <r>
      <rPr>
        <i/>
        <sz val="11"/>
        <rFont val="Calibri"/>
        <family val="2"/>
        <scheme val="minor"/>
      </rPr>
      <t>Purchase cost of high-pressure (above 30-40bar, up to tube trailer pressure) static storage tank(s) and associated storage system equipment (e.g. valves and pipework).</t>
    </r>
  </si>
  <si>
    <t>Underground Hydrogen Storage</t>
  </si>
  <si>
    <r>
      <t xml:space="preserve">Guidance Note: </t>
    </r>
    <r>
      <rPr>
        <i/>
        <sz val="11"/>
        <rFont val="Calibri"/>
        <family val="2"/>
        <scheme val="minor"/>
      </rPr>
      <t>If applicable, purchase cost of hydrogen compression equipment, compressing above pipeline pressure (&gt;30-40 barg) up to underground storage pressure.</t>
    </r>
  </si>
  <si>
    <t>Underground Storage Equipment</t>
  </si>
  <si>
    <r>
      <t>Guidance Note:</t>
    </r>
    <r>
      <rPr>
        <i/>
        <sz val="11"/>
        <rFont val="Calibri"/>
        <family val="2"/>
        <scheme val="minor"/>
      </rPr>
      <t xml:space="preserve"> If applicable, purchase cost of underground storage equipment and infrastructure.</t>
    </r>
  </si>
  <si>
    <t>Post-storage Hydrogen Conditioning</t>
  </si>
  <si>
    <r>
      <t xml:space="preserve">Guidance Note: </t>
    </r>
    <r>
      <rPr>
        <i/>
        <sz val="11"/>
        <rFont val="Calibri"/>
        <family val="2"/>
        <scheme val="minor"/>
      </rPr>
      <t xml:space="preserve">If applicable, purchase cost of hydrogen conditioning equipment after storage (e.g. pressure let-down, purification equipment). </t>
    </r>
  </si>
  <si>
    <t>Balance of Plant</t>
  </si>
  <si>
    <t xml:space="preserve">Onsite Electrical Equipment </t>
  </si>
  <si>
    <r>
      <rPr>
        <b/>
        <i/>
        <sz val="11"/>
        <color theme="1"/>
        <rFont val="Calibri"/>
        <family val="2"/>
        <scheme val="minor"/>
      </rPr>
      <t>Guidance Note:</t>
    </r>
    <r>
      <rPr>
        <i/>
        <sz val="11"/>
        <color theme="1"/>
        <rFont val="Calibri"/>
        <family val="2"/>
        <scheme val="minor"/>
      </rPr>
      <t xml:space="preserve"> Purchase cost of on-site (after grid connection or private wire) electrical components outside electrolyser system, such as MV/LV transformers, switchgear, rectifiers, cabling.</t>
    </r>
  </si>
  <si>
    <t>Private Wire Electrical Connections</t>
  </si>
  <si>
    <r>
      <rPr>
        <b/>
        <i/>
        <sz val="11"/>
        <color theme="1"/>
        <rFont val="Calibri"/>
        <family val="2"/>
        <scheme val="minor"/>
      </rPr>
      <t>Guidance Note:</t>
    </r>
    <r>
      <rPr>
        <i/>
        <sz val="11"/>
        <color theme="1"/>
        <rFont val="Calibri"/>
        <family val="2"/>
        <scheme val="minor"/>
      </rPr>
      <t xml:space="preserve"> Purchase cost of private wire equipment, excluding generation asset costs.</t>
    </r>
  </si>
  <si>
    <t>Further Water Purification/Treatment Equipment</t>
  </si>
  <si>
    <r>
      <t xml:space="preserve">Guidance Note: </t>
    </r>
    <r>
      <rPr>
        <i/>
        <sz val="11"/>
        <color theme="1"/>
        <rFont val="Calibri"/>
        <family val="2"/>
        <scheme val="minor"/>
      </rPr>
      <t>Purchase cost of additional feedwater purification/treatment equipment outside of electrolyser system, including any desalination equipment if applicable.</t>
    </r>
    <r>
      <rPr>
        <b/>
        <i/>
        <sz val="11"/>
        <color theme="1"/>
        <rFont val="Calibri"/>
        <family val="2"/>
        <scheme val="minor"/>
      </rPr>
      <t xml:space="preserve"> </t>
    </r>
    <r>
      <rPr>
        <i/>
        <sz val="11"/>
        <color theme="1"/>
        <rFont val="Calibri"/>
        <family val="2"/>
        <scheme val="minor"/>
      </rPr>
      <t>This excludes site water connection costs - see site development section.</t>
    </r>
  </si>
  <si>
    <t>Onsite Water Balance of Plant Equipment</t>
  </si>
  <si>
    <r>
      <t xml:space="preserve">Guidance Note: </t>
    </r>
    <r>
      <rPr>
        <i/>
        <sz val="11"/>
        <color theme="1"/>
        <rFont val="Calibri"/>
        <family val="2"/>
        <scheme val="minor"/>
      </rPr>
      <t>Purchase cost of on-site (after site mains connection) water balance of plant equipment such as pipework, pumps, valves, buffer storage.</t>
    </r>
  </si>
  <si>
    <t>Other Balance of Plant</t>
  </si>
  <si>
    <t>SERVICES</t>
  </si>
  <si>
    <t>Equipment Supplier Services</t>
  </si>
  <si>
    <r>
      <rPr>
        <b/>
        <i/>
        <sz val="11"/>
        <color theme="1"/>
        <rFont val="Calibri"/>
        <family val="2"/>
        <scheme val="minor"/>
      </rPr>
      <t xml:space="preserve">Guidance Note: </t>
    </r>
    <r>
      <rPr>
        <i/>
        <sz val="11"/>
        <color theme="1"/>
        <rFont val="Calibri"/>
        <family val="2"/>
        <scheme val="minor"/>
      </rPr>
      <t>Corresponding to the sections above for different equipment purchase costs, please provide costs for any further services to be provided by those same suppliers (e.g. delivering, installing or commissioning equipment). Where these services are not performed by the equipment supplier, please instead include the cost in either the 'External Consulting/Contractors' or 'In-House' sections below.</t>
    </r>
  </si>
  <si>
    <t>External Consulting/ Contractors</t>
  </si>
  <si>
    <t>Project Management</t>
  </si>
  <si>
    <t>EPC</t>
  </si>
  <si>
    <t>Underground Hydrogen Storage Services</t>
  </si>
  <si>
    <t>In-House</t>
  </si>
  <si>
    <t>SITE DEVELOPMENT</t>
  </si>
  <si>
    <t>Plant</t>
  </si>
  <si>
    <t>Land Purchase</t>
  </si>
  <si>
    <r>
      <rPr>
        <b/>
        <i/>
        <sz val="11"/>
        <color theme="1"/>
        <rFont val="Calibri"/>
        <family val="2"/>
        <scheme val="minor"/>
      </rPr>
      <t>Guidance Note</t>
    </r>
    <r>
      <rPr>
        <i/>
        <sz val="11"/>
        <color theme="1"/>
        <rFont val="Calibri"/>
        <family val="2"/>
        <scheme val="minor"/>
      </rPr>
      <t>: Upfront land purchase costs (excluding any upfront costs of underground storage sites, if applicable).</t>
    </r>
  </si>
  <si>
    <t xml:space="preserve">Site Remediations </t>
  </si>
  <si>
    <r>
      <rPr>
        <b/>
        <i/>
        <sz val="11"/>
        <rFont val="Calibri"/>
        <family val="2"/>
        <scheme val="minor"/>
      </rPr>
      <t xml:space="preserve">Guidance Note: </t>
    </r>
    <r>
      <rPr>
        <i/>
        <sz val="11"/>
        <rFont val="Calibri"/>
        <family val="2"/>
        <scheme val="minor"/>
      </rPr>
      <t>Cost of any site remediation works to get the site to normal condition (e.g. brownfield site remediations).</t>
    </r>
  </si>
  <si>
    <t xml:space="preserve">Site Preparation &amp; Infrastructure </t>
  </si>
  <si>
    <r>
      <t xml:space="preserve">Guidance Note: </t>
    </r>
    <r>
      <rPr>
        <i/>
        <sz val="11"/>
        <color theme="1"/>
        <rFont val="Calibri"/>
        <family val="2"/>
        <scheme val="minor"/>
      </rPr>
      <t>Costs of site preparations and general infrastructure, such as site access, roadworks, earthworks, foundations, security systems, fencing and buildings costs/services.</t>
    </r>
  </si>
  <si>
    <t>Mains Water Connection</t>
  </si>
  <si>
    <r>
      <t xml:space="preserve">Guidance Note: </t>
    </r>
    <r>
      <rPr>
        <i/>
        <sz val="11"/>
        <color theme="1"/>
        <rFont val="Calibri"/>
        <family val="2"/>
        <scheme val="minor"/>
      </rPr>
      <t>Cost of site water connection.</t>
    </r>
  </si>
  <si>
    <t>Electricity Grid Connection</t>
  </si>
  <si>
    <r>
      <t xml:space="preserve">Guidance Note: </t>
    </r>
    <r>
      <rPr>
        <i/>
        <sz val="11"/>
        <color theme="1"/>
        <rFont val="Calibri"/>
        <family val="2"/>
        <scheme val="minor"/>
      </rPr>
      <t>Cost of site grid connection, including both contestable and incontestable works.</t>
    </r>
  </si>
  <si>
    <t>Underground Storage-Specific</t>
  </si>
  <si>
    <t>Underground Storage Site Purchase</t>
  </si>
  <si>
    <r>
      <rPr>
        <b/>
        <i/>
        <sz val="11"/>
        <color theme="1"/>
        <rFont val="Calibri"/>
        <family val="2"/>
        <scheme val="minor"/>
      </rPr>
      <t>Guidance Note</t>
    </r>
    <r>
      <rPr>
        <i/>
        <sz val="11"/>
        <color theme="1"/>
        <rFont val="Calibri"/>
        <family val="2"/>
        <scheme val="minor"/>
      </rPr>
      <t>: If applicable, upfront purchase cost of underground storage site/land.</t>
    </r>
  </si>
  <si>
    <t>Underground Storage Site Preparation &amp; Infrastructure</t>
  </si>
  <si>
    <t>TOTALS</t>
  </si>
  <si>
    <t>TOTAL MATERIALS (£)</t>
  </si>
  <si>
    <t>TOTAL SERVICES (£)</t>
  </si>
  <si>
    <t>TOTAL SITE DEVELOPMENT (£)</t>
  </si>
  <si>
    <t>TOTAL CAPEX (£)</t>
  </si>
  <si>
    <t>NON-ELECTRICITY OPEX</t>
  </si>
  <si>
    <t>ELECTROLYSER STACK REPLACEMENT</t>
  </si>
  <si>
    <t>Total Cost
(£, 2024 prices)</t>
  </si>
  <si>
    <t>Number of times each stack is replaced during LCHA contract lifetime
(15 years from COD)</t>
  </si>
  <si>
    <t>Year of first stack replacement</t>
  </si>
  <si>
    <t>Electrolyser Stack Replacement</t>
  </si>
  <si>
    <r>
      <rPr>
        <b/>
        <i/>
        <sz val="11"/>
        <color theme="1"/>
        <rFont val="Calibri"/>
        <family val="2"/>
        <scheme val="minor"/>
      </rPr>
      <t>Guidance Note</t>
    </r>
    <r>
      <rPr>
        <i/>
        <sz val="11"/>
        <color theme="1"/>
        <rFont val="Calibri"/>
        <family val="2"/>
        <scheme val="minor"/>
      </rPr>
      <t>: Cost to replace electrolyser stacks at end of life. This includes only the stacks and not any other equipment associated with production. The cost estimate should include all stack replacements occurring within the lifetime of the LCHA contract (15 years from COD).</t>
    </r>
  </si>
  <si>
    <t>FIXED OPEX</t>
  </si>
  <si>
    <t>Annual Cost
(£/yr, 2024 prices)</t>
  </si>
  <si>
    <t>Maintenance</t>
  </si>
  <si>
    <t>Downstream Processing Equipment</t>
  </si>
  <si>
    <t>Land/Lease</t>
  </si>
  <si>
    <t>Underground Storage</t>
  </si>
  <si>
    <t>Staff/Labour</t>
  </si>
  <si>
    <t>Insurance</t>
  </si>
  <si>
    <t>Other (please provide detail in comments)</t>
  </si>
  <si>
    <t>VARIABLE OPEX</t>
  </si>
  <si>
    <t>Unit cost per MWh H2 (HHV)
(£/MWh, 2024 prices)</t>
  </si>
  <si>
    <t>Water</t>
  </si>
  <si>
    <r>
      <rPr>
        <b/>
        <i/>
        <sz val="11"/>
        <color theme="1"/>
        <rFont val="Calibri"/>
        <family val="2"/>
        <scheme val="minor"/>
      </rPr>
      <t>Guidance Note:</t>
    </r>
    <r>
      <rPr>
        <i/>
        <sz val="11"/>
        <color theme="1"/>
        <rFont val="Calibri"/>
        <family val="2"/>
        <scheme val="minor"/>
      </rPr>
      <t xml:space="preserve"> Please provide the total cost of water supply per unit of hydrogen produced (MWh HHV).</t>
    </r>
  </si>
  <si>
    <t>Consumables</t>
  </si>
  <si>
    <r>
      <rPr>
        <b/>
        <i/>
        <sz val="11"/>
        <color theme="1"/>
        <rFont val="Calibri"/>
        <family val="2"/>
        <scheme val="minor"/>
      </rPr>
      <t>Guidance Note:</t>
    </r>
    <r>
      <rPr>
        <i/>
        <sz val="11"/>
        <color theme="1"/>
        <rFont val="Calibri"/>
        <family val="2"/>
        <scheme val="minor"/>
      </rPr>
      <t xml:space="preserve"> Please provide the total cost of consumables per unit of hydrogen produced (MWh HHV). This includes chemicals and reagents but also any other consumables with a cost that varies relative to hydrogen production.</t>
    </r>
  </si>
  <si>
    <t>Waste</t>
  </si>
  <si>
    <r>
      <rPr>
        <b/>
        <i/>
        <sz val="11"/>
        <color theme="1"/>
        <rFont val="Calibri"/>
        <family val="2"/>
        <scheme val="minor"/>
      </rPr>
      <t>Guidance Note:</t>
    </r>
    <r>
      <rPr>
        <i/>
        <sz val="11"/>
        <color theme="1"/>
        <rFont val="Calibri"/>
        <family val="2"/>
        <scheme val="minor"/>
      </rPr>
      <t xml:space="preserve"> Please provide the total cost of waste/effluent disposal per unit of hydrogen produced (MWh HHV).</t>
    </r>
  </si>
  <si>
    <r>
      <rPr>
        <b/>
        <i/>
        <sz val="11"/>
        <color theme="1"/>
        <rFont val="Calibri"/>
        <family val="2"/>
        <scheme val="minor"/>
      </rPr>
      <t>Guidance Note:</t>
    </r>
    <r>
      <rPr>
        <i/>
        <sz val="11"/>
        <color theme="1"/>
        <rFont val="Calibri"/>
        <family val="2"/>
        <scheme val="minor"/>
      </rPr>
      <t xml:space="preserve"> If necessary, please provide any other eligible variable OPEX per unit of hydrogen produced (MWh HHV) that is not covered in the rows above and please detail what these are in the comments.</t>
    </r>
  </si>
  <si>
    <t>ECONOMIC BENEFITS</t>
  </si>
  <si>
    <t>Source</t>
  </si>
  <si>
    <t>Postcode (only provide if source is UK domestic)</t>
  </si>
  <si>
    <t>Grid Connection</t>
  </si>
  <si>
    <t>YN</t>
  </si>
  <si>
    <t>Displaced Fuels</t>
  </si>
  <si>
    <t>H2 Transport</t>
  </si>
  <si>
    <t>Electricity Arrangement Type</t>
  </si>
  <si>
    <t>Electricity Delivery</t>
  </si>
  <si>
    <t>Cost Classes</t>
  </si>
  <si>
    <t>Cost Class Basis</t>
  </si>
  <si>
    <t>Additionality Criteria</t>
  </si>
  <si>
    <t>Indexation</t>
  </si>
  <si>
    <t>Generation Type</t>
  </si>
  <si>
    <t>Connection Status</t>
  </si>
  <si>
    <t>Months</t>
  </si>
  <si>
    <t>CfD/RO</t>
  </si>
  <si>
    <t>IRR Terms</t>
  </si>
  <si>
    <t>Year of First Stack Replacement</t>
  </si>
  <si>
    <t>Economic Benefits Source</t>
  </si>
  <si>
    <t>TRL</t>
  </si>
  <si>
    <t>Delivery Years</t>
  </si>
  <si>
    <t>Production Facility Type</t>
  </si>
  <si>
    <t>Energy/Feedstock Supply Arrangement Type</t>
  </si>
  <si>
    <t>Energy/Feedstock Delivery</t>
  </si>
  <si>
    <t>Input Units</t>
  </si>
  <si>
    <t>Input Type 1</t>
  </si>
  <si>
    <t>PEM</t>
  </si>
  <si>
    <t>Yes</t>
  </si>
  <si>
    <t>Aviation spirit</t>
  </si>
  <si>
    <t>Onsite Refuelling</t>
  </si>
  <si>
    <t>Compressed Gas Tanks</t>
  </si>
  <si>
    <t>Curtailed Electricity</t>
  </si>
  <si>
    <t>Private Wire</t>
  </si>
  <si>
    <t>Feasibility Study</t>
  </si>
  <si>
    <t>No Signed Agreement</t>
  </si>
  <si>
    <t>Not additional</t>
  </si>
  <si>
    <t>No indexation</t>
  </si>
  <si>
    <t>Onshore Wind</t>
  </si>
  <si>
    <t>No connection application submitted</t>
  </si>
  <si>
    <t>CfD</t>
  </si>
  <si>
    <t>Continuous</t>
  </si>
  <si>
    <t>Pre-Tax Nominal</t>
  </si>
  <si>
    <t>Equity</t>
  </si>
  <si>
    <t>UK Domestic</t>
  </si>
  <si>
    <t>TRL 1</t>
  </si>
  <si>
    <t>Year One - 1st Apr 26 to 31st Mar 27</t>
  </si>
  <si>
    <t>New-build facility</t>
  </si>
  <si>
    <t>Long term supply contract</t>
  </si>
  <si>
    <t>Co-located</t>
  </si>
  <si>
    <t>Feedstock</t>
  </si>
  <si>
    <t>MWh (LHV)</t>
  </si>
  <si>
    <t>Biodiesel</t>
  </si>
  <si>
    <t>Fuel</t>
  </si>
  <si>
    <t>Alkaline</t>
  </si>
  <si>
    <t>No</t>
  </si>
  <si>
    <t>Aviation turbine fuel</t>
  </si>
  <si>
    <t>Pipeline (including co-location with offtaker)</t>
  </si>
  <si>
    <t>Cryogenic Tanks</t>
  </si>
  <si>
    <t>Dedicated Generation</t>
  </si>
  <si>
    <t>Grid</t>
  </si>
  <si>
    <t>pre-FEED Estimate</t>
  </si>
  <si>
    <t>Signed Memorandum of Understanding</t>
  </si>
  <si>
    <t>New purpose-built renewable asset</t>
  </si>
  <si>
    <t>Indexed to CPI</t>
  </si>
  <si>
    <t>Offshore Wind</t>
  </si>
  <si>
    <t>Connection applied for</t>
  </si>
  <si>
    <t>RO</t>
  </si>
  <si>
    <t>Blending</t>
  </si>
  <si>
    <t>Intermittent Daily</t>
  </si>
  <si>
    <t>Pre-Tax Real</t>
  </si>
  <si>
    <t>Debt</t>
  </si>
  <si>
    <t>Imported</t>
  </si>
  <si>
    <t>TRL 2</t>
  </si>
  <si>
    <t>Year Two - 1st Apr 27 to 31st Mar 28</t>
  </si>
  <si>
    <t>Expansion of existing facility</t>
  </si>
  <si>
    <t>Ad-hoc supply agreement</t>
  </si>
  <si>
    <t>Gas Grid</t>
  </si>
  <si>
    <t>Tonnes</t>
  </si>
  <si>
    <t>Biogas</t>
  </si>
  <si>
    <t>Non-fuel energy source</t>
  </si>
  <si>
    <t>Solid Oxide</t>
  </si>
  <si>
    <t>Trucking</t>
  </si>
  <si>
    <t>Salt Cavern</t>
  </si>
  <si>
    <t>Power Purchase Agreement (PPA)</t>
  </si>
  <si>
    <t>FEED Estimate</t>
  </si>
  <si>
    <t>Signed Heads of Terms</t>
  </si>
  <si>
    <t>Curtailment of existing renewable asset</t>
  </si>
  <si>
    <t>Indexed to RPI</t>
  </si>
  <si>
    <t>Solar</t>
  </si>
  <si>
    <t>Connection offer received</t>
  </si>
  <si>
    <t>Neither</t>
  </si>
  <si>
    <t>Seasonal</t>
  </si>
  <si>
    <t>Post-Tax Nominal</t>
  </si>
  <si>
    <t>TRL 3</t>
  </si>
  <si>
    <t>Year Three - 1st Apr 28 to 31st Mar 29</t>
  </si>
  <si>
    <t>Other (detail in comments)</t>
  </si>
  <si>
    <t>Private Pipeline</t>
  </si>
  <si>
    <t>Biomass</t>
  </si>
  <si>
    <t>Other</t>
  </si>
  <si>
    <t>Bioethanol</t>
  </si>
  <si>
    <t>Swappable Tube Trailer Gas Tanks</t>
  </si>
  <si>
    <t>Wholesale Grid Import</t>
  </si>
  <si>
    <t>Supplier EOI</t>
  </si>
  <si>
    <t>Signed Final Contract</t>
  </si>
  <si>
    <t>Extended life of existing renewable asset</t>
  </si>
  <si>
    <t>Other indexation</t>
  </si>
  <si>
    <t>Hydroelectric</t>
  </si>
  <si>
    <t>Connection offer accepted</t>
  </si>
  <si>
    <t>Post-Tax Real</t>
  </si>
  <si>
    <t>TRL 4</t>
  </si>
  <si>
    <t>Trailer</t>
  </si>
  <si>
    <t>Biomethane</t>
  </si>
  <si>
    <t>Detailed Supplier Quotation</t>
  </si>
  <si>
    <t>Recommissioned renewable asset</t>
  </si>
  <si>
    <t>Tidal</t>
  </si>
  <si>
    <t>Connection in place</t>
  </si>
  <si>
    <t>TRL 5</t>
  </si>
  <si>
    <t>Coal</t>
  </si>
  <si>
    <t>A combination of criteria</t>
  </si>
  <si>
    <t>Nuclear</t>
  </si>
  <si>
    <t>TRL 6</t>
  </si>
  <si>
    <t>Diesel</t>
  </si>
  <si>
    <t>Energy from Waste</t>
  </si>
  <si>
    <t>TRL 7</t>
  </si>
  <si>
    <t>Natural Gas</t>
  </si>
  <si>
    <t>Bio-Methanol</t>
  </si>
  <si>
    <t>TRL 8</t>
  </si>
  <si>
    <t>Oil</t>
  </si>
  <si>
    <t>Bio-Petrol</t>
  </si>
  <si>
    <t>TRL 9</t>
  </si>
  <si>
    <t>Refinery Off Gas</t>
  </si>
  <si>
    <t>Biopropane</t>
  </si>
  <si>
    <t>TRL 10</t>
  </si>
  <si>
    <t>Steam (Imported)</t>
  </si>
  <si>
    <t>Burning oil</t>
  </si>
  <si>
    <t>Waste (Clinical)</t>
  </si>
  <si>
    <t>Butane</t>
  </si>
  <si>
    <t>Waste (Commercial &amp; Industrial)</t>
  </si>
  <si>
    <t>CNG</t>
  </si>
  <si>
    <t>Waste (Hazardous)</t>
  </si>
  <si>
    <t>Waste (Municipal)</t>
  </si>
  <si>
    <t>Coking coal</t>
  </si>
  <si>
    <t>Waste Gas</t>
  </si>
  <si>
    <t>EfW</t>
  </si>
  <si>
    <t>Fuel oil</t>
  </si>
  <si>
    <t>Gas oil</t>
  </si>
  <si>
    <t>Grey Hydrogen</t>
  </si>
  <si>
    <t>LNG</t>
  </si>
  <si>
    <t>LPG</t>
  </si>
  <si>
    <t>Naphtha</t>
  </si>
  <si>
    <t>Natural gas</t>
  </si>
  <si>
    <t>Petrol</t>
  </si>
  <si>
    <t>Petroleum coke</t>
  </si>
  <si>
    <t>Propane</t>
  </si>
  <si>
    <t>CONVERSIONS</t>
  </si>
  <si>
    <t>1 MWh =</t>
  </si>
  <si>
    <t>MJ</t>
  </si>
  <si>
    <t>High Heating Value of Hydrogen (100% purity)</t>
  </si>
  <si>
    <t>MJ/kg</t>
  </si>
  <si>
    <t>Molar Mass of Hydrogen</t>
  </si>
  <si>
    <t>Mols</t>
  </si>
  <si>
    <t>Molar Mass of Mixture Gas (Oxygen)</t>
  </si>
  <si>
    <t>Purity Adjustment Factor</t>
  </si>
  <si>
    <t>High Heating Value of Hydrogen (purity adjusted)</t>
  </si>
  <si>
    <t xml:space="preserve">1 MWh HHV of Hydrogen = </t>
  </si>
  <si>
    <t>kg</t>
  </si>
  <si>
    <t>Hours in a year</t>
  </si>
  <si>
    <t>hours</t>
  </si>
  <si>
    <t>Date</t>
  </si>
  <si>
    <t>Serial Number</t>
  </si>
  <si>
    <t>Year</t>
  </si>
  <si>
    <t>Volumes</t>
  </si>
  <si>
    <t>Days of Operation</t>
  </si>
  <si>
    <t>COD</t>
  </si>
  <si>
    <t>COD +1</t>
  </si>
  <si>
    <t>COD +2</t>
  </si>
  <si>
    <t>COD +3</t>
  </si>
  <si>
    <t>Year of Operations</t>
  </si>
  <si>
    <t>Weighting</t>
  </si>
  <si>
    <t>FUNDING TIMELINES</t>
  </si>
  <si>
    <t>CAPITAL DRAWDOWN TIMELINE</t>
  </si>
  <si>
    <t>2023 Q1</t>
  </si>
  <si>
    <t>2023 Q2</t>
  </si>
  <si>
    <t>2023 Q3</t>
  </si>
  <si>
    <t>2023 Q4</t>
  </si>
  <si>
    <t>2024 Q1</t>
  </si>
  <si>
    <t>2024 Q2</t>
  </si>
  <si>
    <t>2024 Q3</t>
  </si>
  <si>
    <t>2024 Q4</t>
  </si>
  <si>
    <t>2025 Q1</t>
  </si>
  <si>
    <t>2025 Q2</t>
  </si>
  <si>
    <t>2025 Q3</t>
  </si>
  <si>
    <t>2025 Q4</t>
  </si>
  <si>
    <t>2026 Q1</t>
  </si>
  <si>
    <t>2026 Q2</t>
  </si>
  <si>
    <t>2026 Q3</t>
  </si>
  <si>
    <t>2026 Q4</t>
  </si>
  <si>
    <t>2027 Q1</t>
  </si>
  <si>
    <t>2027 Q2</t>
  </si>
  <si>
    <t>2027 Q3</t>
  </si>
  <si>
    <t>2027 Q4</t>
  </si>
  <si>
    <t>2028 Q1</t>
  </si>
  <si>
    <t>2028 Q2</t>
  </si>
  <si>
    <t>2028 Q3</t>
  </si>
  <si>
    <t>2028 Q4</t>
  </si>
  <si>
    <t>2029 Q1</t>
  </si>
  <si>
    <t>2029 Q2</t>
  </si>
  <si>
    <t>2029 Q3</t>
  </si>
  <si>
    <t>2029 Q4</t>
  </si>
  <si>
    <t>Total Debt Drawdown (£, 2024 prices)</t>
  </si>
  <si>
    <t>Total Equity Drawdown (£, 2024 prices)</t>
  </si>
  <si>
    <t>Total Drawdown (£, 2024 prices)</t>
  </si>
  <si>
    <t>Included</t>
  </si>
  <si>
    <t>Excluded</t>
  </si>
  <si>
    <t>Strike price inclusion status</t>
  </si>
  <si>
    <t>Development and construction jobs</t>
  </si>
  <si>
    <t>Operational jobs</t>
  </si>
  <si>
    <t>Jobs</t>
  </si>
  <si>
    <t>Project management</t>
  </si>
  <si>
    <t>Engineering design</t>
  </si>
  <si>
    <t>Site construction/Equipment installation</t>
  </si>
  <si>
    <t>Project administration &amp; business support</t>
  </si>
  <si>
    <t>Management</t>
  </si>
  <si>
    <t>Operations and Maintenance</t>
  </si>
  <si>
    <t>Administration/Business Support</t>
  </si>
  <si>
    <t>Employment area</t>
  </si>
  <si>
    <t>Project phase</t>
  </si>
  <si>
    <t>Battery Storage Equipment</t>
  </si>
  <si>
    <r>
      <rPr>
        <b/>
        <i/>
        <sz val="11"/>
        <color theme="1"/>
        <rFont val="Calibri"/>
        <family val="2"/>
        <scheme val="minor"/>
      </rPr>
      <t>Guidance Note:</t>
    </r>
    <r>
      <rPr>
        <i/>
        <sz val="11"/>
        <color theme="1"/>
        <rFont val="Calibri"/>
        <family val="2"/>
        <scheme val="minor"/>
      </rPr>
      <t xml:space="preserve"> Purchase cost of battery storage equipment</t>
    </r>
  </si>
  <si>
    <r>
      <t xml:space="preserve">Guidance Note: </t>
    </r>
    <r>
      <rPr>
        <i/>
        <sz val="11"/>
        <color theme="1"/>
        <rFont val="Calibri"/>
        <family val="2"/>
        <scheme val="minor"/>
      </rPr>
      <t>Purchase cost of any other balance of plant not included in the sections above (please provide detail in comment).</t>
    </r>
  </si>
  <si>
    <t>Overall CAPEX spend profile</t>
  </si>
  <si>
    <t>Indicator</t>
  </si>
  <si>
    <t>Does spend profile match total capex?</t>
  </si>
  <si>
    <t>Transport : Surface – road freight (N1 vehicles, up to 3,500kgs)</t>
  </si>
  <si>
    <t>Transport : Surface – road freight (N2 and N3 vehicles, over 3,500kgs)</t>
  </si>
  <si>
    <t xml:space="preserve">Transport : Surface – passenger car or bus </t>
  </si>
  <si>
    <t>Transport : Maritime – direct use</t>
  </si>
  <si>
    <t xml:space="preserve">Transport : Aviation – direct use </t>
  </si>
  <si>
    <t xml:space="preserve">Power : NG distribution </t>
  </si>
  <si>
    <t xml:space="preserve">Power : Day-to-day peaking </t>
  </si>
  <si>
    <t>Power : CHP</t>
  </si>
  <si>
    <t xml:space="preserve">ORM : Heavy Machinery </t>
  </si>
  <si>
    <t xml:space="preserve">ORM : Back-up generators </t>
  </si>
  <si>
    <t>Industry : Heating processes (&lt;100°C)</t>
  </si>
  <si>
    <t>Industry : Heating processes (100-240°C)</t>
  </si>
  <si>
    <t>Industry : Heating processes (241-500°C)</t>
  </si>
  <si>
    <t>Industry : Heating processes (500-999°C)</t>
  </si>
  <si>
    <t>Industry : Heating processes (&gt;1000°C)</t>
  </si>
  <si>
    <t xml:space="preserve">Heat : Buildings heat </t>
  </si>
  <si>
    <t>Industry : Synthetic hydrocarbon fuels production (e.g. SAF, e-Diesel)</t>
  </si>
  <si>
    <t>Industry : Feedstock in chemicals production (e.g. ammonia, methanol, hydrogenation)</t>
  </si>
  <si>
    <t>Offtaker Commercial Operations Date (COD)</t>
  </si>
  <si>
    <t>What proportion of electricity from this source meets additionality criteria?</t>
  </si>
  <si>
    <t>Legal and Professional</t>
  </si>
  <si>
    <t>Number of employees (FTE) over construction period or steady state total for operational jobs.</t>
  </si>
  <si>
    <t>Compression</t>
  </si>
  <si>
    <t>Storage Facility 1</t>
  </si>
  <si>
    <t>Storage Facility 2</t>
  </si>
  <si>
    <t>Storage Facility 3</t>
  </si>
  <si>
    <t>Storage Facility 4</t>
  </si>
  <si>
    <t>Storage Facility 5</t>
  </si>
  <si>
    <t>Please only provide data up to 15 years after COD</t>
  </si>
  <si>
    <t>COD date</t>
  </si>
  <si>
    <t>End of the Low Carbon Hydrogen Agreement 
(15 years from COD)</t>
  </si>
  <si>
    <t>JOBS</t>
  </si>
  <si>
    <r>
      <rPr>
        <b/>
        <i/>
        <sz val="11"/>
        <color rgb="FF000000"/>
        <rFont val="Calibri"/>
        <family val="2"/>
        <scheme val="minor"/>
      </rPr>
      <t>Guidance Note:</t>
    </r>
    <r>
      <rPr>
        <i/>
        <sz val="11"/>
        <color rgb="FF000000"/>
        <rFont val="Calibri"/>
        <family val="2"/>
        <scheme val="minor"/>
      </rPr>
      <t xml:space="preserve"> Purchase cost of hydrogen compression equipment not included in the electrolyser system, only for compressing up to pipeline transport pressures (typically up to 30-40bar).</t>
    </r>
  </si>
  <si>
    <t>DEVEX</t>
  </si>
  <si>
    <t>IETF support?</t>
  </si>
  <si>
    <t>Yes - IETF</t>
  </si>
  <si>
    <t>Yes - Other scheme</t>
  </si>
  <si>
    <t xml:space="preserve"> - If yes, what is the current status of capital support scheme application?</t>
  </si>
  <si>
    <t>IETF application stage</t>
  </si>
  <si>
    <t>Not yet applied</t>
  </si>
  <si>
    <t>Applied</t>
  </si>
  <si>
    <t>Secured</t>
  </si>
  <si>
    <t>Rejected</t>
  </si>
  <si>
    <t xml:space="preserve">Multiple Generation Assets (PPA) </t>
  </si>
  <si>
    <t>Expected Strike Price
Exclusion Status</t>
  </si>
  <si>
    <t>Other (please specify)</t>
  </si>
  <si>
    <t>100% of fuel or feedstock displaced by hydrogen</t>
  </si>
  <si>
    <t>Pressure required in final use, not for transport (bar)</t>
  </si>
  <si>
    <t>Has the offtaker applied, or intends to apply for a capital support scheme?</t>
  </si>
  <si>
    <t>Yes - INZA</t>
  </si>
  <si>
    <t>What % of the total electricity consumed across the contract lifetime of the hydrogen production facility will come from this source?</t>
  </si>
  <si>
    <t>Expected Strike Price Exclusion Status</t>
  </si>
  <si>
    <t>TRANSPORT AND STORAGE ELECTRICITY VOLUMES</t>
  </si>
  <si>
    <t>Cost Including Contingency (£, 2024 prices)</t>
  </si>
  <si>
    <r>
      <t xml:space="preserve">Guidance Note: </t>
    </r>
    <r>
      <rPr>
        <i/>
        <sz val="11"/>
        <color theme="1"/>
        <rFont val="Calibri"/>
        <family val="2"/>
        <scheme val="minor"/>
      </rPr>
      <t>Costs of services performed in-house, including project management, EPC (including engineering, procurement and construction/commissioning) and any other services. Costs to be incurred prior to shortlisting are ineligible and must not be included.</t>
    </r>
  </si>
  <si>
    <r>
      <t xml:space="preserve">Guidance Note: </t>
    </r>
    <r>
      <rPr>
        <i/>
        <sz val="11"/>
        <color theme="1"/>
        <rFont val="Calibri"/>
        <family val="2"/>
        <scheme val="minor"/>
      </rPr>
      <t xml:space="preserve">If applicable, project management, EPC and any other services specific to the underground storage element of the project. </t>
    </r>
    <r>
      <rPr>
        <b/>
        <i/>
        <sz val="11"/>
        <color theme="1"/>
        <rFont val="Calibri"/>
        <family val="2"/>
        <scheme val="minor"/>
      </rPr>
      <t>Costs to be incurred prior to shortlisting are ineligible and must not be included.</t>
    </r>
  </si>
  <si>
    <t xml:space="preserve">Pipeline and Tube Trailer </t>
  </si>
  <si>
    <t>Main Facility</t>
  </si>
  <si>
    <r>
      <t xml:space="preserve">Guidance
</t>
    </r>
    <r>
      <rPr>
        <sz val="11"/>
        <color rgb="FF000000"/>
        <rFont val="Calibri"/>
        <family val="2"/>
      </rPr>
      <t xml:space="preserve">
</t>
    </r>
    <r>
      <rPr>
        <b/>
        <sz val="12"/>
        <color rgb="FFFF0000"/>
        <rFont val="Calibri"/>
        <family val="2"/>
      </rPr>
      <t xml:space="preserve">YOU MUST READ THIS BEFORE FILLING OUT THIS TAB AND FOLLOW THE INSTRUCTIONS AS OUTLINED. FAILURE TO COMPLETE THIS DATA RETURN CORRECTLY MAY IMPACT THE ASSESSMENT OF YOUR PROJECT.
</t>
    </r>
    <r>
      <rPr>
        <sz val="11"/>
        <color rgb="FF000000"/>
        <rFont val="Calibri"/>
        <family val="2"/>
      </rPr>
      <t xml:space="preserve">
The purpose of this tab is to collect information on organisations associated with the project and key project timelines. 
For organisation and partners, you must provide supporting evidence confirming the stated relationship (e.g. a quote from your proposed electrolyser manufacturer or EPC contractor). Where lines are not relevant to your project (e.g. no project partners) please leave these lines blank. </t>
    </r>
    <r>
      <rPr>
        <sz val="11"/>
        <rFont val="Calibri"/>
        <family val="2"/>
      </rPr>
      <t xml:space="preserve">Where decisions have not yet been finalised (e.g. electrolyser manufacturer or EPC contractor) please identify your preferred supplier or the supplier with whom discussions are most advanced. Please use the comment box to provide details on ongoing supplier discussions. </t>
    </r>
    <r>
      <rPr>
        <sz val="11"/>
        <color rgb="FF000000"/>
        <rFont val="Calibri"/>
        <family val="2"/>
      </rPr>
      <t xml:space="preserve">
For anticipated timelines, please provide the dates at which the outlined milestones are expected (or have been achieved) as per your latest schedule, referring to supporting evidence where possible to justify this.
You can use the comments boxes to provide a brief further explanation for any information provided.</t>
    </r>
  </si>
  <si>
    <r>
      <rPr>
        <b/>
        <sz val="12"/>
        <color rgb="FF000000"/>
        <rFont val="Calibri"/>
        <family val="2"/>
        <scheme val="minor"/>
      </rPr>
      <t xml:space="preserve">Guidance
</t>
    </r>
    <r>
      <rPr>
        <sz val="11"/>
        <color rgb="FF000000"/>
        <rFont val="Calibri"/>
        <family val="2"/>
        <scheme val="minor"/>
      </rPr>
      <t xml:space="preserve">
</t>
    </r>
    <r>
      <rPr>
        <b/>
        <sz val="12"/>
        <color rgb="FFFF0000"/>
        <rFont val="Calibri"/>
        <family val="2"/>
        <scheme val="minor"/>
      </rPr>
      <t xml:space="preserve">YOU MUST READ THIS BEFORE FILLING OUT THIS TAB AND FOLLOW THE INSTRUCTIONS AS OUTLINED. FAILURE TO COMPLETE THIS DATA RETURN CORRECTLY MAY IMPACT THE ASSESSMENT OF YOUR PROJECT.
</t>
    </r>
    <r>
      <rPr>
        <sz val="11"/>
        <color rgb="FF000000"/>
        <rFont val="Calibri"/>
        <family val="2"/>
        <scheme val="minor"/>
      </rPr>
      <t xml:space="preserve">
The purpose of this tab is to collect information on the expected rate of return for your project, the sources you will be drawing on to fund your project, and any previous UK government funding received to support the development of the project. You must therefore provide:
Details on the expected internal rate of return for the project, including:
 - the expected rate of return (in % terms) - this must be provided in pre-tax real terms
 - a description of how this number has been derived
Details on the sources of funding for your project, including:
 - who is providing the funding
 - how much funding is being provided
 - the cost of the funding (in % terms)
 - supporting documentation to evidence the above
Details of any previous subsidies or grants you have received from the UK government to support the development of this project, including:
 - the name of the grant/subsidy scheme through which funding was received
 - the amount of funding received
 - a description of what the funding was used for in relation to your project
 - supporting documentation to evidence the above
</t>
    </r>
    <r>
      <rPr>
        <b/>
        <sz val="11"/>
        <rFont val="Calibri"/>
        <family val="2"/>
        <scheme val="minor"/>
      </rPr>
      <t>All monetary figures must be provided in real January 2024 prices.</t>
    </r>
    <r>
      <rPr>
        <b/>
        <sz val="11"/>
        <color rgb="FF000000"/>
        <rFont val="Calibri"/>
        <family val="2"/>
        <scheme val="minor"/>
      </rPr>
      <t xml:space="preserve">
You must refer to supporting evidence where possible to justify your inputs. </t>
    </r>
    <r>
      <rPr>
        <sz val="11"/>
        <color rgb="FF000000"/>
        <rFont val="Calibri"/>
        <family val="2"/>
        <scheme val="minor"/>
      </rPr>
      <t>You can use the comments boxes to provide a brief further explanation for any information provided.</t>
    </r>
  </si>
  <si>
    <r>
      <rPr>
        <b/>
        <sz val="12"/>
        <color theme="1"/>
        <rFont val="Calibri"/>
        <family val="2"/>
        <scheme val="minor"/>
      </rPr>
      <t>Guidance</t>
    </r>
    <r>
      <rPr>
        <sz val="11"/>
        <color theme="1"/>
        <rFont val="Calibri"/>
        <family val="2"/>
        <scheme val="minor"/>
      </rPr>
      <t xml:space="preserve">
</t>
    </r>
    <r>
      <rPr>
        <b/>
        <sz val="11"/>
        <color rgb="FFFF0000"/>
        <rFont val="Calibri"/>
        <family val="2"/>
        <scheme val="minor"/>
      </rPr>
      <t xml:space="preserve">
YOU MUST READ THIS BEFORE FILLING OUT THIS TAB AND FOLLOW THE INSTRUCTIONS AS OUTLINED. FAILURE TO COMPLETE THIS DATA RETURN CORRECTLY MAY IMPACT THE ASSESSMENT OF YOUR PROJECT.</t>
    </r>
    <r>
      <rPr>
        <sz val="11"/>
        <color theme="1"/>
        <rFont val="Calibri"/>
        <family val="2"/>
        <scheme val="minor"/>
      </rPr>
      <t xml:space="preserve">
</t>
    </r>
    <r>
      <rPr>
        <sz val="11"/>
        <rFont val="Calibri"/>
        <family val="2"/>
        <scheme val="minor"/>
      </rPr>
      <t xml:space="preserve">The purpose of this tab is to collect information on the capital drawdown timeline of the funding sources you provided in the "Funding Sources &amp; IRR" tab. The funding provider and the funding type sections will be automatically filled in with the information from that tab. Please populate the cells with the correct funding profiles (£, 2024 prices) for each corresponding funding source you have declared.
The breakdown of funds detailed in the tab below should clearly link to the sources of funding referred to in your responses to the ‘Funding plan - project level’ questions in the RFI (RFI ID F4.2-4.5) and the Gantt chart provided in response to RFI ID F4.1. 
</t>
    </r>
    <r>
      <rPr>
        <b/>
        <sz val="11"/>
        <rFont val="Calibri"/>
        <family val="2"/>
        <scheme val="minor"/>
      </rPr>
      <t>All monetary figures must be provided in real January 2024 prices. Please provide all annual data in calendar years, not fiscal.
You must refer to supporting evidence where possible to justify your inputs</t>
    </r>
    <r>
      <rPr>
        <sz val="11"/>
        <rFont val="Calibri"/>
        <family val="2"/>
        <scheme val="minor"/>
      </rPr>
      <t>. You can use the comments boxes to provide a brief further explanation for any information provided.</t>
    </r>
  </si>
  <si>
    <r>
      <t xml:space="preserve">Guidance
</t>
    </r>
    <r>
      <rPr>
        <sz val="11"/>
        <color rgb="FF000000"/>
        <rFont val="Calibri"/>
        <family val="2"/>
      </rPr>
      <t xml:space="preserve">
</t>
    </r>
    <r>
      <rPr>
        <b/>
        <sz val="12"/>
        <color rgb="FFFF0000"/>
        <rFont val="Calibri"/>
        <family val="2"/>
      </rPr>
      <t xml:space="preserve">YOU MUST READ THIS BEFORE FILLING OUT THIS TAB AND FOLLOW THE INSTRUCTIONS AS OUTLINED. FAILURE TO COMPLETE THIS DATA RETURN CORRECTLY MAY IMPACT THE ASSESSMENT OF YOUR PROJECT.
</t>
    </r>
    <r>
      <rPr>
        <sz val="11"/>
        <color rgb="FF000000"/>
        <rFont val="Calibri"/>
        <family val="2"/>
      </rPr>
      <t xml:space="preserve">
The purpose of this tab is to collect information on your production facility. Specifically, you must provide details on your electrical capacity, hydrogen production output, water </t>
    </r>
    <r>
      <rPr>
        <sz val="11"/>
        <color rgb="FF000000"/>
        <rFont val="Calibri"/>
        <family val="2"/>
        <scheme val="minor"/>
      </rPr>
      <t>supply and consumption, and compliance with the low carbon hydrogen standard.</t>
    </r>
    <r>
      <rPr>
        <b/>
        <sz val="11"/>
        <color rgb="FF000000"/>
        <rFont val="Calibri"/>
        <family val="2"/>
        <scheme val="minor"/>
      </rPr>
      <t xml:space="preserve"> Guidance notes alongside certain rows provide further explanation of what information is being requested. Please read these fully before inputting information to ensure you are providing the correct data against each line. </t>
    </r>
    <r>
      <rPr>
        <sz val="11"/>
        <color rgb="FF000000"/>
        <rFont val="Calibri"/>
        <family val="2"/>
        <scheme val="minor"/>
      </rPr>
      <t>Where the applicant is still in the process of choosing an equipment or service provider, information for the preferred option should be provided and any potential uncertainty outlined in the relevant comments box.</t>
    </r>
    <r>
      <rPr>
        <b/>
        <sz val="11"/>
        <color rgb="FF000000"/>
        <rFont val="Calibri"/>
        <family val="2"/>
        <scheme val="minor"/>
      </rPr>
      <t xml:space="preserve">
If your project is an expansion of an existing production facility, the information provided below must only refer to the new added capacity.
You must refer to supporting evidence where possible to justify your inputs. </t>
    </r>
    <r>
      <rPr>
        <sz val="11"/>
        <color rgb="FF000000"/>
        <rFont val="Calibri"/>
        <family val="2"/>
        <scheme val="minor"/>
      </rPr>
      <t>You can use the comments boxes to provide a brief further explanation for any information provided.</t>
    </r>
    <r>
      <rPr>
        <b/>
        <sz val="12"/>
        <color rgb="FF000000"/>
        <rFont val="Calibri"/>
        <family val="2"/>
      </rPr>
      <t xml:space="preserve">
</t>
    </r>
  </si>
  <si>
    <r>
      <rPr>
        <b/>
        <sz val="12"/>
        <color theme="1"/>
        <rFont val="Calibri"/>
        <family val="2"/>
        <scheme val="minor"/>
      </rPr>
      <t>Guidance</t>
    </r>
    <r>
      <rPr>
        <b/>
        <sz val="11"/>
        <color theme="1"/>
        <rFont val="Calibri"/>
        <family val="2"/>
        <scheme val="minor"/>
      </rPr>
      <t xml:space="preserve">
</t>
    </r>
    <r>
      <rPr>
        <sz val="11"/>
        <color theme="1"/>
        <rFont val="Calibri"/>
        <family val="2"/>
        <scheme val="minor"/>
      </rPr>
      <t xml:space="preserve">
</t>
    </r>
    <r>
      <rPr>
        <b/>
        <sz val="12"/>
        <color rgb="FFFF0000"/>
        <rFont val="Calibri"/>
        <family val="2"/>
        <scheme val="minor"/>
      </rPr>
      <t>YOU MUST READ THIS BEFORE FILLING OUT THIS TAB AND FOLLOW THE INSTRUCTIONS AS OUTLINED. FAILURE TO COMPLETE THIS DATA RETURN CORRECTLY MAY IMPACT THE ASSESSMENT OF YOUR PROJECT.</t>
    </r>
    <r>
      <rPr>
        <sz val="11"/>
        <color theme="1"/>
        <rFont val="Calibri"/>
        <family val="2"/>
        <scheme val="minor"/>
      </rPr>
      <t xml:space="preserve">
The purpose of this tab is to collect information on all the hydrogen storage facilities associated with your project. This must include all above and below ground hydrogen storage capacity, both at the production facility and offsite, where hydrogen produced by your project will be stored prior to being delivered to your project's offtakers.
Where the applicant is still in the process of choosing an equipment or service provider, the preferred option should be provided and any potential uncertainty outlined in the relevant comments box.
</t>
    </r>
    <r>
      <rPr>
        <b/>
        <sz val="11"/>
        <color theme="1"/>
        <rFont val="Calibri"/>
        <family val="2"/>
        <scheme val="minor"/>
      </rPr>
      <t>You must refer to supporting evidence where possible to justify your inputs.</t>
    </r>
    <r>
      <rPr>
        <sz val="11"/>
        <color theme="1"/>
        <rFont val="Calibri"/>
        <family val="2"/>
        <scheme val="minor"/>
      </rPr>
      <t xml:space="preserve"> You can use the comments boxes to provide a brief further explanation for any information provided.</t>
    </r>
    <r>
      <rPr>
        <b/>
        <sz val="11"/>
        <color theme="1"/>
        <rFont val="Calibri"/>
        <family val="2"/>
        <scheme val="minor"/>
      </rPr>
      <t xml:space="preserve"> </t>
    </r>
  </si>
  <si>
    <t>Offtaker Average Capacity Factor (%)</t>
  </si>
  <si>
    <t>Time to switch to alternative fuel source (hours)</t>
  </si>
  <si>
    <r>
      <t xml:space="preserve">Guidance
</t>
    </r>
    <r>
      <rPr>
        <sz val="11"/>
        <color rgb="FF000000"/>
        <rFont val="Calibri"/>
        <family val="2"/>
      </rPr>
      <t xml:space="preserve">
</t>
    </r>
    <r>
      <rPr>
        <b/>
        <sz val="12"/>
        <color rgb="FFFF0000"/>
        <rFont val="Calibri"/>
        <family val="2"/>
      </rPr>
      <t xml:space="preserve">YOU MUST READ THIS BEFORE FILLING OUT THIS TAB AND FOLLOW THE INSTRUCTIONS AS OUTLINED. FAILURE TO COMPLETE THIS DATA RETURN CORRECTLY MAY IMPACT THE ASSESSMENT OF YOUR PROJECT.
</t>
    </r>
    <r>
      <rPr>
        <sz val="11"/>
        <color rgb="FF000000"/>
        <rFont val="Calibri"/>
        <family val="2"/>
      </rPr>
      <t xml:space="preserve">
The purpose of this tab is to collect information on the amount of hydrogen produced, stored and sold to offtakers by your project, as well as the expected sales price for the hydrogen sold to each offtaker. Where the applicant is still in the process of choosing an offtaker, the preferred option should be provided and any potential uncertainty outlined in the relevant comments box.
Information provided on total production levels (row 17) must include all hydrogen output from the production facility over the lifetime of the Low Carbon Hydrogen Agreement (15 years from COD). </t>
    </r>
    <r>
      <rPr>
        <b/>
        <sz val="11"/>
        <color rgb="FF000000"/>
        <rFont val="Calibri"/>
        <family val="2"/>
      </rPr>
      <t>These estimates must also take into account maintenance cycles, and you should provide a brief description in the comments box of the expected timings of these and how these have impacted the estimates provided. You must not include data on hydrogen produced after the end of the Low Carbon Hydrogen Agreement (15 years from COD).</t>
    </r>
    <r>
      <rPr>
        <sz val="11"/>
        <color rgb="FF000000"/>
        <rFont val="Calibri"/>
        <family val="2"/>
      </rPr>
      <t xml:space="preserve">
Row 21 is the sum of the estimates of hydrogen sold to offtakers. Row 22 subtracts this from the estimates provided in row 17 to estimate the amount of hydrogen that would be stored each month assuming no self-consumption or leakage were to occur. </t>
    </r>
    <r>
      <rPr>
        <b/>
        <sz val="11"/>
        <color rgb="FF000000"/>
        <rFont val="Calibri"/>
        <family val="2"/>
      </rPr>
      <t>In row 23 you must then provide estimates on the amount of hydrogen you expect to either lose through leakage or consume yourself (rather than store or deliver to offtakers).</t>
    </r>
    <r>
      <rPr>
        <sz val="11"/>
        <color rgb="FF000000"/>
        <rFont val="Calibri"/>
        <family val="2"/>
      </rPr>
      <t xml:space="preserve"> Losses must only include those incurred prior to the hydrogen being delivered to offtakers. This should include both those incurred throughout the production system and through leakage of hydrogen put into storage. You must provide an explanation in the comments box for the estimates provided and refer to supporting evidence where possible to justify these.
You should use the offtaker volumes section to outline the volumes expected to be sold to each offtaker by year. </t>
    </r>
    <r>
      <rPr>
        <b/>
        <sz val="11"/>
        <color rgb="FF000000"/>
        <rFont val="Calibri"/>
        <family val="2"/>
      </rPr>
      <t xml:space="preserve">You must only include volumes sold over the lifetime of the Low Carbon Hydrogen Agreement (15 years from COD). If the target COD date falls part way within a calendar year, include hydrogen sales price data for the additional calendar year and adjust volumes for the first and last contract year where these do not cover the full year. Offtakers 1 to 10 in this tab must align with the offtakers as outlined in the "Offtaker Details" tab.
</t>
    </r>
    <r>
      <rPr>
        <sz val="11"/>
        <color rgb="FF000000"/>
        <rFont val="Calibri"/>
        <family val="2"/>
      </rPr>
      <t>You should use the hydrogen sales prices section to outline the expected sales price for hydrogen to be sold to each offtaker by year.</t>
    </r>
    <r>
      <rPr>
        <b/>
        <sz val="11"/>
        <color rgb="FF000000"/>
        <rFont val="Calibri"/>
        <family val="2"/>
      </rPr>
      <t xml:space="preserve"> </t>
    </r>
    <r>
      <rPr>
        <b/>
        <sz val="11"/>
        <color rgb="FFFF0000"/>
        <rFont val="Calibri"/>
        <family val="2"/>
      </rPr>
      <t xml:space="preserve">
</t>
    </r>
    <r>
      <rPr>
        <b/>
        <sz val="11"/>
        <rFont val="Calibri"/>
        <family val="2"/>
      </rPr>
      <t>All sales prices must be provided in real January 2024 prices. Please provide all annual data in calendar years not fiscal.</t>
    </r>
    <r>
      <rPr>
        <b/>
        <sz val="11"/>
        <color rgb="FF000000"/>
        <rFont val="Calibri"/>
        <family val="2"/>
      </rPr>
      <t xml:space="preserve">
</t>
    </r>
    <r>
      <rPr>
        <sz val="11"/>
        <color rgb="FF000000"/>
        <rFont val="Calibri"/>
        <family val="2"/>
      </rPr>
      <t xml:space="preserve">For each offtaker you must provide supporting documentation where possible to justify the expected volumes sold and sales price. You can use the comments boxes to provide a brief further explanation for any information provided.
</t>
    </r>
    <r>
      <rPr>
        <b/>
        <sz val="11"/>
        <color rgb="FF000000"/>
        <rFont val="Calibri"/>
        <family val="2"/>
      </rPr>
      <t xml:space="preserve">If your project is an expansion of an existing production facility, the information provided below must only refer to hydrogen volumes produced by the new added capacity.
</t>
    </r>
  </si>
  <si>
    <r>
      <t xml:space="preserve">Guidance
</t>
    </r>
    <r>
      <rPr>
        <sz val="11"/>
        <color rgb="FF000000"/>
        <rFont val="Calibri"/>
        <family val="2"/>
      </rPr>
      <t xml:space="preserve">
</t>
    </r>
    <r>
      <rPr>
        <b/>
        <sz val="12"/>
        <color rgb="FFFF0000"/>
        <rFont val="Calibri"/>
        <family val="2"/>
      </rPr>
      <t>YOU MUST READ THIS BEFORE FILLING OUT THIS TAB AND FOLLOW THE INSTRUCTIONS AS OUTLINED. FAILURE TO COMPLETE THIS DATA RETURN CORRECTLY MAY IMPACT THE ASSESSMENT OF YOUR PROJECT.</t>
    </r>
    <r>
      <rPr>
        <sz val="11"/>
        <color rgb="FF000000"/>
        <rFont val="Calibri"/>
        <family val="2"/>
      </rPr>
      <t xml:space="preserve">
The purpose of this tab is to collect information about your electricity sources. In this tab you must provide details on how you will be sourcing all of the electricity consumed by your facility, and on the arrangements made with electricity suppliers and generation facilities to source your electricity. You can provide information for up to 10 different sources. 
</t>
    </r>
    <r>
      <rPr>
        <b/>
        <sz val="11"/>
        <rFont val="Calibri"/>
        <family val="2"/>
      </rPr>
      <t>A PPA should be treated as a separate source. Where a PPA comprises multiple generation assets please select the option "Multiple Generation Assets (PPA)" in row 27 and list the generation assets in the comments box.</t>
    </r>
    <r>
      <rPr>
        <sz val="11"/>
        <color rgb="FF000000"/>
        <rFont val="Calibri"/>
        <family val="2"/>
      </rPr>
      <t xml:space="preserve">
Where the applicant is still in the process of choosing electricity source(s), the preferred option(s) should be provided and any potential uncertainty outlined in the relevant comments box.
For each electricity source you are asked to provide:
 - Information on the electricity supply arrangement.
 - Details on the generation facility where the electricity is being sourced from (if applicable).
The following four options are given for possible arrangement types:
 - Curtailed Electricity: Electricity sourced from a specific generation asset, either through the grid or behind the meter, where the electricity would otherwise not have been produced due to network or balancing constraints.
 - Dedicated Generation: Electricity sourced from a specific generation asset that is not connected to the grid (e.g. it only supplies the hydrogen production facility via a private wire connection).
 - Power Purchase Agreement: Electricity sourced from a specific generation asset, either through the grid or behind the meter, but where the generation asset is connected to the grid (if the asset is not connected to the grid this should be defined as dedicated generation).
 - Wholesale Grid Import: Electricity imported directly from the grid at the wholesale price, with no contractual connection to a specific generation asset.</t>
    </r>
    <r>
      <rPr>
        <sz val="11"/>
        <color rgb="FFFF0000"/>
        <rFont val="Calibri"/>
        <family val="2"/>
      </rPr>
      <t xml:space="preserve">
</t>
    </r>
    <r>
      <rPr>
        <sz val="11"/>
        <color rgb="FF000000"/>
        <rFont val="Calibri"/>
        <family val="2"/>
      </rPr>
      <t xml:space="preserve">
</t>
    </r>
    <r>
      <rPr>
        <b/>
        <sz val="11"/>
        <color rgb="FF000000"/>
        <rFont val="Calibri"/>
        <family val="2"/>
      </rPr>
      <t>You must also refer to supporting evidence to justify your inputs</t>
    </r>
    <r>
      <rPr>
        <sz val="11"/>
        <color rgb="FF000000"/>
        <rFont val="Calibri"/>
        <family val="2"/>
      </rPr>
      <t xml:space="preserve">. In particular, </t>
    </r>
    <r>
      <rPr>
        <b/>
        <sz val="11"/>
        <color rgb="FF000000"/>
        <rFont val="Calibri"/>
        <family val="2"/>
      </rPr>
      <t xml:space="preserve">you must provide the most up to date version (MoU, HoT, final contract) of any sourcing arrangement you have with a supplier (such as a PPA)
</t>
    </r>
    <r>
      <rPr>
        <sz val="11"/>
        <color rgb="FF000000"/>
        <rFont val="Calibri"/>
        <family val="2"/>
      </rPr>
      <t xml:space="preserve">You can use the comments boxes to provide a brief further explanation for any information provided.
</t>
    </r>
    <r>
      <rPr>
        <b/>
        <sz val="11"/>
        <color rgb="FF000000"/>
        <rFont val="Calibri"/>
        <family val="2"/>
      </rPr>
      <t>If your project is an expansion of an existing production facility, the information provided below must only refer to electricity volumes feeding the new added capacity.</t>
    </r>
  </si>
  <si>
    <t>All DEVEX costs (inc eg. FEED pre-FEED) after shortlisting</t>
  </si>
  <si>
    <r>
      <rPr>
        <b/>
        <i/>
        <sz val="11"/>
        <color theme="1"/>
        <rFont val="Calibri"/>
        <family val="2"/>
        <scheme val="minor"/>
      </rPr>
      <t>Guidance Note:</t>
    </r>
    <r>
      <rPr>
        <i/>
        <sz val="11"/>
        <color theme="1"/>
        <rFont val="Calibri"/>
        <family val="2"/>
        <scheme val="minor"/>
      </rPr>
      <t xml:space="preserve"> Costs of services provided by external contractors (not equipment suppliers), including project management, EPC (including engineering, procurement and construction/commissioning) and any other services.</t>
    </r>
    <r>
      <rPr>
        <b/>
        <i/>
        <sz val="11"/>
        <color theme="1"/>
        <rFont val="Calibri"/>
        <family val="2"/>
        <scheme val="minor"/>
      </rPr>
      <t xml:space="preserve"> This excludes any services associated with underground storage. Costs to be incurred prior to shortlisting are ineligible and must not be included.</t>
    </r>
  </si>
  <si>
    <r>
      <rPr>
        <b/>
        <i/>
        <sz val="11"/>
        <rFont val="Calibri"/>
        <family val="2"/>
        <scheme val="minor"/>
      </rPr>
      <t xml:space="preserve">Guidance Note: </t>
    </r>
    <r>
      <rPr>
        <i/>
        <sz val="11"/>
        <rFont val="Calibri"/>
        <family val="2"/>
        <scheme val="minor"/>
      </rPr>
      <t>If applicable,</t>
    </r>
    <r>
      <rPr>
        <b/>
        <i/>
        <sz val="11"/>
        <rFont val="Calibri"/>
        <family val="2"/>
        <scheme val="minor"/>
      </rPr>
      <t xml:space="preserve"> </t>
    </r>
    <r>
      <rPr>
        <i/>
        <sz val="11"/>
        <rFont val="Calibri"/>
        <family val="2"/>
        <scheme val="minor"/>
      </rPr>
      <t>cost of any underground storage site-specific remediation/conversion/preparation works and general infrastructure such as site access, roadworks, earthworks, foundations, security systems, fencing and buildings costs/services.</t>
    </r>
  </si>
  <si>
    <t>Above Ground Storage</t>
  </si>
  <si>
    <t>2030 Q3</t>
  </si>
  <si>
    <t>2030 Q4</t>
  </si>
  <si>
    <t>2031 Q3</t>
  </si>
  <si>
    <t>2031 Q4</t>
  </si>
  <si>
    <t>2030 Q1</t>
  </si>
  <si>
    <t>2030 Q2</t>
  </si>
  <si>
    <t>2031 Q1</t>
  </si>
  <si>
    <t>2031 Q2</t>
  </si>
  <si>
    <r>
      <rPr>
        <b/>
        <i/>
        <sz val="11"/>
        <rFont val="Calibri"/>
        <family val="2"/>
        <scheme val="minor"/>
      </rPr>
      <t>Guidance Note</t>
    </r>
    <r>
      <rPr>
        <i/>
        <sz val="11"/>
        <rFont val="Calibri"/>
        <family val="2"/>
        <scheme val="minor"/>
      </rPr>
      <t>: Operations and maintenance costs for equipment associated with hydrogen production and static buffer storage (low or high pressure), including any replacement/spares costs. This excludes stack replacement costs and any costs specific to downstream processing or underground hydrogen storage (see rows below). Please note that costs associated with operating and maintaining transport infrastructure (e.g. tube trailers, pipelines) are ineligible.</t>
    </r>
  </si>
  <si>
    <r>
      <rPr>
        <b/>
        <i/>
        <sz val="11"/>
        <rFont val="Calibri"/>
        <family val="2"/>
        <scheme val="minor"/>
      </rPr>
      <t>Guidance Note</t>
    </r>
    <r>
      <rPr>
        <i/>
        <sz val="11"/>
        <rFont val="Calibri"/>
        <family val="2"/>
        <scheme val="minor"/>
      </rPr>
      <t>: Operations and maintenance costs for equipment associated with downstream processing, including any replacement/spares costs. This includes compression equipment compressing above typical pipeline pressures (30-40bar), additional purification required after hydrogen production, and loading facilities. Please note that costs associated with operating and maintaining transport infrastructure (e.g. tube trailers, pipelines) are ineligible.</t>
    </r>
  </si>
  <si>
    <r>
      <rPr>
        <b/>
        <i/>
        <sz val="11"/>
        <rFont val="Calibri"/>
        <family val="2"/>
        <scheme val="minor"/>
      </rPr>
      <t>Guidance Note</t>
    </r>
    <r>
      <rPr>
        <i/>
        <sz val="11"/>
        <rFont val="Calibri"/>
        <family val="2"/>
        <scheme val="minor"/>
      </rPr>
      <t>: All fixed OPEX relevant to pipelines or tube trailers, including operation and maintenance. This line does not include fixed OPEX relevant to other infrastructure required to process/store H2 after production, such as compression and/or tube trailer loading facilities.</t>
    </r>
  </si>
  <si>
    <r>
      <rPr>
        <b/>
        <i/>
        <sz val="11"/>
        <rFont val="Calibri"/>
        <family val="2"/>
        <scheme val="minor"/>
      </rPr>
      <t>Guidance Note</t>
    </r>
    <r>
      <rPr>
        <i/>
        <sz val="11"/>
        <rFont val="Calibri"/>
        <family val="2"/>
        <scheme val="minor"/>
      </rPr>
      <t xml:space="preserve">: If applicable, operations and maintenance costs for equipment specific to any underground hydrogen storage, including any replacement/spares costs. This includes compression equipment compressing above pipeline pressure (typically &lt;30-40 barg) up to underground storage pressure, any subsurface equipment, or any equipment required for conditioning hydrogen after it has been stored (e.g. pressure let-down, purification equipment). </t>
    </r>
  </si>
  <si>
    <r>
      <rPr>
        <b/>
        <i/>
        <sz val="11"/>
        <rFont val="Calibri"/>
        <family val="2"/>
        <scheme val="minor"/>
      </rPr>
      <t>Guidance Note</t>
    </r>
    <r>
      <rPr>
        <i/>
        <sz val="11"/>
        <rFont val="Calibri"/>
        <family val="2"/>
        <scheme val="minor"/>
      </rPr>
      <t>: Land/lease costs for main site where hydrogen is produced.</t>
    </r>
  </si>
  <si>
    <r>
      <rPr>
        <b/>
        <i/>
        <sz val="11"/>
        <rFont val="Calibri"/>
        <family val="2"/>
        <scheme val="minor"/>
      </rPr>
      <t>Guidance Note</t>
    </r>
    <r>
      <rPr>
        <i/>
        <sz val="11"/>
        <rFont val="Calibri"/>
        <family val="2"/>
        <scheme val="minor"/>
      </rPr>
      <t>: If applicable, land/lease costs specific to the underground hydrogen storage site.</t>
    </r>
  </si>
  <si>
    <r>
      <rPr>
        <b/>
        <i/>
        <sz val="11"/>
        <rFont val="Calibri"/>
        <family val="2"/>
        <scheme val="minor"/>
      </rPr>
      <t>Guidance Note</t>
    </r>
    <r>
      <rPr>
        <i/>
        <sz val="11"/>
        <rFont val="Calibri"/>
        <family val="2"/>
        <scheme val="minor"/>
      </rPr>
      <t>: Staff/labour costs required to operate and maintain the hydrogen production facility, including all salaries/wages, training, admin and management costs. Please note that staff/labour costs associated with operating and maintaining transport infrastructure (e.g. tube trailer drivers) are ineligible.</t>
    </r>
  </si>
  <si>
    <r>
      <rPr>
        <b/>
        <i/>
        <sz val="11"/>
        <rFont val="Calibri"/>
        <family val="2"/>
        <scheme val="minor"/>
      </rPr>
      <t>Guidance Note</t>
    </r>
    <r>
      <rPr>
        <i/>
        <sz val="11"/>
        <rFont val="Calibri"/>
        <family val="2"/>
        <scheme val="minor"/>
      </rPr>
      <t>: If applicable, staff/labour costs specific to operation and maintenance of equipment/infrastructure associated with underground hydrogen storage, including all salaries/wages, training, admin and management costs.</t>
    </r>
  </si>
  <si>
    <r>
      <rPr>
        <b/>
        <i/>
        <sz val="11"/>
        <rFont val="Calibri"/>
        <family val="2"/>
        <scheme val="minor"/>
      </rPr>
      <t>Guidance Note:</t>
    </r>
    <r>
      <rPr>
        <i/>
        <sz val="11"/>
        <rFont val="Calibri"/>
        <family val="2"/>
        <scheme val="minor"/>
      </rPr>
      <t xml:space="preserve"> Please provide any insurance costs you wish to include in your strike price. Please detail what this includes in the comments.</t>
    </r>
  </si>
  <si>
    <r>
      <rPr>
        <b/>
        <i/>
        <sz val="11"/>
        <rFont val="Calibri"/>
        <family val="2"/>
        <scheme val="minor"/>
      </rPr>
      <t>Guidance Note:</t>
    </r>
    <r>
      <rPr>
        <i/>
        <sz val="11"/>
        <rFont val="Calibri"/>
        <family val="2"/>
        <scheme val="minor"/>
      </rPr>
      <t xml:space="preserve"> If necessary, please provide any other eligible fixed OPEX that is not covered in the rows above and please detail what these are in the comments.</t>
    </r>
  </si>
  <si>
    <r>
      <rPr>
        <b/>
        <i/>
        <sz val="11"/>
        <rFont val="Calibri"/>
        <family val="2"/>
        <scheme val="minor"/>
      </rPr>
      <t xml:space="preserve">Guidance Note: </t>
    </r>
    <r>
      <rPr>
        <i/>
        <sz val="11"/>
        <rFont val="Calibri"/>
        <family val="2"/>
        <scheme val="minor"/>
      </rPr>
      <t xml:space="preserve">All fixed OPEX, including operations and maintenance costs, relevant for equipment specific to any above ground hydrogen storage, including any replacement/spares costs. This includes compression equipment compressing above pipeline pressure (typically &lt;30-40 barg) up to above ground storage pressure, and any equipment required for conditioning hydrogen after it has been stored (e.g. pressure let-down, purification equipment). </t>
    </r>
  </si>
  <si>
    <t>ADDITIONAL REVENUES</t>
  </si>
  <si>
    <t>Target Commercial Operations Date (COD)</t>
  </si>
  <si>
    <r>
      <t xml:space="preserve">Guidance
</t>
    </r>
    <r>
      <rPr>
        <sz val="11"/>
        <color rgb="FF000000"/>
        <rFont val="Calibri"/>
        <family val="2"/>
      </rPr>
      <t xml:space="preserve">
</t>
    </r>
    <r>
      <rPr>
        <b/>
        <sz val="12"/>
        <color rgb="FFFF0000"/>
        <rFont val="Calibri"/>
        <family val="2"/>
      </rPr>
      <t>YOU MUST READ THIS BEFORE FILLING OUT THIS TAB AND FOLLOW THE INSTRUCTIONS AS OUTLINED. FAILURE TO COMPLETE THIS DATA RETURN CORRECTLY MAY IMPACT THE ASSESSMENT OF YOUR PROJECT.</t>
    </r>
    <r>
      <rPr>
        <sz val="12"/>
        <color rgb="FF000000"/>
        <rFont val="Calibri"/>
        <family val="2"/>
      </rPr>
      <t xml:space="preserve">
</t>
    </r>
    <r>
      <rPr>
        <sz val="11"/>
        <color rgb="FF000000"/>
        <rFont val="Calibri"/>
        <family val="2"/>
      </rPr>
      <t xml:space="preserve">
The purpose of this tab is to collect information about the expected offtakers of your project and  how hydrogen is expected to be transported from the production facility to offtakers.
For each offtaker you must provide supporting documentation detailing the current status of your arrangement with the offtaker (e.g. MoU, HoT, final contract) as well as any further evidence to justify the information you have provided where possible. You can use the comments boxes to provide a brief further explanation for any information provided. Where the applicant is still in the process of choosing an offtaker, the preferred option should be provided and any potential uncertainty outlined in the relevant comments box.
</t>
    </r>
    <r>
      <rPr>
        <u/>
        <sz val="11"/>
        <color rgb="FF000000"/>
        <rFont val="Calibri"/>
        <family val="2"/>
      </rPr>
      <t>Specific cell guidance:</t>
    </r>
    <r>
      <rPr>
        <sz val="11"/>
        <color rgb="FF000000"/>
        <rFont val="Calibri"/>
        <family val="2"/>
      </rPr>
      <t xml:space="preserve">
- </t>
    </r>
    <r>
      <rPr>
        <b/>
        <sz val="11"/>
        <color rgb="FF000000"/>
        <rFont val="Calibri"/>
        <family val="2"/>
      </rPr>
      <t>Offtaker Priority (row 11)</t>
    </r>
    <r>
      <rPr>
        <sz val="11"/>
        <color rgb="FF000000"/>
        <rFont val="Calibri"/>
        <family val="2"/>
      </rPr>
      <t xml:space="preserve"> - number 1 should be the offtaker highest in the priority order.
- </t>
    </r>
    <r>
      <rPr>
        <b/>
        <sz val="11"/>
        <color rgb="FF000000"/>
        <rFont val="Calibri"/>
        <family val="2"/>
      </rPr>
      <t>Offtaker Commercial Operation Date (row 12</t>
    </r>
    <r>
      <rPr>
        <sz val="11"/>
        <color rgb="FF000000"/>
        <rFont val="Calibri"/>
        <family val="2"/>
      </rPr>
      <t>) - date at which the offtaker's equipment/operations will be commissioned and ready to take hydrogen.
-</t>
    </r>
    <r>
      <rPr>
        <b/>
        <sz val="11"/>
        <color rgb="FF000000"/>
        <rFont val="Calibri"/>
        <family val="2"/>
      </rPr>
      <t xml:space="preserve"> Offtaker Average Capacity Factor (row 13) </t>
    </r>
    <r>
      <rPr>
        <sz val="11"/>
        <color rgb="FF000000"/>
        <rFont val="Calibri"/>
        <family val="2"/>
      </rPr>
      <t xml:space="preserve">- the average annual hydrogen consumed by the offtaker relative to the hydrogen that would be consumed if operating at maximum capacity, 100% of the time.
- </t>
    </r>
    <r>
      <rPr>
        <b/>
        <sz val="11"/>
        <color rgb="FF000000"/>
        <rFont val="Calibri"/>
        <family val="2"/>
      </rPr>
      <t>Time to switch to alternative fuel source (row 21)</t>
    </r>
    <r>
      <rPr>
        <sz val="11"/>
        <color rgb="FF000000"/>
        <rFont val="Calibri"/>
        <family val="2"/>
      </rPr>
      <t xml:space="preserve"> - in the event of a supply failure, how long (in hours) would it take the offtaker to switch to an alternative fuel source (hydrogen or fossil fuel)?  - (state ‘n/a’ if no alternative supply exists)
</t>
    </r>
    <r>
      <rPr>
        <b/>
        <sz val="11"/>
        <color rgb="FF000000"/>
        <rFont val="Calibri"/>
        <family val="2"/>
      </rPr>
      <t xml:space="preserve">
If your project is an expansion of an existing production facility, the information provided below must only refer to hydrogen volumes produced by the new added capacity.</t>
    </r>
    <r>
      <rPr>
        <sz val="12"/>
        <color rgb="FFFF0000"/>
        <rFont val="Calibri"/>
        <family val="2"/>
      </rPr>
      <t xml:space="preserve">
</t>
    </r>
    <r>
      <rPr>
        <b/>
        <sz val="11"/>
        <rFont val="Calibri"/>
        <family val="2"/>
      </rPr>
      <t>You must refer to supporting evidence where possible to justify your inputs</t>
    </r>
    <r>
      <rPr>
        <sz val="11"/>
        <rFont val="Calibri"/>
        <family val="2"/>
      </rPr>
      <t xml:space="preserve">. You can use the comments boxes to provide a brief further explanation for any information provided. </t>
    </r>
  </si>
  <si>
    <t>Electricity volumes dedicated to hydrogen storage (MWh)</t>
  </si>
  <si>
    <r>
      <t xml:space="preserve">Guidance
</t>
    </r>
    <r>
      <rPr>
        <sz val="11"/>
        <color rgb="FF000000"/>
        <rFont val="Calibri"/>
        <family val="2"/>
      </rPr>
      <t xml:space="preserve">
</t>
    </r>
    <r>
      <rPr>
        <b/>
        <sz val="12"/>
        <color rgb="FFFF0000"/>
        <rFont val="Calibri"/>
        <family val="2"/>
      </rPr>
      <t>YOU MUST READ THIS BEFORE FILLING OUT THIS TAB AND FOLLOW THE INSTRUCTIONS AS OUTLINED. FAILURE TO COMPLETE THIS DATA RETURN CORRECTLY MAY IMPACT THE ASSESSMENT OF YOUR PROJECT.</t>
    </r>
    <r>
      <rPr>
        <sz val="11"/>
        <color rgb="FF000000"/>
        <rFont val="Calibri"/>
        <family val="2"/>
      </rPr>
      <t xml:space="preserve">
The purpose of this tab is to collect information on the electricity volumes and expected prices of the electricity sources outlined in the "Electricity Sources" tab. </t>
    </r>
    <r>
      <rPr>
        <b/>
        <sz val="11"/>
        <color rgb="FF000000"/>
        <rFont val="Calibri"/>
        <family val="2"/>
      </rPr>
      <t xml:space="preserve">Sources 1 to 10 in this tab must align with the sources as outlined in the "Electricity Sources" tab. </t>
    </r>
    <r>
      <rPr>
        <sz val="11"/>
        <color rgb="FF000000"/>
        <rFont val="Calibri"/>
        <family val="2"/>
      </rPr>
      <t xml:space="preserve">Where the applicant is still in the process of choosing electricity source(s), the preferred option(s) should be provided and any potential uncertainty outlined in the relevant comments box.
For each electricity source you are asked to provide:
 - The amount of electricity purchased from this source on an annual basis.
 - The price of the electricity purchased from this source, broken down by the individual components that make up that price (where known).
Information on electricity prices and volumes purchased </t>
    </r>
    <r>
      <rPr>
        <b/>
        <sz val="11"/>
        <color rgb="FF000000"/>
        <rFont val="Calibri"/>
        <family val="2"/>
      </rPr>
      <t>must only</t>
    </r>
    <r>
      <rPr>
        <sz val="11"/>
        <color rgb="FF000000"/>
        <rFont val="Calibri"/>
        <family val="2"/>
      </rPr>
      <t xml:space="preserve"> be provided over the expected duration of the Low Carbon Hydrogen Agreement (15 years from COD). </t>
    </r>
    <r>
      <rPr>
        <b/>
        <sz val="11"/>
        <color rgb="FF000000"/>
        <rFont val="Calibri"/>
        <family val="2"/>
      </rPr>
      <t>Including prices or volumes beyond this date may make your project look more costly than it is</t>
    </r>
    <r>
      <rPr>
        <sz val="11"/>
        <color rgb="FF000000"/>
        <rFont val="Calibri"/>
        <family val="2"/>
      </rPr>
      <t xml:space="preserve">. If the target COD date falls part way within a calendar year, include electricity price data for the additional calendar year and adjust volumes for the first and last contract year where these do not cover the full year. </t>
    </r>
    <r>
      <rPr>
        <b/>
        <sz val="11"/>
        <color rgb="FF000000"/>
        <rFont val="Calibri"/>
        <family val="2"/>
      </rPr>
      <t xml:space="preserve">
</t>
    </r>
    <r>
      <rPr>
        <sz val="11"/>
        <color rgb="FF000000"/>
        <rFont val="Calibri"/>
        <family val="2"/>
      </rPr>
      <t xml:space="preserve">
</t>
    </r>
    <r>
      <rPr>
        <b/>
        <sz val="11"/>
        <rFont val="Calibri"/>
        <family val="2"/>
      </rPr>
      <t>All monetary figures must be provided in real January 2024 prices. Provide all annual data in calendar years not fiscal.</t>
    </r>
    <r>
      <rPr>
        <b/>
        <sz val="11"/>
        <color rgb="FFFF0000"/>
        <rFont val="Calibri"/>
        <family val="2"/>
      </rPr>
      <t xml:space="preserve">
</t>
    </r>
    <r>
      <rPr>
        <b/>
        <sz val="11"/>
        <color rgb="FF000000"/>
        <rFont val="Calibri"/>
        <family val="2"/>
      </rPr>
      <t xml:space="preserve">
Where known and available you must provide the electricity price breakdown by individual components. </t>
    </r>
    <r>
      <rPr>
        <sz val="11"/>
        <color rgb="FF000000"/>
        <rFont val="Calibri"/>
        <family val="2"/>
      </rPr>
      <t>Only where this is not known should you only provide the total electricity price, and in such cases you must outline in the comments box why you are not able to provide a further breakdown of prices.</t>
    </r>
    <r>
      <rPr>
        <b/>
        <sz val="11"/>
        <color rgb="FF000000"/>
        <rFont val="Calibri"/>
        <family val="2"/>
      </rPr>
      <t xml:space="preserve"> </t>
    </r>
    <r>
      <rPr>
        <sz val="11"/>
        <color rgb="FF000000"/>
        <rFont val="Calibri"/>
        <family val="2"/>
      </rPr>
      <t xml:space="preserve">For clarity, a brief definition of each of the cost components is provided below:
 - Wholesale/generation costs: The marginal cost to the generator of producing the electricity or the cost to the supplier of purchasing the electricity from the generator or wholesale market.
 - Network costs: The costs paid to the network for maintaining and operating the electricity network, including where applicable: transmission costs (e.g. TNUoS fixed charge, TNUoS demand charge), distribution costs (e.g. DUoS meter charge, DUoS capacity charge, DUoS variable charge), system balancing costs (BSUoS) and other fixed and variable charges.
 - Supplier margins and sleeving costs: The costs paid directly to the supplier to cover their operating costs, profit margins and any risk premiums required through the contract to cover hedging and volume risk.
 - REGO costs: The cost paid to the generator for the transfer of Renewable Energy Guarantees of Origin (REGO) certificates.
Policy costs (e.g. Renewables Obligation (RO), Feed-in Tariffs (FiT), Contracts for Difference (CfDs), and the Climate Change Levy (CCL)) are </t>
    </r>
    <r>
      <rPr>
        <b/>
        <sz val="11"/>
        <color rgb="FF000000"/>
        <rFont val="Calibri"/>
        <family val="2"/>
      </rPr>
      <t xml:space="preserve">not eligible to be covered by the Low Carbon Hydrogen Agreement, and therefore no line is provided to include these prices. You must not include these costs in the electricity prices table below.
</t>
    </r>
    <r>
      <rPr>
        <sz val="11"/>
        <rFont val="Calibri"/>
        <family val="2"/>
      </rPr>
      <t xml:space="preserve">Within the "Transport and Storage Electricity Volumes" section please provide the annual share of the total electricity volumes purchased which will serve either transport or storage of hydrogen. In row 39 please indicate whether you wish to treat the electricity costs associated with hydrogen storage as a strike price inclusion/exclusion. While electricity costs associated with hydrogen transport are automatically treated as exclusions in this data annex, inclusion/exclusion of these costs will be decided on a case-by-case basis.
Use the comments boxes to provide a brief further explanation for any information provided, and the supporting documentation reference boxes to refer to any evidence justifying the inputs provided. Please see the Agreeing an Offer Guidance document for more information on the type of cost evidence to be provided.
</t>
    </r>
    <r>
      <rPr>
        <sz val="11"/>
        <color rgb="FF000000"/>
        <rFont val="Calibri"/>
        <family val="2"/>
      </rPr>
      <t xml:space="preserve">
</t>
    </r>
    <r>
      <rPr>
        <b/>
        <sz val="11"/>
        <color rgb="FF000000"/>
        <rFont val="Calibri"/>
        <family val="2"/>
      </rPr>
      <t>If your project is an expansion of an existing production facility, the information provided below must only refer to electricity volumes feeding the new added capacity.</t>
    </r>
  </si>
  <si>
    <t>Percentage of electricity volumes dedicated to hydrogen transport (%)</t>
  </si>
  <si>
    <t>Electricity volumes dedicated to hydrogen transport (MWh)</t>
  </si>
  <si>
    <t>Percentage of electricity volumes dedicated to hydrogen storage (%)</t>
  </si>
  <si>
    <t>All DEVEX costs (inc e.g. FEED, pre-FEED) before shortlisting</t>
  </si>
  <si>
    <r>
      <rPr>
        <b/>
        <i/>
        <sz val="11"/>
        <rFont val="Calibri"/>
        <family val="2"/>
        <scheme val="minor"/>
      </rPr>
      <t>Guidance Note:</t>
    </r>
    <r>
      <rPr>
        <i/>
        <sz val="11"/>
        <rFont val="Calibri"/>
        <family val="2"/>
        <scheme val="minor"/>
      </rPr>
      <t xml:space="preserve"> If applicable land costs associated with specific location associated with transport infrastructure.</t>
    </r>
  </si>
  <si>
    <r>
      <t>Guidance Note:</t>
    </r>
    <r>
      <rPr>
        <i/>
        <sz val="11"/>
        <rFont val="Calibri"/>
        <family val="2"/>
        <scheme val="minor"/>
      </rPr>
      <t xml:space="preserve"> If applicable land costs associated with specific location (only state costs if transport infrastructure results in additional staff/labour needs).</t>
    </r>
  </si>
  <si>
    <t>All DEVEX costs inc e.g. Feed pre-FEED before shortlisting</t>
  </si>
  <si>
    <t>All DEVEX costs inc e.g. Feed pre-FEED after shortlisting</t>
  </si>
  <si>
    <t>Will you receive revenue other than the proceeds from hydrogen sales and LCHA support over the project's lifetime?
 (if 'yes', use comment box to specify the revenue source)</t>
  </si>
  <si>
    <t>Expected economic lifetime of production facility (years)</t>
  </si>
  <si>
    <r>
      <rPr>
        <b/>
        <i/>
        <sz val="10"/>
        <color theme="1"/>
        <rFont val="Calibri"/>
        <family val="2"/>
        <scheme val="minor"/>
      </rPr>
      <t>Guidance Note:</t>
    </r>
    <r>
      <rPr>
        <i/>
        <sz val="10"/>
        <color theme="1"/>
        <rFont val="Calibri"/>
        <family val="2"/>
        <scheme val="minor"/>
      </rPr>
      <t xml:space="preserve"> This is the expected duration the production facility will remain active producing hydrogen prior to decommissioning.</t>
    </r>
  </si>
  <si>
    <t>Average annual salary (£)</t>
  </si>
  <si>
    <r>
      <rPr>
        <b/>
        <sz val="12"/>
        <rFont val="Calibri"/>
        <family val="2"/>
      </rPr>
      <t>Guidance</t>
    </r>
    <r>
      <rPr>
        <b/>
        <sz val="11"/>
        <rFont val="Calibri"/>
        <family val="2"/>
      </rPr>
      <t xml:space="preserve">
</t>
    </r>
    <r>
      <rPr>
        <sz val="11"/>
        <rFont val="Calibri"/>
        <family val="2"/>
      </rPr>
      <t xml:space="preserve">
</t>
    </r>
    <r>
      <rPr>
        <b/>
        <sz val="12"/>
        <color rgb="FFFF0000"/>
        <rFont val="Calibri"/>
        <family val="2"/>
      </rPr>
      <t>YOU MUST READ THIS BEFORE FILLING OUT THIS TAB AND FOLLOW THE INSTRUCTIONS AS OUTLINED. FAILURE TO COMPLETE THIS DATA RETURN CORRECTLY MAY IMPACT THE ASSESSMENT OF YOUR PROJECT.</t>
    </r>
    <r>
      <rPr>
        <sz val="11"/>
        <rFont val="Calibri"/>
        <family val="2"/>
      </rPr>
      <t xml:space="preserve">
The purpose of this tab is to collect information on the non-electricity operational expenditure (OPEX) of your project. </t>
    </r>
    <r>
      <rPr>
        <b/>
        <sz val="11"/>
        <rFont val="Calibri"/>
        <family val="2"/>
      </rPr>
      <t>This excludes all electricity costs (including both wholesale and non-wholesale costs) which are covered in the 'Electricity Sources' and 'Electricity Volumes &amp; Prices' tabs.</t>
    </r>
    <r>
      <rPr>
        <sz val="11"/>
        <rFont val="Calibri"/>
        <family val="2"/>
      </rPr>
      <t xml:space="preserve">
</t>
    </r>
    <r>
      <rPr>
        <b/>
        <sz val="11"/>
        <rFont val="Calibri"/>
        <family val="2"/>
      </rPr>
      <t>You must only include costs incurred over the duration of the Low Carbon Hydrogen Agreement (15 years from your commercial operations date (COD)). Any spend prior to COD should be included in the 'CAPEX' tab.</t>
    </r>
    <r>
      <rPr>
        <sz val="11"/>
        <rFont val="Calibri"/>
        <family val="2"/>
      </rPr>
      <t xml:space="preserve"> Where the applicant is still in the process of choosing an equipment or service provider, information for the preferred option should be provided and any potential uncertainty outlined in the relevant comments box.
</t>
    </r>
    <r>
      <rPr>
        <b/>
        <sz val="11"/>
        <rFont val="Calibri"/>
        <family val="2"/>
      </rPr>
      <t xml:space="preserve">
You must not include any costs that are ineligible for support under the LCHA, including:
 - </t>
    </r>
    <r>
      <rPr>
        <sz val="11"/>
        <rFont val="Calibri"/>
        <family val="2"/>
      </rPr>
      <t>non-electricity OPEX associated with operating and maintaining hydrogen transport infrastructure (such as pipelines or tube trailers)
 - indirect and direct taxes and duties (including, but not limited to, VAT charged by suppliers, green levies on electricity, import tariffs on capital equipment);
 - any capex and/or opex associated with capturing additional revenue streams from the sale of By-Products;
 - any costs associated with the provision of ancillary services (including, but not limited to, liquefaction);
 - any costs incurred prior to the Agreement Date, except, by agreement, devex and/or capital expenditure on Long Lead-Time Capital items where such costs were initiated and incurred after the Shortlisting Date;
 - any costs associated with the procurement of an auditor pursuant to the LCHA audit obligations;
 - any costs associated with decommissioning the Site and/or Facility, including e.g. land remediation;</t>
    </r>
    <r>
      <rPr>
        <b/>
        <sz val="11"/>
        <rFont val="Calibri"/>
        <family val="2"/>
      </rPr>
      <t xml:space="preserve">
</t>
    </r>
    <r>
      <rPr>
        <sz val="11"/>
        <rFont val="Calibri"/>
        <family val="2"/>
      </rPr>
      <t xml:space="preserve">
In this tab you must provide the following information for each line item relevant to your project:
 - The upper and lower bounds of uncertainty around your current cost estimates.
 - The expected (central estimate) average annual operational expenditure </t>
    </r>
    <r>
      <rPr>
        <b/>
        <u/>
        <sz val="11"/>
        <rFont val="Calibri"/>
        <family val="2"/>
      </rPr>
      <t>excluding contingency estimates</t>
    </r>
    <r>
      <rPr>
        <sz val="11"/>
        <rFont val="Calibri"/>
        <family val="2"/>
      </rPr>
      <t xml:space="preserve">. </t>
    </r>
    <r>
      <rPr>
        <b/>
        <sz val="11"/>
        <rFont val="Calibri"/>
        <family val="2"/>
      </rPr>
      <t xml:space="preserve">This must be provided in real January 2024 prices.
</t>
    </r>
    <r>
      <rPr>
        <sz val="11"/>
        <rFont val="Calibri"/>
        <family val="2"/>
      </rPr>
      <t xml:space="preserve"> - References to any supporting evidence to justify the estimates you have provided.
</t>
    </r>
    <r>
      <rPr>
        <b/>
        <sz val="11"/>
        <rFont val="Calibri"/>
        <family val="2"/>
      </rPr>
      <t>Information must be provided in this tab on the basis of these definitions:</t>
    </r>
    <r>
      <rPr>
        <sz val="11"/>
        <rFont val="Calibri"/>
        <family val="2"/>
      </rPr>
      <t xml:space="preserve">
 - </t>
    </r>
    <r>
      <rPr>
        <b/>
        <sz val="11"/>
        <rFont val="Calibri"/>
        <family val="2"/>
      </rPr>
      <t>Electrolyser stack replacement</t>
    </r>
    <r>
      <rPr>
        <sz val="11"/>
        <rFont val="Calibri"/>
        <family val="2"/>
      </rPr>
      <t xml:space="preserve"> should be provided as a single cost estimate covering all costs to replace the stacks during the lifetime of the LCHA contract (15 years from COD). This should only include the stacks and not any other equipment associated with production.
 - We define </t>
    </r>
    <r>
      <rPr>
        <b/>
        <sz val="11"/>
        <rFont val="Calibri"/>
        <family val="2"/>
      </rPr>
      <t>fixed OPEX</t>
    </r>
    <r>
      <rPr>
        <sz val="11"/>
        <rFont val="Calibri"/>
        <family val="2"/>
      </rPr>
      <t xml:space="preserve"> as all operational expenditure that </t>
    </r>
    <r>
      <rPr>
        <b/>
        <sz val="11"/>
        <rFont val="Calibri"/>
        <family val="2"/>
      </rPr>
      <t>does not</t>
    </r>
    <r>
      <rPr>
        <sz val="11"/>
        <rFont val="Calibri"/>
        <family val="2"/>
      </rPr>
      <t xml:space="preserve"> vary based on the level of hydrogen production output of the facility. Fixed OPEX estimates should be provided as an expected annual cost (e.g. for 12 months of operations).
 - We define </t>
    </r>
    <r>
      <rPr>
        <b/>
        <sz val="11"/>
        <rFont val="Calibri"/>
        <family val="2"/>
      </rPr>
      <t>variable OPEX</t>
    </r>
    <r>
      <rPr>
        <sz val="11"/>
        <rFont val="Calibri"/>
        <family val="2"/>
      </rPr>
      <t xml:space="preserve"> as all operational expenditure that </t>
    </r>
    <r>
      <rPr>
        <b/>
        <sz val="11"/>
        <rFont val="Calibri"/>
        <family val="2"/>
      </rPr>
      <t>does</t>
    </r>
    <r>
      <rPr>
        <sz val="11"/>
        <rFont val="Calibri"/>
        <family val="2"/>
      </rPr>
      <t xml:space="preserve"> vary based on the level of hydrogen production output of the facility. Variable OPEX estimates should be provided as an expected cost per MWh of hydrogen produced (in HHV terms).</t>
    </r>
    <r>
      <rPr>
        <b/>
        <sz val="11"/>
        <rFont val="Calibri"/>
        <family val="2"/>
      </rPr>
      <t xml:space="preserve">
Guidance notes are provided alongside certain rows to provide further explanation of what information is being requested. Please read these fully before inputting information to ensure you are providing the correct data against each line.
You must refer to supporting evidence to justify your inputs where available. </t>
    </r>
    <r>
      <rPr>
        <sz val="11"/>
        <rFont val="Calibri"/>
        <family val="2"/>
      </rPr>
      <t>You can use the comments boxes to provide a brief further explanation for any information provided.</t>
    </r>
    <r>
      <rPr>
        <b/>
        <sz val="11"/>
        <rFont val="Calibri"/>
        <family val="2"/>
      </rPr>
      <t xml:space="preserve">
If your project is an expansion of an existing production facility, the information provided below must only include costs associated with the operation of the new added capacity.</t>
    </r>
  </si>
  <si>
    <r>
      <rPr>
        <b/>
        <sz val="11"/>
        <color rgb="FF000000"/>
        <rFont val="Calibri"/>
        <family val="2"/>
      </rPr>
      <t xml:space="preserve">Guidance
</t>
    </r>
    <r>
      <rPr>
        <sz val="11"/>
        <color rgb="FF000000"/>
        <rFont val="Calibri"/>
        <family val="2"/>
      </rPr>
      <t xml:space="preserve">
</t>
    </r>
    <r>
      <rPr>
        <b/>
        <sz val="11"/>
        <color rgb="FFFF0000"/>
        <rFont val="Calibri"/>
        <family val="2"/>
      </rPr>
      <t xml:space="preserve">YOU MUST READ THIS BEFORE FILLING OUT THIS TAB AND FOLLOW THE INSTRUCTIONS AS OUTLINED. FAILURE TO COMPLETE THIS DATA RETURN CORRECTLY MAY IMPACT THE ASSESSMENT OF YOUR PROJECT.
</t>
    </r>
    <r>
      <rPr>
        <sz val="11"/>
        <color rgb="FF000000"/>
        <rFont val="Calibri"/>
        <family val="2"/>
      </rPr>
      <t xml:space="preserve">
The purpose of this tab is to collect information on the capital expenditure (CAPEX) of your project. In this tab you must provide the following information for each line item relevant to your project:
 - The AACE cost class of your current cost estimates for this line item. A guidance table containing expected cost uncertainty ranges for each cost class is provided to the right.
 - The basis for the cost classification given (e.g. FEED study, supplier quote, etc.).
 - The expected capital expenditure for this line item. </t>
    </r>
    <r>
      <rPr>
        <b/>
        <sz val="11"/>
        <rFont val="Calibri"/>
        <family val="2"/>
      </rPr>
      <t>This must be provided in real January 2024 prices.</t>
    </r>
    <r>
      <rPr>
        <b/>
        <sz val="11"/>
        <color rgb="FFFF0000"/>
        <rFont val="Calibri"/>
        <family val="2"/>
      </rPr>
      <t xml:space="preserve">
</t>
    </r>
    <r>
      <rPr>
        <sz val="11"/>
        <color rgb="FF000000"/>
        <rFont val="Calibri"/>
        <family val="2"/>
      </rPr>
      <t xml:space="preserve"> - The level of contingency (if any) included in the line item central cost estimate.
 - Brief comments to provide further detail on what is covered within your cost estimate.
 - References to any supporting evidence to justify the estimates you have provided.
</t>
    </r>
    <r>
      <rPr>
        <sz val="11"/>
        <rFont val="Calibri"/>
        <family val="2"/>
      </rPr>
      <t xml:space="preserve">You must also include the overall quarterly capex spend profile for your project (see bottom of this page). 
</t>
    </r>
    <r>
      <rPr>
        <b/>
        <sz val="11"/>
        <rFont val="Calibri"/>
        <family val="2"/>
      </rPr>
      <t xml:space="preserve">Guidance notes are provided alongside certain rows to provide further explanation of what information is being requested. </t>
    </r>
    <r>
      <rPr>
        <sz val="11"/>
        <rFont val="Calibri"/>
        <family val="2"/>
      </rPr>
      <t>Please read these fully before inputting information to ensure you are providing the correct data against each line.</t>
    </r>
    <r>
      <rPr>
        <strike/>
        <sz val="11"/>
        <rFont val="Calibri"/>
        <family val="2"/>
      </rPr>
      <t xml:space="preserve">
</t>
    </r>
    <r>
      <rPr>
        <sz val="11"/>
        <rFont val="Calibri"/>
        <family val="2"/>
      </rPr>
      <t xml:space="preserve">For full guidance on strike price </t>
    </r>
    <r>
      <rPr>
        <b/>
        <sz val="11"/>
        <rFont val="Calibri"/>
        <family val="2"/>
      </rPr>
      <t>eligible costs</t>
    </r>
    <r>
      <rPr>
        <sz val="11"/>
        <rFont val="Calibri"/>
        <family val="2"/>
      </rPr>
      <t xml:space="preserve"> please see the Due DIligence and Cost Assurance Guidance document.
</t>
    </r>
    <r>
      <rPr>
        <b/>
        <sz val="11"/>
        <rFont val="Calibri"/>
        <family val="2"/>
      </rPr>
      <t>You must not include any costs that are ineligible for support under the LCHA, including</t>
    </r>
    <r>
      <rPr>
        <sz val="11"/>
        <rFont val="Calibri"/>
        <family val="2"/>
      </rPr>
      <t xml:space="preserve">:
 - non-electricity OPEX associated with operating and maintaining hydrogen transport infrastructure (such as pipelines or tube trailers) 
 - indirect and direct taxes and duties (including, but not limited to, VAT charged by suppliers, green levies on electricity, import tariffs on capital equipment);
 - any capex and/or opex associated with capturing additional revenue streams from the sale of By-Products;
 - any costs associated with the provision of ancillary services (including, but not limited to, liquefaction);
 - any costs incurred prior to the Agreement Date, except, by agreement, devex and/or capital expenditure on Long Lead-Time Capital items where such costs </t>
    </r>
    <r>
      <rPr>
        <sz val="11"/>
        <color theme="1"/>
        <rFont val="Calibri"/>
        <family val="2"/>
      </rPr>
      <t xml:space="preserve">were initiated and incurred after the Shortlisting Date;
 - any costs associated with the procurement of an auditor pursuant to the LCHA audit obligations;
 - any costs associated with decommissioning the Site and/or Facility, including e.g. land remediation;
</t>
    </r>
    <r>
      <rPr>
        <b/>
        <sz val="11"/>
        <color rgb="FF000000"/>
        <rFont val="Calibri"/>
        <family val="2"/>
      </rPr>
      <t xml:space="preserve">
</t>
    </r>
    <r>
      <rPr>
        <sz val="11"/>
        <color rgb="FF000000"/>
        <rFont val="Calibri"/>
        <family val="2"/>
      </rPr>
      <t xml:space="preserve">For lines or sections that are not relevant to your project please leave the row blank.
</t>
    </r>
    <r>
      <rPr>
        <b/>
        <sz val="11"/>
        <color rgb="FF000000"/>
        <rFont val="Calibri"/>
        <family val="2"/>
      </rPr>
      <t xml:space="preserve">
</t>
    </r>
    <r>
      <rPr>
        <sz val="11"/>
        <color rgb="FF000000"/>
        <rFont val="Calibri"/>
        <family val="2"/>
      </rPr>
      <t xml:space="preserve">You must also refer to supporting evidence to justify your inputs where possible.  </t>
    </r>
    <r>
      <rPr>
        <b/>
        <sz val="11"/>
        <color rgb="FF000000"/>
        <rFont val="Calibri"/>
        <family val="2"/>
      </rPr>
      <t>In particular, you should provide the most up to date quotes from suppliers to support your cost estimates where available.</t>
    </r>
    <r>
      <rPr>
        <sz val="11"/>
        <color rgb="FF000000"/>
        <rFont val="Calibri"/>
        <family val="2"/>
      </rPr>
      <t xml:space="preserve"> You can use the comments boxes to provide a brief further explanation for any information provided. </t>
    </r>
    <r>
      <rPr>
        <sz val="11"/>
        <color theme="1"/>
        <rFont val="Calibri"/>
        <family val="2"/>
      </rPr>
      <t>Please see the Agreeing an Offer Guidance document for more information on the type of cost evidence to be provided.</t>
    </r>
    <r>
      <rPr>
        <sz val="11"/>
        <color rgb="FF000000"/>
        <rFont val="Calibri"/>
        <family val="2"/>
      </rPr>
      <t xml:space="preserve">
</t>
    </r>
    <r>
      <rPr>
        <b/>
        <sz val="11"/>
        <color rgb="FF000000"/>
        <rFont val="Calibri"/>
        <family val="2"/>
      </rPr>
      <t xml:space="preserve">
If your project is an expansion of an existing production facility, the information provided below must only include costs associated with the construction of the new added capacity.
</t>
    </r>
    <r>
      <rPr>
        <sz val="11"/>
        <color rgb="FF000000"/>
        <rFont val="Calibri"/>
        <family val="2"/>
      </rPr>
      <t xml:space="preserve">Please provide all annual data in calendar years not fiscal.
</t>
    </r>
    <r>
      <rPr>
        <b/>
        <sz val="11"/>
        <color rgb="FF000000"/>
        <rFont val="Calibri"/>
        <family val="2"/>
      </rPr>
      <t xml:space="preserve">
</t>
    </r>
    <r>
      <rPr>
        <sz val="11"/>
        <color theme="1"/>
        <rFont val="Calibri"/>
        <family val="2"/>
      </rPr>
      <t>Where the applicant is still in the process of choosing an equipment or service provider, the preferred option should be provided and any potential uncertainty outlined in the relevant comments box.</t>
    </r>
  </si>
  <si>
    <r>
      <t xml:space="preserve">Guidance
</t>
    </r>
    <r>
      <rPr>
        <sz val="11"/>
        <rFont val="Calibri"/>
        <family val="2"/>
      </rPr>
      <t xml:space="preserve">
</t>
    </r>
    <r>
      <rPr>
        <b/>
        <sz val="12"/>
        <color rgb="FFFF0000"/>
        <rFont val="Calibri"/>
        <family val="2"/>
      </rPr>
      <t xml:space="preserve">YOU MUST READ THIS BEFORE FILLING OUT THIS TAB AND FOLLOW THE INSTRUCTIONS AS OUTLINED.
</t>
    </r>
    <r>
      <rPr>
        <sz val="12"/>
        <color rgb="FFFF0000"/>
        <rFont val="Calibri"/>
        <family val="2"/>
      </rPr>
      <t xml:space="preserve">
</t>
    </r>
    <r>
      <rPr>
        <sz val="11"/>
        <rFont val="Calibri"/>
        <family val="2"/>
      </rPr>
      <t xml:space="preserve">The purpose of this tab is to collect information on the direct jobs associated with both the development and construction and also operational phase of your project. This includes </t>
    </r>
    <r>
      <rPr>
        <b/>
        <sz val="11"/>
        <rFont val="Calibri"/>
        <family val="2"/>
      </rPr>
      <t xml:space="preserve">all jobs directly supported by the development, construction and operation of the hydrogen production facility and any associated hydrogen pipelines and storage facilities, as well as any jobs directly supported by transporting the hydrogen to offtakers. </t>
    </r>
    <r>
      <rPr>
        <sz val="11"/>
        <rFont val="Calibri"/>
        <family val="2"/>
      </rPr>
      <t xml:space="preserve">
I</t>
    </r>
    <r>
      <rPr>
        <b/>
        <sz val="11"/>
        <rFont val="Calibri"/>
        <family val="2"/>
      </rPr>
      <t>t does not include any jobs in the supply chain</t>
    </r>
    <r>
      <rPr>
        <sz val="11"/>
        <rFont val="Calibri"/>
        <family val="2"/>
      </rPr>
      <t xml:space="preserve"> (for example, electrolyser manufacturing jobs should not be included) </t>
    </r>
    <r>
      <rPr>
        <b/>
        <sz val="11"/>
        <rFont val="Calibri"/>
        <family val="2"/>
      </rPr>
      <t>or any offtaker jobs</t>
    </r>
    <r>
      <rPr>
        <sz val="11"/>
        <rFont val="Calibri"/>
        <family val="2"/>
      </rPr>
      <t xml:space="preserve">. We are not at this stage asking you to define or differentiate between jobs that are created versus those that are safeguarded versus those that are displaced. 
Construction jobs must only be included up to the date of commercial operation, and operational jobs must only be included up to the end of the Low Carbon Hydrogen Agreement (i.e. 15 years from COD). You should refer to supporting evidence where possible to justify the information and estimates provided.
In this tab you must provide the following information for each line item relevant to your project:
- For each project phase and corresponding employment area the associated number of employees in FTE.
- For each project phase and corresponding employment area the average annual salary  of an employee in an employment area.
</t>
    </r>
    <r>
      <rPr>
        <b/>
        <sz val="11"/>
        <rFont val="Calibri"/>
        <family val="2"/>
      </rPr>
      <t xml:space="preserve">
All salary figures must be provided in real January 2024 prices.</t>
    </r>
  </si>
  <si>
    <t>Second Hydrogen Allocation Round 
Project Datasheet</t>
  </si>
  <si>
    <t>Drawdown Total</t>
  </si>
  <si>
    <r>
      <t xml:space="preserve">Guidance
</t>
    </r>
    <r>
      <rPr>
        <sz val="11"/>
        <rFont val="Calibri"/>
        <family val="2"/>
      </rPr>
      <t xml:space="preserve">
</t>
    </r>
    <r>
      <rPr>
        <b/>
        <sz val="12"/>
        <color rgb="FFFF0000"/>
        <rFont val="Calibri"/>
        <family val="2"/>
      </rPr>
      <t>YOU MUST READ THIS BEFORE FILLING OUT THIS TAB AND FOLLOW THE INSTRUCTIONS AS OUTLINED.</t>
    </r>
    <r>
      <rPr>
        <sz val="11"/>
        <rFont val="Calibri"/>
        <family val="2"/>
      </rPr>
      <t xml:space="preserve">
The purpose of this tab is to collect information on the sourcing of the CAPEX of your project. This information will be used to inform our understanding of the potential economic benefits of your project.
In this tab you must state whether the components or services required for your project are sourced domestically (from within the UK) or are imported. You must do this for all CAPEX line items against which you have provided a cost estimate. For all line items sourced domestically, you must also provide a postcode for where the components or services will be sourced from. Specifically:
 - For materials, the postcode should relate to the location where the materials used in your project are manufactured.
 - For services and site development, the postcode should relate to the location where the employees delivering the services or site development will be carrying out their work (e.g. for site development this will likely be the postcode of your production facility, for services it may be the postcode of your production facility if they are providing these services on site, or it may be the relevant office location if they are providing desk-based or remote services).
</t>
    </r>
    <r>
      <rPr>
        <b/>
        <sz val="11"/>
        <rFont val="Calibri"/>
        <family val="2"/>
      </rPr>
      <t xml:space="preserve">Do not just provide a postcode for the headquarters of the company from which you are sourcing components or services </t>
    </r>
    <r>
      <rPr>
        <sz val="11"/>
        <rFont val="Calibri"/>
        <family val="2"/>
      </rPr>
      <t>(unless this is where the relevant employees working on the project will be based).</t>
    </r>
    <r>
      <rPr>
        <b/>
        <sz val="11"/>
        <rFont val="Calibri"/>
        <family val="2"/>
      </rPr>
      <t xml:space="preserve">
</t>
    </r>
    <r>
      <rPr>
        <sz val="11"/>
        <rFont val="Calibri"/>
        <family val="2"/>
      </rPr>
      <t>If the components or services for a single line item are being provided from multiple locations, you should provide the postcode for where the majority of the work will be taking place.</t>
    </r>
    <r>
      <rPr>
        <b/>
        <sz val="11"/>
        <rFont val="Calibri"/>
        <family val="2"/>
      </rPr>
      <t xml:space="preserve">
If you do not provide a postcode for an equipment or service supplier, it will be assumed you intend to import the equipment or service in question. Additional narrative may be provided in the comments section if exact supplier location information is not available.
</t>
    </r>
    <r>
      <rPr>
        <sz val="11"/>
        <rFont val="Calibri"/>
        <family val="2"/>
      </rPr>
      <t xml:space="preserve">
You should provide supporting evidence to justify the expected source of the key components and services, using the supporting documentation reference boxes to refer to these. You can use the comments boxes to provide a brief further explanation for any information provided.</t>
    </r>
    <r>
      <rPr>
        <b/>
        <sz val="12"/>
        <rFont val="Calibri"/>
        <family val="2"/>
      </rPr>
      <t xml:space="preserve">
</t>
    </r>
    <r>
      <rPr>
        <sz val="11"/>
        <rFont val="Calibri"/>
        <family val="2"/>
      </rPr>
      <t>Where the applicant is still in the process of choosing an equipment or service provider, the preferred option should be provided and any potential uncertainty outlined in the relevant comments box.</t>
    </r>
  </si>
  <si>
    <t>Cost Certainty (+%)</t>
  </si>
  <si>
    <t>Cost Certainty (-%)</t>
  </si>
  <si>
    <r>
      <rPr>
        <b/>
        <sz val="12"/>
        <color rgb="FFFF0000"/>
        <rFont val="Calibri"/>
        <family val="2"/>
      </rPr>
      <t xml:space="preserve">YOU MUST READ THIS BEFORE FILLING OUT THE PROJECT DATASHEET
</t>
    </r>
    <r>
      <rPr>
        <sz val="11"/>
        <color rgb="FFFFC000"/>
        <rFont val="Calibri"/>
        <family val="2"/>
      </rPr>
      <t xml:space="preserve">
</t>
    </r>
    <r>
      <rPr>
        <sz val="11"/>
        <rFont val="Calibri"/>
        <family val="2"/>
      </rPr>
      <t xml:space="preserve">This document forms a part of the Due Diligence phase of the Second Hydrogen Allocation Round and should be completed alongside the RFI Template and other required documents as set out in the Due Diligence and Cost Assurance Guidance document. 
It will be used by the government to:
 - Confirm and verify any aspects of the application and to seek an update on all technical, financial and commercial compliance matters.
 - Gather updates and further details on expected project costs and technical operations.
 - Inform government's estimate of the fair value strike price for a project.
 - Act as a shared basis of project information during next stages of the allocation process.
 - Enable government to carry out the appropriate value for money assessments to ensure that any financial support provided to a project meets the minimum value for money standards required of all government funding.
Please complete all parts of this annex that are relevant to your project and provide supporting evidence to justify the information provided. The information will be used to ensure government has delivery confidence in your project. Leaving relevant sections blank or providing unsubstantiated information may lead to your project not proceeding to the next stage of the competition. 
</t>
    </r>
    <r>
      <rPr>
        <sz val="11"/>
        <color rgb="FF000000"/>
        <rFont val="Calibri"/>
        <family val="2"/>
      </rPr>
      <t xml:space="preserve">
</t>
    </r>
    <r>
      <rPr>
        <b/>
        <sz val="11"/>
        <color rgb="FF000000"/>
        <rFont val="Calibri"/>
        <family val="2"/>
      </rPr>
      <t>Responses</t>
    </r>
    <r>
      <rPr>
        <sz val="11"/>
        <color rgb="FF000000"/>
        <rFont val="Calibri"/>
        <family val="2"/>
      </rPr>
      <t xml:space="preserve">
Information provided here must align and be substantiated by the relevant written response within the RFI template. Guidance is provided in each tab on the data being requested and how the tab should be completed. This guidance should be read in full before inputting any information. Applicants must provide complete and accurate information throughout this document on all areas relevant to their project. Comments boxes are provided throughout this document for you to provide further context and detail around the data inputted where you think it will assist in our assessments.
Throughout this document cells that are:
 - </t>
    </r>
    <r>
      <rPr>
        <sz val="11"/>
        <color theme="5" tint="-0.249977111117893"/>
        <rFont val="Calibri"/>
        <family val="2"/>
      </rPr>
      <t>Orange</t>
    </r>
    <r>
      <rPr>
        <sz val="11"/>
        <color rgb="FFBF8F00"/>
        <rFont val="Calibri"/>
        <family val="2"/>
      </rPr>
      <t xml:space="preserve"> </t>
    </r>
    <r>
      <rPr>
        <sz val="11"/>
        <color rgb="FF000000"/>
        <rFont val="Calibri"/>
        <family val="2"/>
      </rPr>
      <t xml:space="preserve">indicate where an input is required.
 - </t>
    </r>
    <r>
      <rPr>
        <sz val="11"/>
        <color theme="8" tint="-0.249977111117893"/>
        <rFont val="Calibri"/>
        <family val="2"/>
      </rPr>
      <t>Blue</t>
    </r>
    <r>
      <rPr>
        <sz val="11"/>
        <color rgb="FF000000"/>
        <rFont val="Calibri"/>
        <family val="2"/>
      </rPr>
      <t xml:space="preserve"> indicate where a calculation is occurring based on inputted data. No further input is required in these cells.
</t>
    </r>
    <r>
      <rPr>
        <b/>
        <sz val="11"/>
        <color rgb="FF000000"/>
        <rFont val="Calibri"/>
        <family val="2"/>
      </rPr>
      <t xml:space="preserve">Evidence </t>
    </r>
    <r>
      <rPr>
        <sz val="11"/>
        <color rgb="FF000000"/>
        <rFont val="Calibri"/>
        <family val="2"/>
      </rPr>
      <t xml:space="preserve">
Government is looking for as much certainty as possible regarding the information submitted in this project datasheet. Therefore, please use the supporting documentation reference boxes provided throughout this workbook to reference the evidence that underpins the information provided. All evidence referenced must be added to the Evidence Register in the RFI Template. This project datasheet will be reviewed alongside the RFI Template. Evidence submitted to support multiple parts of your return only needs to be uploaded once.  If there is evidence submitted to support this project datasheet only, then this will still need to be added to the Evidence Register. Where evidence is used to support answers in both documents, it must be referenced in both documents using the same document title and file name as provided in the Evidence Register.
</t>
    </r>
    <r>
      <rPr>
        <b/>
        <sz val="11"/>
        <color rgb="FF000000"/>
        <rFont val="Calibri"/>
        <family val="2"/>
      </rPr>
      <t>Data Processing</t>
    </r>
    <r>
      <rPr>
        <sz val="11"/>
        <color rgb="FF000000"/>
        <rFont val="Calibri"/>
        <family val="2"/>
      </rPr>
      <t xml:space="preserve">
Submitted data will be stored and reviewed using SharePoint, ensuring data security. Data access during Due Diligence will be closely controlled by the Hydrogen Allocation team and may be shared with other government teams and our advisors, where required, to conduct Due Diligence, value for money analysis and the agreeing an offer process. DESNZ may be required to disclose any information provided in accordance with its legal obligations (including, but not limited to, under the Freedom of Information Act 2000 (FOIA), the Data Protection Act 2018 (DPA), UK General Data Protection Regulation (UK GDPR) and the Environmental Information Regulations 2004 (EIR)). More information on the FOIA, DPA, UK GDPR and EIR (including information on exemptions) can be found at: https://ico.org.uk/for-organisations/. We will process your personal data in accordance with all applicable data protection laws. See our privacy notice.
DESNZ reserves the right to use any information submitted either from your initial HAR2 application, in the RFI Template and this project datasheet or through future discussions, for any part of the Due Diligence, value for money analysis and agreeing an offer process. Aggregated and anonymised data may also be used to support wider policy development and analysis within DESNZ.
Please submit only 1 version of this document selecting your most deliverable and cost effective project.
</t>
    </r>
    <r>
      <rPr>
        <b/>
        <sz val="11"/>
        <color rgb="FF000000"/>
        <rFont val="Calibri"/>
        <family val="2"/>
      </rPr>
      <t>Please complete and upload this document in the .xlsx format provided.</t>
    </r>
  </si>
  <si>
    <t>TOTALS  (Inclusions)</t>
  </si>
  <si>
    <t>ELECTRICITY VOLUMES</t>
  </si>
  <si>
    <r>
      <rPr>
        <b/>
        <i/>
        <sz val="11"/>
        <color theme="1"/>
        <rFont val="Calibri"/>
        <family val="2"/>
        <scheme val="minor"/>
      </rPr>
      <t>Guidance Note:</t>
    </r>
    <r>
      <rPr>
        <i/>
        <sz val="11"/>
        <color theme="1"/>
        <rFont val="Calibri"/>
        <family val="2"/>
        <scheme val="minor"/>
      </rPr>
      <t xml:space="preserve"> Note all DEVEX costs here including FEED and pre-FEED PRIOR to shortlisting. Note that previously line items for FEED were included in the "external consulting/contractors" and "In-House" sub areas below - these costs should now be included within the DEVEX area.</t>
    </r>
  </si>
  <si>
    <r>
      <rPr>
        <b/>
        <i/>
        <sz val="11"/>
        <color theme="1"/>
        <rFont val="Calibri"/>
        <family val="2"/>
        <scheme val="minor"/>
      </rPr>
      <t xml:space="preserve">Guidance Note: </t>
    </r>
    <r>
      <rPr>
        <i/>
        <sz val="11"/>
        <color theme="1"/>
        <rFont val="Calibri"/>
        <family val="2"/>
        <scheme val="minor"/>
      </rPr>
      <t xml:space="preserve">Note all DEVEX costs here including FEED and pre-FEED </t>
    </r>
    <r>
      <rPr>
        <b/>
        <i/>
        <u/>
        <sz val="11"/>
        <color theme="1"/>
        <rFont val="Calibri"/>
        <family val="2"/>
        <scheme val="minor"/>
      </rPr>
      <t>POST</t>
    </r>
    <r>
      <rPr>
        <i/>
        <sz val="11"/>
        <color theme="1"/>
        <rFont val="Calibri"/>
        <family val="2"/>
        <scheme val="minor"/>
      </rPr>
      <t xml:space="preserve"> shortlisting. Note that previosly line items for FEED were included in the "external consulting/contractors" and "In-House" sub areas below - these costs should now be included within the DEVEX area.</t>
    </r>
  </si>
  <si>
    <r>
      <rPr>
        <b/>
        <i/>
        <sz val="11"/>
        <color theme="1"/>
        <rFont val="Calibri"/>
        <family val="2"/>
        <scheme val="minor"/>
      </rPr>
      <t>Guidance Note:</t>
    </r>
    <r>
      <rPr>
        <i/>
        <sz val="11"/>
        <color theme="1"/>
        <rFont val="Calibri"/>
        <family val="2"/>
        <scheme val="minor"/>
      </rPr>
      <t xml:space="preserve"> If applicable, project management, EPC and any other services specific to the underground storage element of the project.</t>
    </r>
    <r>
      <rPr>
        <b/>
        <i/>
        <sz val="11"/>
        <color theme="1"/>
        <rFont val="Calibri"/>
        <family val="2"/>
        <scheme val="minor"/>
      </rPr>
      <t xml:space="preserve"> Costs to be incurred prior to contract award (e.g. pre-FEED, other DEVEX) are ineligible and must not be included.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</si>
</sst>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0"/>
    <numFmt numFmtId="168" formatCode="0.000%"/>
  </numFmts>
  <fonts count="59">
    <font>
      <sz val="11"/>
      <color theme="1"/>
      <name val="Calibri"/>
      <family val="2"/>
      <scheme val="minor"/>
    </font>
    <font>
      <sz val="8"/>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color theme="0"/>
      <name val="Calibri"/>
      <family val="2"/>
      <scheme val="minor"/>
    </font>
    <font>
      <b/>
      <sz val="12"/>
      <color theme="1"/>
      <name val="Calibri"/>
      <family val="2"/>
      <scheme val="minor"/>
    </font>
    <font>
      <b/>
      <sz val="11"/>
      <color theme="1"/>
      <name val="Calibri"/>
      <family val="2"/>
      <scheme val="minor"/>
    </font>
    <font>
      <b/>
      <sz val="12"/>
      <name val="Calibri"/>
      <family val="2"/>
      <scheme val="minor"/>
    </font>
    <font>
      <i/>
      <sz val="10"/>
      <color theme="1"/>
      <name val="Calibri"/>
      <family val="2"/>
      <scheme val="minor"/>
    </font>
    <font>
      <b/>
      <i/>
      <sz val="10"/>
      <color theme="1"/>
      <name val="Calibri"/>
      <family val="2"/>
      <scheme val="minor"/>
    </font>
    <font>
      <i/>
      <sz val="10"/>
      <name val="Calibri"/>
      <family val="2"/>
      <scheme val="minor"/>
    </font>
    <font>
      <b/>
      <i/>
      <sz val="10"/>
      <name val="Calibri"/>
      <family val="2"/>
      <scheme val="minor"/>
    </font>
    <font>
      <b/>
      <sz val="11"/>
      <color rgb="FFFFFFFF"/>
      <name val="Calibri"/>
      <family val="2"/>
      <scheme val="minor"/>
    </font>
    <font>
      <sz val="11"/>
      <color rgb="FF000000"/>
      <name val="Calibri"/>
      <family val="2"/>
      <scheme val="minor"/>
    </font>
    <font>
      <b/>
      <sz val="11"/>
      <color rgb="FF000000"/>
      <name val="Calibri"/>
      <family val="2"/>
      <scheme val="minor"/>
    </font>
    <font>
      <b/>
      <sz val="18"/>
      <color theme="0"/>
      <name val="Calibri"/>
      <family val="2"/>
      <scheme val="minor"/>
    </font>
    <font>
      <sz val="11"/>
      <color rgb="FF000000"/>
      <name val="Calibri"/>
      <family val="2"/>
    </font>
    <font>
      <b/>
      <sz val="11"/>
      <color rgb="FF000000"/>
      <name val="Calibri"/>
      <family val="2"/>
    </font>
    <font>
      <b/>
      <sz val="12"/>
      <color rgb="FF000000"/>
      <name val="Calibri"/>
      <family val="2"/>
    </font>
    <font>
      <sz val="11"/>
      <name val="Calibri"/>
      <family val="2"/>
      <scheme val="minor"/>
    </font>
    <font>
      <b/>
      <sz val="11"/>
      <name val="Calibri"/>
      <family val="2"/>
    </font>
    <font>
      <sz val="11"/>
      <name val="Calibri"/>
      <family val="2"/>
    </font>
    <font>
      <sz val="11"/>
      <color theme="1"/>
      <name val="Calibri"/>
      <family val="2"/>
    </font>
    <font>
      <sz val="11"/>
      <color rgb="FFFF0000"/>
      <name val="Calibri"/>
      <family val="2"/>
      <scheme val="minor"/>
    </font>
    <font>
      <b/>
      <sz val="11"/>
      <color rgb="FFFF0000"/>
      <name val="Calibri"/>
      <family val="2"/>
      <scheme val="minor"/>
    </font>
    <font>
      <sz val="11"/>
      <color theme="9"/>
      <name val="Calibri"/>
      <family val="2"/>
      <scheme val="minor"/>
    </font>
    <font>
      <sz val="11"/>
      <color rgb="FF00B050"/>
      <name val="Calibri"/>
      <family val="2"/>
      <scheme val="minor"/>
    </font>
    <font>
      <b/>
      <sz val="12"/>
      <color rgb="FFFF0000"/>
      <name val="Calibri"/>
      <family val="2"/>
      <scheme val="minor"/>
    </font>
    <font>
      <b/>
      <sz val="12"/>
      <color rgb="FF000000"/>
      <name val="Calibri"/>
      <family val="2"/>
      <scheme val="minor"/>
    </font>
    <font>
      <i/>
      <sz val="11"/>
      <color theme="1"/>
      <name val="Calibri"/>
      <family val="2"/>
      <scheme val="minor"/>
    </font>
    <font>
      <b/>
      <i/>
      <sz val="11"/>
      <color theme="1"/>
      <name val="Calibri"/>
      <family val="2"/>
      <scheme val="minor"/>
    </font>
    <font>
      <i/>
      <sz val="11"/>
      <name val="Calibri"/>
      <family val="2"/>
      <scheme val="minor"/>
    </font>
    <font>
      <b/>
      <i/>
      <sz val="11"/>
      <name val="Calibri"/>
      <family val="2"/>
      <scheme val="minor"/>
    </font>
    <font>
      <b/>
      <sz val="12"/>
      <color theme="5"/>
      <name val="Calibri"/>
      <family val="2"/>
      <scheme val="minor"/>
    </font>
    <font>
      <b/>
      <sz val="11"/>
      <name val="Calibri"/>
      <family val="2"/>
      <scheme val="minor"/>
    </font>
    <font>
      <b/>
      <sz val="12"/>
      <name val="Calibri"/>
      <family val="2"/>
    </font>
    <font>
      <b/>
      <sz val="12"/>
      <color rgb="FFFF0000"/>
      <name val="Calibri"/>
      <family val="2"/>
    </font>
    <font>
      <sz val="12"/>
      <color rgb="FF000000"/>
      <name val="Calibri"/>
      <family val="2"/>
    </font>
    <font>
      <sz val="12"/>
      <color theme="1"/>
      <name val="Calibri"/>
      <family val="2"/>
      <scheme val="minor"/>
    </font>
    <font>
      <sz val="11"/>
      <color rgb="FFFF0000"/>
      <name val="Calibri"/>
      <family val="2"/>
    </font>
    <font>
      <sz val="11"/>
      <color rgb="FFBF8F00"/>
      <name val="Calibri"/>
      <family val="2"/>
    </font>
    <font>
      <b/>
      <vertAlign val="subscript"/>
      <sz val="11"/>
      <color rgb="FFFFFFFF"/>
      <name val="Calibri"/>
      <family val="2"/>
      <scheme val="minor"/>
    </font>
    <font>
      <b/>
      <vertAlign val="subscript"/>
      <sz val="11"/>
      <color theme="0"/>
      <name val="Calibri"/>
      <family val="2"/>
      <scheme val="minor"/>
    </font>
    <font>
      <sz val="11"/>
      <color theme="5" tint="-0.249977111117893"/>
      <name val="Calibri"/>
      <family val="2"/>
    </font>
    <font>
      <sz val="12"/>
      <color rgb="FFFF0000"/>
      <name val="Calibri"/>
      <family val="2"/>
    </font>
    <font>
      <sz val="11"/>
      <color theme="8" tint="-0.249977111117893"/>
      <name val="Calibri"/>
      <family val="2"/>
    </font>
    <font>
      <sz val="11"/>
      <color theme="0"/>
      <name val="Calibri"/>
      <family val="2"/>
      <scheme val="minor"/>
    </font>
    <font>
      <b/>
      <sz val="11"/>
      <color theme="0"/>
      <name val="Calibri"/>
      <family val="2"/>
      <scheme val="minor"/>
    </font>
    <font>
      <b/>
      <sz val="11"/>
      <color rgb="FFFF0000"/>
      <name val="Calibri"/>
      <family val="2"/>
    </font>
    <font>
      <b/>
      <u/>
      <sz val="11"/>
      <name val="Calibri"/>
      <family val="2"/>
    </font>
    <font>
      <u/>
      <sz val="11"/>
      <color rgb="FF000000"/>
      <name val="Calibri"/>
      <family val="2"/>
    </font>
    <font>
      <sz val="7"/>
      <color rgb="FF242424"/>
      <name val="Arial Unicode MS"/>
    </font>
    <font>
      <b/>
      <i/>
      <sz val="11"/>
      <color rgb="FF000000"/>
      <name val="Calibri"/>
      <family val="2"/>
      <scheme val="minor"/>
    </font>
    <font>
      <i/>
      <sz val="11"/>
      <color rgb="FF000000"/>
      <name val="Calibri"/>
      <family val="2"/>
      <scheme val="minor"/>
    </font>
    <font>
      <sz val="11"/>
      <color rgb="FFFFC000"/>
      <name val="Calibri"/>
      <family val="2"/>
    </font>
    <font>
      <b/>
      <i/>
      <u/>
      <sz val="11"/>
      <color theme="1"/>
      <name val="Calibri"/>
      <family val="2"/>
      <scheme val="minor"/>
    </font>
    <font>
      <strike/>
      <sz val="11"/>
      <name val="Calibri"/>
      <family val="2"/>
    </font>
    <font>
      <sz val="11"/>
      <color theme="2"/>
      <name val="Calibri"/>
      <family val="2"/>
      <scheme val="minor"/>
    </font>
  </fonts>
  <fills count="14">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rgb="FFCCFFCC"/>
        <bgColor indexed="64"/>
      </patternFill>
    </fill>
    <fill>
      <patternFill patternType="solid">
        <fgColor theme="4" tint="-0.499984740745262"/>
        <bgColor indexed="64"/>
      </patternFill>
    </fill>
    <fill>
      <patternFill patternType="solid">
        <fgColor theme="0"/>
        <bgColor indexed="64"/>
      </patternFill>
    </fill>
    <fill>
      <patternFill patternType="solid">
        <fgColor rgb="FF203764"/>
        <bgColor rgb="FF000000"/>
      </patternFill>
    </fill>
    <fill>
      <patternFill patternType="solid">
        <fgColor theme="2"/>
        <bgColor rgb="FF000000"/>
      </patternFill>
    </fill>
    <fill>
      <patternFill patternType="solid">
        <fgColor theme="6" tint="0.59999389629810485"/>
        <bgColor indexed="64"/>
      </patternFill>
    </fill>
    <fill>
      <patternFill patternType="solid">
        <fgColor rgb="FFE7E6E6"/>
        <bgColor rgb="FF000000"/>
      </patternFill>
    </fill>
    <fill>
      <patternFill patternType="solid">
        <fgColor rgb="FFA3FFFF"/>
        <bgColor indexed="64"/>
      </patternFill>
    </fill>
    <fill>
      <patternFill patternType="solid">
        <fgColor rgb="FFA3FFFF"/>
        <bgColor rgb="FF000000"/>
      </patternFill>
    </fill>
    <fill>
      <patternFill patternType="solid">
        <fgColor theme="5"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686">
    <xf numFmtId="0" fontId="0" fillId="0" borderId="0" xfId="0"/>
    <xf numFmtId="0" fontId="3" fillId="5" borderId="2" xfId="0" applyFont="1" applyFill="1" applyBorder="1"/>
    <xf numFmtId="0" fontId="3" fillId="5" borderId="5" xfId="0" applyFont="1" applyFill="1" applyBorder="1"/>
    <xf numFmtId="0" fontId="3" fillId="5" borderId="7" xfId="0" applyFont="1" applyFill="1" applyBorder="1"/>
    <xf numFmtId="0" fontId="4" fillId="5" borderId="0" xfId="0" applyFont="1" applyFill="1"/>
    <xf numFmtId="0" fontId="0" fillId="5" borderId="0" xfId="0" applyFill="1"/>
    <xf numFmtId="0" fontId="3" fillId="5" borderId="9" xfId="0" applyFont="1" applyFill="1" applyBorder="1"/>
    <xf numFmtId="9" fontId="0" fillId="3" borderId="0" xfId="1" applyFont="1" applyFill="1" applyProtection="1"/>
    <xf numFmtId="3" fontId="0" fillId="3" borderId="0" xfId="1" applyNumberFormat="1" applyFont="1" applyFill="1" applyBorder="1" applyAlignment="1" applyProtection="1">
      <alignment vertical="center"/>
    </xf>
    <xf numFmtId="0" fontId="0" fillId="0" borderId="2" xfId="0" applyBorder="1"/>
    <xf numFmtId="0" fontId="0" fillId="0" borderId="3" xfId="0" applyBorder="1"/>
    <xf numFmtId="0" fontId="0" fillId="0" borderId="4" xfId="0" applyBorder="1"/>
    <xf numFmtId="0" fontId="0" fillId="0" borderId="5" xfId="0" applyBorder="1"/>
    <xf numFmtId="1" fontId="0" fillId="0" borderId="1" xfId="0" applyNumberFormat="1" applyBorder="1"/>
    <xf numFmtId="3" fontId="0" fillId="0" borderId="1" xfId="0" applyNumberFormat="1" applyBorder="1"/>
    <xf numFmtId="1" fontId="0" fillId="0" borderId="6" xfId="0" applyNumberFormat="1" applyBorder="1"/>
    <xf numFmtId="1" fontId="0" fillId="0" borderId="0" xfId="0" applyNumberFormat="1"/>
    <xf numFmtId="17" fontId="0" fillId="0" borderId="5" xfId="0" applyNumberFormat="1" applyBorder="1"/>
    <xf numFmtId="0" fontId="0" fillId="0" borderId="6" xfId="0" applyBorder="1"/>
    <xf numFmtId="0" fontId="0" fillId="0" borderId="7" xfId="0" applyBorder="1"/>
    <xf numFmtId="1" fontId="0" fillId="0" borderId="8" xfId="0" applyNumberFormat="1" applyBorder="1"/>
    <xf numFmtId="3" fontId="0" fillId="0" borderId="8" xfId="0" applyNumberFormat="1" applyBorder="1"/>
    <xf numFmtId="0" fontId="0" fillId="0" borderId="9" xfId="0" applyBorder="1"/>
    <xf numFmtId="9" fontId="0" fillId="0" borderId="6" xfId="1" applyFont="1" applyBorder="1" applyProtection="1"/>
    <xf numFmtId="9" fontId="0" fillId="0" borderId="9" xfId="1" applyFont="1" applyBorder="1" applyProtection="1"/>
    <xf numFmtId="3" fontId="0" fillId="2" borderId="3" xfId="0" applyNumberFormat="1" applyFill="1" applyBorder="1"/>
    <xf numFmtId="0" fontId="3" fillId="5" borderId="4" xfId="0" applyFont="1" applyFill="1" applyBorder="1"/>
    <xf numFmtId="0" fontId="0" fillId="2" borderId="1" xfId="0" applyFill="1" applyBorder="1"/>
    <xf numFmtId="0" fontId="3" fillId="5" borderId="6" xfId="0" applyFont="1" applyFill="1" applyBorder="1"/>
    <xf numFmtId="167" fontId="0" fillId="4" borderId="1" xfId="0" applyNumberFormat="1" applyFill="1" applyBorder="1"/>
    <xf numFmtId="2" fontId="0" fillId="4" borderId="8" xfId="0" applyNumberFormat="1" applyFill="1" applyBorder="1"/>
    <xf numFmtId="0" fontId="3" fillId="5" borderId="21" xfId="0" applyFont="1" applyFill="1" applyBorder="1"/>
    <xf numFmtId="2" fontId="0" fillId="4" borderId="22" xfId="0" applyNumberFormat="1" applyFill="1" applyBorder="1"/>
    <xf numFmtId="0" fontId="3" fillId="5" borderId="23" xfId="0" applyFont="1" applyFill="1" applyBorder="1"/>
    <xf numFmtId="1" fontId="0" fillId="2" borderId="22" xfId="0" applyNumberFormat="1" applyFill="1" applyBorder="1"/>
    <xf numFmtId="9" fontId="0" fillId="0" borderId="0" xfId="0" applyNumberFormat="1"/>
    <xf numFmtId="0" fontId="7" fillId="0" borderId="12" xfId="0" applyFont="1" applyBorder="1"/>
    <xf numFmtId="0" fontId="7" fillId="0" borderId="0" xfId="0" applyFont="1"/>
    <xf numFmtId="0" fontId="15" fillId="0" borderId="32" xfId="0" applyFont="1" applyBorder="1"/>
    <xf numFmtId="0" fontId="0" fillId="0" borderId="14" xfId="0" applyBorder="1"/>
    <xf numFmtId="17" fontId="0" fillId="0" borderId="14" xfId="0" applyNumberFormat="1" applyBorder="1"/>
    <xf numFmtId="0" fontId="0" fillId="0" borderId="13" xfId="0" applyBorder="1"/>
    <xf numFmtId="0" fontId="0" fillId="0" borderId="33" xfId="0" applyBorder="1"/>
    <xf numFmtId="17" fontId="0" fillId="0" borderId="13" xfId="0" applyNumberFormat="1" applyBorder="1"/>
    <xf numFmtId="9" fontId="0" fillId="11" borderId="4" xfId="1" applyFont="1" applyFill="1" applyBorder="1" applyAlignment="1" applyProtection="1">
      <alignment horizontal="center" vertical="center"/>
    </xf>
    <xf numFmtId="9" fontId="0" fillId="11" borderId="9" xfId="1" applyFont="1" applyFill="1" applyBorder="1" applyAlignment="1" applyProtection="1">
      <alignment horizontal="center" vertical="center"/>
    </xf>
    <xf numFmtId="165" fontId="0" fillId="11" borderId="6" xfId="1" applyNumberFormat="1" applyFont="1" applyFill="1" applyBorder="1" applyProtection="1"/>
    <xf numFmtId="10" fontId="0" fillId="11" borderId="6" xfId="1" applyNumberFormat="1" applyFont="1" applyFill="1" applyBorder="1" applyProtection="1"/>
    <xf numFmtId="3" fontId="0" fillId="11" borderId="4" xfId="1" applyNumberFormat="1" applyFont="1" applyFill="1" applyBorder="1" applyAlignment="1" applyProtection="1">
      <alignment vertical="center"/>
    </xf>
    <xf numFmtId="3" fontId="0" fillId="11" borderId="34" xfId="1" applyNumberFormat="1" applyFont="1" applyFill="1" applyBorder="1" applyAlignment="1" applyProtection="1">
      <alignment vertical="center"/>
    </xf>
    <xf numFmtId="3" fontId="0" fillId="11" borderId="6" xfId="1" applyNumberFormat="1" applyFont="1" applyFill="1" applyBorder="1" applyAlignment="1" applyProtection="1">
      <alignment vertical="center"/>
    </xf>
    <xf numFmtId="0" fontId="0" fillId="13" borderId="2" xfId="0" applyFill="1" applyBorder="1" applyAlignment="1" applyProtection="1">
      <alignment vertical="center"/>
      <protection locked="0"/>
    </xf>
    <xf numFmtId="0" fontId="0" fillId="13" borderId="4" xfId="0" applyFill="1" applyBorder="1" applyAlignment="1" applyProtection="1">
      <alignment vertical="center"/>
      <protection locked="0"/>
    </xf>
    <xf numFmtId="0" fontId="0" fillId="13" borderId="35" xfId="0" applyFill="1" applyBorder="1" applyAlignment="1" applyProtection="1">
      <alignment vertical="center"/>
      <protection locked="0"/>
    </xf>
    <xf numFmtId="0" fontId="0" fillId="13" borderId="34" xfId="0" applyFill="1" applyBorder="1" applyAlignment="1" applyProtection="1">
      <alignment vertical="center"/>
      <protection locked="0"/>
    </xf>
    <xf numFmtId="0" fontId="0" fillId="13" borderId="5"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7" fillId="13" borderId="7" xfId="0" applyFont="1" applyFill="1" applyBorder="1" applyAlignment="1" applyProtection="1">
      <alignment vertical="center"/>
      <protection locked="0"/>
    </xf>
    <xf numFmtId="0" fontId="0" fillId="13" borderId="5" xfId="0" applyFill="1" applyBorder="1" applyAlignment="1" applyProtection="1">
      <alignment horizontal="left" vertical="top"/>
      <protection locked="0"/>
    </xf>
    <xf numFmtId="0" fontId="0" fillId="13" borderId="7" xfId="0" applyFill="1" applyBorder="1" applyAlignment="1" applyProtection="1">
      <alignment horizontal="left" vertical="top"/>
      <protection locked="0"/>
    </xf>
    <xf numFmtId="0" fontId="0" fillId="13" borderId="8" xfId="0" applyFill="1" applyBorder="1" applyAlignment="1" applyProtection="1">
      <alignment horizontal="left" vertical="top"/>
      <protection locked="0"/>
    </xf>
    <xf numFmtId="0" fontId="0" fillId="13" borderId="23" xfId="0" applyFill="1" applyBorder="1" applyAlignment="1" applyProtection="1">
      <alignment horizontal="left" vertical="top"/>
      <protection locked="0"/>
    </xf>
    <xf numFmtId="0" fontId="0" fillId="13" borderId="4" xfId="0" applyFill="1" applyBorder="1" applyAlignment="1" applyProtection="1">
      <alignment horizontal="left" vertical="top"/>
      <protection locked="0"/>
    </xf>
    <xf numFmtId="0" fontId="0" fillId="13" borderId="6" xfId="0" applyFill="1" applyBorder="1" applyAlignment="1" applyProtection="1">
      <alignment horizontal="left" vertical="top"/>
      <protection locked="0"/>
    </xf>
    <xf numFmtId="0" fontId="0" fillId="13" borderId="9" xfId="0" applyFill="1" applyBorder="1" applyAlignment="1" applyProtection="1">
      <alignment horizontal="left" vertical="top"/>
      <protection locked="0"/>
    </xf>
    <xf numFmtId="17" fontId="0" fillId="13" borderId="4" xfId="0" applyNumberFormat="1" applyFill="1" applyBorder="1" applyProtection="1">
      <protection locked="0"/>
    </xf>
    <xf numFmtId="17" fontId="0" fillId="13" borderId="34" xfId="0" applyNumberFormat="1" applyFill="1" applyBorder="1" applyProtection="1">
      <protection locked="0"/>
    </xf>
    <xf numFmtId="17" fontId="0" fillId="13" borderId="6" xfId="0" applyNumberFormat="1" applyFill="1" applyBorder="1" applyProtection="1">
      <protection locked="0"/>
    </xf>
    <xf numFmtId="0" fontId="0" fillId="13" borderId="5" xfId="0" applyFill="1" applyBorder="1" applyAlignment="1" applyProtection="1">
      <alignment horizontal="left" vertical="center"/>
      <protection locked="0"/>
    </xf>
    <xf numFmtId="0" fontId="0" fillId="13" borderId="1" xfId="0" applyFill="1" applyBorder="1" applyAlignment="1" applyProtection="1">
      <alignment horizontal="left" vertical="center"/>
      <protection locked="0"/>
    </xf>
    <xf numFmtId="3" fontId="0" fillId="13" borderId="1" xfId="0" applyNumberFormat="1" applyFill="1" applyBorder="1" applyAlignment="1" applyProtection="1">
      <alignment vertical="center"/>
      <protection locked="0"/>
    </xf>
    <xf numFmtId="3" fontId="0" fillId="13" borderId="8" xfId="0" applyNumberFormat="1" applyFill="1" applyBorder="1" applyAlignment="1" applyProtection="1">
      <alignment vertical="center"/>
      <protection locked="0"/>
    </xf>
    <xf numFmtId="0" fontId="0" fillId="13" borderId="9" xfId="0" applyFill="1" applyBorder="1" applyAlignment="1" applyProtection="1">
      <alignment vertical="center"/>
      <protection locked="0"/>
    </xf>
    <xf numFmtId="0" fontId="0" fillId="13" borderId="4" xfId="0" applyFill="1" applyBorder="1" applyProtection="1">
      <protection locked="0"/>
    </xf>
    <xf numFmtId="0" fontId="0" fillId="13" borderId="6" xfId="0" applyFill="1" applyBorder="1" applyProtection="1">
      <protection locked="0"/>
    </xf>
    <xf numFmtId="0" fontId="0" fillId="13" borderId="9" xfId="0" applyFill="1" applyBorder="1" applyProtection="1">
      <protection locked="0"/>
    </xf>
    <xf numFmtId="166" fontId="0" fillId="13" borderId="4" xfId="0" applyNumberFormat="1" applyFill="1" applyBorder="1" applyProtection="1">
      <protection locked="0"/>
    </xf>
    <xf numFmtId="166" fontId="0" fillId="13" borderId="6" xfId="0" applyNumberFormat="1" applyFill="1" applyBorder="1" applyProtection="1">
      <protection locked="0"/>
    </xf>
    <xf numFmtId="3" fontId="0" fillId="13" borderId="6" xfId="0" applyNumberFormat="1" applyFill="1" applyBorder="1" applyProtection="1">
      <protection locked="0"/>
    </xf>
    <xf numFmtId="166" fontId="0" fillId="13" borderId="9" xfId="0" applyNumberFormat="1" applyFill="1" applyBorder="1" applyProtection="1">
      <protection locked="0"/>
    </xf>
    <xf numFmtId="0" fontId="0" fillId="13" borderId="46" xfId="0" applyFill="1" applyBorder="1" applyAlignment="1" applyProtection="1">
      <alignment vertical="center"/>
      <protection locked="0"/>
    </xf>
    <xf numFmtId="166" fontId="0" fillId="13" borderId="6" xfId="0" applyNumberFormat="1" applyFill="1" applyBorder="1" applyAlignment="1" applyProtection="1">
      <alignment vertical="center"/>
      <protection locked="0"/>
    </xf>
    <xf numFmtId="9" fontId="0" fillId="13" borderId="6" xfId="1" applyFont="1" applyFill="1" applyBorder="1" applyProtection="1">
      <protection locked="0"/>
    </xf>
    <xf numFmtId="2" fontId="0" fillId="13" borderId="6" xfId="0" applyNumberFormat="1" applyFill="1" applyBorder="1" applyProtection="1">
      <protection locked="0"/>
    </xf>
    <xf numFmtId="165" fontId="0" fillId="13" borderId="6" xfId="0" applyNumberFormat="1" applyFill="1" applyBorder="1" applyProtection="1">
      <protection locked="0"/>
    </xf>
    <xf numFmtId="168" fontId="0" fillId="13" borderId="6" xfId="0" applyNumberFormat="1" applyFill="1" applyBorder="1" applyProtection="1">
      <protection locked="0"/>
    </xf>
    <xf numFmtId="0" fontId="0" fillId="13" borderId="5" xfId="0" applyFill="1" applyBorder="1" applyAlignment="1" applyProtection="1">
      <alignment vertical="top"/>
      <protection locked="0"/>
    </xf>
    <xf numFmtId="0" fontId="0" fillId="13" borderId="6" xfId="0" applyFill="1" applyBorder="1" applyAlignment="1" applyProtection="1">
      <alignment vertical="top"/>
      <protection locked="0"/>
    </xf>
    <xf numFmtId="0" fontId="0" fillId="13" borderId="52" xfId="0" applyFill="1" applyBorder="1" applyAlignment="1" applyProtection="1">
      <alignment vertical="top"/>
      <protection locked="0"/>
    </xf>
    <xf numFmtId="0" fontId="0" fillId="13" borderId="47" xfId="0" applyFill="1" applyBorder="1" applyAlignment="1" applyProtection="1">
      <alignment vertical="top"/>
      <protection locked="0"/>
    </xf>
    <xf numFmtId="0" fontId="0" fillId="13" borderId="7" xfId="0" applyFill="1" applyBorder="1" applyAlignment="1" applyProtection="1">
      <alignment vertical="top"/>
      <protection locked="0"/>
    </xf>
    <xf numFmtId="0" fontId="0" fillId="13" borderId="9" xfId="0" applyFill="1" applyBorder="1" applyAlignment="1" applyProtection="1">
      <alignment vertical="top"/>
      <protection locked="0"/>
    </xf>
    <xf numFmtId="0" fontId="0" fillId="13" borderId="2" xfId="0" applyFill="1" applyBorder="1" applyAlignment="1" applyProtection="1">
      <alignment horizontal="left" vertical="center"/>
      <protection locked="0"/>
    </xf>
    <xf numFmtId="0" fontId="0" fillId="13" borderId="3" xfId="0" applyFill="1" applyBorder="1" applyAlignment="1" applyProtection="1">
      <alignment horizontal="left" vertical="center"/>
      <protection locked="0"/>
    </xf>
    <xf numFmtId="0" fontId="0" fillId="13" borderId="4" xfId="0" applyFill="1" applyBorder="1" applyAlignment="1" applyProtection="1">
      <alignment horizontal="left" vertical="center"/>
      <protection locked="0"/>
    </xf>
    <xf numFmtId="0" fontId="0" fillId="13" borderId="6" xfId="0" applyFill="1" applyBorder="1" applyAlignment="1" applyProtection="1">
      <alignment horizontal="left" vertical="center"/>
      <protection locked="0"/>
    </xf>
    <xf numFmtId="0" fontId="0" fillId="13" borderId="5" xfId="0" applyFill="1" applyBorder="1" applyAlignment="1" applyProtection="1">
      <alignment horizontal="center" vertical="center"/>
      <protection locked="0"/>
    </xf>
    <xf numFmtId="0" fontId="0" fillId="13" borderId="1" xfId="0" applyFill="1" applyBorder="1" applyAlignment="1" applyProtection="1">
      <alignment horizontal="center" vertical="center"/>
      <protection locked="0"/>
    </xf>
    <xf numFmtId="0" fontId="0" fillId="13" borderId="6" xfId="0" applyFill="1" applyBorder="1" applyAlignment="1" applyProtection="1">
      <alignment horizontal="center" vertical="center"/>
      <protection locked="0"/>
    </xf>
    <xf numFmtId="3" fontId="0" fillId="13" borderId="5" xfId="0" applyNumberFormat="1" applyFill="1" applyBorder="1" applyAlignment="1" applyProtection="1">
      <alignment horizontal="center" vertical="center"/>
      <protection locked="0"/>
    </xf>
    <xf numFmtId="3" fontId="0" fillId="13" borderId="1" xfId="0" applyNumberFormat="1" applyFill="1" applyBorder="1" applyAlignment="1" applyProtection="1">
      <alignment horizontal="center" vertical="center"/>
      <protection locked="0"/>
    </xf>
    <xf numFmtId="3" fontId="0" fillId="13" borderId="6" xfId="0" applyNumberFormat="1" applyFill="1" applyBorder="1" applyAlignment="1" applyProtection="1">
      <alignment horizontal="center" vertical="center"/>
      <protection locked="0"/>
    </xf>
    <xf numFmtId="168" fontId="0" fillId="13" borderId="5" xfId="0" applyNumberFormat="1" applyFill="1" applyBorder="1" applyAlignment="1" applyProtection="1">
      <alignment horizontal="center" vertical="center"/>
      <protection locked="0"/>
    </xf>
    <xf numFmtId="168" fontId="0" fillId="13" borderId="1" xfId="0" applyNumberFormat="1" applyFill="1" applyBorder="1" applyAlignment="1" applyProtection="1">
      <alignment horizontal="center" vertical="center"/>
      <protection locked="0"/>
    </xf>
    <xf numFmtId="168" fontId="0" fillId="13" borderId="6" xfId="0" applyNumberFormat="1" applyFill="1" applyBorder="1" applyAlignment="1" applyProtection="1">
      <alignment horizontal="center" vertical="center"/>
      <protection locked="0"/>
    </xf>
    <xf numFmtId="0" fontId="0" fillId="13" borderId="7" xfId="0" applyFill="1" applyBorder="1" applyAlignment="1" applyProtection="1">
      <alignment horizontal="center" vertical="center"/>
      <protection locked="0"/>
    </xf>
    <xf numFmtId="0" fontId="0" fillId="13" borderId="8" xfId="0" applyFill="1" applyBorder="1" applyAlignment="1" applyProtection="1">
      <alignment horizontal="center" vertical="center"/>
      <protection locked="0"/>
    </xf>
    <xf numFmtId="0" fontId="0" fillId="13" borderId="9" xfId="0" applyFill="1" applyBorder="1" applyAlignment="1" applyProtection="1">
      <alignment horizontal="center" vertical="center"/>
      <protection locked="0"/>
    </xf>
    <xf numFmtId="0" fontId="0" fillId="13" borderId="2" xfId="0" applyFill="1" applyBorder="1" applyAlignment="1" applyProtection="1">
      <alignment vertical="top"/>
      <protection locked="0"/>
    </xf>
    <xf numFmtId="0" fontId="0" fillId="13" borderId="3" xfId="0" applyFill="1" applyBorder="1" applyAlignment="1" applyProtection="1">
      <alignment vertical="top"/>
      <protection locked="0"/>
    </xf>
    <xf numFmtId="0" fontId="0" fillId="13" borderId="4" xfId="0" applyFill="1" applyBorder="1" applyAlignment="1" applyProtection="1">
      <alignment vertical="top"/>
      <protection locked="0"/>
    </xf>
    <xf numFmtId="0" fontId="0" fillId="13" borderId="8" xfId="0" applyFill="1" applyBorder="1" applyAlignment="1" applyProtection="1">
      <alignment vertical="top"/>
      <protection locked="0"/>
    </xf>
    <xf numFmtId="0" fontId="0" fillId="13" borderId="3" xfId="0" applyFill="1" applyBorder="1" applyAlignment="1" applyProtection="1">
      <alignment vertical="center"/>
      <protection locked="0"/>
    </xf>
    <xf numFmtId="0" fontId="0" fillId="13" borderId="1" xfId="0" applyFill="1" applyBorder="1" applyAlignment="1" applyProtection="1">
      <alignment vertical="center"/>
      <protection locked="0"/>
    </xf>
    <xf numFmtId="3" fontId="0" fillId="13" borderId="7" xfId="0" applyNumberFormat="1" applyFill="1" applyBorder="1" applyAlignment="1" applyProtection="1">
      <alignment horizontal="center" vertical="center"/>
      <protection locked="0"/>
    </xf>
    <xf numFmtId="3" fontId="0" fillId="13" borderId="8" xfId="0" applyNumberFormat="1" applyFill="1" applyBorder="1" applyAlignment="1" applyProtection="1">
      <alignment horizontal="center" vertical="center"/>
      <protection locked="0"/>
    </xf>
    <xf numFmtId="3" fontId="0" fillId="13" borderId="9" xfId="0" applyNumberFormat="1" applyFill="1" applyBorder="1" applyAlignment="1" applyProtection="1">
      <alignment horizontal="center" vertical="center"/>
      <protection locked="0"/>
    </xf>
    <xf numFmtId="0" fontId="0" fillId="13" borderId="2" xfId="0" applyFill="1" applyBorder="1" applyAlignment="1" applyProtection="1">
      <alignment horizontal="left" vertical="top"/>
      <protection locked="0"/>
    </xf>
    <xf numFmtId="3" fontId="0" fillId="13" borderId="2" xfId="0" applyNumberFormat="1" applyFill="1" applyBorder="1" applyProtection="1">
      <protection locked="0"/>
    </xf>
    <xf numFmtId="3" fontId="0" fillId="13" borderId="3" xfId="0" applyNumberFormat="1" applyFill="1" applyBorder="1" applyProtection="1">
      <protection locked="0"/>
    </xf>
    <xf numFmtId="3" fontId="0" fillId="13" borderId="4" xfId="0" applyNumberFormat="1" applyFill="1" applyBorder="1" applyProtection="1">
      <protection locked="0"/>
    </xf>
    <xf numFmtId="3" fontId="0" fillId="13" borderId="5" xfId="0" applyNumberFormat="1" applyFill="1" applyBorder="1" applyProtection="1">
      <protection locked="0"/>
    </xf>
    <xf numFmtId="3" fontId="0" fillId="13" borderId="1" xfId="0" applyNumberFormat="1" applyFill="1" applyBorder="1" applyProtection="1">
      <protection locked="0"/>
    </xf>
    <xf numFmtId="3" fontId="0" fillId="13" borderId="7" xfId="0" applyNumberFormat="1" applyFill="1" applyBorder="1" applyProtection="1">
      <protection locked="0"/>
    </xf>
    <xf numFmtId="3" fontId="0" fillId="13" borderId="8" xfId="0" applyNumberFormat="1" applyFill="1" applyBorder="1" applyProtection="1">
      <protection locked="0"/>
    </xf>
    <xf numFmtId="3" fontId="0" fillId="13" borderId="9" xfId="0" applyNumberFormat="1" applyFill="1" applyBorder="1" applyProtection="1">
      <protection locked="0"/>
    </xf>
    <xf numFmtId="4" fontId="0" fillId="13" borderId="2" xfId="0" applyNumberFormat="1" applyFill="1" applyBorder="1" applyProtection="1">
      <protection locked="0"/>
    </xf>
    <xf numFmtId="4" fontId="0" fillId="13" borderId="3" xfId="0" applyNumberFormat="1" applyFill="1" applyBorder="1" applyProtection="1">
      <protection locked="0"/>
    </xf>
    <xf numFmtId="4" fontId="0" fillId="13" borderId="4" xfId="0" applyNumberFormat="1" applyFill="1" applyBorder="1" applyProtection="1">
      <protection locked="0"/>
    </xf>
    <xf numFmtId="4" fontId="0" fillId="13" borderId="5" xfId="0" applyNumberFormat="1" applyFill="1" applyBorder="1" applyProtection="1">
      <protection locked="0"/>
    </xf>
    <xf numFmtId="4" fontId="0" fillId="13" borderId="1" xfId="0" applyNumberFormat="1" applyFill="1" applyBorder="1" applyProtection="1">
      <protection locked="0"/>
    </xf>
    <xf numFmtId="4" fontId="0" fillId="13" borderId="6" xfId="0" applyNumberFormat="1" applyFill="1" applyBorder="1" applyProtection="1">
      <protection locked="0"/>
    </xf>
    <xf numFmtId="4" fontId="0" fillId="13" borderId="7" xfId="0" applyNumberFormat="1" applyFill="1" applyBorder="1" applyProtection="1">
      <protection locked="0"/>
    </xf>
    <xf numFmtId="4" fontId="0" fillId="13" borderId="8" xfId="0" applyNumberFormat="1" applyFill="1" applyBorder="1" applyProtection="1">
      <protection locked="0"/>
    </xf>
    <xf numFmtId="4" fontId="0" fillId="13" borderId="9" xfId="0" applyNumberFormat="1" applyFill="1" applyBorder="1" applyProtection="1">
      <protection locked="0"/>
    </xf>
    <xf numFmtId="0" fontId="0" fillId="13" borderId="2" xfId="0" applyFill="1" applyBorder="1" applyProtection="1">
      <protection locked="0"/>
    </xf>
    <xf numFmtId="0" fontId="0" fillId="13" borderId="5" xfId="0" applyFill="1" applyBorder="1" applyProtection="1">
      <protection locked="0"/>
    </xf>
    <xf numFmtId="0" fontId="0" fillId="13" borderId="7" xfId="0" applyFill="1" applyBorder="1" applyProtection="1">
      <protection locked="0"/>
    </xf>
    <xf numFmtId="3" fontId="0" fillId="13" borderId="2" xfId="0" applyNumberFormat="1" applyFill="1" applyBorder="1" applyAlignment="1" applyProtection="1">
      <alignment vertical="center"/>
      <protection locked="0"/>
    </xf>
    <xf numFmtId="3" fontId="0" fillId="13" borderId="3" xfId="0" applyNumberFormat="1" applyFill="1" applyBorder="1" applyAlignment="1" applyProtection="1">
      <alignment vertical="center"/>
      <protection locked="0"/>
    </xf>
    <xf numFmtId="3" fontId="0" fillId="13" borderId="4" xfId="0" applyNumberFormat="1" applyFill="1" applyBorder="1" applyAlignment="1" applyProtection="1">
      <alignment vertical="center"/>
      <protection locked="0"/>
    </xf>
    <xf numFmtId="3" fontId="0" fillId="13" borderId="5" xfId="0" applyNumberFormat="1" applyFill="1" applyBorder="1" applyAlignment="1" applyProtection="1">
      <alignment vertical="center"/>
      <protection locked="0"/>
    </xf>
    <xf numFmtId="3" fontId="0" fillId="13" borderId="6" xfId="0" applyNumberFormat="1" applyFill="1" applyBorder="1" applyAlignment="1" applyProtection="1">
      <alignment vertical="center"/>
      <protection locked="0"/>
    </xf>
    <xf numFmtId="166" fontId="0" fillId="13" borderId="5" xfId="0" applyNumberFormat="1" applyFill="1" applyBorder="1" applyAlignment="1" applyProtection="1">
      <alignment vertical="center"/>
      <protection locked="0"/>
    </xf>
    <xf numFmtId="166" fontId="0" fillId="13" borderId="1" xfId="0" applyNumberFormat="1" applyFill="1" applyBorder="1" applyAlignment="1" applyProtection="1">
      <alignment vertical="center"/>
      <protection locked="0"/>
    </xf>
    <xf numFmtId="17" fontId="0" fillId="13" borderId="5" xfId="0" applyNumberFormat="1" applyFill="1" applyBorder="1" applyAlignment="1" applyProtection="1">
      <alignment vertical="center"/>
      <protection locked="0"/>
    </xf>
    <xf numFmtId="17" fontId="0" fillId="13" borderId="1" xfId="0" applyNumberFormat="1" applyFill="1" applyBorder="1" applyAlignment="1" applyProtection="1">
      <alignment vertical="center"/>
      <protection locked="0"/>
    </xf>
    <xf numFmtId="17" fontId="0" fillId="13" borderId="6" xfId="0" applyNumberFormat="1" applyFill="1" applyBorder="1" applyAlignment="1" applyProtection="1">
      <alignment vertical="center"/>
      <protection locked="0"/>
    </xf>
    <xf numFmtId="165" fontId="0" fillId="13" borderId="7" xfId="0" applyNumberFormat="1" applyFill="1" applyBorder="1" applyAlignment="1" applyProtection="1">
      <alignment vertical="center"/>
      <protection locked="0"/>
    </xf>
    <xf numFmtId="165" fontId="0" fillId="13" borderId="8" xfId="0" applyNumberFormat="1" applyFill="1" applyBorder="1" applyAlignment="1" applyProtection="1">
      <alignment vertical="center"/>
      <protection locked="0"/>
    </xf>
    <xf numFmtId="165" fontId="0" fillId="13" borderId="9" xfId="0" applyNumberFormat="1" applyFill="1" applyBorder="1" applyAlignment="1" applyProtection="1">
      <alignment vertical="center"/>
      <protection locked="0"/>
    </xf>
    <xf numFmtId="0" fontId="0" fillId="13" borderId="3" xfId="0" applyFill="1" applyBorder="1" applyAlignment="1" applyProtection="1">
      <alignment horizontal="left" vertical="top"/>
      <protection locked="0"/>
    </xf>
    <xf numFmtId="9" fontId="0" fillId="13" borderId="3" xfId="1" applyFont="1" applyFill="1" applyBorder="1" applyAlignment="1" applyProtection="1">
      <alignment vertical="center"/>
      <protection locked="0"/>
    </xf>
    <xf numFmtId="9" fontId="0" fillId="13" borderId="57" xfId="1" applyFont="1" applyFill="1" applyBorder="1" applyAlignment="1" applyProtection="1">
      <alignment vertical="center"/>
      <protection locked="0"/>
    </xf>
    <xf numFmtId="9" fontId="0" fillId="13" borderId="1" xfId="1" applyFont="1" applyFill="1" applyBorder="1" applyAlignment="1" applyProtection="1">
      <alignment vertical="center"/>
      <protection locked="0"/>
    </xf>
    <xf numFmtId="9" fontId="20" fillId="13" borderId="3" xfId="1" applyFont="1" applyFill="1" applyBorder="1" applyAlignment="1" applyProtection="1">
      <alignment vertical="center"/>
      <protection locked="0"/>
    </xf>
    <xf numFmtId="0" fontId="0" fillId="13" borderId="45" xfId="0" applyFill="1" applyBorder="1" applyAlignment="1" applyProtection="1">
      <alignment vertical="center"/>
      <protection locked="0"/>
    </xf>
    <xf numFmtId="0" fontId="0" fillId="13" borderId="41" xfId="0" applyFill="1" applyBorder="1" applyAlignment="1" applyProtection="1">
      <alignment horizontal="left" vertical="top"/>
      <protection locked="0"/>
    </xf>
    <xf numFmtId="0" fontId="0" fillId="13" borderId="58" xfId="0" applyFill="1" applyBorder="1" applyAlignment="1" applyProtection="1">
      <alignment horizontal="left" vertical="top"/>
      <protection locked="0"/>
    </xf>
    <xf numFmtId="0" fontId="0" fillId="13" borderId="59" xfId="0" applyFill="1" applyBorder="1" applyAlignment="1" applyProtection="1">
      <alignment horizontal="left" vertical="top"/>
      <protection locked="0"/>
    </xf>
    <xf numFmtId="0" fontId="0" fillId="13" borderId="34" xfId="0" applyFill="1" applyBorder="1" applyAlignment="1" applyProtection="1">
      <alignment horizontal="left" vertical="top"/>
      <protection locked="0"/>
    </xf>
    <xf numFmtId="0" fontId="0" fillId="13" borderId="46" xfId="0" applyFill="1" applyBorder="1" applyAlignment="1" applyProtection="1">
      <alignment horizontal="left" vertical="top"/>
      <protection locked="0"/>
    </xf>
    <xf numFmtId="0" fontId="0" fillId="13" borderId="7" xfId="0" applyFill="1" applyBorder="1" applyAlignment="1" applyProtection="1">
      <alignment vertical="center"/>
      <protection locked="0"/>
    </xf>
    <xf numFmtId="1" fontId="0" fillId="13" borderId="21" xfId="0" applyNumberFormat="1" applyFill="1" applyBorder="1" applyAlignment="1" applyProtection="1">
      <alignment vertical="center"/>
      <protection locked="0"/>
    </xf>
    <xf numFmtId="0" fontId="0" fillId="13" borderId="23" xfId="0" applyFill="1" applyBorder="1" applyAlignment="1" applyProtection="1">
      <alignment vertical="center"/>
      <protection locked="0"/>
    </xf>
    <xf numFmtId="0" fontId="0" fillId="13" borderId="21" xfId="0" applyFill="1" applyBorder="1" applyAlignment="1" applyProtection="1">
      <alignment horizontal="left" vertical="top"/>
      <protection locked="0"/>
    </xf>
    <xf numFmtId="9" fontId="0" fillId="13" borderId="21" xfId="0" applyNumberFormat="1" applyFill="1" applyBorder="1" applyAlignment="1" applyProtection="1">
      <alignment vertical="center"/>
      <protection locked="0"/>
    </xf>
    <xf numFmtId="9" fontId="0" fillId="13" borderId="23" xfId="0" applyNumberFormat="1" applyFill="1" applyBorder="1" applyAlignment="1" applyProtection="1">
      <alignment vertical="center"/>
      <protection locked="0"/>
    </xf>
    <xf numFmtId="9" fontId="0" fillId="13" borderId="2" xfId="0" applyNumberFormat="1" applyFill="1" applyBorder="1" applyAlignment="1" applyProtection="1">
      <alignment vertical="center"/>
      <protection locked="0"/>
    </xf>
    <xf numFmtId="9" fontId="0" fillId="13" borderId="4" xfId="0" applyNumberFormat="1" applyFill="1" applyBorder="1" applyAlignment="1" applyProtection="1">
      <alignment vertical="center"/>
      <protection locked="0"/>
    </xf>
    <xf numFmtId="9" fontId="0" fillId="13" borderId="35" xfId="0" applyNumberFormat="1" applyFill="1" applyBorder="1" applyAlignment="1" applyProtection="1">
      <alignment vertical="center"/>
      <protection locked="0"/>
    </xf>
    <xf numFmtId="9" fontId="0" fillId="13" borderId="34" xfId="0" applyNumberFormat="1" applyFill="1" applyBorder="1" applyAlignment="1" applyProtection="1">
      <alignment vertical="center"/>
      <protection locked="0"/>
    </xf>
    <xf numFmtId="9" fontId="0" fillId="13" borderId="7" xfId="0" applyNumberFormat="1" applyFill="1" applyBorder="1" applyAlignment="1" applyProtection="1">
      <alignment vertical="center"/>
      <protection locked="0"/>
    </xf>
    <xf numFmtId="9" fontId="0" fillId="13" borderId="9" xfId="0" applyNumberFormat="1" applyFill="1" applyBorder="1" applyAlignment="1" applyProtection="1">
      <alignment vertical="center"/>
      <protection locked="0"/>
    </xf>
    <xf numFmtId="9" fontId="0" fillId="13" borderId="50" xfId="0" applyNumberFormat="1" applyFill="1" applyBorder="1" applyAlignment="1" applyProtection="1">
      <alignment vertical="center"/>
      <protection locked="0"/>
    </xf>
    <xf numFmtId="9" fontId="0" fillId="13" borderId="51" xfId="0" applyNumberFormat="1" applyFill="1" applyBorder="1" applyAlignment="1" applyProtection="1">
      <alignment vertical="center"/>
      <protection locked="0"/>
    </xf>
    <xf numFmtId="0" fontId="0" fillId="13" borderId="45" xfId="0" applyFill="1" applyBorder="1" applyAlignment="1" applyProtection="1">
      <alignment horizontal="left" vertical="top"/>
      <protection locked="0"/>
    </xf>
    <xf numFmtId="0" fontId="20" fillId="13" borderId="2" xfId="0" applyFont="1" applyFill="1" applyBorder="1" applyAlignment="1" applyProtection="1">
      <alignment vertical="center"/>
      <protection locked="0"/>
    </xf>
    <xf numFmtId="0" fontId="20" fillId="13" borderId="4" xfId="0" applyFont="1" applyFill="1" applyBorder="1" applyAlignment="1" applyProtection="1">
      <alignment vertical="center"/>
      <protection locked="0"/>
    </xf>
    <xf numFmtId="0" fontId="0" fillId="13" borderId="16" xfId="0" applyFill="1" applyBorder="1" applyAlignment="1" applyProtection="1">
      <alignment vertical="center"/>
      <protection locked="0"/>
    </xf>
    <xf numFmtId="0" fontId="0" fillId="13" borderId="41" xfId="0" applyFill="1" applyBorder="1" applyAlignment="1" applyProtection="1">
      <alignment vertical="center"/>
      <protection locked="0"/>
    </xf>
    <xf numFmtId="0" fontId="0" fillId="13" borderId="41" xfId="0" applyFill="1" applyBorder="1" applyAlignment="1" applyProtection="1">
      <alignment horizontal="left" vertical="center"/>
      <protection locked="0"/>
    </xf>
    <xf numFmtId="0" fontId="0" fillId="13" borderId="28" xfId="0" applyFill="1" applyBorder="1" applyAlignment="1" applyProtection="1">
      <alignment vertical="center"/>
      <protection locked="0"/>
    </xf>
    <xf numFmtId="0" fontId="0" fillId="13" borderId="27" xfId="0" applyFill="1" applyBorder="1" applyAlignment="1" applyProtection="1">
      <alignment vertical="center"/>
      <protection locked="0"/>
    </xf>
    <xf numFmtId="0" fontId="20" fillId="13" borderId="16" xfId="0" applyFont="1" applyFill="1" applyBorder="1" applyAlignment="1" applyProtection="1">
      <alignment horizontal="left" vertical="center"/>
      <protection locked="0"/>
    </xf>
    <xf numFmtId="0" fontId="0" fillId="13" borderId="28" xfId="0" applyFill="1" applyBorder="1" applyAlignment="1" applyProtection="1">
      <alignment horizontal="left" vertical="center"/>
      <protection locked="0"/>
    </xf>
    <xf numFmtId="165" fontId="0" fillId="13" borderId="1" xfId="0" applyNumberFormat="1" applyFill="1" applyBorder="1" applyAlignment="1" applyProtection="1">
      <alignment vertical="center"/>
      <protection locked="0"/>
    </xf>
    <xf numFmtId="0" fontId="0" fillId="13" borderId="8" xfId="0" applyFill="1" applyBorder="1" applyAlignment="1" applyProtection="1">
      <alignment vertical="center"/>
      <protection locked="0"/>
    </xf>
    <xf numFmtId="165" fontId="0" fillId="13" borderId="4" xfId="0" applyNumberFormat="1" applyFill="1" applyBorder="1" applyAlignment="1" applyProtection="1">
      <alignment vertical="center"/>
      <protection locked="0"/>
    </xf>
    <xf numFmtId="9" fontId="0" fillId="11" borderId="5" xfId="1" applyFont="1" applyFill="1" applyBorder="1" applyAlignment="1" applyProtection="1">
      <alignment horizontal="center" vertical="center"/>
    </xf>
    <xf numFmtId="0" fontId="0" fillId="13" borderId="61" xfId="0" applyFill="1" applyBorder="1" applyAlignment="1" applyProtection="1">
      <alignment vertical="center"/>
      <protection locked="0"/>
    </xf>
    <xf numFmtId="9" fontId="0" fillId="11" borderId="7" xfId="1" applyFont="1" applyFill="1" applyBorder="1" applyAlignment="1" applyProtection="1">
      <alignment horizontal="center" vertical="center"/>
    </xf>
    <xf numFmtId="3" fontId="0" fillId="13" borderId="10" xfId="0" applyNumberFormat="1" applyFill="1" applyBorder="1" applyAlignment="1" applyProtection="1">
      <alignment vertical="center"/>
      <protection locked="0"/>
    </xf>
    <xf numFmtId="3" fontId="0" fillId="13" borderId="59" xfId="0" applyNumberFormat="1" applyFill="1" applyBorder="1" applyAlignment="1" applyProtection="1">
      <alignment vertical="center"/>
      <protection locked="0"/>
    </xf>
    <xf numFmtId="3" fontId="0" fillId="13" borderId="25" xfId="0" applyNumberFormat="1" applyFill="1" applyBorder="1" applyAlignment="1" applyProtection="1">
      <alignment vertical="center"/>
      <protection locked="0"/>
    </xf>
    <xf numFmtId="3" fontId="20" fillId="13" borderId="10" xfId="0" applyNumberFormat="1" applyFont="1" applyFill="1" applyBorder="1" applyAlignment="1" applyProtection="1">
      <alignment vertical="center"/>
      <protection locked="0"/>
    </xf>
    <xf numFmtId="0" fontId="0" fillId="13" borderId="45" xfId="0" applyFill="1" applyBorder="1" applyAlignment="1" applyProtection="1">
      <alignment horizontal="center" vertical="center"/>
      <protection locked="0"/>
    </xf>
    <xf numFmtId="0" fontId="0" fillId="13" borderId="61" xfId="0" applyFill="1" applyBorder="1" applyAlignment="1" applyProtection="1">
      <alignment horizontal="center" vertical="center"/>
      <protection locked="0"/>
    </xf>
    <xf numFmtId="0" fontId="0" fillId="13" borderId="46" xfId="0" applyFill="1" applyBorder="1" applyAlignment="1" applyProtection="1">
      <alignment horizontal="center" vertical="center"/>
      <protection locked="0"/>
    </xf>
    <xf numFmtId="0" fontId="0" fillId="13" borderId="35" xfId="0" applyFill="1" applyBorder="1" applyAlignment="1" applyProtection="1">
      <alignment horizontal="left" vertical="center"/>
      <protection locked="0"/>
    </xf>
    <xf numFmtId="0" fontId="0" fillId="13" borderId="57" xfId="0" applyFill="1" applyBorder="1" applyAlignment="1" applyProtection="1">
      <alignment horizontal="left" vertical="center"/>
      <protection locked="0"/>
    </xf>
    <xf numFmtId="0" fontId="0" fillId="13" borderId="34" xfId="0" applyFill="1" applyBorder="1" applyAlignment="1" applyProtection="1">
      <alignment horizontal="left" vertical="center"/>
      <protection locked="0"/>
    </xf>
    <xf numFmtId="165" fontId="0" fillId="13" borderId="1" xfId="0" applyNumberFormat="1" applyFill="1" applyBorder="1" applyAlignment="1" applyProtection="1">
      <alignment horizontal="center" vertical="center"/>
      <protection locked="0"/>
    </xf>
    <xf numFmtId="165" fontId="0" fillId="13" borderId="55" xfId="0" applyNumberFormat="1" applyFill="1" applyBorder="1" applyAlignment="1" applyProtection="1">
      <alignment horizontal="center" vertical="center"/>
      <protection locked="0"/>
    </xf>
    <xf numFmtId="165" fontId="0" fillId="13" borderId="5" xfId="0" applyNumberFormat="1" applyFill="1" applyBorder="1" applyAlignment="1" applyProtection="1">
      <alignment vertical="center"/>
      <protection locked="0"/>
    </xf>
    <xf numFmtId="165" fontId="0" fillId="13" borderId="6" xfId="0" applyNumberFormat="1" applyFill="1" applyBorder="1" applyAlignment="1" applyProtection="1">
      <alignment vertical="center"/>
      <protection locked="0"/>
    </xf>
    <xf numFmtId="0" fontId="0" fillId="13" borderId="1" xfId="0" applyFill="1" applyBorder="1" applyProtection="1">
      <protection locked="0"/>
    </xf>
    <xf numFmtId="0" fontId="0" fillId="13" borderId="3" xfId="0" applyFill="1" applyBorder="1" applyProtection="1">
      <protection locked="0"/>
    </xf>
    <xf numFmtId="0" fontId="0" fillId="13" borderId="8" xfId="0" applyFill="1" applyBorder="1" applyProtection="1">
      <protection locked="0"/>
    </xf>
    <xf numFmtId="0" fontId="0" fillId="13" borderId="25" xfId="0" applyFill="1" applyBorder="1" applyAlignment="1" applyProtection="1">
      <alignment horizontal="center" vertical="center"/>
      <protection locked="0"/>
    </xf>
    <xf numFmtId="0" fontId="0" fillId="13" borderId="35" xfId="0" applyFill="1" applyBorder="1" applyAlignment="1" applyProtection="1">
      <alignment horizontal="center" vertical="center"/>
      <protection locked="0"/>
    </xf>
    <xf numFmtId="0" fontId="0" fillId="13" borderId="57" xfId="0" applyFill="1" applyBorder="1" applyAlignment="1" applyProtection="1">
      <alignment horizontal="center" vertical="center"/>
      <protection locked="0"/>
    </xf>
    <xf numFmtId="0" fontId="0" fillId="13" borderId="34" xfId="0" applyFill="1" applyBorder="1" applyAlignment="1" applyProtection="1">
      <alignment horizontal="center" vertical="center"/>
      <protection locked="0"/>
    </xf>
    <xf numFmtId="17" fontId="0" fillId="13" borderId="1" xfId="0" applyNumberFormat="1" applyFill="1" applyBorder="1" applyProtection="1">
      <protection locked="0"/>
    </xf>
    <xf numFmtId="17" fontId="0" fillId="13" borderId="55" xfId="0" applyNumberFormat="1" applyFill="1" applyBorder="1" applyProtection="1">
      <protection locked="0"/>
    </xf>
    <xf numFmtId="17" fontId="0" fillId="13" borderId="25" xfId="0" applyNumberFormat="1" applyFill="1" applyBorder="1" applyProtection="1">
      <protection locked="0"/>
    </xf>
    <xf numFmtId="165" fontId="0" fillId="13" borderId="25" xfId="0" applyNumberFormat="1" applyFill="1" applyBorder="1" applyAlignment="1" applyProtection="1">
      <alignment horizontal="center" vertical="center"/>
      <protection locked="0"/>
    </xf>
    <xf numFmtId="0" fontId="0" fillId="13" borderId="50" xfId="0" applyFill="1" applyBorder="1" applyAlignment="1" applyProtection="1">
      <alignment horizontal="left" vertical="top"/>
      <protection locked="0"/>
    </xf>
    <xf numFmtId="0" fontId="0" fillId="13" borderId="51" xfId="0" applyFill="1" applyBorder="1" applyAlignment="1" applyProtection="1">
      <alignment horizontal="left" vertical="top"/>
      <protection locked="0"/>
    </xf>
    <xf numFmtId="3" fontId="0" fillId="13" borderId="17" xfId="0" applyNumberFormat="1" applyFill="1" applyBorder="1" applyAlignment="1" applyProtection="1">
      <alignment vertical="center"/>
      <protection locked="0"/>
    </xf>
    <xf numFmtId="3" fontId="0" fillId="13" borderId="48" xfId="0" applyNumberFormat="1" applyFill="1" applyBorder="1" applyAlignment="1" applyProtection="1">
      <alignment vertical="center"/>
      <protection locked="0"/>
    </xf>
    <xf numFmtId="3" fontId="0" fillId="13" borderId="49" xfId="0" applyNumberFormat="1" applyFill="1" applyBorder="1" applyAlignment="1" applyProtection="1">
      <alignment vertical="center"/>
      <protection locked="0"/>
    </xf>
    <xf numFmtId="3" fontId="0" fillId="13" borderId="23" xfId="0" applyNumberFormat="1" applyFill="1" applyBorder="1" applyAlignment="1" applyProtection="1">
      <alignment vertical="center"/>
      <protection locked="0"/>
    </xf>
    <xf numFmtId="3" fontId="0" fillId="13" borderId="9" xfId="0" applyNumberFormat="1" applyFill="1" applyBorder="1" applyAlignment="1" applyProtection="1">
      <alignment vertical="center"/>
      <protection locked="0"/>
    </xf>
    <xf numFmtId="4" fontId="0" fillId="13" borderId="4" xfId="0" applyNumberFormat="1" applyFill="1" applyBorder="1" applyAlignment="1" applyProtection="1">
      <alignment vertical="center"/>
      <protection locked="0"/>
    </xf>
    <xf numFmtId="4" fontId="0" fillId="13" borderId="6" xfId="0" applyNumberFormat="1" applyFill="1" applyBorder="1" applyAlignment="1" applyProtection="1">
      <alignment vertical="center"/>
      <protection locked="0"/>
    </xf>
    <xf numFmtId="4" fontId="0" fillId="13" borderId="9" xfId="0" applyNumberFormat="1" applyFill="1" applyBorder="1" applyAlignment="1" applyProtection="1">
      <alignment vertical="center"/>
      <protection locked="0"/>
    </xf>
    <xf numFmtId="0" fontId="0" fillId="13" borderId="50" xfId="0" applyFill="1" applyBorder="1" applyAlignment="1" applyProtection="1">
      <alignment vertical="center"/>
      <protection locked="0"/>
    </xf>
    <xf numFmtId="0" fontId="0" fillId="13" borderId="51" xfId="0" applyFill="1" applyBorder="1" applyAlignment="1" applyProtection="1">
      <alignment vertical="center"/>
      <protection locked="0"/>
    </xf>
    <xf numFmtId="0" fontId="0" fillId="13" borderId="39" xfId="0" applyFill="1" applyBorder="1" applyAlignment="1" applyProtection="1">
      <alignment horizontal="left" vertical="center"/>
      <protection locked="0"/>
    </xf>
    <xf numFmtId="0" fontId="0" fillId="3" borderId="0" xfId="0" applyFill="1"/>
    <xf numFmtId="0" fontId="3" fillId="5" borderId="18" xfId="0" applyFont="1" applyFill="1" applyBorder="1" applyAlignment="1">
      <alignment horizontal="left"/>
    </xf>
    <xf numFmtId="0" fontId="6" fillId="3" borderId="0" xfId="0" applyFont="1" applyFill="1"/>
    <xf numFmtId="0" fontId="3" fillId="5" borderId="2" xfId="0" applyFont="1" applyFill="1" applyBorder="1" applyAlignment="1">
      <alignment vertical="center"/>
    </xf>
    <xf numFmtId="0" fontId="3" fillId="5" borderId="4" xfId="0" applyFont="1" applyFill="1" applyBorder="1" applyAlignment="1">
      <alignment vertical="center"/>
    </xf>
    <xf numFmtId="0" fontId="3" fillId="5" borderId="2" xfId="0" applyFont="1" applyFill="1" applyBorder="1" applyAlignment="1">
      <alignment horizontal="left"/>
    </xf>
    <xf numFmtId="0" fontId="3" fillId="5" borderId="5" xfId="0" applyFont="1" applyFill="1" applyBorder="1" applyAlignment="1">
      <alignment horizontal="left"/>
    </xf>
    <xf numFmtId="0" fontId="3" fillId="5" borderId="7" xfId="0" applyFont="1" applyFill="1" applyBorder="1" applyAlignment="1">
      <alignment horizontal="left"/>
    </xf>
    <xf numFmtId="2" fontId="0" fillId="0" borderId="0" xfId="0" applyNumberFormat="1"/>
    <xf numFmtId="0" fontId="3" fillId="5" borderId="16" xfId="0" applyFont="1" applyFill="1" applyBorder="1" applyAlignment="1">
      <alignment horizontal="left"/>
    </xf>
    <xf numFmtId="0" fontId="3" fillId="5" borderId="28" xfId="0" applyFont="1" applyFill="1" applyBorder="1" applyAlignment="1">
      <alignment horizontal="left"/>
    </xf>
    <xf numFmtId="0" fontId="3" fillId="5" borderId="41" xfId="0" applyFont="1" applyFill="1" applyBorder="1" applyAlignment="1">
      <alignment horizontal="left"/>
    </xf>
    <xf numFmtId="17" fontId="0" fillId="11" borderId="9" xfId="0" applyNumberFormat="1" applyFill="1" applyBorder="1"/>
    <xf numFmtId="14" fontId="52" fillId="0" borderId="0" xfId="0" applyNumberFormat="1" applyFont="1"/>
    <xf numFmtId="0" fontId="0" fillId="6" borderId="0" xfId="0" applyFill="1"/>
    <xf numFmtId="0" fontId="0" fillId="3" borderId="40" xfId="0" applyFill="1" applyBorder="1"/>
    <xf numFmtId="0" fontId="0" fillId="3" borderId="38" xfId="0" applyFill="1" applyBorder="1"/>
    <xf numFmtId="0" fontId="0" fillId="3" borderId="42" xfId="0" applyFill="1" applyBorder="1"/>
    <xf numFmtId="0" fontId="0" fillId="3" borderId="39" xfId="0" applyFill="1" applyBorder="1"/>
    <xf numFmtId="0" fontId="16" fillId="5" borderId="29" xfId="0" applyFont="1" applyFill="1" applyBorder="1" applyAlignment="1">
      <alignment horizontal="left" vertical="center" wrapText="1"/>
    </xf>
    <xf numFmtId="0" fontId="0" fillId="3" borderId="43" xfId="0" applyFill="1" applyBorder="1"/>
    <xf numFmtId="0" fontId="0" fillId="3" borderId="31" xfId="0" applyFill="1" applyBorder="1"/>
    <xf numFmtId="0" fontId="0" fillId="3" borderId="30" xfId="0" applyFill="1" applyBorder="1"/>
    <xf numFmtId="0" fontId="0" fillId="3" borderId="44" xfId="0" applyFill="1" applyBorder="1"/>
    <xf numFmtId="0" fontId="4" fillId="5" borderId="0" xfId="0" applyFont="1" applyFill="1" applyAlignment="1">
      <alignment vertical="center"/>
    </xf>
    <xf numFmtId="0" fontId="0" fillId="5" borderId="0" xfId="0" applyFill="1" applyAlignment="1">
      <alignment vertical="center"/>
    </xf>
    <xf numFmtId="0" fontId="0" fillId="0" borderId="0" xfId="0" applyAlignment="1">
      <alignment vertical="center"/>
    </xf>
    <xf numFmtId="0" fontId="0" fillId="3" borderId="0" xfId="0" applyFill="1" applyAlignment="1">
      <alignment vertical="center"/>
    </xf>
    <xf numFmtId="0" fontId="6" fillId="3" borderId="0" xfId="0" applyFont="1" applyFill="1" applyAlignment="1">
      <alignment vertical="center"/>
    </xf>
    <xf numFmtId="0" fontId="7" fillId="3" borderId="0" xfId="0" applyFont="1" applyFill="1" applyAlignment="1">
      <alignment vertical="center"/>
    </xf>
    <xf numFmtId="0" fontId="3" fillId="5" borderId="2" xfId="0" applyFont="1" applyFill="1" applyBorder="1" applyAlignment="1">
      <alignment horizontal="left" vertical="center"/>
    </xf>
    <xf numFmtId="0" fontId="0" fillId="11" borderId="6" xfId="0" applyFill="1" applyBorder="1" applyAlignment="1">
      <alignment vertical="center"/>
    </xf>
    <xf numFmtId="0" fontId="3" fillId="5" borderId="24" xfId="0" applyFont="1" applyFill="1" applyBorder="1" applyAlignment="1">
      <alignment horizontal="left" vertical="center"/>
    </xf>
    <xf numFmtId="0" fontId="3" fillId="5" borderId="3" xfId="0" applyFont="1" applyFill="1" applyBorder="1" applyAlignment="1">
      <alignment vertical="center"/>
    </xf>
    <xf numFmtId="0" fontId="3" fillId="5" borderId="3" xfId="0" applyFont="1" applyFill="1" applyBorder="1" applyAlignment="1">
      <alignment vertical="center" wrapText="1"/>
    </xf>
    <xf numFmtId="0" fontId="3" fillId="5" borderId="7" xfId="0" applyFont="1" applyFill="1" applyBorder="1" applyAlignment="1">
      <alignment vertical="center"/>
    </xf>
    <xf numFmtId="0" fontId="3" fillId="5" borderId="8" xfId="0" applyFont="1" applyFill="1" applyBorder="1" applyAlignment="1">
      <alignment vertical="center"/>
    </xf>
    <xf numFmtId="0" fontId="3" fillId="5" borderId="40" xfId="0" applyFont="1" applyFill="1" applyBorder="1" applyAlignment="1">
      <alignment vertical="center"/>
    </xf>
    <xf numFmtId="0" fontId="3" fillId="5" borderId="12" xfId="0" applyFont="1" applyFill="1" applyBorder="1"/>
    <xf numFmtId="0" fontId="3" fillId="5" borderId="14" xfId="0" applyFont="1" applyFill="1" applyBorder="1"/>
    <xf numFmtId="0" fontId="3" fillId="5" borderId="13" xfId="0" applyFont="1" applyFill="1" applyBorder="1"/>
    <xf numFmtId="0" fontId="6" fillId="0" borderId="0" xfId="0" applyFont="1" applyAlignment="1">
      <alignment vertical="top"/>
    </xf>
    <xf numFmtId="0" fontId="3" fillId="5" borderId="29" xfId="0" applyFont="1" applyFill="1" applyBorder="1" applyAlignment="1">
      <alignment horizontal="center" vertical="center"/>
    </xf>
    <xf numFmtId="0" fontId="5" fillId="3" borderId="0" xfId="0" applyFont="1" applyFill="1"/>
    <xf numFmtId="0" fontId="9" fillId="3" borderId="0" xfId="0" applyFont="1" applyFill="1" applyAlignment="1">
      <alignment vertical="center"/>
    </xf>
    <xf numFmtId="0" fontId="3" fillId="5" borderId="5" xfId="0" applyFont="1" applyFill="1" applyBorder="1" applyAlignment="1">
      <alignment vertical="center"/>
    </xf>
    <xf numFmtId="0" fontId="3" fillId="5" borderId="5" xfId="0" applyFont="1" applyFill="1" applyBorder="1" applyAlignment="1">
      <alignment vertical="center" wrapText="1"/>
    </xf>
    <xf numFmtId="0" fontId="9" fillId="3" borderId="0" xfId="0" applyFont="1" applyFill="1" applyAlignment="1">
      <alignment horizontal="left" vertical="center"/>
    </xf>
    <xf numFmtId="0" fontId="0" fillId="3" borderId="0" xfId="0" quotePrefix="1" applyFill="1"/>
    <xf numFmtId="0" fontId="11" fillId="3" borderId="0" xfId="0" applyFont="1" applyFill="1" applyAlignment="1">
      <alignment vertical="center"/>
    </xf>
    <xf numFmtId="0" fontId="3" fillId="3" borderId="0" xfId="0" applyFont="1" applyFill="1" applyAlignment="1">
      <alignment vertical="center"/>
    </xf>
    <xf numFmtId="0" fontId="0" fillId="3" borderId="0" xfId="0" applyFill="1" applyAlignment="1">
      <alignment horizontal="left" vertical="top"/>
    </xf>
    <xf numFmtId="0" fontId="12" fillId="3" borderId="0" xfId="0" applyFont="1" applyFill="1" applyAlignment="1">
      <alignment vertical="center"/>
    </xf>
    <xf numFmtId="0" fontId="11" fillId="6" borderId="0" xfId="0" applyFont="1" applyFill="1" applyAlignment="1">
      <alignment vertical="center"/>
    </xf>
    <xf numFmtId="0" fontId="26" fillId="3" borderId="0" xfId="0" applyFont="1" applyFill="1"/>
    <xf numFmtId="0" fontId="3" fillId="5" borderId="52" xfId="0" applyFont="1" applyFill="1" applyBorder="1" applyAlignment="1">
      <alignment vertical="center"/>
    </xf>
    <xf numFmtId="0" fontId="3" fillId="5" borderId="47" xfId="0" applyFont="1" applyFill="1" applyBorder="1" applyAlignment="1">
      <alignment vertical="center"/>
    </xf>
    <xf numFmtId="0" fontId="5" fillId="3" borderId="0" xfId="0" quotePrefix="1" applyFont="1" applyFill="1"/>
    <xf numFmtId="0" fontId="8" fillId="3" borderId="0" xfId="0" applyFont="1" applyFill="1"/>
    <xf numFmtId="0" fontId="24" fillId="3" borderId="0" xfId="0" applyFont="1" applyFill="1"/>
    <xf numFmtId="164" fontId="0" fillId="11" borderId="6" xfId="0" applyNumberFormat="1" applyFill="1" applyBorder="1"/>
    <xf numFmtId="165" fontId="0" fillId="11" borderId="6" xfId="0" applyNumberFormat="1" applyFill="1" applyBorder="1"/>
    <xf numFmtId="0" fontId="10" fillId="3" borderId="0" xfId="0" applyFont="1" applyFill="1" applyAlignment="1">
      <alignment vertical="center"/>
    </xf>
    <xf numFmtId="0" fontId="14" fillId="10" borderId="0" xfId="0" applyFont="1" applyFill="1"/>
    <xf numFmtId="0" fontId="29" fillId="10" borderId="0" xfId="0" applyFont="1" applyFill="1"/>
    <xf numFmtId="0" fontId="13" fillId="7" borderId="2" xfId="0" applyFont="1" applyFill="1" applyBorder="1"/>
    <xf numFmtId="0" fontId="13" fillId="7" borderId="5" xfId="0" applyFont="1" applyFill="1" applyBorder="1"/>
    <xf numFmtId="0" fontId="13" fillId="7" borderId="7" xfId="0" applyFont="1" applyFill="1" applyBorder="1"/>
    <xf numFmtId="0" fontId="0" fillId="6" borderId="0" xfId="0" applyFill="1" applyAlignment="1">
      <alignment horizontal="left" vertical="top"/>
    </xf>
    <xf numFmtId="0" fontId="3" fillId="5" borderId="0" xfId="0" applyFont="1" applyFill="1"/>
    <xf numFmtId="0" fontId="3" fillId="5" borderId="21" xfId="0" applyFont="1" applyFill="1" applyBorder="1" applyAlignment="1">
      <alignment horizontal="center" vertical="center"/>
    </xf>
    <xf numFmtId="0" fontId="0" fillId="11" borderId="5" xfId="0" applyFill="1" applyBorder="1" applyAlignment="1">
      <alignment horizontal="left" vertical="center"/>
    </xf>
    <xf numFmtId="0" fontId="0" fillId="11" borderId="1" xfId="0" applyFill="1" applyBorder="1" applyAlignment="1">
      <alignment horizontal="left" vertical="center"/>
    </xf>
    <xf numFmtId="0" fontId="0" fillId="11" borderId="6" xfId="0" applyFill="1" applyBorder="1" applyAlignment="1">
      <alignment horizontal="left" vertical="center"/>
    </xf>
    <xf numFmtId="0" fontId="3" fillId="5" borderId="12" xfId="0" applyFont="1" applyFill="1" applyBorder="1" applyAlignment="1">
      <alignment vertical="top"/>
    </xf>
    <xf numFmtId="0" fontId="3" fillId="5" borderId="13" xfId="0" applyFont="1" applyFill="1" applyBorder="1" applyAlignment="1">
      <alignment horizontal="left" vertical="top"/>
    </xf>
    <xf numFmtId="0" fontId="5" fillId="5" borderId="0" xfId="0" applyFont="1" applyFill="1"/>
    <xf numFmtId="0" fontId="6" fillId="0" borderId="0" xfId="0" applyFont="1" applyAlignment="1">
      <alignment vertical="top" wrapText="1"/>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0" fillId="3" borderId="33" xfId="0" applyFill="1" applyBorder="1"/>
    <xf numFmtId="0" fontId="3" fillId="5" borderId="29" xfId="0" applyFont="1" applyFill="1" applyBorder="1"/>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25" fillId="3" borderId="0" xfId="0" applyFont="1" applyFill="1"/>
    <xf numFmtId="0" fontId="3" fillId="5" borderId="13" xfId="0" applyFont="1" applyFill="1" applyBorder="1" applyAlignment="1">
      <alignment vertical="top"/>
    </xf>
    <xf numFmtId="0" fontId="7" fillId="3" borderId="0" xfId="0" applyFont="1" applyFill="1"/>
    <xf numFmtId="0" fontId="6" fillId="3" borderId="0" xfId="0" applyFont="1" applyFill="1" applyAlignment="1">
      <alignment horizontal="left"/>
    </xf>
    <xf numFmtId="0" fontId="7" fillId="3" borderId="0" xfId="0" applyFont="1" applyFill="1" applyAlignment="1">
      <alignment horizontal="left"/>
    </xf>
    <xf numFmtId="0" fontId="3" fillId="5" borderId="12" xfId="0" applyFont="1" applyFill="1" applyBorder="1" applyAlignment="1">
      <alignment horizontal="left" vertical="center" wrapText="1"/>
    </xf>
    <xf numFmtId="14" fontId="0" fillId="11" borderId="12" xfId="0" applyNumberFormat="1" applyFill="1" applyBorder="1"/>
    <xf numFmtId="0" fontId="3" fillId="5" borderId="13" xfId="0" applyFont="1" applyFill="1" applyBorder="1" applyAlignment="1">
      <alignment horizontal="left" vertical="center" wrapText="1"/>
    </xf>
    <xf numFmtId="14" fontId="0" fillId="11" borderId="13" xfId="0" applyNumberFormat="1" applyFill="1" applyBorder="1"/>
    <xf numFmtId="0" fontId="3" fillId="5" borderId="29" xfId="0" applyFont="1" applyFill="1" applyBorder="1" applyAlignment="1">
      <alignment horizontal="center" vertical="center" wrapText="1"/>
    </xf>
    <xf numFmtId="0" fontId="3" fillId="5" borderId="21" xfId="0" applyFont="1" applyFill="1" applyBorder="1" applyAlignment="1">
      <alignment vertical="center"/>
    </xf>
    <xf numFmtId="0" fontId="3" fillId="5" borderId="23" xfId="0" applyFont="1" applyFill="1" applyBorder="1" applyAlignment="1">
      <alignment vertical="center"/>
    </xf>
    <xf numFmtId="0" fontId="3" fillId="5" borderId="12" xfId="0" applyFont="1" applyFill="1" applyBorder="1" applyAlignment="1">
      <alignment horizontal="left" vertical="center"/>
    </xf>
    <xf numFmtId="3" fontId="0" fillId="11" borderId="12" xfId="0" applyNumberFormat="1" applyFill="1" applyBorder="1"/>
    <xf numFmtId="0" fontId="3" fillId="5" borderId="14" xfId="0" applyFont="1" applyFill="1" applyBorder="1" applyAlignment="1">
      <alignment horizontal="left" vertical="center"/>
    </xf>
    <xf numFmtId="3" fontId="0" fillId="11" borderId="14" xfId="0" applyNumberFormat="1" applyFill="1" applyBorder="1"/>
    <xf numFmtId="3" fontId="0" fillId="11" borderId="5" xfId="0" applyNumberFormat="1" applyFill="1" applyBorder="1" applyAlignment="1">
      <alignment vertical="center"/>
    </xf>
    <xf numFmtId="3" fontId="0" fillId="11" borderId="1" xfId="0" applyNumberFormat="1" applyFill="1" applyBorder="1" applyAlignment="1">
      <alignment vertical="center"/>
    </xf>
    <xf numFmtId="3" fontId="0" fillId="11" borderId="6" xfId="0" applyNumberFormat="1" applyFill="1" applyBorder="1" applyAlignment="1">
      <alignment vertical="center"/>
    </xf>
    <xf numFmtId="0" fontId="3" fillId="5" borderId="13" xfId="0" applyFont="1" applyFill="1" applyBorder="1" applyAlignment="1">
      <alignment horizontal="left" vertical="center"/>
    </xf>
    <xf numFmtId="165" fontId="0" fillId="11" borderId="13" xfId="0" applyNumberFormat="1" applyFill="1" applyBorder="1"/>
    <xf numFmtId="165" fontId="0" fillId="11" borderId="7" xfId="0" applyNumberFormat="1" applyFill="1" applyBorder="1" applyAlignment="1">
      <alignment vertical="center"/>
    </xf>
    <xf numFmtId="165" fontId="0" fillId="11" borderId="8" xfId="0" applyNumberFormat="1" applyFill="1" applyBorder="1" applyAlignment="1">
      <alignment vertical="center"/>
    </xf>
    <xf numFmtId="165" fontId="0" fillId="11" borderId="9" xfId="0" applyNumberFormat="1" applyFill="1" applyBorder="1" applyAlignment="1">
      <alignment vertical="center"/>
    </xf>
    <xf numFmtId="0" fontId="0" fillId="3" borderId="0" xfId="0" applyFill="1" applyAlignment="1">
      <alignment horizontal="left"/>
    </xf>
    <xf numFmtId="3" fontId="0" fillId="3" borderId="0" xfId="0" applyNumberFormat="1" applyFill="1"/>
    <xf numFmtId="3" fontId="0" fillId="3" borderId="0" xfId="0" applyNumberFormat="1" applyFill="1" applyAlignment="1">
      <alignment vertical="center"/>
    </xf>
    <xf numFmtId="3" fontId="0" fillId="11" borderId="29" xfId="0" applyNumberFormat="1" applyFill="1" applyBorder="1"/>
    <xf numFmtId="3" fontId="0" fillId="11" borderId="2" xfId="0" applyNumberFormat="1" applyFill="1" applyBorder="1" applyAlignment="1">
      <alignment vertical="center"/>
    </xf>
    <xf numFmtId="3" fontId="0" fillId="11" borderId="3" xfId="0" applyNumberFormat="1" applyFill="1" applyBorder="1" applyAlignment="1">
      <alignment vertical="center"/>
    </xf>
    <xf numFmtId="3" fontId="0" fillId="11" borderId="4" xfId="0" applyNumberFormat="1" applyFill="1" applyBorder="1" applyAlignment="1">
      <alignment vertical="center"/>
    </xf>
    <xf numFmtId="3" fontId="0" fillId="11" borderId="7" xfId="0" applyNumberFormat="1" applyFill="1" applyBorder="1" applyAlignment="1">
      <alignment vertical="center"/>
    </xf>
    <xf numFmtId="3" fontId="0" fillId="11" borderId="8" xfId="0" applyNumberFormat="1" applyFill="1" applyBorder="1" applyAlignment="1">
      <alignment vertical="center"/>
    </xf>
    <xf numFmtId="3" fontId="0" fillId="11" borderId="9" xfId="0" applyNumberFormat="1" applyFill="1" applyBorder="1" applyAlignment="1">
      <alignment vertical="center"/>
    </xf>
    <xf numFmtId="3" fontId="0" fillId="11" borderId="13" xfId="0" applyNumberFormat="1" applyFill="1" applyBorder="1"/>
    <xf numFmtId="4" fontId="0" fillId="11" borderId="12" xfId="0" applyNumberFormat="1" applyFill="1" applyBorder="1"/>
    <xf numFmtId="4" fontId="0" fillId="11" borderId="14" xfId="0" applyNumberFormat="1" applyFill="1" applyBorder="1"/>
    <xf numFmtId="4" fontId="0" fillId="11" borderId="13" xfId="0" applyNumberFormat="1" applyFill="1" applyBorder="1"/>
    <xf numFmtId="0" fontId="3" fillId="5" borderId="12" xfId="0" applyFont="1" applyFill="1" applyBorder="1" applyAlignment="1">
      <alignment vertical="center"/>
    </xf>
    <xf numFmtId="0" fontId="5" fillId="0" borderId="0" xfId="0" applyFont="1"/>
    <xf numFmtId="0" fontId="11" fillId="3" borderId="0" xfId="0" applyFont="1" applyFill="1"/>
    <xf numFmtId="0" fontId="3" fillId="5" borderId="14" xfId="0" applyFont="1" applyFill="1" applyBorder="1" applyAlignment="1">
      <alignment vertical="center"/>
    </xf>
    <xf numFmtId="0" fontId="3" fillId="5" borderId="65" xfId="0" applyFont="1" applyFill="1" applyBorder="1" applyAlignment="1">
      <alignment vertical="center"/>
    </xf>
    <xf numFmtId="0" fontId="3" fillId="5" borderId="13" xfId="0" applyFont="1" applyFill="1" applyBorder="1" applyAlignment="1">
      <alignment vertical="center"/>
    </xf>
    <xf numFmtId="14" fontId="0" fillId="11" borderId="12" xfId="0" applyNumberFormat="1" applyFill="1" applyBorder="1" applyAlignment="1">
      <alignment horizontal="center" vertical="center"/>
    </xf>
    <xf numFmtId="14" fontId="0" fillId="11" borderId="13" xfId="0" applyNumberFormat="1" applyFill="1" applyBorder="1" applyAlignment="1">
      <alignment horizontal="center" vertical="center"/>
    </xf>
    <xf numFmtId="0" fontId="39" fillId="3" borderId="0" xfId="0" applyFont="1" applyFill="1"/>
    <xf numFmtId="3" fontId="0" fillId="11" borderId="21" xfId="0" applyNumberFormat="1" applyFill="1" applyBorder="1"/>
    <xf numFmtId="3" fontId="0" fillId="11" borderId="22" xfId="0" applyNumberFormat="1" applyFill="1" applyBorder="1"/>
    <xf numFmtId="3" fontId="0" fillId="11" borderId="23" xfId="0" applyNumberFormat="1" applyFill="1" applyBorder="1"/>
    <xf numFmtId="0" fontId="6" fillId="3" borderId="0" xfId="0" applyFont="1" applyFill="1" applyAlignment="1">
      <alignment vertical="top"/>
    </xf>
    <xf numFmtId="0" fontId="3" fillId="5" borderId="2" xfId="0" applyFont="1" applyFill="1" applyBorder="1" applyAlignment="1">
      <alignment horizontal="center" vertical="center"/>
    </xf>
    <xf numFmtId="0" fontId="0" fillId="11" borderId="4" xfId="0" quotePrefix="1" applyFill="1" applyBorder="1" applyAlignment="1">
      <alignment horizontal="center" vertical="center"/>
    </xf>
    <xf numFmtId="0" fontId="0" fillId="11" borderId="6" xfId="0" quotePrefix="1" applyFill="1" applyBorder="1" applyAlignment="1">
      <alignment horizontal="center" vertical="center"/>
    </xf>
    <xf numFmtId="3" fontId="0" fillId="11" borderId="5" xfId="0" applyNumberFormat="1" applyFill="1" applyBorder="1"/>
    <xf numFmtId="3" fontId="0" fillId="11" borderId="1" xfId="0" applyNumberFormat="1" applyFill="1" applyBorder="1"/>
    <xf numFmtId="3" fontId="0" fillId="11" borderId="6" xfId="0" applyNumberFormat="1" applyFill="1" applyBorder="1"/>
    <xf numFmtId="0" fontId="0" fillId="11" borderId="9" xfId="0" quotePrefix="1" applyFill="1" applyBorder="1" applyAlignment="1">
      <alignment horizontal="center" vertical="center"/>
    </xf>
    <xf numFmtId="3" fontId="0" fillId="11" borderId="7" xfId="0" applyNumberFormat="1" applyFill="1" applyBorder="1"/>
    <xf numFmtId="3" fontId="0" fillId="11" borderId="8" xfId="0" applyNumberFormat="1" applyFill="1" applyBorder="1"/>
    <xf numFmtId="3" fontId="0" fillId="11" borderId="9" xfId="0" applyNumberFormat="1" applyFill="1" applyBorder="1"/>
    <xf numFmtId="0" fontId="5" fillId="5" borderId="4" xfId="0" applyFont="1" applyFill="1" applyBorder="1"/>
    <xf numFmtId="0" fontId="5" fillId="5" borderId="6" xfId="0" applyFont="1" applyFill="1" applyBorder="1"/>
    <xf numFmtId="4" fontId="0" fillId="3" borderId="0" xfId="0" applyNumberFormat="1" applyFill="1"/>
    <xf numFmtId="0" fontId="0" fillId="13" borderId="6" xfId="0" quotePrefix="1" applyFill="1" applyBorder="1" applyAlignment="1" applyProtection="1">
      <alignment horizontal="center" vertical="center"/>
      <protection locked="0"/>
    </xf>
    <xf numFmtId="0" fontId="3" fillId="5" borderId="18"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3" borderId="0" xfId="0" applyFont="1" applyFill="1" applyAlignment="1">
      <alignment horizontal="center" vertical="center"/>
    </xf>
    <xf numFmtId="0" fontId="5" fillId="5" borderId="4" xfId="0" applyFont="1" applyFill="1" applyBorder="1" applyAlignment="1">
      <alignment vertical="center"/>
    </xf>
    <xf numFmtId="0" fontId="30" fillId="3" borderId="0" xfId="0" applyFont="1" applyFill="1" applyAlignment="1">
      <alignment vertical="center"/>
    </xf>
    <xf numFmtId="0" fontId="5" fillId="5" borderId="6" xfId="0" applyFont="1" applyFill="1" applyBorder="1" applyAlignment="1">
      <alignment vertical="center"/>
    </xf>
    <xf numFmtId="0" fontId="32" fillId="3" borderId="0" xfId="0" applyFont="1" applyFill="1" applyAlignment="1">
      <alignment vertical="center"/>
    </xf>
    <xf numFmtId="3" fontId="7" fillId="3" borderId="0" xfId="0" applyNumberFormat="1" applyFont="1" applyFill="1" applyAlignment="1">
      <alignment vertical="center"/>
    </xf>
    <xf numFmtId="0" fontId="7" fillId="0" borderId="0" xfId="0" applyFont="1" applyAlignment="1">
      <alignment vertical="center"/>
    </xf>
    <xf numFmtId="0" fontId="3" fillId="3" borderId="0" xfId="0" applyFont="1" applyFill="1" applyAlignment="1">
      <alignment horizontal="left" vertical="center"/>
    </xf>
    <xf numFmtId="0" fontId="20" fillId="3" borderId="0" xfId="0" applyFont="1" applyFill="1" applyAlignment="1">
      <alignment vertical="center"/>
    </xf>
    <xf numFmtId="0" fontId="3" fillId="5" borderId="21" xfId="0" applyFont="1" applyFill="1" applyBorder="1" applyAlignment="1">
      <alignment horizontal="center" vertical="center" wrapText="1"/>
    </xf>
    <xf numFmtId="0" fontId="5" fillId="5" borderId="4" xfId="0" applyFont="1" applyFill="1" applyBorder="1" applyAlignment="1">
      <alignment vertical="center" wrapText="1"/>
    </xf>
    <xf numFmtId="0" fontId="0" fillId="3" borderId="43" xfId="0" applyFill="1" applyBorder="1" applyAlignment="1">
      <alignment vertical="center"/>
    </xf>
    <xf numFmtId="0" fontId="8" fillId="3" borderId="0" xfId="0" applyFont="1" applyFill="1" applyAlignment="1">
      <alignment vertical="center"/>
    </xf>
    <xf numFmtId="0" fontId="3" fillId="5" borderId="3" xfId="0" applyFont="1" applyFill="1" applyBorder="1" applyAlignment="1">
      <alignment horizontal="center"/>
    </xf>
    <xf numFmtId="0" fontId="0" fillId="13" borderId="2" xfId="0" quotePrefix="1" applyFill="1" applyBorder="1" applyAlignment="1" applyProtection="1">
      <alignment vertical="center"/>
      <protection locked="0"/>
    </xf>
    <xf numFmtId="0" fontId="0" fillId="13" borderId="5" xfId="0" quotePrefix="1" applyFill="1" applyBorder="1" applyAlignment="1" applyProtection="1">
      <alignment vertical="center"/>
      <protection locked="0"/>
    </xf>
    <xf numFmtId="0" fontId="0" fillId="13" borderId="7" xfId="0" quotePrefix="1" applyFill="1" applyBorder="1" applyAlignment="1" applyProtection="1">
      <alignment vertical="center"/>
      <protection locked="0"/>
    </xf>
    <xf numFmtId="0" fontId="0" fillId="13" borderId="25" xfId="0" quotePrefix="1" applyFill="1" applyBorder="1" applyAlignment="1" applyProtection="1">
      <alignment vertical="center"/>
      <protection locked="0"/>
    </xf>
    <xf numFmtId="0" fontId="21" fillId="0" borderId="0" xfId="0" applyFont="1" applyAlignment="1">
      <alignment vertical="top" wrapText="1"/>
    </xf>
    <xf numFmtId="0" fontId="0" fillId="11" borderId="21" xfId="0" applyFill="1" applyBorder="1" applyAlignment="1">
      <alignment horizontal="left" vertical="top"/>
    </xf>
    <xf numFmtId="0" fontId="34" fillId="3" borderId="0" xfId="0" applyFont="1" applyFill="1" applyAlignment="1">
      <alignment vertical="center"/>
    </xf>
    <xf numFmtId="0" fontId="5" fillId="3" borderId="0" xfId="0" applyFont="1" applyFill="1" applyAlignment="1">
      <alignment horizontal="center" vertical="center"/>
    </xf>
    <xf numFmtId="0" fontId="0" fillId="11" borderId="2" xfId="0" applyFill="1" applyBorder="1" applyAlignment="1">
      <alignment horizontal="left" vertical="top"/>
    </xf>
    <xf numFmtId="0" fontId="0" fillId="11" borderId="5" xfId="0" applyFill="1" applyBorder="1" applyAlignment="1">
      <alignment horizontal="left" vertical="top"/>
    </xf>
    <xf numFmtId="0" fontId="5" fillId="5" borderId="9" xfId="0" applyFont="1" applyFill="1" applyBorder="1" applyAlignment="1">
      <alignment vertical="center"/>
    </xf>
    <xf numFmtId="0" fontId="0" fillId="11" borderId="7" xfId="0" applyFill="1" applyBorder="1" applyAlignment="1">
      <alignment horizontal="left" vertical="top"/>
    </xf>
    <xf numFmtId="0" fontId="5" fillId="3" borderId="0" xfId="0" applyFont="1" applyFill="1" applyAlignment="1">
      <alignment vertical="center"/>
    </xf>
    <xf numFmtId="10" fontId="0" fillId="3" borderId="0" xfId="0" applyNumberFormat="1" applyFill="1" applyAlignment="1">
      <alignment vertical="center"/>
    </xf>
    <xf numFmtId="0" fontId="3" fillId="0" borderId="0" xfId="0" applyFont="1" applyAlignment="1">
      <alignment vertical="center"/>
    </xf>
    <xf numFmtId="10" fontId="0" fillId="0" borderId="0" xfId="0" applyNumberFormat="1" applyAlignment="1">
      <alignment vertical="center"/>
    </xf>
    <xf numFmtId="0" fontId="47" fillId="5" borderId="4" xfId="0" applyFont="1" applyFill="1" applyBorder="1" applyAlignment="1">
      <alignment vertical="center"/>
    </xf>
    <xf numFmtId="0" fontId="47" fillId="5" borderId="6" xfId="0" applyFont="1" applyFill="1" applyBorder="1" applyAlignment="1">
      <alignment vertical="center"/>
    </xf>
    <xf numFmtId="0" fontId="5" fillId="5" borderId="46" xfId="0" applyFont="1" applyFill="1" applyBorder="1" applyAlignment="1">
      <alignment vertical="center"/>
    </xf>
    <xf numFmtId="0" fontId="48" fillId="5" borderId="9" xfId="0" applyFont="1" applyFill="1" applyBorder="1" applyAlignment="1">
      <alignment vertical="center"/>
    </xf>
    <xf numFmtId="3" fontId="0" fillId="13" borderId="66" xfId="0" applyNumberFormat="1" applyFill="1" applyBorder="1" applyAlignment="1" applyProtection="1">
      <alignment vertical="center"/>
      <protection locked="0"/>
    </xf>
    <xf numFmtId="3" fontId="0" fillId="13" borderId="43" xfId="0" applyNumberFormat="1" applyFill="1" applyBorder="1" applyAlignment="1" applyProtection="1">
      <alignment vertical="center"/>
      <protection locked="0"/>
    </xf>
    <xf numFmtId="0" fontId="0" fillId="3" borderId="68" xfId="0" applyFill="1" applyBorder="1" applyAlignment="1">
      <alignment vertical="center"/>
    </xf>
    <xf numFmtId="0" fontId="0" fillId="3" borderId="69" xfId="0" applyFill="1" applyBorder="1" applyAlignment="1">
      <alignment vertical="center"/>
    </xf>
    <xf numFmtId="0" fontId="0" fillId="11" borderId="16" xfId="0" applyFill="1" applyBorder="1" applyAlignment="1">
      <alignment horizontal="left" vertical="top"/>
    </xf>
    <xf numFmtId="0" fontId="7" fillId="11" borderId="5" xfId="0" applyFont="1" applyFill="1" applyBorder="1" applyAlignment="1">
      <alignment horizontal="left" vertical="top"/>
    </xf>
    <xf numFmtId="0" fontId="7" fillId="11" borderId="45" xfId="0" applyFont="1" applyFill="1" applyBorder="1" applyAlignment="1">
      <alignment horizontal="left" vertical="top"/>
    </xf>
    <xf numFmtId="0" fontId="3" fillId="5" borderId="5" xfId="0" applyFont="1" applyFill="1" applyBorder="1" applyAlignment="1">
      <alignment horizontal="left" vertical="center"/>
    </xf>
    <xf numFmtId="0" fontId="3" fillId="5" borderId="16" xfId="0" applyFont="1" applyFill="1" applyBorder="1"/>
    <xf numFmtId="0" fontId="3" fillId="5" borderId="28" xfId="0" applyFont="1" applyFill="1" applyBorder="1"/>
    <xf numFmtId="0" fontId="3" fillId="5" borderId="27" xfId="0" applyFont="1" applyFill="1" applyBorder="1"/>
    <xf numFmtId="0" fontId="3" fillId="5" borderId="54" xfId="0" applyFont="1" applyFill="1" applyBorder="1" applyAlignment="1">
      <alignment vertical="center"/>
    </xf>
    <xf numFmtId="9" fontId="0" fillId="11" borderId="55" xfId="1" applyFont="1" applyFill="1" applyBorder="1" applyAlignment="1" applyProtection="1">
      <alignment horizontal="center" vertical="center"/>
    </xf>
    <xf numFmtId="9" fontId="0" fillId="11" borderId="56" xfId="1" applyFont="1" applyFill="1" applyBorder="1" applyAlignment="1" applyProtection="1">
      <alignment horizontal="center" vertical="center"/>
    </xf>
    <xf numFmtId="9" fontId="0" fillId="13" borderId="5" xfId="0" applyNumberFormat="1" applyFill="1" applyBorder="1" applyAlignment="1" applyProtection="1">
      <alignment vertical="center"/>
      <protection locked="0"/>
    </xf>
    <xf numFmtId="9" fontId="0" fillId="13" borderId="6" xfId="0" applyNumberFormat="1" applyFill="1" applyBorder="1" applyAlignment="1" applyProtection="1">
      <alignment vertical="center"/>
      <protection locked="0"/>
    </xf>
    <xf numFmtId="0" fontId="32" fillId="3" borderId="0" xfId="0" applyFont="1" applyFill="1" applyAlignment="1">
      <alignment vertical="top" wrapText="1"/>
    </xf>
    <xf numFmtId="0" fontId="33" fillId="3" borderId="0" xfId="0" applyFont="1" applyFill="1" applyAlignment="1">
      <alignment vertical="top" wrapText="1"/>
    </xf>
    <xf numFmtId="0" fontId="3" fillId="5" borderId="3" xfId="0" applyFont="1" applyFill="1" applyBorder="1" applyAlignment="1">
      <alignment horizontal="left" vertical="center"/>
    </xf>
    <xf numFmtId="0" fontId="3" fillId="5" borderId="2" xfId="0" applyFont="1" applyFill="1" applyBorder="1" applyAlignment="1">
      <alignment horizontal="left" vertical="center" wrapText="1"/>
    </xf>
    <xf numFmtId="0" fontId="3" fillId="5" borderId="4" xfId="0" applyFont="1" applyFill="1" applyBorder="1" applyAlignment="1">
      <alignment horizontal="left" vertical="center"/>
    </xf>
    <xf numFmtId="1" fontId="0" fillId="13" borderId="6" xfId="0" applyNumberFormat="1" applyFill="1" applyBorder="1" applyProtection="1">
      <protection locked="0"/>
    </xf>
    <xf numFmtId="4" fontId="0" fillId="13" borderId="5" xfId="0" applyNumberFormat="1" applyFill="1" applyBorder="1" applyAlignment="1" applyProtection="1">
      <alignment vertical="center"/>
      <protection locked="0"/>
    </xf>
    <xf numFmtId="4" fontId="0" fillId="13" borderId="1" xfId="0" applyNumberFormat="1" applyFill="1" applyBorder="1" applyAlignment="1" applyProtection="1">
      <alignment vertical="center"/>
      <protection locked="0"/>
    </xf>
    <xf numFmtId="4" fontId="0" fillId="13" borderId="55" xfId="0" applyNumberFormat="1" applyFill="1" applyBorder="1" applyAlignment="1" applyProtection="1">
      <alignment vertical="center"/>
      <protection locked="0"/>
    </xf>
    <xf numFmtId="4" fontId="0" fillId="13" borderId="7" xfId="0" applyNumberFormat="1" applyFill="1" applyBorder="1" applyAlignment="1" applyProtection="1">
      <alignment vertical="center"/>
      <protection locked="0"/>
    </xf>
    <xf numFmtId="4" fontId="0" fillId="13" borderId="8" xfId="0" applyNumberFormat="1" applyFill="1" applyBorder="1" applyAlignment="1" applyProtection="1">
      <alignment vertical="center"/>
      <protection locked="0"/>
    </xf>
    <xf numFmtId="4" fontId="0" fillId="13" borderId="56" xfId="0" applyNumberFormat="1" applyFill="1" applyBorder="1" applyAlignment="1" applyProtection="1">
      <alignment vertical="center"/>
      <protection locked="0"/>
    </xf>
    <xf numFmtId="0" fontId="3" fillId="5" borderId="2" xfId="0" applyFont="1" applyFill="1" applyBorder="1" applyAlignment="1">
      <alignment horizontal="center"/>
    </xf>
    <xf numFmtId="0" fontId="3" fillId="5" borderId="54" xfId="0" applyFont="1" applyFill="1" applyBorder="1" applyAlignment="1">
      <alignment horizontal="center"/>
    </xf>
    <xf numFmtId="0" fontId="3" fillId="5" borderId="4" xfId="0" applyFont="1" applyFill="1" applyBorder="1" applyAlignment="1">
      <alignment horizontal="center"/>
    </xf>
    <xf numFmtId="165" fontId="0" fillId="13" borderId="2" xfId="0" applyNumberFormat="1" applyFill="1" applyBorder="1" applyProtection="1">
      <protection locked="0"/>
    </xf>
    <xf numFmtId="165" fontId="0" fillId="13" borderId="3" xfId="0" applyNumberFormat="1" applyFill="1" applyBorder="1" applyProtection="1">
      <protection locked="0"/>
    </xf>
    <xf numFmtId="165" fontId="0" fillId="13" borderId="4" xfId="0" applyNumberFormat="1" applyFill="1" applyBorder="1" applyProtection="1">
      <protection locked="0"/>
    </xf>
    <xf numFmtId="165" fontId="0" fillId="13" borderId="5" xfId="0" applyNumberFormat="1" applyFill="1" applyBorder="1" applyProtection="1">
      <protection locked="0"/>
    </xf>
    <xf numFmtId="165" fontId="0" fillId="13" borderId="1" xfId="0" applyNumberFormat="1" applyFill="1" applyBorder="1" applyProtection="1">
      <protection locked="0"/>
    </xf>
    <xf numFmtId="4" fontId="7" fillId="13" borderId="9" xfId="0" applyNumberFormat="1" applyFont="1" applyFill="1" applyBorder="1" applyAlignment="1" applyProtection="1">
      <alignment vertical="center"/>
      <protection locked="0"/>
    </xf>
    <xf numFmtId="4" fontId="0" fillId="13" borderId="34" xfId="0" applyNumberFormat="1" applyFill="1" applyBorder="1" applyAlignment="1" applyProtection="1">
      <alignment vertical="center"/>
      <protection locked="0"/>
    </xf>
    <xf numFmtId="4" fontId="0" fillId="13" borderId="51" xfId="0" applyNumberFormat="1" applyFill="1" applyBorder="1" applyAlignment="1" applyProtection="1">
      <alignment vertical="center"/>
      <protection locked="0"/>
    </xf>
    <xf numFmtId="4" fontId="0" fillId="11" borderId="2" xfId="1" applyNumberFormat="1" applyFont="1" applyFill="1" applyBorder="1" applyAlignment="1" applyProtection="1">
      <alignment horizontal="center" vertical="center"/>
    </xf>
    <xf numFmtId="4" fontId="0" fillId="11" borderId="3" xfId="1" applyNumberFormat="1" applyFont="1" applyFill="1" applyBorder="1" applyAlignment="1" applyProtection="1">
      <alignment horizontal="center" vertical="center"/>
    </xf>
    <xf numFmtId="4" fontId="0" fillId="11" borderId="4" xfId="1" applyNumberFormat="1" applyFont="1" applyFill="1" applyBorder="1" applyAlignment="1" applyProtection="1">
      <alignment horizontal="center" vertical="center"/>
    </xf>
    <xf numFmtId="4" fontId="0" fillId="11" borderId="54" xfId="1" applyNumberFormat="1" applyFont="1" applyFill="1" applyBorder="1" applyAlignment="1" applyProtection="1">
      <alignment horizontal="center" vertical="center"/>
    </xf>
    <xf numFmtId="4" fontId="0" fillId="11" borderId="5" xfId="1" applyNumberFormat="1" applyFont="1" applyFill="1" applyBorder="1" applyAlignment="1" applyProtection="1">
      <alignment horizontal="center" vertical="center"/>
    </xf>
    <xf numFmtId="4" fontId="0" fillId="11" borderId="1" xfId="1" applyNumberFormat="1" applyFont="1" applyFill="1" applyBorder="1" applyAlignment="1" applyProtection="1">
      <alignment horizontal="center" vertical="center"/>
    </xf>
    <xf numFmtId="4" fontId="0" fillId="11" borderId="6" xfId="1" applyNumberFormat="1" applyFont="1" applyFill="1" applyBorder="1" applyAlignment="1" applyProtection="1">
      <alignment horizontal="center" vertical="center"/>
    </xf>
    <xf numFmtId="4" fontId="0" fillId="11" borderId="55" xfId="1" applyNumberFormat="1" applyFont="1" applyFill="1" applyBorder="1" applyAlignment="1" applyProtection="1">
      <alignment horizontal="center" vertical="center"/>
    </xf>
    <xf numFmtId="4" fontId="0" fillId="11" borderId="7" xfId="1" applyNumberFormat="1" applyFont="1" applyFill="1" applyBorder="1" applyAlignment="1" applyProtection="1">
      <alignment horizontal="center" vertical="center"/>
    </xf>
    <xf numFmtId="4" fontId="0" fillId="11" borderId="8" xfId="1" applyNumberFormat="1" applyFont="1" applyFill="1" applyBorder="1" applyAlignment="1" applyProtection="1">
      <alignment horizontal="center" vertical="center"/>
    </xf>
    <xf numFmtId="4" fontId="0" fillId="11" borderId="9" xfId="1" applyNumberFormat="1" applyFont="1" applyFill="1" applyBorder="1" applyAlignment="1" applyProtection="1">
      <alignment horizontal="center" vertical="center"/>
    </xf>
    <xf numFmtId="4" fontId="0" fillId="11" borderId="56" xfId="1" applyNumberFormat="1" applyFont="1" applyFill="1" applyBorder="1" applyAlignment="1" applyProtection="1">
      <alignment horizontal="center" vertical="center"/>
    </xf>
    <xf numFmtId="0" fontId="20" fillId="3" borderId="0" xfId="0" applyFont="1" applyFill="1"/>
    <xf numFmtId="0" fontId="58" fillId="3" borderId="0" xfId="0" applyFont="1" applyFill="1"/>
    <xf numFmtId="0" fontId="20" fillId="13" borderId="4" xfId="0" applyFont="1" applyFill="1" applyBorder="1" applyAlignment="1" applyProtection="1">
      <alignment horizontal="left" vertical="top"/>
      <protection locked="0"/>
    </xf>
    <xf numFmtId="3" fontId="0" fillId="11" borderId="17" xfId="1" applyNumberFormat="1" applyFont="1" applyFill="1" applyBorder="1" applyAlignment="1" applyProtection="1">
      <alignment vertical="center"/>
    </xf>
    <xf numFmtId="3" fontId="0" fillId="11" borderId="48" xfId="1" applyNumberFormat="1" applyFont="1" applyFill="1" applyBorder="1" applyAlignment="1" applyProtection="1">
      <alignment vertical="center"/>
    </xf>
    <xf numFmtId="3" fontId="0" fillId="13" borderId="26" xfId="0" applyNumberFormat="1" applyFill="1" applyBorder="1" applyAlignment="1" applyProtection="1">
      <alignment vertical="center"/>
      <protection locked="0"/>
    </xf>
    <xf numFmtId="9" fontId="0" fillId="13" borderId="8" xfId="1" applyFont="1" applyFill="1" applyBorder="1" applyAlignment="1" applyProtection="1">
      <alignment vertical="center"/>
      <protection locked="0"/>
    </xf>
    <xf numFmtId="3" fontId="0" fillId="11" borderId="9" xfId="1" applyNumberFormat="1" applyFont="1" applyFill="1" applyBorder="1" applyAlignment="1" applyProtection="1">
      <alignment vertical="center"/>
    </xf>
    <xf numFmtId="9" fontId="0" fillId="13" borderId="4" xfId="1" applyFont="1" applyFill="1" applyBorder="1" applyAlignment="1" applyProtection="1">
      <alignment vertical="center"/>
      <protection locked="0"/>
    </xf>
    <xf numFmtId="9" fontId="0" fillId="13" borderId="9" xfId="1" applyFont="1" applyFill="1" applyBorder="1" applyAlignment="1" applyProtection="1">
      <alignment vertical="center"/>
      <protection locked="0"/>
    </xf>
    <xf numFmtId="3" fontId="20" fillId="13" borderId="26" xfId="0" applyNumberFormat="1" applyFont="1" applyFill="1" applyBorder="1" applyAlignment="1" applyProtection="1">
      <alignment vertical="center"/>
      <protection locked="0"/>
    </xf>
    <xf numFmtId="9" fontId="20" fillId="13" borderId="8" xfId="1" applyFont="1" applyFill="1" applyBorder="1" applyAlignment="1" applyProtection="1">
      <alignment vertical="center"/>
      <protection locked="0"/>
    </xf>
    <xf numFmtId="0" fontId="0" fillId="13" borderId="70" xfId="0" applyFill="1" applyBorder="1" applyAlignment="1" applyProtection="1">
      <alignment horizontal="left" vertical="top"/>
      <protection locked="0"/>
    </xf>
    <xf numFmtId="0" fontId="0" fillId="13" borderId="24" xfId="0" applyFill="1" applyBorder="1" applyAlignment="1" applyProtection="1">
      <alignment vertical="center"/>
      <protection locked="0"/>
    </xf>
    <xf numFmtId="0" fontId="0" fillId="13" borderId="70" xfId="0" applyFill="1" applyBorder="1" applyAlignment="1" applyProtection="1">
      <alignment vertical="center"/>
      <protection locked="0"/>
    </xf>
    <xf numFmtId="0" fontId="20" fillId="13" borderId="24" xfId="0" applyFont="1" applyFill="1" applyBorder="1" applyAlignment="1" applyProtection="1">
      <alignment vertical="center"/>
      <protection locked="0"/>
    </xf>
    <xf numFmtId="0" fontId="20" fillId="13" borderId="70" xfId="0" applyFont="1" applyFill="1" applyBorder="1" applyAlignment="1" applyProtection="1">
      <alignment vertical="center"/>
      <protection locked="0"/>
    </xf>
    <xf numFmtId="0" fontId="20" fillId="13" borderId="70" xfId="0" applyFont="1" applyFill="1" applyBorder="1" applyAlignment="1" applyProtection="1">
      <alignment horizontal="left" vertical="top"/>
      <protection locked="0"/>
    </xf>
    <xf numFmtId="0" fontId="0" fillId="13" borderId="31" xfId="0" applyFill="1" applyBorder="1" applyAlignment="1" applyProtection="1">
      <alignment horizontal="left" vertical="center"/>
      <protection locked="0"/>
    </xf>
    <xf numFmtId="0" fontId="20" fillId="13" borderId="31" xfId="0" applyFont="1" applyFill="1" applyBorder="1" applyAlignment="1" applyProtection="1">
      <alignment horizontal="left" vertical="center"/>
      <protection locked="0"/>
    </xf>
    <xf numFmtId="3" fontId="0" fillId="11" borderId="12" xfId="0" applyNumberFormat="1" applyFill="1" applyBorder="1" applyAlignment="1">
      <alignment vertical="center"/>
    </xf>
    <xf numFmtId="0" fontId="5" fillId="5" borderId="34" xfId="0" applyFont="1" applyFill="1" applyBorder="1" applyAlignment="1">
      <alignment vertical="center"/>
    </xf>
    <xf numFmtId="3" fontId="0" fillId="11" borderId="14" xfId="0" applyNumberFormat="1" applyFill="1" applyBorder="1" applyAlignment="1">
      <alignment vertical="center"/>
    </xf>
    <xf numFmtId="3" fontId="0" fillId="11" borderId="13" xfId="0" applyNumberFormat="1" applyFill="1" applyBorder="1" applyAlignment="1">
      <alignment vertical="center"/>
    </xf>
    <xf numFmtId="0" fontId="27" fillId="3" borderId="0" xfId="0" applyFont="1" applyFill="1" applyAlignment="1">
      <alignment vertical="center"/>
    </xf>
    <xf numFmtId="3" fontId="27" fillId="3" borderId="0" xfId="0" applyNumberFormat="1" applyFont="1" applyFill="1" applyAlignment="1">
      <alignment vertical="center"/>
    </xf>
    <xf numFmtId="0" fontId="27" fillId="0" borderId="0" xfId="0" applyFont="1" applyAlignment="1">
      <alignment vertical="center"/>
    </xf>
    <xf numFmtId="0" fontId="25" fillId="3" borderId="0" xfId="0" applyFont="1" applyFill="1" applyAlignment="1">
      <alignment horizontal="left" vertical="center"/>
    </xf>
    <xf numFmtId="3" fontId="0" fillId="11" borderId="60" xfId="0" applyNumberFormat="1" applyFill="1" applyBorder="1" applyAlignment="1">
      <alignment vertical="center"/>
    </xf>
    <xf numFmtId="0" fontId="0" fillId="3" borderId="0" xfId="0" applyFill="1" applyAlignment="1">
      <alignment horizontal="center" vertical="center"/>
    </xf>
    <xf numFmtId="0" fontId="5" fillId="5" borderId="6" xfId="0" applyFont="1" applyFill="1" applyBorder="1" applyAlignment="1">
      <alignment vertical="center" wrapText="1"/>
    </xf>
    <xf numFmtId="0" fontId="5" fillId="5" borderId="9" xfId="0" applyFont="1" applyFill="1" applyBorder="1" applyAlignment="1">
      <alignment vertical="center" wrapText="1"/>
    </xf>
    <xf numFmtId="0" fontId="5" fillId="3" borderId="0" xfId="0" applyFont="1" applyFill="1" applyAlignment="1">
      <alignment horizontal="left" vertical="center"/>
    </xf>
    <xf numFmtId="0" fontId="5" fillId="5" borderId="6" xfId="0" applyFont="1" applyFill="1" applyBorder="1" applyAlignment="1">
      <alignment horizontal="left" vertical="center" wrapText="1"/>
    </xf>
    <xf numFmtId="0" fontId="5" fillId="5" borderId="9" xfId="0" applyFont="1" applyFill="1" applyBorder="1" applyAlignment="1">
      <alignment horizontal="left" vertical="center" wrapText="1"/>
    </xf>
    <xf numFmtId="0" fontId="3" fillId="9" borderId="0" xfId="0" applyFont="1" applyFill="1" applyAlignment="1">
      <alignment horizontal="center" vertical="center" wrapText="1"/>
    </xf>
    <xf numFmtId="0" fontId="3" fillId="9" borderId="0" xfId="0" applyFont="1" applyFill="1" applyAlignment="1">
      <alignment vertical="center" wrapText="1"/>
    </xf>
    <xf numFmtId="0" fontId="13" fillId="7" borderId="3" xfId="0" applyFont="1" applyFill="1" applyBorder="1"/>
    <xf numFmtId="0" fontId="13" fillId="7" borderId="4" xfId="0" applyFont="1" applyFill="1" applyBorder="1"/>
    <xf numFmtId="0" fontId="13" fillId="8" borderId="0" xfId="0" applyFont="1" applyFill="1"/>
    <xf numFmtId="9" fontId="14" fillId="12" borderId="1" xfId="0" applyNumberFormat="1" applyFont="1" applyFill="1" applyBorder="1"/>
    <xf numFmtId="9" fontId="14" fillId="12" borderId="6" xfId="0" applyNumberFormat="1" applyFont="1" applyFill="1" applyBorder="1"/>
    <xf numFmtId="9" fontId="14" fillId="8" borderId="0" xfId="0" applyNumberFormat="1" applyFont="1" applyFill="1"/>
    <xf numFmtId="9" fontId="14" fillId="12" borderId="8" xfId="0" applyNumberFormat="1" applyFont="1" applyFill="1" applyBorder="1"/>
    <xf numFmtId="9" fontId="14" fillId="12" borderId="9" xfId="0" applyNumberFormat="1" applyFont="1" applyFill="1" applyBorder="1"/>
    <xf numFmtId="0" fontId="13" fillId="0" borderId="0" xfId="0" applyFont="1"/>
    <xf numFmtId="9" fontId="14" fillId="0" borderId="0" xfId="0" applyNumberFormat="1" applyFont="1"/>
    <xf numFmtId="0" fontId="3" fillId="5" borderId="22"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0" fillId="3" borderId="19" xfId="0" applyFill="1" applyBorder="1" applyAlignment="1">
      <alignment vertical="center"/>
    </xf>
    <xf numFmtId="0" fontId="3" fillId="3" borderId="19" xfId="0" applyFont="1" applyFill="1" applyBorder="1" applyAlignment="1">
      <alignment horizontal="center" vertical="center"/>
    </xf>
    <xf numFmtId="0" fontId="0" fillId="3" borderId="43" xfId="0" quotePrefix="1" applyFill="1" applyBorder="1" applyAlignment="1">
      <alignment vertical="center"/>
    </xf>
    <xf numFmtId="0" fontId="0" fillId="11" borderId="2" xfId="0" applyFill="1" applyBorder="1" applyAlignment="1">
      <alignment vertical="center"/>
    </xf>
    <xf numFmtId="0" fontId="0" fillId="11" borderId="5" xfId="0" applyFill="1" applyBorder="1" applyAlignment="1">
      <alignment vertical="center"/>
    </xf>
    <xf numFmtId="0" fontId="0" fillId="11" borderId="7" xfId="0" applyFill="1" applyBorder="1" applyAlignment="1">
      <alignment vertical="center"/>
    </xf>
    <xf numFmtId="0" fontId="0" fillId="3" borderId="30" xfId="0" applyFill="1" applyBorder="1" applyAlignment="1">
      <alignment vertical="center"/>
    </xf>
    <xf numFmtId="0" fontId="54" fillId="3" borderId="0" xfId="0" applyFont="1" applyFill="1" applyAlignment="1">
      <alignment vertical="center"/>
    </xf>
    <xf numFmtId="0" fontId="31" fillId="3" borderId="0" xfId="0" applyFont="1" applyFill="1" applyAlignment="1">
      <alignment vertical="center"/>
    </xf>
    <xf numFmtId="0" fontId="0" fillId="3" borderId="0" xfId="0" quotePrefix="1" applyFill="1" applyAlignment="1">
      <alignment vertical="center"/>
    </xf>
    <xf numFmtId="3" fontId="20" fillId="3" borderId="0" xfId="0" applyNumberFormat="1" applyFont="1" applyFill="1" applyAlignment="1">
      <alignment vertical="center"/>
    </xf>
    <xf numFmtId="0" fontId="33" fillId="3" borderId="0" xfId="0" applyFont="1" applyFill="1" applyAlignment="1">
      <alignment vertical="center"/>
    </xf>
    <xf numFmtId="0" fontId="0" fillId="11" borderId="2" xfId="0" quotePrefix="1" applyFill="1" applyBorder="1" applyAlignment="1">
      <alignment vertical="center"/>
    </xf>
    <xf numFmtId="0" fontId="0" fillId="11" borderId="5" xfId="0" quotePrefix="1" applyFill="1" applyBorder="1" applyAlignment="1">
      <alignment vertical="center"/>
    </xf>
    <xf numFmtId="0" fontId="0" fillId="11" borderId="7" xfId="0" quotePrefix="1" applyFill="1" applyBorder="1" applyAlignment="1">
      <alignment vertical="center"/>
    </xf>
    <xf numFmtId="0" fontId="25" fillId="3" borderId="0" xfId="0" applyFont="1" applyFill="1" applyAlignment="1">
      <alignment vertical="center"/>
    </xf>
    <xf numFmtId="0" fontId="30" fillId="3" borderId="0" xfId="0" applyFont="1" applyFill="1" applyAlignment="1">
      <alignment horizontal="left" vertical="top" wrapText="1"/>
    </xf>
    <xf numFmtId="0" fontId="30" fillId="3" borderId="0" xfId="0" applyFont="1" applyFill="1" applyAlignment="1">
      <alignment vertical="top"/>
    </xf>
    <xf numFmtId="0" fontId="7" fillId="11" borderId="2" xfId="0" quotePrefix="1" applyFont="1" applyFill="1" applyBorder="1" applyAlignment="1">
      <alignment vertical="center"/>
    </xf>
    <xf numFmtId="0" fontId="30" fillId="3" borderId="0" xfId="0" applyFont="1" applyFill="1" applyAlignment="1">
      <alignment vertical="top" wrapText="1"/>
    </xf>
    <xf numFmtId="0" fontId="31" fillId="3" borderId="0" xfId="0" applyFont="1" applyFill="1" applyAlignment="1">
      <alignment vertical="top"/>
    </xf>
    <xf numFmtId="0" fontId="31" fillId="3" borderId="0" xfId="0" applyFont="1" applyFill="1" applyAlignment="1">
      <alignment horizontal="left" vertical="top"/>
    </xf>
    <xf numFmtId="3" fontId="7" fillId="11" borderId="2" xfId="0" applyNumberFormat="1" applyFont="1" applyFill="1" applyBorder="1" applyAlignment="1">
      <alignment vertical="center"/>
    </xf>
    <xf numFmtId="9" fontId="7" fillId="11" borderId="3" xfId="0" applyNumberFormat="1" applyFont="1" applyFill="1" applyBorder="1" applyAlignment="1">
      <alignment vertical="center"/>
    </xf>
    <xf numFmtId="3" fontId="7" fillId="11" borderId="4" xfId="0" applyNumberFormat="1" applyFont="1" applyFill="1" applyBorder="1" applyAlignment="1">
      <alignment vertical="center"/>
    </xf>
    <xf numFmtId="0" fontId="3" fillId="5" borderId="55" xfId="0" applyFont="1" applyFill="1" applyBorder="1" applyAlignment="1">
      <alignment vertical="center"/>
    </xf>
    <xf numFmtId="3" fontId="7" fillId="11" borderId="5" xfId="0" applyNumberFormat="1" applyFont="1" applyFill="1" applyBorder="1" applyAlignment="1">
      <alignment vertical="center"/>
    </xf>
    <xf numFmtId="9" fontId="7" fillId="11" borderId="1" xfId="0" applyNumberFormat="1" applyFont="1" applyFill="1" applyBorder="1" applyAlignment="1">
      <alignment vertical="center"/>
    </xf>
    <xf numFmtId="3" fontId="7" fillId="11" borderId="6" xfId="0" applyNumberFormat="1" applyFont="1" applyFill="1" applyBorder="1" applyAlignment="1">
      <alignment vertical="center"/>
    </xf>
    <xf numFmtId="0" fontId="3" fillId="5" borderId="56" xfId="0" applyFont="1" applyFill="1" applyBorder="1" applyAlignment="1">
      <alignment vertical="center"/>
    </xf>
    <xf numFmtId="3" fontId="7" fillId="11" borderId="7" xfId="0" applyNumberFormat="1" applyFont="1" applyFill="1" applyBorder="1" applyAlignment="1">
      <alignment vertical="center"/>
    </xf>
    <xf numFmtId="9" fontId="7" fillId="11" borderId="8" xfId="0" applyNumberFormat="1" applyFont="1" applyFill="1" applyBorder="1" applyAlignment="1">
      <alignment vertical="center"/>
    </xf>
    <xf numFmtId="3" fontId="7" fillId="11" borderId="9" xfId="0" applyNumberFormat="1" applyFont="1" applyFill="1" applyBorder="1" applyAlignment="1">
      <alignment vertical="center"/>
    </xf>
    <xf numFmtId="0" fontId="7" fillId="3" borderId="20" xfId="0" applyFont="1" applyFill="1" applyBorder="1" applyAlignment="1">
      <alignment horizontal="center" vertical="center"/>
    </xf>
    <xf numFmtId="165" fontId="23" fillId="6" borderId="40" xfId="0" applyNumberFormat="1" applyFont="1" applyFill="1" applyBorder="1" applyAlignment="1">
      <alignment horizontal="left" vertical="top" wrapText="1"/>
    </xf>
    <xf numFmtId="165" fontId="23" fillId="6" borderId="42" xfId="0" applyNumberFormat="1" applyFont="1" applyFill="1" applyBorder="1" applyAlignment="1">
      <alignment horizontal="left" vertical="top" wrapText="1"/>
    </xf>
    <xf numFmtId="165" fontId="23" fillId="6" borderId="31" xfId="0" applyNumberFormat="1" applyFont="1" applyFill="1" applyBorder="1" applyAlignment="1">
      <alignment horizontal="left" vertical="top" wrapText="1"/>
    </xf>
    <xf numFmtId="165" fontId="23" fillId="6" borderId="44" xfId="0" applyNumberFormat="1" applyFont="1" applyFill="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0" fillId="13" borderId="5" xfId="0" applyFill="1" applyBorder="1" applyAlignment="1" applyProtection="1">
      <alignment horizontal="left" vertical="center"/>
      <protection locked="0"/>
    </xf>
    <xf numFmtId="0" fontId="0" fillId="13" borderId="1" xfId="0" applyFill="1" applyBorder="1" applyAlignment="1" applyProtection="1">
      <alignment horizontal="left" vertical="center"/>
      <protection locked="0"/>
    </xf>
    <xf numFmtId="0" fontId="0" fillId="13" borderId="8" xfId="0" applyFill="1" applyBorder="1" applyAlignment="1" applyProtection="1">
      <alignment horizontal="left" vertical="center"/>
      <protection locked="0"/>
    </xf>
    <xf numFmtId="0" fontId="0" fillId="13" borderId="7" xfId="0" applyFill="1" applyBorder="1" applyAlignment="1" applyProtection="1">
      <alignment horizontal="left" vertical="center"/>
      <protection locked="0"/>
    </xf>
    <xf numFmtId="0" fontId="0" fillId="0" borderId="40" xfId="0" applyBorder="1" applyAlignment="1">
      <alignment horizontal="left" vertical="top" wrapText="1"/>
    </xf>
    <xf numFmtId="0" fontId="0" fillId="0" borderId="38" xfId="0" applyBorder="1" applyAlignment="1">
      <alignment horizontal="left" vertical="top" wrapText="1"/>
    </xf>
    <xf numFmtId="0" fontId="0" fillId="0" borderId="42" xfId="0" applyBorder="1" applyAlignment="1">
      <alignment horizontal="left" vertical="top" wrapText="1"/>
    </xf>
    <xf numFmtId="0" fontId="0" fillId="0" borderId="31" xfId="0" applyBorder="1" applyAlignment="1">
      <alignment horizontal="left" vertical="top" wrapText="1"/>
    </xf>
    <xf numFmtId="0" fontId="0" fillId="0" borderId="30" xfId="0" applyBorder="1" applyAlignment="1">
      <alignment horizontal="left" vertical="top" wrapText="1"/>
    </xf>
    <xf numFmtId="0" fontId="0" fillId="0" borderId="44" xfId="0" applyBorder="1" applyAlignment="1">
      <alignment horizontal="left" vertical="top" wrapText="1"/>
    </xf>
    <xf numFmtId="0" fontId="3" fillId="5" borderId="2" xfId="0" applyFont="1" applyFill="1" applyBorder="1" applyAlignment="1">
      <alignment vertical="center"/>
    </xf>
    <xf numFmtId="0" fontId="3" fillId="5" borderId="7" xfId="0" applyFont="1" applyFill="1" applyBorder="1" applyAlignment="1">
      <alignmen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0" fillId="13" borderId="11" xfId="0" applyFill="1" applyBorder="1" applyAlignment="1" applyProtection="1">
      <alignment horizontal="left" vertical="top"/>
      <protection locked="0"/>
    </xf>
    <xf numFmtId="0" fontId="0" fillId="13" borderId="22" xfId="0" applyFill="1" applyBorder="1" applyAlignment="1" applyProtection="1">
      <alignment horizontal="left" vertical="top"/>
      <protection locked="0"/>
    </xf>
    <xf numFmtId="0" fontId="0" fillId="13" borderId="23" xfId="0" applyFill="1" applyBorder="1" applyAlignment="1" applyProtection="1">
      <alignment horizontal="left" vertical="top"/>
      <protection locked="0"/>
    </xf>
    <xf numFmtId="0" fontId="0" fillId="0" borderId="18" xfId="0" applyBorder="1" applyAlignment="1">
      <alignment horizontal="left" vertical="top" wrapText="1"/>
    </xf>
    <xf numFmtId="0" fontId="0" fillId="0" borderId="19" xfId="0" applyBorder="1" applyAlignment="1">
      <alignment horizontal="left" vertical="top"/>
    </xf>
    <xf numFmtId="0" fontId="0" fillId="0" borderId="20" xfId="0" applyBorder="1" applyAlignment="1">
      <alignment horizontal="left" vertical="top"/>
    </xf>
    <xf numFmtId="0" fontId="3" fillId="5" borderId="2" xfId="0" applyFont="1" applyFill="1" applyBorder="1" applyAlignment="1">
      <alignment horizontal="left"/>
    </xf>
    <xf numFmtId="0" fontId="3" fillId="5" borderId="3" xfId="0" applyFont="1" applyFill="1" applyBorder="1" applyAlignment="1">
      <alignment horizontal="left"/>
    </xf>
    <xf numFmtId="0" fontId="3" fillId="5" borderId="4" xfId="0" applyFont="1" applyFill="1" applyBorder="1" applyAlignment="1">
      <alignment horizontal="left"/>
    </xf>
    <xf numFmtId="0" fontId="0" fillId="13" borderId="62" xfId="0" applyFill="1" applyBorder="1" applyAlignment="1" applyProtection="1">
      <alignment horizontal="left" vertical="top"/>
      <protection locked="0"/>
    </xf>
    <xf numFmtId="0" fontId="0" fillId="13" borderId="63" xfId="0" applyFill="1" applyBorder="1" applyAlignment="1" applyProtection="1">
      <alignment horizontal="left" vertical="top"/>
      <protection locked="0"/>
    </xf>
    <xf numFmtId="0" fontId="0" fillId="13" borderId="64" xfId="0" applyFill="1" applyBorder="1" applyAlignment="1" applyProtection="1">
      <alignment horizontal="left" vertical="top"/>
      <protection locked="0"/>
    </xf>
    <xf numFmtId="0" fontId="0" fillId="13" borderId="39" xfId="0" applyFill="1" applyBorder="1" applyAlignment="1" applyProtection="1">
      <alignment horizontal="left" vertical="top"/>
      <protection locked="0"/>
    </xf>
    <xf numFmtId="0" fontId="0" fillId="13" borderId="0" xfId="0" applyFill="1" applyAlignment="1" applyProtection="1">
      <alignment horizontal="left" vertical="top"/>
      <protection locked="0"/>
    </xf>
    <xf numFmtId="0" fontId="0" fillId="13" borderId="67" xfId="0" applyFill="1" applyBorder="1" applyAlignment="1" applyProtection="1">
      <alignment horizontal="left" vertical="top"/>
      <protection locked="0"/>
    </xf>
    <xf numFmtId="0" fontId="0" fillId="13" borderId="31" xfId="0" applyFill="1" applyBorder="1" applyAlignment="1" applyProtection="1">
      <alignment horizontal="left" vertical="top"/>
      <protection locked="0"/>
    </xf>
    <xf numFmtId="0" fontId="0" fillId="13" borderId="30" xfId="0" applyFill="1" applyBorder="1" applyAlignment="1" applyProtection="1">
      <alignment horizontal="left" vertical="top"/>
      <protection locked="0"/>
    </xf>
    <xf numFmtId="0" fontId="0" fillId="13" borderId="68" xfId="0" applyFill="1" applyBorder="1" applyAlignment="1" applyProtection="1">
      <alignment horizontal="left" vertical="top"/>
      <protection locked="0"/>
    </xf>
    <xf numFmtId="0" fontId="0" fillId="13" borderId="1" xfId="0" applyFill="1" applyBorder="1" applyAlignment="1" applyProtection="1">
      <alignment horizontal="left" vertical="top"/>
      <protection locked="0"/>
    </xf>
    <xf numFmtId="0" fontId="0" fillId="13" borderId="6" xfId="0" applyFill="1" applyBorder="1" applyAlignment="1" applyProtection="1">
      <alignment horizontal="left" vertical="top"/>
      <protection locked="0"/>
    </xf>
    <xf numFmtId="0" fontId="0" fillId="13" borderId="8" xfId="0" applyFill="1" applyBorder="1" applyAlignment="1" applyProtection="1">
      <alignment horizontal="left" vertical="top"/>
      <protection locked="0"/>
    </xf>
    <xf numFmtId="0" fontId="0" fillId="13" borderId="9" xfId="0" applyFill="1" applyBorder="1" applyAlignment="1" applyProtection="1">
      <alignment horizontal="left" vertical="top"/>
      <protection locked="0"/>
    </xf>
    <xf numFmtId="0" fontId="14" fillId="10" borderId="0" xfId="0" applyFont="1" applyFill="1"/>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0" fillId="13" borderId="4" xfId="0" applyFill="1" applyBorder="1" applyAlignment="1" applyProtection="1">
      <alignment horizontal="left" vertical="top"/>
      <protection locked="0"/>
    </xf>
    <xf numFmtId="0" fontId="0" fillId="13" borderId="2" xfId="0" applyFill="1" applyBorder="1" applyAlignment="1" applyProtection="1">
      <alignment horizontal="left" vertical="top"/>
      <protection locked="0"/>
    </xf>
    <xf numFmtId="0" fontId="0" fillId="13" borderId="5" xfId="0" applyFill="1" applyBorder="1" applyAlignment="1" applyProtection="1">
      <alignment horizontal="left" vertical="top"/>
      <protection locked="0"/>
    </xf>
    <xf numFmtId="0" fontId="0" fillId="13" borderId="7" xfId="0" applyFill="1" applyBorder="1" applyAlignment="1" applyProtection="1">
      <alignment horizontal="left" vertical="top"/>
      <protection locked="0"/>
    </xf>
    <xf numFmtId="0" fontId="19" fillId="0" borderId="40" xfId="0" applyFont="1" applyBorder="1" applyAlignment="1">
      <alignment horizontal="left" vertical="top" wrapText="1"/>
    </xf>
    <xf numFmtId="0" fontId="19" fillId="0" borderId="38" xfId="0" applyFont="1" applyBorder="1" applyAlignment="1">
      <alignment horizontal="left" vertical="top" wrapText="1"/>
    </xf>
    <xf numFmtId="0" fontId="19" fillId="0" borderId="42" xfId="0" applyFont="1" applyBorder="1" applyAlignment="1">
      <alignment horizontal="left" vertical="top" wrapText="1"/>
    </xf>
    <xf numFmtId="0" fontId="19" fillId="0" borderId="31" xfId="0" applyFont="1" applyBorder="1" applyAlignment="1">
      <alignment horizontal="left" vertical="top" wrapText="1"/>
    </xf>
    <xf numFmtId="0" fontId="19" fillId="0" borderId="30" xfId="0" applyFont="1" applyBorder="1" applyAlignment="1">
      <alignment horizontal="left" vertical="top" wrapText="1"/>
    </xf>
    <xf numFmtId="0" fontId="19" fillId="0" borderId="44" xfId="0" applyFont="1" applyBorder="1" applyAlignment="1">
      <alignment horizontal="left" vertical="top" wrapText="1"/>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8" xfId="0" applyFont="1" applyFill="1" applyBorder="1" applyAlignment="1">
      <alignment horizontal="left" vertical="center"/>
    </xf>
    <xf numFmtId="0" fontId="3" fillId="5" borderId="20" xfId="0" applyFont="1" applyFill="1" applyBorder="1" applyAlignment="1">
      <alignment horizontal="left" vertical="center"/>
    </xf>
    <xf numFmtId="0" fontId="3" fillId="5" borderId="16" xfId="0" applyFont="1" applyFill="1" applyBorder="1" applyAlignment="1">
      <alignment horizontal="left" vertical="center"/>
    </xf>
    <xf numFmtId="0" fontId="3" fillId="5" borderId="17" xfId="0" applyFont="1" applyFill="1" applyBorder="1" applyAlignment="1">
      <alignment horizontal="left" vertical="center"/>
    </xf>
    <xf numFmtId="0" fontId="3" fillId="5" borderId="7" xfId="0" applyFont="1" applyFill="1" applyBorder="1" applyAlignment="1">
      <alignment horizontal="left" vertical="center"/>
    </xf>
    <xf numFmtId="0" fontId="3" fillId="5" borderId="9" xfId="0" applyFont="1" applyFill="1" applyBorder="1" applyAlignment="1">
      <alignment horizontal="left" vertical="center"/>
    </xf>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5" borderId="28" xfId="0" applyFont="1" applyFill="1" applyBorder="1" applyAlignment="1">
      <alignment horizontal="left" vertical="center"/>
    </xf>
    <xf numFmtId="0" fontId="3" fillId="5" borderId="48" xfId="0" applyFont="1" applyFill="1" applyBorder="1" applyAlignment="1">
      <alignment horizontal="left" vertical="center"/>
    </xf>
    <xf numFmtId="0" fontId="3" fillId="5" borderId="18"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52"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1" fillId="3" borderId="0" xfId="0" applyFont="1" applyFill="1" applyAlignment="1">
      <alignment horizontal="left" vertical="top" wrapText="1"/>
    </xf>
    <xf numFmtId="0" fontId="0" fillId="3" borderId="0" xfId="0" applyFill="1" applyAlignment="1">
      <alignment horizontal="left" vertical="top"/>
    </xf>
    <xf numFmtId="0" fontId="0" fillId="13" borderId="3" xfId="0" applyFill="1" applyBorder="1" applyAlignment="1" applyProtection="1">
      <alignment horizontal="left" vertical="top"/>
      <protection locked="0"/>
    </xf>
    <xf numFmtId="0" fontId="3" fillId="5" borderId="19" xfId="0" applyFont="1" applyFill="1" applyBorder="1" applyAlignment="1">
      <alignment horizontal="center" vertical="center"/>
    </xf>
    <xf numFmtId="0" fontId="3" fillId="5" borderId="53" xfId="0" applyFont="1" applyFill="1" applyBorder="1" applyAlignment="1">
      <alignment horizontal="center" vertical="center"/>
    </xf>
    <xf numFmtId="0" fontId="0" fillId="13" borderId="27" xfId="0" applyFill="1" applyBorder="1" applyAlignment="1" applyProtection="1">
      <alignment horizontal="left" vertical="top"/>
      <protection locked="0"/>
    </xf>
    <xf numFmtId="0" fontId="0" fillId="13" borderId="37" xfId="0" applyFill="1" applyBorder="1" applyAlignment="1" applyProtection="1">
      <alignment horizontal="left" vertical="top"/>
      <protection locked="0"/>
    </xf>
    <xf numFmtId="0" fontId="0" fillId="13" borderId="26" xfId="0" applyFill="1" applyBorder="1" applyAlignment="1" applyProtection="1">
      <alignment horizontal="left" vertical="top"/>
      <protection locked="0"/>
    </xf>
    <xf numFmtId="0" fontId="30" fillId="3" borderId="0" xfId="0" applyFont="1" applyFill="1" applyAlignment="1">
      <alignment horizontal="left" vertical="top" wrapText="1"/>
    </xf>
    <xf numFmtId="0" fontId="0" fillId="13" borderId="16" xfId="0" applyFill="1" applyBorder="1" applyAlignment="1" applyProtection="1">
      <alignment horizontal="left" vertical="top"/>
      <protection locked="0"/>
    </xf>
    <xf numFmtId="0" fontId="0" fillId="13" borderId="15" xfId="0" applyFill="1" applyBorder="1" applyAlignment="1" applyProtection="1">
      <alignment horizontal="left" vertical="top"/>
      <protection locked="0"/>
    </xf>
    <xf numFmtId="0" fontId="0" fillId="13" borderId="10" xfId="0" applyFill="1" applyBorder="1" applyAlignment="1" applyProtection="1">
      <alignment horizontal="left" vertical="top"/>
      <protection locked="0"/>
    </xf>
    <xf numFmtId="0" fontId="0" fillId="13" borderId="28" xfId="0" applyFill="1" applyBorder="1" applyAlignment="1" applyProtection="1">
      <alignment horizontal="left" vertical="top"/>
      <protection locked="0"/>
    </xf>
    <xf numFmtId="0" fontId="0" fillId="13" borderId="36" xfId="0" applyFill="1" applyBorder="1" applyAlignment="1" applyProtection="1">
      <alignment horizontal="left" vertical="top"/>
      <protection locked="0"/>
    </xf>
    <xf numFmtId="0" fontId="0" fillId="13" borderId="25" xfId="0" applyFill="1" applyBorder="1" applyAlignment="1" applyProtection="1">
      <alignment horizontal="left" vertical="top"/>
      <protection locked="0"/>
    </xf>
    <xf numFmtId="0" fontId="21" fillId="0" borderId="40" xfId="0" applyFont="1" applyBorder="1" applyAlignment="1">
      <alignment horizontal="left" vertical="top" wrapText="1"/>
    </xf>
    <xf numFmtId="0" fontId="36" fillId="0" borderId="38" xfId="0" applyFont="1" applyBorder="1" applyAlignment="1">
      <alignment horizontal="left" vertical="top" wrapText="1"/>
    </xf>
    <xf numFmtId="0" fontId="36" fillId="0" borderId="42" xfId="0" applyFont="1" applyBorder="1" applyAlignment="1">
      <alignment horizontal="left" vertical="top" wrapText="1"/>
    </xf>
    <xf numFmtId="0" fontId="36" fillId="0" borderId="39" xfId="0" applyFont="1" applyBorder="1" applyAlignment="1">
      <alignment horizontal="left" vertical="top" wrapText="1"/>
    </xf>
    <xf numFmtId="0" fontId="36" fillId="0" borderId="0" xfId="0" applyFont="1" applyAlignment="1">
      <alignment horizontal="left" vertical="top" wrapText="1"/>
    </xf>
    <xf numFmtId="0" fontId="36" fillId="0" borderId="43" xfId="0" applyFont="1" applyBorder="1" applyAlignment="1">
      <alignment horizontal="left" vertical="top" wrapText="1"/>
    </xf>
    <xf numFmtId="0" fontId="36" fillId="0" borderId="31" xfId="0" applyFont="1" applyBorder="1" applyAlignment="1">
      <alignment horizontal="left" vertical="top" wrapText="1"/>
    </xf>
    <xf numFmtId="0" fontId="36" fillId="0" borderId="30" xfId="0" applyFont="1" applyBorder="1" applyAlignment="1">
      <alignment horizontal="left" vertical="top" wrapText="1"/>
    </xf>
    <xf numFmtId="0" fontId="36" fillId="0" borderId="44" xfId="0" applyFont="1" applyBorder="1" applyAlignment="1">
      <alignment horizontal="left" vertical="top" wrapText="1"/>
    </xf>
    <xf numFmtId="0" fontId="20" fillId="13" borderId="27" xfId="0" applyFont="1" applyFill="1" applyBorder="1" applyAlignment="1" applyProtection="1">
      <alignment horizontal="left" vertical="top"/>
      <protection locked="0"/>
    </xf>
    <xf numFmtId="0" fontId="20" fillId="13" borderId="37" xfId="0" applyFont="1" applyFill="1" applyBorder="1" applyAlignment="1" applyProtection="1">
      <alignment horizontal="left" vertical="top"/>
      <protection locked="0"/>
    </xf>
    <xf numFmtId="0" fontId="20" fillId="13" borderId="26" xfId="0" applyFont="1" applyFill="1" applyBorder="1" applyAlignment="1" applyProtection="1">
      <alignment horizontal="left" vertical="top"/>
      <protection locked="0"/>
    </xf>
    <xf numFmtId="0" fontId="20" fillId="13" borderId="16" xfId="0" applyFont="1" applyFill="1" applyBorder="1" applyAlignment="1" applyProtection="1">
      <alignment horizontal="left" vertical="top"/>
      <protection locked="0"/>
    </xf>
    <xf numFmtId="0" fontId="20" fillId="13" borderId="15" xfId="0" applyFont="1" applyFill="1" applyBorder="1" applyAlignment="1" applyProtection="1">
      <alignment horizontal="left" vertical="top"/>
      <protection locked="0"/>
    </xf>
    <xf numFmtId="0" fontId="20" fillId="13" borderId="10" xfId="0" applyFont="1" applyFill="1" applyBorder="1" applyAlignment="1" applyProtection="1">
      <alignment horizontal="left" vertical="top"/>
      <protection locked="0"/>
    </xf>
    <xf numFmtId="0" fontId="5" fillId="5" borderId="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0" fontId="5" fillId="5" borderId="27" xfId="0" applyFont="1" applyFill="1" applyBorder="1" applyAlignment="1">
      <alignment horizontal="left" vertical="center"/>
    </xf>
    <xf numFmtId="0" fontId="5" fillId="5" borderId="49" xfId="0" applyFont="1" applyFill="1" applyBorder="1" applyAlignment="1">
      <alignment horizontal="left" vertical="center"/>
    </xf>
    <xf numFmtId="0" fontId="5" fillId="5" borderId="28" xfId="0" applyFont="1" applyFill="1" applyBorder="1" applyAlignment="1">
      <alignment horizontal="left" vertical="center"/>
    </xf>
    <xf numFmtId="0" fontId="5" fillId="5" borderId="48" xfId="0" applyFont="1" applyFill="1" applyBorder="1" applyAlignment="1">
      <alignment horizontal="left" vertical="center"/>
    </xf>
    <xf numFmtId="0" fontId="5" fillId="5" borderId="16" xfId="0" applyFont="1" applyFill="1" applyBorder="1" applyAlignment="1">
      <alignment horizontal="left" vertical="center"/>
    </xf>
    <xf numFmtId="0" fontId="5" fillId="5" borderId="17" xfId="0" applyFont="1" applyFill="1" applyBorder="1" applyAlignment="1">
      <alignment horizontal="left" vertical="center"/>
    </xf>
    <xf numFmtId="0" fontId="21" fillId="0" borderId="38" xfId="0" applyFont="1" applyBorder="1" applyAlignment="1">
      <alignment horizontal="left" vertical="top" wrapText="1"/>
    </xf>
    <xf numFmtId="0" fontId="21" fillId="0" borderId="42" xfId="0" applyFont="1" applyBorder="1" applyAlignment="1">
      <alignment horizontal="left" vertical="top" wrapText="1"/>
    </xf>
    <xf numFmtId="0" fontId="21" fillId="0" borderId="31" xfId="0" applyFont="1" applyBorder="1" applyAlignment="1">
      <alignment horizontal="left" vertical="top" wrapText="1"/>
    </xf>
    <xf numFmtId="0" fontId="21" fillId="0" borderId="30" xfId="0" applyFont="1" applyBorder="1" applyAlignment="1">
      <alignment horizontal="left" vertical="top" wrapText="1"/>
    </xf>
    <xf numFmtId="0" fontId="21" fillId="0" borderId="44" xfId="0" applyFont="1" applyBorder="1" applyAlignment="1">
      <alignment horizontal="left" vertical="top" wrapText="1"/>
    </xf>
    <xf numFmtId="0" fontId="5" fillId="5" borderId="18" xfId="0" applyFont="1" applyFill="1" applyBorder="1" applyAlignment="1">
      <alignment horizontal="left" vertical="center"/>
    </xf>
    <xf numFmtId="0" fontId="5" fillId="5" borderId="20" xfId="0" applyFont="1" applyFill="1" applyBorder="1" applyAlignment="1">
      <alignment horizontal="left" vertical="center"/>
    </xf>
    <xf numFmtId="0" fontId="3" fillId="5" borderId="21"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45" xfId="0" applyFont="1" applyFill="1" applyBorder="1" applyAlignment="1">
      <alignment horizontal="center" vertical="center" wrapText="1"/>
    </xf>
    <xf numFmtId="0" fontId="36" fillId="0" borderId="18" xfId="0" applyFont="1" applyBorder="1" applyAlignment="1">
      <alignment horizontal="left" vertical="top" wrapText="1"/>
    </xf>
    <xf numFmtId="0" fontId="36" fillId="0" borderId="19" xfId="0" applyFont="1" applyBorder="1" applyAlignment="1">
      <alignment horizontal="left" vertical="top" wrapText="1"/>
    </xf>
    <xf numFmtId="0" fontId="36" fillId="0" borderId="20" xfId="0" applyFont="1" applyBorder="1" applyAlignment="1">
      <alignment horizontal="left" vertical="top" wrapText="1"/>
    </xf>
    <xf numFmtId="0" fontId="3" fillId="5" borderId="35" xfId="0" applyFont="1" applyFill="1" applyBorder="1" applyAlignment="1">
      <alignment horizontal="center" vertical="center" wrapText="1"/>
    </xf>
    <xf numFmtId="0" fontId="3" fillId="5" borderId="21" xfId="0" applyFont="1" applyFill="1" applyBorder="1" applyAlignment="1">
      <alignment horizontal="center"/>
    </xf>
    <xf numFmtId="0" fontId="3" fillId="5" borderId="22" xfId="0" applyFont="1" applyFill="1" applyBorder="1" applyAlignment="1">
      <alignment horizontal="center"/>
    </xf>
    <xf numFmtId="0" fontId="3" fillId="5" borderId="23" xfId="0" applyFont="1" applyFill="1" applyBorder="1" applyAlignment="1">
      <alignment horizontal="center"/>
    </xf>
    <xf numFmtId="4" fontId="0" fillId="13" borderId="21" xfId="0" applyNumberFormat="1" applyFill="1" applyBorder="1" applyAlignment="1" applyProtection="1">
      <alignment vertical="center"/>
      <protection locked="0"/>
    </xf>
    <xf numFmtId="4" fontId="0" fillId="13" borderId="22" xfId="0" applyNumberFormat="1" applyFill="1" applyBorder="1" applyAlignment="1" applyProtection="1">
      <alignment vertical="center"/>
      <protection locked="0"/>
    </xf>
    <xf numFmtId="4" fontId="0" fillId="13" borderId="69" xfId="0" applyNumberFormat="1" applyFill="1" applyBorder="1" applyAlignment="1" applyProtection="1">
      <alignment vertical="center"/>
      <protection locked="0"/>
    </xf>
    <xf numFmtId="4" fontId="0" fillId="13" borderId="23" xfId="0" applyNumberFormat="1" applyFill="1" applyBorder="1" applyAlignment="1" applyProtection="1">
      <alignment vertical="center"/>
      <protection locked="0"/>
    </xf>
  </cellXfs>
  <cellStyles count="2">
    <cellStyle name="Normal" xfId="0" builtinId="0"/>
    <cellStyle name="Per cent" xfId="1" builtinId="5"/>
  </cellStyles>
  <dxfs count="2">
    <dxf>
      <fill>
        <patternFill>
          <bgColor rgb="FF00B050"/>
        </patternFill>
      </fill>
    </dxf>
    <dxf>
      <fill>
        <patternFill>
          <bgColor rgb="FFFF0000"/>
        </patternFill>
      </fill>
    </dxf>
  </dxfs>
  <tableStyles count="0" defaultTableStyle="TableStyleMedium2" defaultPivotStyle="PivotStyleLight16"/>
  <colors>
    <mruColors>
      <color rgb="FFA3FFFF"/>
      <color rgb="FF008000"/>
      <color rgb="FF4472C4"/>
      <color rgb="FFFFFFCC"/>
      <color rgb="FFCCFFCC"/>
      <color rgb="FFFFCC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239059</xdr:colOff>
      <xdr:row>2</xdr:row>
      <xdr:rowOff>7471</xdr:rowOff>
    </xdr:from>
    <xdr:to>
      <xdr:col>3</xdr:col>
      <xdr:colOff>1371003</xdr:colOff>
      <xdr:row>2</xdr:row>
      <xdr:rowOff>798827</xdr:rowOff>
    </xdr:to>
    <xdr:pic>
      <xdr:nvPicPr>
        <xdr:cNvPr id="2" name="Picture 1">
          <a:extLst>
            <a:ext uri="{FF2B5EF4-FFF2-40B4-BE49-F238E27FC236}">
              <a16:creationId xmlns:a16="http://schemas.microsoft.com/office/drawing/2014/main" id="{E02F8A89-C4D8-49E7-A839-968B934503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3409" y="391646"/>
          <a:ext cx="1201793" cy="78818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1785937</xdr:colOff>
      <xdr:row>28</xdr:row>
      <xdr:rowOff>57152</xdr:rowOff>
    </xdr:from>
    <xdr:to>
      <xdr:col>3</xdr:col>
      <xdr:colOff>506412</xdr:colOff>
      <xdr:row>34</xdr:row>
      <xdr:rowOff>44450</xdr:rowOff>
    </xdr:to>
    <xdr:sp macro="" textlink="">
      <xdr:nvSpPr>
        <xdr:cNvPr id="2" name="Rectangle: Rounded Corners 2">
          <a:extLst>
            <a:ext uri="{FF2B5EF4-FFF2-40B4-BE49-F238E27FC236}">
              <a16:creationId xmlns:a16="http://schemas.microsoft.com/office/drawing/2014/main" id="{8AE17C2C-0451-4A2F-BFD0-6C7DE8F1DB21}"/>
            </a:ext>
          </a:extLst>
        </xdr:cNvPr>
        <xdr:cNvSpPr/>
      </xdr:nvSpPr>
      <xdr:spPr>
        <a:xfrm>
          <a:off x="2286000" y="13427871"/>
          <a:ext cx="3054350" cy="1130298"/>
        </a:xfrm>
        <a:prstGeom prst="roundRect">
          <a:avLst/>
        </a:prstGeom>
        <a:solidFill>
          <a:schemeClr val="accent4">
            <a:lumMod val="20000"/>
            <a:lumOff val="80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i="1" baseline="0">
              <a:solidFill>
                <a:schemeClr val="tx1"/>
              </a:solidFill>
            </a:rPr>
            <a:t>Enter information relating to your expected strike price inclusion/exclusion status of these costs here. Please refer to the "Due Diligence and Cost Assurance Guidance" document for further information on strike price inclusions/exclusions.</a:t>
          </a:r>
          <a:endParaRPr lang="en-GB" sz="1100" i="1">
            <a:solidFill>
              <a:schemeClr val="tx1"/>
            </a:solidFill>
          </a:endParaRPr>
        </a:p>
      </xdr:txBody>
    </xdr:sp>
    <xdr:clientData/>
  </xdr:twoCellAnchor>
  <xdr:twoCellAnchor>
    <xdr:from>
      <xdr:col>3</xdr:col>
      <xdr:colOff>506412</xdr:colOff>
      <xdr:row>31</xdr:row>
      <xdr:rowOff>50801</xdr:rowOff>
    </xdr:from>
    <xdr:to>
      <xdr:col>3</xdr:col>
      <xdr:colOff>1142999</xdr:colOff>
      <xdr:row>34</xdr:row>
      <xdr:rowOff>154781</xdr:rowOff>
    </xdr:to>
    <xdr:cxnSp macro="">
      <xdr:nvCxnSpPr>
        <xdr:cNvPr id="4" name="Straight Arrow Connector 3">
          <a:extLst>
            <a:ext uri="{FF2B5EF4-FFF2-40B4-BE49-F238E27FC236}">
              <a16:creationId xmlns:a16="http://schemas.microsoft.com/office/drawing/2014/main" id="{48834220-21BF-4110-AA36-97DACBEF45C3}"/>
            </a:ext>
          </a:extLst>
        </xdr:cNvPr>
        <xdr:cNvCxnSpPr>
          <a:stCxn id="2" idx="3"/>
        </xdr:cNvCxnSpPr>
      </xdr:nvCxnSpPr>
      <xdr:spPr>
        <a:xfrm>
          <a:off x="5332412" y="12750801"/>
          <a:ext cx="636587" cy="675480"/>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165100</xdr:colOff>
      <xdr:row>12</xdr:row>
      <xdr:rowOff>4540250</xdr:rowOff>
    </xdr:from>
    <xdr:to>
      <xdr:col>7</xdr:col>
      <xdr:colOff>114300</xdr:colOff>
      <xdr:row>16</xdr:row>
      <xdr:rowOff>139700</xdr:rowOff>
    </xdr:to>
    <xdr:sp macro="" textlink="">
      <xdr:nvSpPr>
        <xdr:cNvPr id="5" name="Rectangle: Rounded Corners 1">
          <a:extLst>
            <a:ext uri="{FF2B5EF4-FFF2-40B4-BE49-F238E27FC236}">
              <a16:creationId xmlns:a16="http://schemas.microsoft.com/office/drawing/2014/main" id="{8C8E84A7-0AF2-4CA8-B495-DC843E387C96}"/>
            </a:ext>
          </a:extLst>
        </xdr:cNvPr>
        <xdr:cNvSpPr/>
      </xdr:nvSpPr>
      <xdr:spPr>
        <a:xfrm>
          <a:off x="5105400" y="7207250"/>
          <a:ext cx="4184650" cy="889000"/>
        </a:xfrm>
        <a:prstGeom prst="roundRect">
          <a:avLst/>
        </a:prstGeom>
        <a:solidFill>
          <a:schemeClr val="accent4">
            <a:lumMod val="20000"/>
            <a:lumOff val="80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1" baseline="0">
              <a:solidFill>
                <a:schemeClr val="tx1"/>
              </a:solidFill>
            </a:rPr>
            <a:t>Enter information relating to your expected strike price inclusion/exclusion status of these costs here. Please refer to the "Due Diligence and Cost Assurance Guidance" document for further information on strike price inclusions/exclusions.</a:t>
          </a:r>
          <a:endParaRPr lang="en-GB" sz="1100" b="0" i="1">
            <a:solidFill>
              <a:schemeClr val="tx1"/>
            </a:solidFill>
          </a:endParaRPr>
        </a:p>
      </xdr:txBody>
    </xdr:sp>
    <xdr:clientData/>
  </xdr:twoCellAnchor>
  <xdr:twoCellAnchor>
    <xdr:from>
      <xdr:col>7</xdr:col>
      <xdr:colOff>114300</xdr:colOff>
      <xdr:row>14</xdr:row>
      <xdr:rowOff>75142</xdr:rowOff>
    </xdr:from>
    <xdr:to>
      <xdr:col>7</xdr:col>
      <xdr:colOff>482600</xdr:colOff>
      <xdr:row>16</xdr:row>
      <xdr:rowOff>152400</xdr:rowOff>
    </xdr:to>
    <xdr:cxnSp macro="">
      <xdr:nvCxnSpPr>
        <xdr:cNvPr id="3" name="Straight Arrow Connector 2">
          <a:extLst>
            <a:ext uri="{FF2B5EF4-FFF2-40B4-BE49-F238E27FC236}">
              <a16:creationId xmlns:a16="http://schemas.microsoft.com/office/drawing/2014/main" id="{00388B06-7751-458D-9D9E-15CFDEFFA4E7}"/>
            </a:ext>
          </a:extLst>
        </xdr:cNvPr>
        <xdr:cNvCxnSpPr>
          <a:stCxn id="5" idx="3"/>
        </xdr:cNvCxnSpPr>
      </xdr:nvCxnSpPr>
      <xdr:spPr>
        <a:xfrm>
          <a:off x="9342967" y="7652809"/>
          <a:ext cx="368300" cy="458258"/>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59267</xdr:colOff>
      <xdr:row>12</xdr:row>
      <xdr:rowOff>44450</xdr:rowOff>
    </xdr:from>
    <xdr:to>
      <xdr:col>13</xdr:col>
      <xdr:colOff>550333</xdr:colOff>
      <xdr:row>14</xdr:row>
      <xdr:rowOff>161926</xdr:rowOff>
    </xdr:to>
    <xdr:sp macro="" textlink="">
      <xdr:nvSpPr>
        <xdr:cNvPr id="3" name="Rectangle: Rounded Corners 2">
          <a:extLst>
            <a:ext uri="{FF2B5EF4-FFF2-40B4-BE49-F238E27FC236}">
              <a16:creationId xmlns:a16="http://schemas.microsoft.com/office/drawing/2014/main" id="{8EC81D36-AD69-22AE-88DF-4A8AC33A4D34}"/>
            </a:ext>
          </a:extLst>
        </xdr:cNvPr>
        <xdr:cNvSpPr/>
      </xdr:nvSpPr>
      <xdr:spPr>
        <a:xfrm>
          <a:off x="9118600" y="8246533"/>
          <a:ext cx="2194983" cy="498476"/>
        </a:xfrm>
        <a:prstGeom prst="roundRect">
          <a:avLst/>
        </a:prstGeom>
        <a:solidFill>
          <a:schemeClr val="accent4">
            <a:lumMod val="20000"/>
            <a:lumOff val="80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solidFill>
            </a:rPr>
            <a:t>Please ensure figures included reflect</a:t>
          </a:r>
          <a:r>
            <a:rPr lang="en-GB" sz="1100" baseline="0">
              <a:solidFill>
                <a:schemeClr val="tx1"/>
              </a:solidFill>
            </a:rPr>
            <a:t> annual costs in £/yr.</a:t>
          </a:r>
          <a:endParaRPr lang="en-GB" sz="1100">
            <a:solidFill>
              <a:schemeClr val="tx1"/>
            </a:solidFill>
          </a:endParaRPr>
        </a:p>
      </xdr:txBody>
    </xdr:sp>
    <xdr:clientData/>
  </xdr:twoCellAnchor>
  <xdr:twoCellAnchor>
    <xdr:from>
      <xdr:col>8</xdr:col>
      <xdr:colOff>1217084</xdr:colOff>
      <xdr:row>13</xdr:row>
      <xdr:rowOff>106363</xdr:rowOff>
    </xdr:from>
    <xdr:to>
      <xdr:col>10</xdr:col>
      <xdr:colOff>59267</xdr:colOff>
      <xdr:row>16</xdr:row>
      <xdr:rowOff>120650</xdr:rowOff>
    </xdr:to>
    <xdr:cxnSp macro="">
      <xdr:nvCxnSpPr>
        <xdr:cNvPr id="5" name="Straight Arrow Connector 4">
          <a:extLst>
            <a:ext uri="{FF2B5EF4-FFF2-40B4-BE49-F238E27FC236}">
              <a16:creationId xmlns:a16="http://schemas.microsoft.com/office/drawing/2014/main" id="{C047566E-C89D-D34D-C6FD-571ECF753341}"/>
            </a:ext>
          </a:extLst>
        </xdr:cNvPr>
        <xdr:cNvCxnSpPr>
          <a:stCxn id="3" idx="1"/>
        </xdr:cNvCxnSpPr>
      </xdr:nvCxnSpPr>
      <xdr:spPr>
        <a:xfrm flipH="1">
          <a:off x="8593667" y="8498946"/>
          <a:ext cx="524933" cy="585787"/>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59267</xdr:colOff>
      <xdr:row>35</xdr:row>
      <xdr:rowOff>74083</xdr:rowOff>
    </xdr:from>
    <xdr:to>
      <xdr:col>13</xdr:col>
      <xdr:colOff>744009</xdr:colOff>
      <xdr:row>37</xdr:row>
      <xdr:rowOff>178859</xdr:rowOff>
    </xdr:to>
    <xdr:sp macro="" textlink="">
      <xdr:nvSpPr>
        <xdr:cNvPr id="6" name="Rectangle: Rounded Corners 5">
          <a:extLst>
            <a:ext uri="{FF2B5EF4-FFF2-40B4-BE49-F238E27FC236}">
              <a16:creationId xmlns:a16="http://schemas.microsoft.com/office/drawing/2014/main" id="{E05BBD6C-8FE8-4E23-8127-6A3601FB7433}"/>
            </a:ext>
          </a:extLst>
        </xdr:cNvPr>
        <xdr:cNvSpPr/>
      </xdr:nvSpPr>
      <xdr:spPr>
        <a:xfrm>
          <a:off x="9118600" y="12467166"/>
          <a:ext cx="2388659" cy="485776"/>
        </a:xfrm>
        <a:prstGeom prst="roundRect">
          <a:avLst/>
        </a:prstGeom>
        <a:solidFill>
          <a:schemeClr val="accent4">
            <a:lumMod val="20000"/>
            <a:lumOff val="80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solidFill>
            </a:rPr>
            <a:t>Please ensure figures included reflect</a:t>
          </a:r>
          <a:r>
            <a:rPr lang="en-GB" sz="1100" baseline="0">
              <a:solidFill>
                <a:schemeClr val="tx1"/>
              </a:solidFill>
            </a:rPr>
            <a:t> unit costs in £/MWh H2 (HHV).</a:t>
          </a:r>
          <a:endParaRPr lang="en-GB" sz="1100">
            <a:solidFill>
              <a:schemeClr val="tx1"/>
            </a:solidFill>
          </a:endParaRPr>
        </a:p>
      </xdr:txBody>
    </xdr:sp>
    <xdr:clientData/>
  </xdr:twoCellAnchor>
  <xdr:twoCellAnchor>
    <xdr:from>
      <xdr:col>8</xdr:col>
      <xdr:colOff>1362075</xdr:colOff>
      <xdr:row>36</xdr:row>
      <xdr:rowOff>128059</xdr:rowOff>
    </xdr:from>
    <xdr:to>
      <xdr:col>10</xdr:col>
      <xdr:colOff>59267</xdr:colOff>
      <xdr:row>39</xdr:row>
      <xdr:rowOff>45509</xdr:rowOff>
    </xdr:to>
    <xdr:cxnSp macro="">
      <xdr:nvCxnSpPr>
        <xdr:cNvPr id="7" name="Straight Arrow Connector 6">
          <a:extLst>
            <a:ext uri="{FF2B5EF4-FFF2-40B4-BE49-F238E27FC236}">
              <a16:creationId xmlns:a16="http://schemas.microsoft.com/office/drawing/2014/main" id="{607F3259-2826-4391-86D3-22D52A468145}"/>
            </a:ext>
          </a:extLst>
        </xdr:cNvPr>
        <xdr:cNvCxnSpPr>
          <a:stCxn id="6" idx="1"/>
        </xdr:cNvCxnSpPr>
      </xdr:nvCxnSpPr>
      <xdr:spPr>
        <a:xfrm flipH="1">
          <a:off x="8738658" y="12711642"/>
          <a:ext cx="379942" cy="488950"/>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299509</xdr:colOff>
      <xdr:row>4</xdr:row>
      <xdr:rowOff>73025</xdr:rowOff>
    </xdr:from>
    <xdr:to>
      <xdr:col>11</xdr:col>
      <xdr:colOff>474133</xdr:colOff>
      <xdr:row>7</xdr:row>
      <xdr:rowOff>81492</xdr:rowOff>
    </xdr:to>
    <xdr:sp macro="" textlink="">
      <xdr:nvSpPr>
        <xdr:cNvPr id="14" name="Rectangle: Rounded Corners 13">
          <a:extLst>
            <a:ext uri="{FF2B5EF4-FFF2-40B4-BE49-F238E27FC236}">
              <a16:creationId xmlns:a16="http://schemas.microsoft.com/office/drawing/2014/main" id="{E93C23E1-5242-498A-A0A1-45ED6845E4D6}"/>
            </a:ext>
          </a:extLst>
        </xdr:cNvPr>
        <xdr:cNvSpPr/>
      </xdr:nvSpPr>
      <xdr:spPr>
        <a:xfrm>
          <a:off x="7676092" y="6243108"/>
          <a:ext cx="2587624" cy="897467"/>
        </a:xfrm>
        <a:prstGeom prst="roundRect">
          <a:avLst/>
        </a:prstGeom>
        <a:solidFill>
          <a:schemeClr val="accent4">
            <a:lumMod val="20000"/>
            <a:lumOff val="80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solidFill>
            </a:rPr>
            <a:t>For OPEX costs (column I) in this tab, please state base costs</a:t>
          </a:r>
          <a:r>
            <a:rPr lang="en-GB" sz="1100" b="0" u="none">
              <a:solidFill>
                <a:schemeClr val="tx1"/>
              </a:solidFill>
            </a:rPr>
            <a:t>,</a:t>
          </a:r>
          <a:r>
            <a:rPr lang="en-GB" sz="1100" b="1" u="none">
              <a:solidFill>
                <a:schemeClr val="tx1"/>
              </a:solidFill>
            </a:rPr>
            <a:t> </a:t>
          </a:r>
          <a:r>
            <a:rPr lang="en-GB" sz="1100" b="1" u="sng">
              <a:solidFill>
                <a:schemeClr val="tx1"/>
              </a:solidFill>
            </a:rPr>
            <a:t>excluding</a:t>
          </a:r>
          <a:r>
            <a:rPr lang="en-GB" sz="1100" b="1" u="sng" baseline="0">
              <a:solidFill>
                <a:schemeClr val="tx1"/>
              </a:solidFill>
            </a:rPr>
            <a:t> contingency estimates</a:t>
          </a:r>
          <a:r>
            <a:rPr lang="en-GB" sz="1100" baseline="0">
              <a:solidFill>
                <a:schemeClr val="tx1"/>
              </a:solidFill>
            </a:rPr>
            <a:t> - these can be reported in columns K and L.</a:t>
          </a:r>
          <a:endParaRPr lang="en-GB" sz="1100">
            <a:solidFill>
              <a:schemeClr val="tx1"/>
            </a:solidFill>
          </a:endParaRPr>
        </a:p>
      </xdr:txBody>
    </xdr:sp>
    <xdr:clientData/>
  </xdr:twoCellAnchor>
  <xdr:twoCellAnchor>
    <xdr:from>
      <xdr:col>3</xdr:col>
      <xdr:colOff>2561167</xdr:colOff>
      <xdr:row>4</xdr:row>
      <xdr:rowOff>86783</xdr:rowOff>
    </xdr:from>
    <xdr:to>
      <xdr:col>7</xdr:col>
      <xdr:colOff>321735</xdr:colOff>
      <xdr:row>7</xdr:row>
      <xdr:rowOff>87842</xdr:rowOff>
    </xdr:to>
    <xdr:sp macro="" textlink="">
      <xdr:nvSpPr>
        <xdr:cNvPr id="8" name="Rectangle: Rounded Corners 1">
          <a:extLst>
            <a:ext uri="{FF2B5EF4-FFF2-40B4-BE49-F238E27FC236}">
              <a16:creationId xmlns:a16="http://schemas.microsoft.com/office/drawing/2014/main" id="{F4974DBC-597F-468E-AAE3-B7A6E584CA8B}"/>
            </a:ext>
          </a:extLst>
        </xdr:cNvPr>
        <xdr:cNvSpPr/>
      </xdr:nvSpPr>
      <xdr:spPr>
        <a:xfrm>
          <a:off x="4138084" y="6256866"/>
          <a:ext cx="3655484" cy="890059"/>
        </a:xfrm>
        <a:prstGeom prst="roundRect">
          <a:avLst/>
        </a:prstGeom>
        <a:solidFill>
          <a:schemeClr val="accent4">
            <a:lumMod val="20000"/>
            <a:lumOff val="80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1" baseline="0">
              <a:solidFill>
                <a:schemeClr val="tx1"/>
              </a:solidFill>
            </a:rPr>
            <a:t>Enter information relating to your expected strike price inclusion/exclusion status of these costs here. Please refer to the "Due Diligence and Cost Assurance Guidance" document for further information on strike price inclusions/exclusions.</a:t>
          </a:r>
        </a:p>
      </xdr:txBody>
    </xdr:sp>
    <xdr:clientData/>
  </xdr:twoCellAnchor>
  <xdr:twoCellAnchor>
    <xdr:from>
      <xdr:col>7</xdr:col>
      <xdr:colOff>321735</xdr:colOff>
      <xdr:row>5</xdr:row>
      <xdr:rowOff>25273</xdr:rowOff>
    </xdr:from>
    <xdr:to>
      <xdr:col>7</xdr:col>
      <xdr:colOff>659342</xdr:colOff>
      <xdr:row>7</xdr:row>
      <xdr:rowOff>161925</xdr:rowOff>
    </xdr:to>
    <xdr:cxnSp macro="">
      <xdr:nvCxnSpPr>
        <xdr:cNvPr id="4" name="Straight Arrow Connector 3">
          <a:extLst>
            <a:ext uri="{FF2B5EF4-FFF2-40B4-BE49-F238E27FC236}">
              <a16:creationId xmlns:a16="http://schemas.microsoft.com/office/drawing/2014/main" id="{F558CA53-70D9-4D5A-8CC1-BC63E959D7CC}"/>
            </a:ext>
          </a:extLst>
        </xdr:cNvPr>
        <xdr:cNvCxnSpPr>
          <a:stCxn id="8" idx="3"/>
        </xdr:cNvCxnSpPr>
      </xdr:nvCxnSpPr>
      <xdr:spPr>
        <a:xfrm>
          <a:off x="8438057" y="6849698"/>
          <a:ext cx="337607" cy="516193"/>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eisgov-my.sharepoint.com/personal/filip_balawejder_beis_gov_uk/Documents/Desktop/HAR2%20RFI%20Data%20Annex_Capital%20Drawdown.xlsx" TargetMode="External"/><Relationship Id="rId1" Type="http://schemas.openxmlformats.org/officeDocument/2006/relationships/externalLinkPath" Target="/sites/HAR2-EXTOS-EXT/Shared%20Documents/analysis/HAR2%20RFI%20template/HAR2%20RFI%20Data%20Annex_Capital%20Drawdow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kdeloitte.sharepoint.com/sites/UKBEISAccountTeam/Shared%20Documents/BID-%20Industry%20and%20commercial%20energy%20efficiency/EBDS%20Scheme%20Qualification/Margin_and_Pricing_Tool_-_One_Phase_Model_23.05%20280223%20BACKUP.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beisgov-my.sharepoint.com/personal/filip_balawejder_beis_gov_uk/Documents/P%20Drive%20Migration/Documents/H2/HAR2/Dummy%20run/Tees_green_Annex%20A1%20-%20Project%20Datasheet%20(Electrolytic)_dummy%20run%20copy.xlsx" TargetMode="External"/><Relationship Id="rId1" Type="http://schemas.openxmlformats.org/officeDocument/2006/relationships/externalLinkPath" Target="/personal/filip_balawejder_beis_gov_uk/Documents/P%20Drive%20Migration/Documents/H2/HAR2/Dummy%20run/Tees_green_Annex%20A1%20-%20Project%20Datasheet%20(Electrolytic)_dummy%20run%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PLEASE READ"/>
      <sheetName val="Project Details &amp; Timelines"/>
      <sheetName val="Funding Sources &amp; Timelines"/>
      <sheetName val="Production Facility"/>
      <sheetName val="Storage Facilities"/>
      <sheetName val="Offtakers"/>
      <sheetName val="H2 Production, Storage &amp; Losses"/>
      <sheetName val="CAPEX Costs"/>
      <sheetName val="OPEX Costs"/>
      <sheetName val="Electricity Sourcing &amp; Costs"/>
      <sheetName val="Jobs"/>
      <sheetName val="Conversions"/>
      <sheetName val="Dropdowns"/>
    </sheetNames>
    <sheetDataSet>
      <sheetData sheetId="0"/>
      <sheetData sheetId="1"/>
      <sheetData sheetId="2"/>
      <sheetData sheetId="3">
        <row r="36">
          <cell r="D36">
            <v>5.2207631657513796</v>
          </cell>
        </row>
        <row r="43">
          <cell r="D43">
            <v>0.99990000000000001</v>
          </cell>
        </row>
      </sheetData>
      <sheetData sheetId="4"/>
      <sheetData sheetId="5">
        <row r="24">
          <cell r="D24">
            <v>1.3566</v>
          </cell>
        </row>
        <row r="54">
          <cell r="D54">
            <v>1.3566</v>
          </cell>
        </row>
        <row r="84">
          <cell r="D84">
            <v>1.3566</v>
          </cell>
        </row>
        <row r="114">
          <cell r="D114">
            <v>1.3566</v>
          </cell>
        </row>
        <row r="144">
          <cell r="D144">
            <v>1.3566</v>
          </cell>
        </row>
        <row r="174">
          <cell r="D174">
            <v>1.3566</v>
          </cell>
        </row>
        <row r="204">
          <cell r="D204">
            <v>1</v>
          </cell>
        </row>
      </sheetData>
      <sheetData sheetId="6"/>
      <sheetData sheetId="7"/>
      <sheetData sheetId="8"/>
      <sheetData sheetId="9"/>
      <sheetData sheetId="10"/>
      <sheetData sheetId="11">
        <row r="10">
          <cell r="C10">
            <v>25.417739856602289</v>
          </cell>
        </row>
      </sheetData>
      <sheetData sheetId="12">
        <row r="2">
          <cell r="A2" t="str">
            <v>PEM</v>
          </cell>
          <cell r="C2" t="str">
            <v>Yes</v>
          </cell>
          <cell r="E2">
            <v>1</v>
          </cell>
          <cell r="G2" t="str">
            <v>Industry</v>
          </cell>
          <cell r="I2" t="str">
            <v>Aviation spirit</v>
          </cell>
          <cell r="K2" t="str">
            <v>Onsite</v>
          </cell>
          <cell r="M2" t="str">
            <v>Compressed Gas Tanks</v>
          </cell>
          <cell r="O2" t="str">
            <v>As-Produced PPA (Physical Delivery)</v>
          </cell>
          <cell r="Q2" t="str">
            <v>Private Wire</v>
          </cell>
          <cell r="S2" t="str">
            <v>Domestic</v>
          </cell>
          <cell r="U2" t="str">
            <v>Class 1</v>
          </cell>
          <cell r="W2" t="str">
            <v>Feasibility Study</v>
          </cell>
          <cell r="Y2" t="str">
            <v>No Signed Agreement</v>
          </cell>
          <cell r="AA2" t="str">
            <v>Not additional</v>
          </cell>
          <cell r="AC2" t="str">
            <v>No indexation</v>
          </cell>
          <cell r="AE2" t="str">
            <v>Onshore Wind</v>
          </cell>
          <cell r="AG2" t="str">
            <v>No connection application submitted</v>
          </cell>
          <cell r="AI2">
            <v>44927</v>
          </cell>
          <cell r="AK2" t="str">
            <v>CfD</v>
          </cell>
          <cell r="AM2" t="str">
            <v>Level 1</v>
          </cell>
          <cell r="AO2" t="str">
            <v>100% of fuel displaced by hydrogen</v>
          </cell>
          <cell r="AQ2" t="str">
            <v>Continuous</v>
          </cell>
          <cell r="AS2" t="str">
            <v>Project Management</v>
          </cell>
          <cell r="AU2" t="str">
            <v>Plant Management</v>
          </cell>
          <cell r="AW2" t="str">
            <v>Amortised Repayment</v>
          </cell>
        </row>
        <row r="3">
          <cell r="A3" t="str">
            <v>Alkaline</v>
          </cell>
          <cell r="C3" t="str">
            <v>No</v>
          </cell>
          <cell r="E3">
            <v>2</v>
          </cell>
          <cell r="G3" t="str">
            <v>Power</v>
          </cell>
          <cell r="I3" t="str">
            <v>Aviation turbine fuel</v>
          </cell>
          <cell r="K3" t="str">
            <v>Pipeline</v>
          </cell>
          <cell r="M3" t="str">
            <v>Cryogenic Tanks</v>
          </cell>
          <cell r="O3" t="str">
            <v>Baseload PPA (Physical Delivery)</v>
          </cell>
          <cell r="Q3" t="str">
            <v>Grid</v>
          </cell>
          <cell r="S3" t="str">
            <v>Imported</v>
          </cell>
          <cell r="U3" t="str">
            <v>Class 2</v>
          </cell>
          <cell r="W3" t="str">
            <v>pre-FEED Estimate</v>
          </cell>
          <cell r="Y3" t="str">
            <v>Signed Memorandum of Understanding</v>
          </cell>
          <cell r="AA3" t="str">
            <v>New purpose-built renewable asset</v>
          </cell>
          <cell r="AC3" t="str">
            <v>Indexed to CPI</v>
          </cell>
          <cell r="AE3" t="str">
            <v>Offshore Wind</v>
          </cell>
          <cell r="AG3" t="str">
            <v>Connection applied for</v>
          </cell>
          <cell r="AI3">
            <v>44958</v>
          </cell>
          <cell r="AK3" t="str">
            <v>RO</v>
          </cell>
          <cell r="AM3" t="str">
            <v>Level 2</v>
          </cell>
          <cell r="AO3" t="str">
            <v>Blending</v>
          </cell>
          <cell r="AQ3" t="str">
            <v>Intermittant Daily</v>
          </cell>
          <cell r="AS3" t="str">
            <v>Engineering Design</v>
          </cell>
          <cell r="AU3" t="str">
            <v>Plant Operations and Maintenance</v>
          </cell>
          <cell r="AW3" t="str">
            <v>Balloon Repayment</v>
          </cell>
        </row>
        <row r="4">
          <cell r="A4" t="str">
            <v>Other</v>
          </cell>
          <cell r="E4">
            <v>3</v>
          </cell>
          <cell r="G4" t="str">
            <v>Transport</v>
          </cell>
          <cell r="I4" t="str">
            <v>Biodiesel</v>
          </cell>
          <cell r="K4" t="str">
            <v>Trucking</v>
          </cell>
          <cell r="M4" t="str">
            <v>Salt Cavern</v>
          </cell>
          <cell r="O4" t="str">
            <v>As-Produced PPA (Virtual)</v>
          </cell>
          <cell r="S4" t="str">
            <v>Mix</v>
          </cell>
          <cell r="U4" t="str">
            <v>Class 3</v>
          </cell>
          <cell r="W4" t="str">
            <v>FEED Estimate</v>
          </cell>
          <cell r="Y4" t="str">
            <v>Signed Heads of Terms</v>
          </cell>
          <cell r="AA4" t="str">
            <v>Curtailment of existing renewable asset</v>
          </cell>
          <cell r="AC4" t="str">
            <v>Indexed to RPI</v>
          </cell>
          <cell r="AE4" t="str">
            <v>Solar</v>
          </cell>
          <cell r="AG4" t="str">
            <v>Connection offer received</v>
          </cell>
          <cell r="AI4">
            <v>44986</v>
          </cell>
          <cell r="AK4" t="str">
            <v>Neither</v>
          </cell>
          <cell r="AM4" t="str">
            <v>Level 3</v>
          </cell>
          <cell r="AQ4" t="str">
            <v>Seasonal</v>
          </cell>
          <cell r="AS4" t="str">
            <v>Site Construction/Equipment Installation</v>
          </cell>
          <cell r="AU4" t="str">
            <v>Plant Administration/Business Support</v>
          </cell>
          <cell r="AW4" t="str">
            <v>Bullet Repayment</v>
          </cell>
        </row>
        <row r="5">
          <cell r="E5">
            <v>4</v>
          </cell>
          <cell r="G5" t="str">
            <v>Heating</v>
          </cell>
          <cell r="I5" t="str">
            <v>Bioethanol</v>
          </cell>
          <cell r="K5" t="str">
            <v>Other</v>
          </cell>
          <cell r="M5" t="str">
            <v>Other</v>
          </cell>
          <cell r="O5" t="str">
            <v>Baseload PPA (Virtual)</v>
          </cell>
          <cell r="U5" t="str">
            <v>Class 4</v>
          </cell>
          <cell r="W5" t="str">
            <v>Supplier EOI</v>
          </cell>
          <cell r="Y5" t="str">
            <v>Signed Final Contract</v>
          </cell>
          <cell r="AA5" t="str">
            <v>Extended life of existing renewable asset</v>
          </cell>
          <cell r="AC5" t="str">
            <v>Other indexation</v>
          </cell>
          <cell r="AE5" t="str">
            <v>Hydroelectric</v>
          </cell>
          <cell r="AG5" t="str">
            <v>Connection offer accepted</v>
          </cell>
          <cell r="AI5">
            <v>45017</v>
          </cell>
          <cell r="AM5" t="str">
            <v>Level 4</v>
          </cell>
          <cell r="AQ5" t="str">
            <v>Other</v>
          </cell>
          <cell r="AS5" t="str">
            <v>Legal and Professional</v>
          </cell>
          <cell r="AU5" t="str">
            <v>Other</v>
          </cell>
        </row>
        <row r="6">
          <cell r="E6">
            <v>5</v>
          </cell>
          <cell r="G6" t="str">
            <v>Other</v>
          </cell>
          <cell r="I6" t="str">
            <v>Biogas</v>
          </cell>
          <cell r="O6" t="str">
            <v>Curtailed Electricity</v>
          </cell>
          <cell r="U6" t="str">
            <v>Class 5</v>
          </cell>
          <cell r="W6" t="str">
            <v>Detailed Supplier Quotation</v>
          </cell>
          <cell r="AA6" t="str">
            <v>Recommissioned renewable asset</v>
          </cell>
          <cell r="AE6" t="str">
            <v>Tidal</v>
          </cell>
          <cell r="AG6" t="str">
            <v>Connection in place</v>
          </cell>
          <cell r="AI6">
            <v>45047</v>
          </cell>
          <cell r="AM6" t="str">
            <v>Level 5</v>
          </cell>
          <cell r="AS6" t="str">
            <v>Project Administration/Business Support</v>
          </cell>
        </row>
        <row r="7">
          <cell r="E7">
            <v>6</v>
          </cell>
          <cell r="I7" t="str">
            <v>Biomass</v>
          </cell>
          <cell r="O7" t="str">
            <v>Dedicated Generation</v>
          </cell>
          <cell r="W7" t="str">
            <v>Other</v>
          </cell>
          <cell r="AA7" t="str">
            <v>A combination of criteria</v>
          </cell>
          <cell r="AE7" t="str">
            <v>Nuclear</v>
          </cell>
          <cell r="AI7">
            <v>45078</v>
          </cell>
          <cell r="AS7" t="str">
            <v>Other</v>
          </cell>
        </row>
        <row r="8">
          <cell r="E8">
            <v>7</v>
          </cell>
          <cell r="I8" t="str">
            <v>Biomethane</v>
          </cell>
          <cell r="O8" t="str">
            <v>Wholesale Grid Import</v>
          </cell>
          <cell r="AE8" t="str">
            <v>Energy from Waste</v>
          </cell>
          <cell r="AI8">
            <v>45108</v>
          </cell>
        </row>
        <row r="9">
          <cell r="E9">
            <v>8</v>
          </cell>
          <cell r="I9" t="str">
            <v>Bio-Methanol</v>
          </cell>
          <cell r="AE9" t="str">
            <v>Biomass</v>
          </cell>
          <cell r="AI9">
            <v>45139</v>
          </cell>
        </row>
        <row r="10">
          <cell r="E10">
            <v>9</v>
          </cell>
          <cell r="I10" t="str">
            <v>Bio-Petrol</v>
          </cell>
          <cell r="AE10" t="str">
            <v>Biogas</v>
          </cell>
          <cell r="AI10">
            <v>45170</v>
          </cell>
        </row>
        <row r="11">
          <cell r="E11">
            <v>10</v>
          </cell>
          <cell r="I11" t="str">
            <v>Biopropane</v>
          </cell>
          <cell r="AE11" t="str">
            <v>Other</v>
          </cell>
          <cell r="AI11">
            <v>45200</v>
          </cell>
        </row>
        <row r="12">
          <cell r="I12" t="str">
            <v>Burning oil</v>
          </cell>
          <cell r="AI12">
            <v>45231</v>
          </cell>
        </row>
        <row r="13">
          <cell r="I13" t="str">
            <v>Butane</v>
          </cell>
          <cell r="AI13">
            <v>45261</v>
          </cell>
        </row>
        <row r="14">
          <cell r="I14" t="str">
            <v>CNG</v>
          </cell>
          <cell r="AI14">
            <v>45292</v>
          </cell>
        </row>
        <row r="15">
          <cell r="I15" t="str">
            <v>Coal</v>
          </cell>
          <cell r="AI15">
            <v>45323</v>
          </cell>
        </row>
        <row r="16">
          <cell r="I16" t="str">
            <v>Coking coal</v>
          </cell>
          <cell r="AI16">
            <v>45352</v>
          </cell>
        </row>
        <row r="17">
          <cell r="I17" t="str">
            <v>Diesel</v>
          </cell>
          <cell r="AI17">
            <v>45383</v>
          </cell>
        </row>
        <row r="18">
          <cell r="I18" t="str">
            <v>EfW</v>
          </cell>
          <cell r="AI18">
            <v>45413</v>
          </cell>
        </row>
        <row r="19">
          <cell r="I19" t="str">
            <v>Fuel oil</v>
          </cell>
          <cell r="AI19">
            <v>45444</v>
          </cell>
        </row>
        <row r="20">
          <cell r="I20" t="str">
            <v>Gas oil</v>
          </cell>
          <cell r="AI20">
            <v>45474</v>
          </cell>
        </row>
        <row r="21">
          <cell r="I21" t="str">
            <v>LNG</v>
          </cell>
          <cell r="AI21">
            <v>45505</v>
          </cell>
        </row>
        <row r="22">
          <cell r="I22" t="str">
            <v>LPG</v>
          </cell>
          <cell r="AI22">
            <v>45536</v>
          </cell>
        </row>
        <row r="23">
          <cell r="I23" t="str">
            <v>Naphtha</v>
          </cell>
          <cell r="AI23">
            <v>45566</v>
          </cell>
        </row>
        <row r="24">
          <cell r="I24" t="str">
            <v>Natural gas</v>
          </cell>
          <cell r="AI24">
            <v>45597</v>
          </cell>
        </row>
        <row r="25">
          <cell r="I25" t="str">
            <v>Petrol</v>
          </cell>
          <cell r="AI25">
            <v>45627</v>
          </cell>
        </row>
        <row r="26">
          <cell r="I26" t="str">
            <v>Petroleum coke</v>
          </cell>
          <cell r="AI26">
            <v>45658</v>
          </cell>
        </row>
        <row r="27">
          <cell r="I27" t="str">
            <v>Propane</v>
          </cell>
          <cell r="AI27">
            <v>45689</v>
          </cell>
        </row>
        <row r="28">
          <cell r="I28" t="str">
            <v>Other</v>
          </cell>
          <cell r="AI28">
            <v>45717</v>
          </cell>
        </row>
        <row r="29">
          <cell r="AI29">
            <v>45748</v>
          </cell>
        </row>
        <row r="30">
          <cell r="AI30">
            <v>45778</v>
          </cell>
        </row>
        <row r="31">
          <cell r="AI31">
            <v>45809</v>
          </cell>
        </row>
        <row r="32">
          <cell r="AI32">
            <v>45839</v>
          </cell>
        </row>
        <row r="33">
          <cell r="AI33">
            <v>45870</v>
          </cell>
        </row>
        <row r="34">
          <cell r="AI34">
            <v>45901</v>
          </cell>
        </row>
        <row r="35">
          <cell r="AI35">
            <v>45931</v>
          </cell>
        </row>
        <row r="36">
          <cell r="AI36">
            <v>45962</v>
          </cell>
        </row>
        <row r="37">
          <cell r="AI37">
            <v>45992</v>
          </cell>
        </row>
        <row r="38">
          <cell r="AI38">
            <v>46023</v>
          </cell>
        </row>
        <row r="39">
          <cell r="AI39">
            <v>46054</v>
          </cell>
        </row>
        <row r="40">
          <cell r="AI40">
            <v>46082</v>
          </cell>
        </row>
        <row r="41">
          <cell r="AI41">
            <v>46113</v>
          </cell>
        </row>
        <row r="42">
          <cell r="AI42">
            <v>46143</v>
          </cell>
        </row>
        <row r="43">
          <cell r="AI43">
            <v>46174</v>
          </cell>
        </row>
        <row r="44">
          <cell r="AI44">
            <v>46204</v>
          </cell>
        </row>
        <row r="45">
          <cell r="AI45">
            <v>46235</v>
          </cell>
        </row>
        <row r="46">
          <cell r="AI46">
            <v>46266</v>
          </cell>
        </row>
        <row r="47">
          <cell r="AI47">
            <v>46296</v>
          </cell>
        </row>
        <row r="48">
          <cell r="AI48">
            <v>46327</v>
          </cell>
        </row>
        <row r="49">
          <cell r="AI49">
            <v>46357</v>
          </cell>
        </row>
        <row r="50">
          <cell r="AI50">
            <v>46388</v>
          </cell>
        </row>
        <row r="51">
          <cell r="AI51">
            <v>46419</v>
          </cell>
        </row>
        <row r="52">
          <cell r="AI52">
            <v>46447</v>
          </cell>
        </row>
        <row r="53">
          <cell r="AI53">
            <v>46478</v>
          </cell>
        </row>
        <row r="54">
          <cell r="AI54">
            <v>46508</v>
          </cell>
        </row>
        <row r="55">
          <cell r="AI55">
            <v>46539</v>
          </cell>
        </row>
        <row r="56">
          <cell r="AI56">
            <v>46569</v>
          </cell>
        </row>
        <row r="57">
          <cell r="AI57">
            <v>46600</v>
          </cell>
        </row>
        <row r="58">
          <cell r="AI58">
            <v>46631</v>
          </cell>
        </row>
        <row r="59">
          <cell r="AI59">
            <v>46661</v>
          </cell>
        </row>
        <row r="60">
          <cell r="AI60">
            <v>46692</v>
          </cell>
        </row>
        <row r="61">
          <cell r="AI61">
            <v>46722</v>
          </cell>
        </row>
        <row r="62">
          <cell r="AI62">
            <v>46753</v>
          </cell>
        </row>
        <row r="63">
          <cell r="AI63">
            <v>46784</v>
          </cell>
        </row>
        <row r="64">
          <cell r="AI64">
            <v>46813</v>
          </cell>
        </row>
        <row r="65">
          <cell r="AI65">
            <v>46844</v>
          </cell>
        </row>
        <row r="66">
          <cell r="AI66">
            <v>46874</v>
          </cell>
        </row>
        <row r="67">
          <cell r="AI67">
            <v>46905</v>
          </cell>
        </row>
        <row r="68">
          <cell r="AI68">
            <v>46935</v>
          </cell>
        </row>
        <row r="69">
          <cell r="AI69">
            <v>46966</v>
          </cell>
        </row>
        <row r="70">
          <cell r="AI70">
            <v>46997</v>
          </cell>
        </row>
        <row r="71">
          <cell r="AI71">
            <v>47027</v>
          </cell>
        </row>
        <row r="72">
          <cell r="AI72">
            <v>47058</v>
          </cell>
        </row>
        <row r="73">
          <cell r="AI73">
            <v>47088</v>
          </cell>
        </row>
        <row r="74">
          <cell r="AI74">
            <v>47119</v>
          </cell>
        </row>
        <row r="75">
          <cell r="AI75">
            <v>47150</v>
          </cell>
        </row>
        <row r="76">
          <cell r="AI76">
            <v>47178</v>
          </cell>
        </row>
        <row r="77">
          <cell r="AI77">
            <v>47209</v>
          </cell>
        </row>
        <row r="78">
          <cell r="AI78">
            <v>47239</v>
          </cell>
        </row>
        <row r="79">
          <cell r="AI79">
            <v>47270</v>
          </cell>
        </row>
        <row r="80">
          <cell r="AI80">
            <v>47300</v>
          </cell>
        </row>
        <row r="81">
          <cell r="AI81">
            <v>47331</v>
          </cell>
        </row>
        <row r="82">
          <cell r="AI82">
            <v>47362</v>
          </cell>
        </row>
        <row r="83">
          <cell r="AI83">
            <v>47392</v>
          </cell>
        </row>
        <row r="84">
          <cell r="AI84">
            <v>47423</v>
          </cell>
        </row>
        <row r="85">
          <cell r="AI85">
            <v>47453</v>
          </cell>
        </row>
        <row r="86">
          <cell r="AI86">
            <v>47484</v>
          </cell>
        </row>
        <row r="87">
          <cell r="AI87">
            <v>47515</v>
          </cell>
        </row>
        <row r="88">
          <cell r="AI88">
            <v>47543</v>
          </cell>
        </row>
        <row r="89">
          <cell r="AI89">
            <v>47574</v>
          </cell>
        </row>
        <row r="90">
          <cell r="AI90">
            <v>47604</v>
          </cell>
        </row>
        <row r="91">
          <cell r="AI91">
            <v>47635</v>
          </cell>
        </row>
        <row r="92">
          <cell r="AI92">
            <v>47665</v>
          </cell>
        </row>
        <row r="93">
          <cell r="AI93">
            <v>47696</v>
          </cell>
        </row>
        <row r="94">
          <cell r="AI94">
            <v>47727</v>
          </cell>
        </row>
        <row r="95">
          <cell r="AI95">
            <v>47757</v>
          </cell>
        </row>
        <row r="96">
          <cell r="AI96">
            <v>47788</v>
          </cell>
        </row>
        <row r="97">
          <cell r="AI97">
            <v>47818</v>
          </cell>
        </row>
        <row r="98">
          <cell r="AI98">
            <v>47849</v>
          </cell>
        </row>
        <row r="99">
          <cell r="AI99">
            <v>47880</v>
          </cell>
        </row>
        <row r="100">
          <cell r="AI100">
            <v>47908</v>
          </cell>
        </row>
        <row r="101">
          <cell r="AI101">
            <v>47939</v>
          </cell>
        </row>
        <row r="102">
          <cell r="AI102">
            <v>47969</v>
          </cell>
        </row>
        <row r="103">
          <cell r="AI103">
            <v>48000</v>
          </cell>
        </row>
        <row r="104">
          <cell r="AI104">
            <v>48030</v>
          </cell>
        </row>
        <row r="105">
          <cell r="AI105">
            <v>48061</v>
          </cell>
        </row>
        <row r="106">
          <cell r="AI106">
            <v>48092</v>
          </cell>
        </row>
        <row r="107">
          <cell r="AI107">
            <v>48122</v>
          </cell>
        </row>
        <row r="108">
          <cell r="AI108">
            <v>48153</v>
          </cell>
        </row>
        <row r="109">
          <cell r="AI109">
            <v>48183</v>
          </cell>
        </row>
        <row r="110">
          <cell r="AI110">
            <v>48214</v>
          </cell>
        </row>
        <row r="111">
          <cell r="AI111">
            <v>48245</v>
          </cell>
        </row>
        <row r="112">
          <cell r="AI112">
            <v>48274</v>
          </cell>
        </row>
        <row r="113">
          <cell r="AI113">
            <v>48305</v>
          </cell>
        </row>
        <row r="114">
          <cell r="AI114">
            <v>48335</v>
          </cell>
        </row>
        <row r="115">
          <cell r="AI115">
            <v>48366</v>
          </cell>
        </row>
        <row r="116">
          <cell r="AI116">
            <v>48396</v>
          </cell>
        </row>
        <row r="117">
          <cell r="AI117">
            <v>48427</v>
          </cell>
        </row>
        <row r="118">
          <cell r="AI118">
            <v>48458</v>
          </cell>
        </row>
        <row r="119">
          <cell r="AI119">
            <v>48488</v>
          </cell>
        </row>
        <row r="120">
          <cell r="AI120">
            <v>48519</v>
          </cell>
        </row>
        <row r="121">
          <cell r="AI121">
            <v>48549</v>
          </cell>
        </row>
        <row r="122">
          <cell r="AI122">
            <v>48580</v>
          </cell>
        </row>
        <row r="123">
          <cell r="AI123">
            <v>48611</v>
          </cell>
        </row>
        <row r="124">
          <cell r="AI124">
            <v>48639</v>
          </cell>
        </row>
        <row r="125">
          <cell r="AI125">
            <v>48670</v>
          </cell>
        </row>
        <row r="126">
          <cell r="AI126">
            <v>48700</v>
          </cell>
        </row>
        <row r="127">
          <cell r="AI127">
            <v>48731</v>
          </cell>
        </row>
        <row r="128">
          <cell r="AI128">
            <v>48761</v>
          </cell>
        </row>
        <row r="129">
          <cell r="AI129">
            <v>48792</v>
          </cell>
        </row>
        <row r="130">
          <cell r="AI130">
            <v>48823</v>
          </cell>
        </row>
        <row r="131">
          <cell r="AI131">
            <v>48853</v>
          </cell>
        </row>
        <row r="132">
          <cell r="AI132">
            <v>48884</v>
          </cell>
        </row>
        <row r="133">
          <cell r="AI133">
            <v>48914</v>
          </cell>
        </row>
        <row r="134">
          <cell r="AI134">
            <v>48945</v>
          </cell>
        </row>
        <row r="135">
          <cell r="AI135">
            <v>48976</v>
          </cell>
        </row>
        <row r="136">
          <cell r="AI136">
            <v>49004</v>
          </cell>
        </row>
        <row r="137">
          <cell r="AI137">
            <v>49035</v>
          </cell>
        </row>
        <row r="138">
          <cell r="AI138">
            <v>49065</v>
          </cell>
        </row>
        <row r="139">
          <cell r="AI139">
            <v>49096</v>
          </cell>
        </row>
        <row r="140">
          <cell r="AI140">
            <v>49126</v>
          </cell>
        </row>
        <row r="141">
          <cell r="AI141">
            <v>49157</v>
          </cell>
        </row>
        <row r="142">
          <cell r="AI142">
            <v>49188</v>
          </cell>
        </row>
        <row r="143">
          <cell r="AI143">
            <v>49218</v>
          </cell>
        </row>
        <row r="144">
          <cell r="AI144">
            <v>49249</v>
          </cell>
        </row>
        <row r="145">
          <cell r="AI145">
            <v>49279</v>
          </cell>
        </row>
        <row r="146">
          <cell r="AI146">
            <v>49310</v>
          </cell>
        </row>
        <row r="147">
          <cell r="AI147">
            <v>49341</v>
          </cell>
        </row>
        <row r="148">
          <cell r="AI148">
            <v>49369</v>
          </cell>
        </row>
        <row r="149">
          <cell r="AI149">
            <v>49400</v>
          </cell>
        </row>
        <row r="150">
          <cell r="AI150">
            <v>49430</v>
          </cell>
        </row>
        <row r="151">
          <cell r="AI151">
            <v>49461</v>
          </cell>
        </row>
        <row r="152">
          <cell r="AI152">
            <v>49491</v>
          </cell>
        </row>
        <row r="153">
          <cell r="AI153">
            <v>49522</v>
          </cell>
        </row>
        <row r="154">
          <cell r="AI154">
            <v>49553</v>
          </cell>
        </row>
        <row r="155">
          <cell r="AI155">
            <v>49583</v>
          </cell>
        </row>
        <row r="156">
          <cell r="AI156">
            <v>49614</v>
          </cell>
        </row>
        <row r="157">
          <cell r="AI157">
            <v>49644</v>
          </cell>
        </row>
        <row r="158">
          <cell r="AI158">
            <v>49675</v>
          </cell>
        </row>
        <row r="159">
          <cell r="AI159">
            <v>49706</v>
          </cell>
        </row>
        <row r="160">
          <cell r="AI160">
            <v>49735</v>
          </cell>
        </row>
        <row r="161">
          <cell r="AI161">
            <v>49766</v>
          </cell>
        </row>
        <row r="162">
          <cell r="AI162">
            <v>49796</v>
          </cell>
        </row>
        <row r="163">
          <cell r="AI163">
            <v>49827</v>
          </cell>
        </row>
        <row r="164">
          <cell r="AI164">
            <v>49857</v>
          </cell>
        </row>
        <row r="165">
          <cell r="AI165">
            <v>49888</v>
          </cell>
        </row>
        <row r="166">
          <cell r="AI166">
            <v>49919</v>
          </cell>
        </row>
        <row r="167">
          <cell r="AI167">
            <v>49949</v>
          </cell>
        </row>
        <row r="168">
          <cell r="AI168">
            <v>49980</v>
          </cell>
        </row>
        <row r="169">
          <cell r="AI169">
            <v>50010</v>
          </cell>
        </row>
        <row r="170">
          <cell r="AI170">
            <v>50041</v>
          </cell>
        </row>
        <row r="171">
          <cell r="AI171">
            <v>50072</v>
          </cell>
        </row>
        <row r="172">
          <cell r="AI172">
            <v>50100</v>
          </cell>
        </row>
        <row r="173">
          <cell r="AI173">
            <v>50131</v>
          </cell>
        </row>
        <row r="174">
          <cell r="AI174">
            <v>50161</v>
          </cell>
        </row>
        <row r="175">
          <cell r="AI175">
            <v>50192</v>
          </cell>
        </row>
        <row r="176">
          <cell r="AI176">
            <v>50222</v>
          </cell>
        </row>
        <row r="177">
          <cell r="AI177">
            <v>50253</v>
          </cell>
        </row>
        <row r="178">
          <cell r="AI178">
            <v>50284</v>
          </cell>
        </row>
        <row r="179">
          <cell r="AI179">
            <v>50314</v>
          </cell>
        </row>
        <row r="180">
          <cell r="AI180">
            <v>50345</v>
          </cell>
        </row>
        <row r="181">
          <cell r="AI181">
            <v>50375</v>
          </cell>
        </row>
        <row r="182">
          <cell r="AI182">
            <v>50406</v>
          </cell>
        </row>
        <row r="183">
          <cell r="AI183">
            <v>50437</v>
          </cell>
        </row>
        <row r="184">
          <cell r="AI184">
            <v>50465</v>
          </cell>
        </row>
        <row r="185">
          <cell r="AI185">
            <v>50496</v>
          </cell>
        </row>
        <row r="186">
          <cell r="AI186">
            <v>50526</v>
          </cell>
        </row>
        <row r="187">
          <cell r="AI187">
            <v>50557</v>
          </cell>
        </row>
        <row r="188">
          <cell r="AI188">
            <v>50587</v>
          </cell>
        </row>
        <row r="189">
          <cell r="AI189">
            <v>50618</v>
          </cell>
        </row>
        <row r="190">
          <cell r="AI190">
            <v>50649</v>
          </cell>
        </row>
        <row r="191">
          <cell r="AI191">
            <v>50679</v>
          </cell>
        </row>
        <row r="192">
          <cell r="AI192">
            <v>50710</v>
          </cell>
        </row>
        <row r="193">
          <cell r="AI193">
            <v>50740</v>
          </cell>
        </row>
        <row r="194">
          <cell r="AI194">
            <v>50771</v>
          </cell>
        </row>
        <row r="195">
          <cell r="AI195">
            <v>50802</v>
          </cell>
        </row>
        <row r="196">
          <cell r="AI196">
            <v>50830</v>
          </cell>
        </row>
        <row r="197">
          <cell r="AI197">
            <v>50861</v>
          </cell>
        </row>
        <row r="198">
          <cell r="AI198">
            <v>50891</v>
          </cell>
        </row>
        <row r="199">
          <cell r="AI199">
            <v>50922</v>
          </cell>
        </row>
        <row r="200">
          <cell r="AI200">
            <v>50952</v>
          </cell>
        </row>
        <row r="201">
          <cell r="AI201">
            <v>50983</v>
          </cell>
        </row>
        <row r="202">
          <cell r="AI202">
            <v>51014</v>
          </cell>
        </row>
        <row r="203">
          <cell r="AI203">
            <v>51044</v>
          </cell>
        </row>
        <row r="204">
          <cell r="AI204">
            <v>51075</v>
          </cell>
        </row>
        <row r="205">
          <cell r="AI205">
            <v>51105</v>
          </cell>
        </row>
        <row r="206">
          <cell r="AI206">
            <v>51136</v>
          </cell>
        </row>
        <row r="207">
          <cell r="AI207">
            <v>51167</v>
          </cell>
        </row>
        <row r="208">
          <cell r="AI208">
            <v>51196</v>
          </cell>
        </row>
        <row r="209">
          <cell r="AI209">
            <v>51227</v>
          </cell>
        </row>
        <row r="210">
          <cell r="AI210">
            <v>51257</v>
          </cell>
        </row>
        <row r="211">
          <cell r="AI211">
            <v>51288</v>
          </cell>
        </row>
        <row r="212">
          <cell r="AI212">
            <v>51318</v>
          </cell>
        </row>
        <row r="213">
          <cell r="AI213">
            <v>51349</v>
          </cell>
        </row>
        <row r="214">
          <cell r="AI214">
            <v>51380</v>
          </cell>
        </row>
        <row r="215">
          <cell r="AI215">
            <v>51410</v>
          </cell>
        </row>
        <row r="216">
          <cell r="AI216">
            <v>51441</v>
          </cell>
        </row>
        <row r="217">
          <cell r="AI217">
            <v>51471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Summary Results"/>
      <sheetName val="Results"/>
      <sheetName val="SetUp"/>
      <sheetName val="p1Del"/>
      <sheetName val="p1ADM"/>
      <sheetName val="p1Other"/>
      <sheetName val="cDel&gt;&gt;"/>
      <sheetName val="c1Del"/>
      <sheetName val="&lt;&lt;cDel"/>
      <sheetName val="cADM&gt;&gt;"/>
      <sheetName val="c1ADM"/>
      <sheetName val="&lt;&lt;cADM"/>
      <sheetName val="cOther&gt;&gt;"/>
      <sheetName val="c1Other"/>
      <sheetName val="&lt;&lt;cOther"/>
      <sheetName val="cResults"/>
      <sheetName val="Grade Mapping"/>
      <sheetName val="Change Log"/>
      <sheetName val="Checks"/>
      <sheetName val="Blank 1"/>
      <sheetName val="sysTemplate"/>
      <sheetName val="sysTransfer"/>
      <sheetName val="sysTimeline"/>
      <sheetName val="sysConfig"/>
    </sheetNames>
    <sheetDataSet>
      <sheetData sheetId="0"/>
      <sheetData sheetId="1"/>
      <sheetData sheetId="2"/>
      <sheetData sheetId="3">
        <row r="270">
          <cell r="M270" t="str">
            <v>N/A</v>
          </cell>
        </row>
        <row r="271">
          <cell r="M271" t="str">
            <v>Role 1</v>
          </cell>
        </row>
        <row r="272">
          <cell r="M272" t="str">
            <v>Role 2</v>
          </cell>
        </row>
        <row r="273">
          <cell r="M273" t="str">
            <v>Role 3</v>
          </cell>
        </row>
        <row r="274">
          <cell r="M274" t="str">
            <v>Role 4</v>
          </cell>
        </row>
        <row r="275">
          <cell r="M275" t="str">
            <v>Role 5</v>
          </cell>
        </row>
        <row r="276">
          <cell r="M276" t="str">
            <v>Role 6</v>
          </cell>
        </row>
        <row r="277">
          <cell r="M277" t="str">
            <v>Role 7</v>
          </cell>
        </row>
        <row r="278">
          <cell r="M278" t="str">
            <v>Role 8</v>
          </cell>
        </row>
        <row r="279">
          <cell r="M279" t="str">
            <v>Role 9</v>
          </cell>
        </row>
        <row r="280">
          <cell r="M280" t="str">
            <v>Role 10</v>
          </cell>
        </row>
        <row r="281">
          <cell r="M281" t="str">
            <v>Role 11</v>
          </cell>
        </row>
        <row r="282">
          <cell r="M282" t="str">
            <v>Role 12</v>
          </cell>
        </row>
        <row r="283">
          <cell r="M283" t="str">
            <v>Role 13</v>
          </cell>
        </row>
        <row r="284">
          <cell r="M284" t="str">
            <v>Role 14</v>
          </cell>
        </row>
        <row r="285">
          <cell r="M285" t="str">
            <v>Role 15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21">
          <cell r="M321">
            <v>1</v>
          </cell>
        </row>
        <row r="322">
          <cell r="M322">
            <v>0</v>
          </cell>
        </row>
        <row r="348">
          <cell r="M348" t="str">
            <v>National</v>
          </cell>
        </row>
        <row r="349">
          <cell r="M349" t="str">
            <v>Local</v>
          </cell>
        </row>
        <row r="350">
          <cell r="M350" t="str">
            <v>Alchemy High</v>
          </cell>
        </row>
        <row r="351">
          <cell r="M351" t="str">
            <v>Alchemy Low</v>
          </cell>
        </row>
        <row r="352">
          <cell r="M352" t="str">
            <v>ALP1</v>
          </cell>
        </row>
        <row r="353">
          <cell r="M353" t="str">
            <v>ALP2</v>
          </cell>
        </row>
        <row r="462">
          <cell r="O462" t="str">
            <v>ddOpSL01Name</v>
          </cell>
        </row>
        <row r="463">
          <cell r="O463" t="str">
            <v>ddOpSL27Name</v>
          </cell>
        </row>
        <row r="464">
          <cell r="O464" t="str">
            <v>ddOpSL02Name</v>
          </cell>
        </row>
        <row r="465">
          <cell r="O465" t="str">
            <v>ddOpSL03Name</v>
          </cell>
        </row>
        <row r="466">
          <cell r="O466" t="str">
            <v>ddOpSL04Name</v>
          </cell>
        </row>
        <row r="467">
          <cell r="O467" t="str">
            <v>ddOpSL05Name</v>
          </cell>
        </row>
        <row r="468">
          <cell r="O468" t="str">
            <v>ddOpSL06Name</v>
          </cell>
        </row>
        <row r="469">
          <cell r="O469" t="str">
            <v>ddOpSL07Name</v>
          </cell>
        </row>
        <row r="470">
          <cell r="O470" t="str">
            <v>ddOpSL08Name</v>
          </cell>
        </row>
        <row r="471">
          <cell r="O471" t="str">
            <v>ddOpSL13Name</v>
          </cell>
        </row>
        <row r="472">
          <cell r="O472" t="str">
            <v>ddOpSL14Name</v>
          </cell>
        </row>
        <row r="1032">
          <cell r="O1032" t="str">
            <v>Equity Partner</v>
          </cell>
          <cell r="P1032" t="str">
            <v>Equity Partner</v>
          </cell>
          <cell r="Q1032" t="str">
            <v>Equity Partner</v>
          </cell>
          <cell r="R1032" t="str">
            <v>Equity Partner</v>
          </cell>
          <cell r="S1032" t="str">
            <v>Equity Partner</v>
          </cell>
          <cell r="T1032" t="str">
            <v>Equity Partner</v>
          </cell>
          <cell r="U1032" t="str">
            <v>Equity Partner</v>
          </cell>
          <cell r="V1032" t="str">
            <v>Equity Partner</v>
          </cell>
          <cell r="W1032" t="str">
            <v>Equity Partner</v>
          </cell>
          <cell r="X1032" t="str">
            <v>Equity Partner</v>
          </cell>
          <cell r="Y1032" t="str">
            <v>N/A</v>
          </cell>
          <cell r="Z1032" t="str">
            <v>Equity Partner</v>
          </cell>
          <cell r="AA1032" t="str">
            <v>N/A</v>
          </cell>
          <cell r="AB1032" t="str">
            <v>N/A</v>
          </cell>
          <cell r="AC1032" t="str">
            <v>N/A</v>
          </cell>
          <cell r="AD1032" t="str">
            <v>Equity Partner</v>
          </cell>
          <cell r="AE1032" t="str">
            <v>N/A</v>
          </cell>
          <cell r="AF1032" t="str">
            <v>N/A</v>
          </cell>
          <cell r="AG1032" t="str">
            <v>N/A</v>
          </cell>
          <cell r="AH1032" t="str">
            <v>N/A</v>
          </cell>
          <cell r="AI1032" t="str">
            <v>N/A</v>
          </cell>
          <cell r="AJ1032" t="str">
            <v>N/A</v>
          </cell>
          <cell r="AK1032" t="str">
            <v>N/A</v>
          </cell>
          <cell r="AL1032" t="str">
            <v>N/A</v>
          </cell>
          <cell r="AM1032" t="str">
            <v>N/A</v>
          </cell>
          <cell r="AN1032" t="str">
            <v>N/A</v>
          </cell>
          <cell r="AO1032" t="str">
            <v>N/A</v>
          </cell>
        </row>
        <row r="1033">
          <cell r="O1033" t="str">
            <v>Partner</v>
          </cell>
          <cell r="P1033" t="str">
            <v>Partner</v>
          </cell>
          <cell r="Q1033" t="str">
            <v>Partner</v>
          </cell>
          <cell r="R1033" t="str">
            <v>Partner</v>
          </cell>
          <cell r="S1033" t="str">
            <v>Partner</v>
          </cell>
          <cell r="T1033" t="str">
            <v>Partner</v>
          </cell>
          <cell r="U1033" t="str">
            <v>Partner</v>
          </cell>
          <cell r="V1033" t="str">
            <v>Partner</v>
          </cell>
          <cell r="W1033" t="str">
            <v>Partner</v>
          </cell>
          <cell r="X1033" t="str">
            <v>Partner</v>
          </cell>
          <cell r="Y1033" t="str">
            <v>N/A</v>
          </cell>
          <cell r="Z1033" t="str">
            <v>Partner</v>
          </cell>
          <cell r="AA1033" t="str">
            <v>N/A</v>
          </cell>
          <cell r="AB1033" t="str">
            <v>N/A</v>
          </cell>
          <cell r="AC1033" t="str">
            <v>N/A</v>
          </cell>
          <cell r="AD1033" t="str">
            <v>Partner</v>
          </cell>
          <cell r="AE1033" t="str">
            <v>N/A</v>
          </cell>
          <cell r="AF1033" t="str">
            <v>N/A</v>
          </cell>
          <cell r="AG1033" t="str">
            <v>N/A</v>
          </cell>
          <cell r="AH1033" t="str">
            <v>N/A</v>
          </cell>
          <cell r="AI1033" t="str">
            <v>N/A</v>
          </cell>
          <cell r="AJ1033" t="str">
            <v>N/A</v>
          </cell>
          <cell r="AK1033" t="str">
            <v>N/A</v>
          </cell>
          <cell r="AL1033" t="str">
            <v>N/A</v>
          </cell>
          <cell r="AM1033" t="str">
            <v>N/A</v>
          </cell>
          <cell r="AN1033" t="str">
            <v>N/A</v>
          </cell>
          <cell r="AO1033" t="str">
            <v>N/A</v>
          </cell>
        </row>
        <row r="1034">
          <cell r="O1034" t="str">
            <v>N/A</v>
          </cell>
          <cell r="P1034" t="str">
            <v>N/A</v>
          </cell>
          <cell r="Q1034" t="str">
            <v>N/A</v>
          </cell>
          <cell r="R1034" t="str">
            <v>N/A</v>
          </cell>
          <cell r="S1034" t="str">
            <v>N/A</v>
          </cell>
          <cell r="T1034" t="str">
            <v>N/A</v>
          </cell>
          <cell r="U1034" t="str">
            <v>N/A</v>
          </cell>
          <cell r="V1034" t="str">
            <v>N/A</v>
          </cell>
          <cell r="W1034" t="str">
            <v>N/A</v>
          </cell>
          <cell r="X1034" t="str">
            <v>N/A</v>
          </cell>
          <cell r="Y1034" t="str">
            <v>Partner</v>
          </cell>
          <cell r="Z1034" t="str">
            <v>N/A</v>
          </cell>
          <cell r="AA1034" t="str">
            <v>N/A</v>
          </cell>
          <cell r="AB1034" t="str">
            <v>N/A</v>
          </cell>
          <cell r="AC1034" t="str">
            <v>N/A</v>
          </cell>
          <cell r="AD1034" t="str">
            <v>N/A</v>
          </cell>
          <cell r="AE1034" t="str">
            <v>N/A</v>
          </cell>
          <cell r="AF1034" t="str">
            <v>N/A</v>
          </cell>
          <cell r="AG1034" t="str">
            <v>N/A</v>
          </cell>
          <cell r="AH1034" t="str">
            <v>N/A</v>
          </cell>
          <cell r="AI1034" t="str">
            <v>N/A</v>
          </cell>
          <cell r="AJ1034" t="str">
            <v>N/A</v>
          </cell>
          <cell r="AK1034" t="str">
            <v>N/A</v>
          </cell>
          <cell r="AL1034" t="str">
            <v>N/A</v>
          </cell>
          <cell r="AM1034" t="str">
            <v>N/A</v>
          </cell>
          <cell r="AN1034" t="str">
            <v>N/A</v>
          </cell>
          <cell r="AO1034" t="str">
            <v>N/A</v>
          </cell>
        </row>
        <row r="1035">
          <cell r="O1035" t="str">
            <v>N/A</v>
          </cell>
          <cell r="P1035" t="str">
            <v>N/A</v>
          </cell>
          <cell r="Q1035" t="str">
            <v>N/A</v>
          </cell>
          <cell r="R1035" t="str">
            <v>N/A</v>
          </cell>
          <cell r="S1035" t="str">
            <v>N/A</v>
          </cell>
          <cell r="T1035" t="str">
            <v>N/A</v>
          </cell>
          <cell r="U1035" t="str">
            <v>N/A</v>
          </cell>
          <cell r="V1035" t="str">
            <v>N/A</v>
          </cell>
          <cell r="W1035" t="str">
            <v>N/A</v>
          </cell>
          <cell r="X1035" t="str">
            <v>N/A</v>
          </cell>
          <cell r="Y1035" t="str">
            <v>Partner</v>
          </cell>
          <cell r="Z1035" t="str">
            <v>N/A</v>
          </cell>
          <cell r="AA1035" t="str">
            <v>N/A</v>
          </cell>
          <cell r="AB1035" t="str">
            <v>N/A</v>
          </cell>
          <cell r="AC1035" t="str">
            <v>N/A</v>
          </cell>
          <cell r="AD1035" t="str">
            <v>N/A</v>
          </cell>
          <cell r="AE1035" t="str">
            <v>N/A</v>
          </cell>
          <cell r="AF1035" t="str">
            <v>N/A</v>
          </cell>
          <cell r="AG1035" t="str">
            <v>N/A</v>
          </cell>
          <cell r="AH1035" t="str">
            <v>N/A</v>
          </cell>
          <cell r="AI1035" t="str">
            <v>N/A</v>
          </cell>
          <cell r="AJ1035" t="str">
            <v>N/A</v>
          </cell>
          <cell r="AK1035" t="str">
            <v>N/A</v>
          </cell>
          <cell r="AL1035" t="str">
            <v>N/A</v>
          </cell>
          <cell r="AM1035" t="str">
            <v>N/A</v>
          </cell>
          <cell r="AN1035" t="str">
            <v>N/A</v>
          </cell>
          <cell r="AO1035" t="str">
            <v>N/A</v>
          </cell>
        </row>
        <row r="1036">
          <cell r="O1036" t="str">
            <v>N/A</v>
          </cell>
          <cell r="P1036" t="str">
            <v>N/A</v>
          </cell>
          <cell r="Q1036" t="str">
            <v>N/A</v>
          </cell>
          <cell r="R1036" t="str">
            <v>N/A</v>
          </cell>
          <cell r="S1036" t="str">
            <v>N/A</v>
          </cell>
          <cell r="T1036" t="str">
            <v>N/A</v>
          </cell>
          <cell r="U1036" t="str">
            <v>N/A</v>
          </cell>
          <cell r="V1036" t="str">
            <v>N/A</v>
          </cell>
          <cell r="W1036" t="str">
            <v>N/A</v>
          </cell>
          <cell r="X1036" t="str">
            <v>N/A</v>
          </cell>
          <cell r="Y1036" t="str">
            <v>Partner</v>
          </cell>
          <cell r="Z1036" t="str">
            <v>N/A</v>
          </cell>
          <cell r="AA1036" t="str">
            <v>N/A</v>
          </cell>
          <cell r="AB1036" t="str">
            <v>N/A</v>
          </cell>
          <cell r="AC1036" t="str">
            <v>N/A</v>
          </cell>
          <cell r="AD1036" t="str">
            <v>N/A</v>
          </cell>
          <cell r="AE1036" t="str">
            <v>N/A</v>
          </cell>
          <cell r="AF1036" t="str">
            <v>N/A</v>
          </cell>
          <cell r="AG1036" t="str">
            <v>N/A</v>
          </cell>
          <cell r="AH1036" t="str">
            <v>N/A</v>
          </cell>
          <cell r="AI1036" t="str">
            <v>N/A</v>
          </cell>
          <cell r="AJ1036" t="str">
            <v>N/A</v>
          </cell>
          <cell r="AK1036" t="str">
            <v>N/A</v>
          </cell>
          <cell r="AL1036" t="str">
            <v>N/A</v>
          </cell>
          <cell r="AM1036" t="str">
            <v>N/A</v>
          </cell>
          <cell r="AN1036" t="str">
            <v>N/A</v>
          </cell>
          <cell r="AO1036" t="str">
            <v>N/A</v>
          </cell>
        </row>
        <row r="1037">
          <cell r="O1037" t="str">
            <v>N/A</v>
          </cell>
          <cell r="P1037" t="str">
            <v>N/A</v>
          </cell>
          <cell r="Q1037" t="str">
            <v>N/A</v>
          </cell>
          <cell r="R1037" t="str">
            <v>N/A</v>
          </cell>
          <cell r="S1037" t="str">
            <v>N/A</v>
          </cell>
          <cell r="T1037" t="str">
            <v>N/A</v>
          </cell>
          <cell r="U1037" t="str">
            <v>N/A</v>
          </cell>
          <cell r="V1037" t="str">
            <v>N/A</v>
          </cell>
          <cell r="W1037" t="str">
            <v>N/A</v>
          </cell>
          <cell r="X1037" t="str">
            <v>N/A</v>
          </cell>
          <cell r="Y1037" t="str">
            <v>Partner</v>
          </cell>
          <cell r="Z1037" t="str">
            <v>N/A</v>
          </cell>
          <cell r="AA1037" t="str">
            <v>N/A</v>
          </cell>
          <cell r="AB1037" t="str">
            <v>N/A</v>
          </cell>
          <cell r="AC1037" t="str">
            <v>N/A</v>
          </cell>
          <cell r="AD1037" t="str">
            <v>N/A</v>
          </cell>
          <cell r="AE1037" t="str">
            <v>N/A</v>
          </cell>
          <cell r="AF1037" t="str">
            <v>N/A</v>
          </cell>
          <cell r="AG1037" t="str">
            <v>N/A</v>
          </cell>
          <cell r="AH1037" t="str">
            <v>N/A</v>
          </cell>
          <cell r="AI1037" t="str">
            <v>N/A</v>
          </cell>
          <cell r="AJ1037" t="str">
            <v>N/A</v>
          </cell>
          <cell r="AK1037" t="str">
            <v>N/A</v>
          </cell>
          <cell r="AL1037" t="str">
            <v>N/A</v>
          </cell>
          <cell r="AM1037" t="str">
            <v>N/A</v>
          </cell>
          <cell r="AN1037" t="str">
            <v>N/A</v>
          </cell>
          <cell r="AO1037" t="str">
            <v>N/A</v>
          </cell>
        </row>
        <row r="1038">
          <cell r="O1038" t="str">
            <v>N/A</v>
          </cell>
          <cell r="P1038" t="str">
            <v>N/A</v>
          </cell>
          <cell r="Q1038" t="str">
            <v>Consultant</v>
          </cell>
          <cell r="R1038" t="str">
            <v>N/A</v>
          </cell>
          <cell r="S1038" t="str">
            <v>N/A</v>
          </cell>
          <cell r="T1038" t="str">
            <v>N/A</v>
          </cell>
          <cell r="U1038" t="str">
            <v>N/A</v>
          </cell>
          <cell r="V1038" t="str">
            <v>N/A</v>
          </cell>
          <cell r="W1038" t="str">
            <v>N/A</v>
          </cell>
          <cell r="X1038" t="str">
            <v>N/A</v>
          </cell>
          <cell r="Y1038" t="str">
            <v>N/A</v>
          </cell>
          <cell r="Z1038" t="str">
            <v>N/A</v>
          </cell>
          <cell r="AA1038" t="str">
            <v>N/A</v>
          </cell>
          <cell r="AB1038" t="str">
            <v>N/A</v>
          </cell>
          <cell r="AC1038" t="str">
            <v>N/A</v>
          </cell>
          <cell r="AD1038" t="str">
            <v>N/A</v>
          </cell>
          <cell r="AE1038" t="str">
            <v>N/A</v>
          </cell>
          <cell r="AF1038" t="str">
            <v>N/A</v>
          </cell>
          <cell r="AG1038" t="str">
            <v>N/A</v>
          </cell>
          <cell r="AH1038" t="str">
            <v>N/A</v>
          </cell>
          <cell r="AI1038" t="str">
            <v>N/A</v>
          </cell>
          <cell r="AJ1038" t="str">
            <v>N/A</v>
          </cell>
          <cell r="AK1038" t="str">
            <v>N/A</v>
          </cell>
          <cell r="AL1038" t="str">
            <v>N/A</v>
          </cell>
          <cell r="AM1038" t="str">
            <v>N/A</v>
          </cell>
          <cell r="AN1038" t="str">
            <v>N/A</v>
          </cell>
          <cell r="AO1038" t="str">
            <v>N/A</v>
          </cell>
        </row>
        <row r="1039">
          <cell r="O1039" t="str">
            <v>Assistant Manager</v>
          </cell>
          <cell r="P1039" t="str">
            <v>Assistant Manager</v>
          </cell>
          <cell r="Q1039" t="str">
            <v>N/A</v>
          </cell>
          <cell r="R1039" t="str">
            <v>Assistant Manager</v>
          </cell>
          <cell r="S1039" t="str">
            <v>Assistant Manager</v>
          </cell>
          <cell r="T1039" t="str">
            <v>Assistant Manager</v>
          </cell>
          <cell r="U1039" t="str">
            <v>Consultant</v>
          </cell>
          <cell r="V1039" t="str">
            <v>Assistant Manager</v>
          </cell>
          <cell r="W1039" t="str">
            <v>Assistant Manager</v>
          </cell>
          <cell r="X1039" t="str">
            <v>Assistant Manager</v>
          </cell>
          <cell r="Y1039" t="str">
            <v>N/A</v>
          </cell>
          <cell r="Z1039" t="str">
            <v>Assistant Manager</v>
          </cell>
          <cell r="AA1039" t="str">
            <v>N/A</v>
          </cell>
          <cell r="AB1039" t="str">
            <v>N/A</v>
          </cell>
          <cell r="AC1039" t="str">
            <v>N/A</v>
          </cell>
          <cell r="AD1039" t="str">
            <v>Assistant Manager</v>
          </cell>
          <cell r="AE1039" t="str">
            <v>N/A</v>
          </cell>
          <cell r="AF1039" t="str">
            <v>N/A</v>
          </cell>
          <cell r="AG1039" t="str">
            <v>N/A</v>
          </cell>
          <cell r="AH1039" t="str">
            <v>N/A</v>
          </cell>
          <cell r="AI1039" t="str">
            <v>N/A</v>
          </cell>
          <cell r="AJ1039" t="str">
            <v>N/A</v>
          </cell>
          <cell r="AK1039" t="str">
            <v>N/A</v>
          </cell>
          <cell r="AL1039" t="str">
            <v>N/A</v>
          </cell>
          <cell r="AM1039" t="str">
            <v>N/A</v>
          </cell>
          <cell r="AN1039" t="str">
            <v>N/A</v>
          </cell>
          <cell r="AO1039" t="str">
            <v>N/A</v>
          </cell>
        </row>
        <row r="1040">
          <cell r="O1040" t="str">
            <v>Assistant Manager</v>
          </cell>
          <cell r="P1040" t="str">
            <v>Assistant Manager</v>
          </cell>
          <cell r="Q1040" t="str">
            <v>N/A</v>
          </cell>
          <cell r="R1040" t="str">
            <v>Assistant Manager</v>
          </cell>
          <cell r="S1040" t="str">
            <v>Assistant Manager</v>
          </cell>
          <cell r="T1040" t="str">
            <v>N/A</v>
          </cell>
          <cell r="U1040" t="str">
            <v>Consultant</v>
          </cell>
          <cell r="V1040" t="str">
            <v>N/A</v>
          </cell>
          <cell r="W1040" t="str">
            <v>Assistant Manager</v>
          </cell>
          <cell r="X1040" t="str">
            <v>Assistant Manager</v>
          </cell>
          <cell r="Y1040" t="str">
            <v>N/A</v>
          </cell>
          <cell r="Z1040" t="str">
            <v>Assistant Manager</v>
          </cell>
          <cell r="AA1040" t="str">
            <v>N/A</v>
          </cell>
          <cell r="AB1040" t="str">
            <v>N/A</v>
          </cell>
          <cell r="AC1040" t="str">
            <v>N/A</v>
          </cell>
          <cell r="AD1040" t="str">
            <v>Assistant Manager</v>
          </cell>
          <cell r="AE1040" t="str">
            <v>N/A</v>
          </cell>
          <cell r="AF1040" t="str">
            <v>N/A</v>
          </cell>
          <cell r="AG1040" t="str">
            <v>N/A</v>
          </cell>
          <cell r="AH1040" t="str">
            <v>N/A</v>
          </cell>
          <cell r="AI1040" t="str">
            <v>N/A</v>
          </cell>
          <cell r="AJ1040" t="str">
            <v>N/A</v>
          </cell>
          <cell r="AK1040" t="str">
            <v>N/A</v>
          </cell>
          <cell r="AL1040" t="str">
            <v>N/A</v>
          </cell>
          <cell r="AM1040" t="str">
            <v>N/A</v>
          </cell>
          <cell r="AN1040" t="str">
            <v>N/A</v>
          </cell>
          <cell r="AO1040" t="str">
            <v>N/A</v>
          </cell>
        </row>
        <row r="1041">
          <cell r="O1041" t="str">
            <v>Assistant Manager</v>
          </cell>
          <cell r="P1041" t="str">
            <v>Assistant Manager</v>
          </cell>
          <cell r="Q1041" t="str">
            <v>N/A</v>
          </cell>
          <cell r="R1041" t="str">
            <v>Assistant Manager</v>
          </cell>
          <cell r="S1041" t="str">
            <v>Assistant Manager</v>
          </cell>
          <cell r="T1041" t="str">
            <v>N/A</v>
          </cell>
          <cell r="U1041" t="str">
            <v>N/A</v>
          </cell>
          <cell r="V1041" t="str">
            <v>N/A</v>
          </cell>
          <cell r="W1041" t="str">
            <v>N/A</v>
          </cell>
          <cell r="X1041" t="str">
            <v>N/A</v>
          </cell>
          <cell r="Y1041" t="str">
            <v>N/A</v>
          </cell>
          <cell r="Z1041" t="str">
            <v>Assistant Manager</v>
          </cell>
          <cell r="AA1041" t="str">
            <v>N/A</v>
          </cell>
          <cell r="AB1041" t="str">
            <v>N/A</v>
          </cell>
          <cell r="AC1041" t="str">
            <v>N/A</v>
          </cell>
          <cell r="AD1041" t="str">
            <v>Assistant Manager</v>
          </cell>
          <cell r="AE1041" t="str">
            <v>N/A</v>
          </cell>
          <cell r="AF1041" t="str">
            <v>N/A</v>
          </cell>
          <cell r="AG1041" t="str">
            <v>N/A</v>
          </cell>
          <cell r="AH1041" t="str">
            <v>N/A</v>
          </cell>
          <cell r="AI1041" t="str">
            <v>N/A</v>
          </cell>
          <cell r="AJ1041" t="str">
            <v>N/A</v>
          </cell>
          <cell r="AK1041" t="str">
            <v>N/A</v>
          </cell>
          <cell r="AL1041" t="str">
            <v>N/A</v>
          </cell>
          <cell r="AM1041" t="str">
            <v>N/A</v>
          </cell>
          <cell r="AN1041" t="str">
            <v>N/A</v>
          </cell>
          <cell r="AO1041" t="str">
            <v>N/A</v>
          </cell>
        </row>
        <row r="1042">
          <cell r="O1042" t="str">
            <v>Assistant Manager</v>
          </cell>
          <cell r="P1042" t="str">
            <v>N/A</v>
          </cell>
          <cell r="Q1042" t="str">
            <v>N/A</v>
          </cell>
          <cell r="R1042" t="str">
            <v>Assistant Manager</v>
          </cell>
          <cell r="S1042" t="str">
            <v>Assistant Manager</v>
          </cell>
          <cell r="T1042" t="str">
            <v>N/A</v>
          </cell>
          <cell r="U1042" t="str">
            <v>N/A</v>
          </cell>
          <cell r="V1042" t="str">
            <v>N/A</v>
          </cell>
          <cell r="W1042" t="str">
            <v>N/A</v>
          </cell>
          <cell r="X1042" t="str">
            <v>N/A</v>
          </cell>
          <cell r="Y1042" t="str">
            <v>N/A</v>
          </cell>
          <cell r="Z1042" t="str">
            <v>N/A</v>
          </cell>
          <cell r="AA1042" t="str">
            <v>N/A</v>
          </cell>
          <cell r="AB1042" t="str">
            <v>N/A</v>
          </cell>
          <cell r="AC1042" t="str">
            <v>N/A</v>
          </cell>
          <cell r="AD1042" t="str">
            <v>N/A</v>
          </cell>
          <cell r="AE1042" t="str">
            <v>N/A</v>
          </cell>
          <cell r="AF1042" t="str">
            <v>N/A</v>
          </cell>
          <cell r="AG1042" t="str">
            <v>N/A</v>
          </cell>
          <cell r="AH1042" t="str">
            <v>N/A</v>
          </cell>
          <cell r="AI1042" t="str">
            <v>N/A</v>
          </cell>
          <cell r="AJ1042" t="str">
            <v>N/A</v>
          </cell>
          <cell r="AK1042" t="str">
            <v>N/A</v>
          </cell>
          <cell r="AL1042" t="str">
            <v>N/A</v>
          </cell>
          <cell r="AM1042" t="str">
            <v>N/A</v>
          </cell>
          <cell r="AN1042" t="str">
            <v>N/A</v>
          </cell>
          <cell r="AO1042" t="str">
            <v>N/A</v>
          </cell>
        </row>
        <row r="1043">
          <cell r="O1043" t="str">
            <v>N/A</v>
          </cell>
          <cell r="P1043" t="str">
            <v>N/A</v>
          </cell>
          <cell r="Q1043" t="str">
            <v>N/A</v>
          </cell>
          <cell r="R1043" t="str">
            <v>N/A</v>
          </cell>
          <cell r="S1043" t="str">
            <v>N/A</v>
          </cell>
          <cell r="T1043" t="str">
            <v>N/A</v>
          </cell>
          <cell r="U1043" t="str">
            <v>N/A</v>
          </cell>
          <cell r="V1043" t="str">
            <v>N/A</v>
          </cell>
          <cell r="W1043" t="str">
            <v>N/A</v>
          </cell>
          <cell r="X1043" t="str">
            <v>N/A</v>
          </cell>
          <cell r="Y1043" t="str">
            <v>Consultant BH</v>
          </cell>
          <cell r="Z1043" t="str">
            <v>Consultant BH</v>
          </cell>
          <cell r="AA1043" t="str">
            <v>Consultant BH</v>
          </cell>
          <cell r="AB1043" t="str">
            <v>Consultant BH</v>
          </cell>
          <cell r="AC1043" t="str">
            <v>N/A</v>
          </cell>
          <cell r="AD1043" t="str">
            <v>Consultant BH</v>
          </cell>
          <cell r="AE1043" t="str">
            <v>N/A</v>
          </cell>
          <cell r="AF1043" t="str">
            <v>N/A</v>
          </cell>
          <cell r="AG1043" t="str">
            <v>N/A</v>
          </cell>
          <cell r="AH1043" t="str">
            <v>N/A</v>
          </cell>
          <cell r="AI1043" t="str">
            <v>N/A</v>
          </cell>
          <cell r="AJ1043" t="str">
            <v>N/A</v>
          </cell>
          <cell r="AK1043" t="str">
            <v>N/A</v>
          </cell>
          <cell r="AL1043" t="str">
            <v>N/A</v>
          </cell>
          <cell r="AM1043" t="str">
            <v>N/A</v>
          </cell>
          <cell r="AN1043" t="str">
            <v>N/A</v>
          </cell>
          <cell r="AO1043" t="str">
            <v>N/A</v>
          </cell>
        </row>
        <row r="1044">
          <cell r="O1044" t="str">
            <v>N/A</v>
          </cell>
          <cell r="P1044" t="str">
            <v>N/A</v>
          </cell>
          <cell r="Q1044" t="str">
            <v>N/A</v>
          </cell>
          <cell r="R1044" t="str">
            <v>N/A</v>
          </cell>
          <cell r="S1044" t="str">
            <v>N/A</v>
          </cell>
          <cell r="T1044" t="str">
            <v>N/A</v>
          </cell>
          <cell r="U1044" t="str">
            <v>N/A</v>
          </cell>
          <cell r="V1044" t="str">
            <v>N/A</v>
          </cell>
          <cell r="W1044" t="str">
            <v>N/A</v>
          </cell>
          <cell r="X1044" t="str">
            <v>N/A</v>
          </cell>
          <cell r="Y1044" t="str">
            <v>Consultant ODC</v>
          </cell>
          <cell r="Z1044" t="str">
            <v>N/A</v>
          </cell>
          <cell r="AA1044" t="str">
            <v>N/A</v>
          </cell>
          <cell r="AB1044" t="str">
            <v>N/A</v>
          </cell>
          <cell r="AC1044" t="str">
            <v xml:space="preserve">Consultant  ODC          </v>
          </cell>
          <cell r="AD1044" t="str">
            <v>N/A</v>
          </cell>
          <cell r="AE1044" t="str">
            <v>N/A</v>
          </cell>
          <cell r="AF1044" t="str">
            <v>Consultant ODC</v>
          </cell>
          <cell r="AG1044" t="str">
            <v>N/A</v>
          </cell>
          <cell r="AH1044" t="str">
            <v>N/A</v>
          </cell>
          <cell r="AI1044" t="str">
            <v>N/A</v>
          </cell>
          <cell r="AJ1044" t="str">
            <v>N/A</v>
          </cell>
          <cell r="AK1044" t="str">
            <v>N/A</v>
          </cell>
          <cell r="AL1044" t="str">
            <v>N/A</v>
          </cell>
          <cell r="AM1044" t="str">
            <v>N/A</v>
          </cell>
          <cell r="AN1044" t="str">
            <v>N/A</v>
          </cell>
          <cell r="AO1044" t="str">
            <v>N/A</v>
          </cell>
        </row>
        <row r="1045">
          <cell r="O1045" t="str">
            <v>N/A</v>
          </cell>
          <cell r="P1045" t="str">
            <v>N/A</v>
          </cell>
          <cell r="Q1045" t="str">
            <v>N/A</v>
          </cell>
          <cell r="R1045" t="str">
            <v>N/A</v>
          </cell>
          <cell r="S1045" t="str">
            <v>N/A</v>
          </cell>
          <cell r="T1045" t="str">
            <v>N/A</v>
          </cell>
          <cell r="U1045" t="str">
            <v>N/A</v>
          </cell>
          <cell r="V1045" t="str">
            <v>N/A</v>
          </cell>
          <cell r="W1045" t="str">
            <v>N/A</v>
          </cell>
          <cell r="X1045" t="str">
            <v>N/A</v>
          </cell>
          <cell r="Y1045" t="str">
            <v>N/A</v>
          </cell>
          <cell r="Z1045" t="str">
            <v>N/A</v>
          </cell>
          <cell r="AA1045" t="str">
            <v>N/A</v>
          </cell>
          <cell r="AB1045" t="str">
            <v>N/A</v>
          </cell>
          <cell r="AC1045" t="str">
            <v>N/A</v>
          </cell>
          <cell r="AD1045" t="str">
            <v>N/A</v>
          </cell>
          <cell r="AE1045" t="str">
            <v>Consultant T&amp;M</v>
          </cell>
          <cell r="AF1045" t="str">
            <v>N/A</v>
          </cell>
          <cell r="AG1045" t="str">
            <v>N/A</v>
          </cell>
          <cell r="AH1045" t="str">
            <v>N/A</v>
          </cell>
          <cell r="AI1045" t="str">
            <v>N/A</v>
          </cell>
          <cell r="AJ1045" t="str">
            <v>N/A</v>
          </cell>
          <cell r="AK1045" t="str">
            <v>N/A</v>
          </cell>
          <cell r="AL1045" t="str">
            <v>N/A</v>
          </cell>
          <cell r="AM1045" t="str">
            <v>N/A</v>
          </cell>
          <cell r="AN1045" t="str">
            <v>N/A</v>
          </cell>
          <cell r="AO1045" t="str">
            <v>N/A</v>
          </cell>
        </row>
        <row r="1046">
          <cell r="O1046" t="str">
            <v>Manager</v>
          </cell>
          <cell r="P1046" t="str">
            <v>Manager</v>
          </cell>
          <cell r="Q1046" t="str">
            <v>Senior Consultant</v>
          </cell>
          <cell r="R1046" t="str">
            <v>Manager</v>
          </cell>
          <cell r="S1046" t="str">
            <v>Manager</v>
          </cell>
          <cell r="T1046" t="str">
            <v>Manager</v>
          </cell>
          <cell r="U1046" t="str">
            <v>Senior Consultant</v>
          </cell>
          <cell r="V1046" t="str">
            <v>Manager</v>
          </cell>
          <cell r="W1046" t="str">
            <v>Manager</v>
          </cell>
          <cell r="X1046" t="str">
            <v>Manager</v>
          </cell>
          <cell r="Y1046" t="str">
            <v>N/A</v>
          </cell>
          <cell r="Z1046" t="str">
            <v>Manager</v>
          </cell>
          <cell r="AA1046" t="str">
            <v>N/A</v>
          </cell>
          <cell r="AB1046" t="str">
            <v>N/A</v>
          </cell>
          <cell r="AC1046" t="str">
            <v>N/A</v>
          </cell>
          <cell r="AD1046" t="str">
            <v>Manager</v>
          </cell>
          <cell r="AE1046" t="str">
            <v>N/A</v>
          </cell>
          <cell r="AF1046" t="str">
            <v>N/A</v>
          </cell>
          <cell r="AG1046" t="str">
            <v>N/A</v>
          </cell>
          <cell r="AH1046" t="str">
            <v>N/A</v>
          </cell>
          <cell r="AI1046" t="str">
            <v>N/A</v>
          </cell>
          <cell r="AJ1046" t="str">
            <v>N/A</v>
          </cell>
          <cell r="AK1046" t="str">
            <v>N/A</v>
          </cell>
          <cell r="AL1046" t="str">
            <v>N/A</v>
          </cell>
          <cell r="AM1046" t="str">
            <v>N/A</v>
          </cell>
          <cell r="AN1046" t="str">
            <v>N/A</v>
          </cell>
          <cell r="AO1046" t="str">
            <v>N/A</v>
          </cell>
        </row>
        <row r="1047">
          <cell r="O1047" t="str">
            <v>Manager</v>
          </cell>
          <cell r="P1047" t="str">
            <v>Manager</v>
          </cell>
          <cell r="Q1047" t="str">
            <v>N/A</v>
          </cell>
          <cell r="R1047" t="str">
            <v>Manager</v>
          </cell>
          <cell r="S1047" t="str">
            <v>Manager</v>
          </cell>
          <cell r="T1047" t="str">
            <v>N/A</v>
          </cell>
          <cell r="U1047" t="str">
            <v>Senior Consultant</v>
          </cell>
          <cell r="V1047" t="str">
            <v>N/A</v>
          </cell>
          <cell r="W1047" t="str">
            <v>Manager</v>
          </cell>
          <cell r="X1047" t="str">
            <v>Manager</v>
          </cell>
          <cell r="Y1047" t="str">
            <v>N/A</v>
          </cell>
          <cell r="Z1047" t="str">
            <v>N/A</v>
          </cell>
          <cell r="AA1047" t="str">
            <v>N/A</v>
          </cell>
          <cell r="AB1047" t="str">
            <v>N/A</v>
          </cell>
          <cell r="AC1047" t="str">
            <v>N/A</v>
          </cell>
          <cell r="AD1047" t="str">
            <v>Manager</v>
          </cell>
          <cell r="AE1047" t="str">
            <v>N/A</v>
          </cell>
          <cell r="AF1047" t="str">
            <v>N/A</v>
          </cell>
          <cell r="AG1047" t="str">
            <v>N/A</v>
          </cell>
          <cell r="AH1047" t="str">
            <v>N/A</v>
          </cell>
          <cell r="AI1047" t="str">
            <v>N/A</v>
          </cell>
          <cell r="AJ1047" t="str">
            <v>N/A</v>
          </cell>
          <cell r="AK1047" t="str">
            <v>N/A</v>
          </cell>
          <cell r="AL1047" t="str">
            <v>N/A</v>
          </cell>
          <cell r="AM1047" t="str">
            <v>N/A</v>
          </cell>
          <cell r="AN1047" t="str">
            <v>N/A</v>
          </cell>
          <cell r="AO1047" t="str">
            <v>N/A</v>
          </cell>
        </row>
        <row r="1048">
          <cell r="O1048" t="str">
            <v>Manager</v>
          </cell>
          <cell r="P1048" t="str">
            <v>Manager</v>
          </cell>
          <cell r="Q1048" t="str">
            <v>N/A</v>
          </cell>
          <cell r="R1048" t="str">
            <v>Manager</v>
          </cell>
          <cell r="S1048" t="str">
            <v>N/A</v>
          </cell>
          <cell r="T1048" t="str">
            <v>N/A</v>
          </cell>
          <cell r="U1048" t="str">
            <v>N/A</v>
          </cell>
          <cell r="V1048" t="str">
            <v>N/A</v>
          </cell>
          <cell r="W1048" t="str">
            <v>N/A</v>
          </cell>
          <cell r="X1048" t="str">
            <v>N/A</v>
          </cell>
          <cell r="Y1048" t="str">
            <v>N/A</v>
          </cell>
          <cell r="Z1048" t="str">
            <v>N/A</v>
          </cell>
          <cell r="AA1048" t="str">
            <v>N/A</v>
          </cell>
          <cell r="AB1048" t="str">
            <v>N/A</v>
          </cell>
          <cell r="AC1048" t="str">
            <v>N/A</v>
          </cell>
          <cell r="AD1048" t="str">
            <v>N/A</v>
          </cell>
          <cell r="AE1048" t="str">
            <v>N/A</v>
          </cell>
          <cell r="AF1048" t="str">
            <v>N/A</v>
          </cell>
          <cell r="AG1048" t="str">
            <v>N/A</v>
          </cell>
          <cell r="AH1048" t="str">
            <v>N/A</v>
          </cell>
          <cell r="AI1048" t="str">
            <v>N/A</v>
          </cell>
          <cell r="AJ1048" t="str">
            <v>N/A</v>
          </cell>
          <cell r="AK1048" t="str">
            <v>N/A</v>
          </cell>
          <cell r="AL1048" t="str">
            <v>N/A</v>
          </cell>
          <cell r="AM1048" t="str">
            <v>N/A</v>
          </cell>
          <cell r="AN1048" t="str">
            <v>N/A</v>
          </cell>
          <cell r="AO1048" t="str">
            <v>N/A</v>
          </cell>
        </row>
        <row r="1049">
          <cell r="O1049" t="str">
            <v>N/A</v>
          </cell>
          <cell r="P1049" t="str">
            <v>N/A</v>
          </cell>
          <cell r="Q1049" t="str">
            <v>N/A</v>
          </cell>
          <cell r="R1049" t="str">
            <v>Manager</v>
          </cell>
          <cell r="S1049" t="str">
            <v>Consultant</v>
          </cell>
          <cell r="T1049" t="str">
            <v>N/A</v>
          </cell>
          <cell r="U1049" t="str">
            <v>N/A</v>
          </cell>
          <cell r="V1049" t="str">
            <v>N/A</v>
          </cell>
          <cell r="W1049" t="str">
            <v>N/A</v>
          </cell>
          <cell r="X1049" t="str">
            <v>N/A</v>
          </cell>
          <cell r="Y1049" t="str">
            <v>N/A</v>
          </cell>
          <cell r="Z1049" t="str">
            <v>N/A</v>
          </cell>
          <cell r="AA1049" t="str">
            <v>N/A</v>
          </cell>
          <cell r="AB1049" t="str">
            <v>N/A</v>
          </cell>
          <cell r="AC1049" t="str">
            <v>N/A</v>
          </cell>
          <cell r="AD1049" t="str">
            <v>N/A</v>
          </cell>
          <cell r="AE1049" t="str">
            <v>N/A</v>
          </cell>
          <cell r="AF1049" t="str">
            <v>N/A</v>
          </cell>
          <cell r="AG1049" t="str">
            <v>N/A</v>
          </cell>
          <cell r="AH1049" t="str">
            <v>N/A</v>
          </cell>
          <cell r="AI1049" t="str">
            <v>N/A</v>
          </cell>
          <cell r="AJ1049" t="str">
            <v>N/A</v>
          </cell>
          <cell r="AK1049" t="str">
            <v>N/A</v>
          </cell>
          <cell r="AL1049" t="str">
            <v>N/A</v>
          </cell>
          <cell r="AM1049" t="str">
            <v>N/A</v>
          </cell>
          <cell r="AN1049" t="str">
            <v>N/A</v>
          </cell>
          <cell r="AO1049" t="str">
            <v>N/A</v>
          </cell>
        </row>
        <row r="1050">
          <cell r="O1050" t="str">
            <v>N/A</v>
          </cell>
          <cell r="P1050" t="str">
            <v>N/A</v>
          </cell>
          <cell r="Q1050" t="str">
            <v>N/A</v>
          </cell>
          <cell r="R1050" t="str">
            <v>N/A</v>
          </cell>
          <cell r="S1050" t="str">
            <v>N/A</v>
          </cell>
          <cell r="T1050" t="str">
            <v>N/A</v>
          </cell>
          <cell r="U1050" t="str">
            <v>N/A</v>
          </cell>
          <cell r="V1050" t="str">
            <v>N/A</v>
          </cell>
          <cell r="W1050" t="str">
            <v>N/A</v>
          </cell>
          <cell r="X1050" t="str">
            <v>N/A</v>
          </cell>
          <cell r="Y1050" t="str">
            <v>Senior Consultant BH</v>
          </cell>
          <cell r="Z1050" t="str">
            <v>Senior Consultant BH</v>
          </cell>
          <cell r="AA1050" t="str">
            <v>Senior Consultant BH</v>
          </cell>
          <cell r="AB1050" t="str">
            <v xml:space="preserve">Senior Consultant BH     </v>
          </cell>
          <cell r="AC1050" t="str">
            <v>N/A</v>
          </cell>
          <cell r="AD1050" t="str">
            <v>Senior Consultant BH</v>
          </cell>
          <cell r="AE1050" t="str">
            <v>N/A</v>
          </cell>
          <cell r="AF1050" t="str">
            <v>N/A</v>
          </cell>
          <cell r="AG1050" t="str">
            <v>Senior Consultant BH</v>
          </cell>
          <cell r="AH1050" t="str">
            <v>N/A</v>
          </cell>
          <cell r="AI1050" t="str">
            <v>N/A</v>
          </cell>
          <cell r="AJ1050" t="str">
            <v>N/A</v>
          </cell>
          <cell r="AK1050" t="str">
            <v>N/A</v>
          </cell>
          <cell r="AL1050" t="str">
            <v>N/A</v>
          </cell>
          <cell r="AM1050" t="str">
            <v>N/A</v>
          </cell>
          <cell r="AN1050" t="str">
            <v>N/A</v>
          </cell>
          <cell r="AO1050" t="str">
            <v>N/A</v>
          </cell>
        </row>
        <row r="1051">
          <cell r="O1051" t="str">
            <v>N/A</v>
          </cell>
          <cell r="P1051" t="str">
            <v>N/A</v>
          </cell>
          <cell r="Q1051" t="str">
            <v>N/A</v>
          </cell>
          <cell r="R1051" t="str">
            <v>N/A</v>
          </cell>
          <cell r="S1051" t="str">
            <v>N/A</v>
          </cell>
          <cell r="T1051" t="str">
            <v>N/A</v>
          </cell>
          <cell r="U1051" t="str">
            <v>N/A</v>
          </cell>
          <cell r="V1051" t="str">
            <v>N/A</v>
          </cell>
          <cell r="W1051" t="str">
            <v>N/A</v>
          </cell>
          <cell r="X1051" t="str">
            <v>N/A</v>
          </cell>
          <cell r="Y1051" t="str">
            <v>Senior Consultant T&amp;M</v>
          </cell>
          <cell r="Z1051" t="str">
            <v>N/A</v>
          </cell>
          <cell r="AA1051" t="str">
            <v>N/A</v>
          </cell>
          <cell r="AB1051" t="str">
            <v>N/A</v>
          </cell>
          <cell r="AC1051" t="str">
            <v>N/A</v>
          </cell>
          <cell r="AD1051" t="str">
            <v>N/A</v>
          </cell>
          <cell r="AE1051" t="str">
            <v>N/A</v>
          </cell>
          <cell r="AF1051" t="str">
            <v>N/A</v>
          </cell>
          <cell r="AG1051" t="str">
            <v>N/A</v>
          </cell>
          <cell r="AH1051" t="str">
            <v>N/A</v>
          </cell>
          <cell r="AI1051" t="str">
            <v>N/A</v>
          </cell>
          <cell r="AJ1051" t="str">
            <v>N/A</v>
          </cell>
          <cell r="AK1051" t="str">
            <v>N/A</v>
          </cell>
          <cell r="AL1051" t="str">
            <v>N/A</v>
          </cell>
          <cell r="AM1051" t="str">
            <v>N/A</v>
          </cell>
          <cell r="AN1051" t="str">
            <v>N/A</v>
          </cell>
          <cell r="AO1051" t="str">
            <v>N/A</v>
          </cell>
        </row>
        <row r="1052">
          <cell r="O1052" t="str">
            <v>N/A</v>
          </cell>
          <cell r="P1052" t="str">
            <v>N/A</v>
          </cell>
          <cell r="Q1052" t="str">
            <v>N/A</v>
          </cell>
          <cell r="R1052" t="str">
            <v>N/A</v>
          </cell>
          <cell r="S1052" t="str">
            <v>N/A</v>
          </cell>
          <cell r="T1052" t="str">
            <v>N/A</v>
          </cell>
          <cell r="U1052" t="str">
            <v>N/A</v>
          </cell>
          <cell r="V1052" t="str">
            <v>N/A</v>
          </cell>
          <cell r="W1052" t="str">
            <v>N/A</v>
          </cell>
          <cell r="X1052" t="str">
            <v>N/A</v>
          </cell>
          <cell r="Y1052" t="str">
            <v>Senior Consultant ODC</v>
          </cell>
          <cell r="Z1052" t="str">
            <v>N/A</v>
          </cell>
          <cell r="AA1052" t="str">
            <v>N/A</v>
          </cell>
          <cell r="AB1052" t="str">
            <v>N/A</v>
          </cell>
          <cell r="AC1052" t="str">
            <v xml:space="preserve">Senior Consultant ODC    </v>
          </cell>
          <cell r="AD1052" t="str">
            <v>N/A</v>
          </cell>
          <cell r="AE1052" t="str">
            <v>N/A</v>
          </cell>
          <cell r="AF1052" t="str">
            <v>Senior Consultant ODC</v>
          </cell>
          <cell r="AG1052" t="str">
            <v>N/A</v>
          </cell>
          <cell r="AH1052" t="str">
            <v>N/A</v>
          </cell>
          <cell r="AI1052" t="str">
            <v>N/A</v>
          </cell>
          <cell r="AJ1052" t="str">
            <v>N/A</v>
          </cell>
          <cell r="AK1052" t="str">
            <v>N/A</v>
          </cell>
          <cell r="AL1052" t="str">
            <v>N/A</v>
          </cell>
          <cell r="AM1052" t="str">
            <v>N/A</v>
          </cell>
          <cell r="AN1052" t="str">
            <v>N/A</v>
          </cell>
          <cell r="AO1052" t="str">
            <v>N/A</v>
          </cell>
        </row>
        <row r="1053">
          <cell r="O1053" t="str">
            <v>N/A</v>
          </cell>
          <cell r="P1053" t="str">
            <v>N/A</v>
          </cell>
          <cell r="Q1053" t="str">
            <v>N/A</v>
          </cell>
          <cell r="R1053" t="str">
            <v>N/A</v>
          </cell>
          <cell r="S1053" t="str">
            <v>N/A</v>
          </cell>
          <cell r="T1053" t="str">
            <v>N/A</v>
          </cell>
          <cell r="U1053" t="str">
            <v>N/A</v>
          </cell>
          <cell r="V1053" t="str">
            <v>N/A</v>
          </cell>
          <cell r="W1053" t="str">
            <v>N/A</v>
          </cell>
          <cell r="X1053" t="str">
            <v>N/A</v>
          </cell>
          <cell r="Y1053" t="str">
            <v>N/A</v>
          </cell>
          <cell r="Z1053" t="str">
            <v>N/A</v>
          </cell>
          <cell r="AA1053" t="str">
            <v>N/A</v>
          </cell>
          <cell r="AB1053" t="str">
            <v>N/A</v>
          </cell>
          <cell r="AC1053" t="str">
            <v>N/A</v>
          </cell>
          <cell r="AD1053" t="str">
            <v>N/A</v>
          </cell>
          <cell r="AE1053" t="str">
            <v>Senior Consultant T&amp;M</v>
          </cell>
          <cell r="AF1053" t="str">
            <v>N/A</v>
          </cell>
          <cell r="AG1053" t="str">
            <v>N/A</v>
          </cell>
          <cell r="AH1053" t="str">
            <v>N/A</v>
          </cell>
          <cell r="AI1053" t="str">
            <v>N/A</v>
          </cell>
          <cell r="AJ1053" t="str">
            <v>N/A</v>
          </cell>
          <cell r="AK1053" t="str">
            <v>N/A</v>
          </cell>
          <cell r="AL1053" t="str">
            <v>N/A</v>
          </cell>
          <cell r="AM1053" t="str">
            <v>N/A</v>
          </cell>
          <cell r="AN1053" t="str">
            <v>N/A</v>
          </cell>
          <cell r="AO1053" t="str">
            <v>N/A</v>
          </cell>
        </row>
        <row r="1054">
          <cell r="O1054" t="str">
            <v>Senior Manager</v>
          </cell>
          <cell r="P1054" t="str">
            <v>Senior Manager</v>
          </cell>
          <cell r="Q1054" t="str">
            <v>Manager</v>
          </cell>
          <cell r="R1054" t="str">
            <v>Assistant Director</v>
          </cell>
          <cell r="S1054" t="str">
            <v>Senior Manager</v>
          </cell>
          <cell r="T1054" t="str">
            <v>Senior Manager</v>
          </cell>
          <cell r="U1054" t="str">
            <v>Manager</v>
          </cell>
          <cell r="V1054" t="str">
            <v>Senior Manager</v>
          </cell>
          <cell r="W1054" t="str">
            <v>Senior Manager</v>
          </cell>
          <cell r="X1054" t="str">
            <v>Senior Manager</v>
          </cell>
          <cell r="Y1054" t="str">
            <v>N/A</v>
          </cell>
          <cell r="Z1054" t="str">
            <v>Senior Manager</v>
          </cell>
          <cell r="AA1054" t="str">
            <v>N/A</v>
          </cell>
          <cell r="AB1054" t="str">
            <v>N/A</v>
          </cell>
          <cell r="AC1054" t="str">
            <v>N/A</v>
          </cell>
          <cell r="AD1054" t="str">
            <v>Senior Manager</v>
          </cell>
          <cell r="AE1054" t="str">
            <v>N/A</v>
          </cell>
          <cell r="AF1054" t="str">
            <v>N/A</v>
          </cell>
          <cell r="AG1054" t="str">
            <v>N/A</v>
          </cell>
          <cell r="AH1054" t="str">
            <v>N/A</v>
          </cell>
          <cell r="AI1054" t="str">
            <v>N/A</v>
          </cell>
          <cell r="AJ1054" t="str">
            <v>N/A</v>
          </cell>
          <cell r="AK1054" t="str">
            <v>N/A</v>
          </cell>
          <cell r="AL1054" t="str">
            <v>N/A</v>
          </cell>
          <cell r="AM1054" t="str">
            <v>N/A</v>
          </cell>
          <cell r="AN1054" t="str">
            <v>N/A</v>
          </cell>
          <cell r="AO1054" t="str">
            <v>N/A</v>
          </cell>
        </row>
        <row r="1055">
          <cell r="O1055" t="str">
            <v>Senior Manager</v>
          </cell>
          <cell r="P1055" t="str">
            <v>Senior Manager</v>
          </cell>
          <cell r="Q1055" t="str">
            <v>N/A</v>
          </cell>
          <cell r="R1055" t="str">
            <v>N/A</v>
          </cell>
          <cell r="S1055" t="str">
            <v>Associate Director</v>
          </cell>
          <cell r="T1055" t="str">
            <v>N/A</v>
          </cell>
          <cell r="U1055" t="str">
            <v>N/A</v>
          </cell>
          <cell r="V1055" t="str">
            <v>N/A</v>
          </cell>
          <cell r="W1055" t="str">
            <v>N/A</v>
          </cell>
          <cell r="X1055" t="str">
            <v>N/A</v>
          </cell>
          <cell r="Y1055" t="str">
            <v>N/A</v>
          </cell>
          <cell r="Z1055" t="str">
            <v>N/A</v>
          </cell>
          <cell r="AA1055" t="str">
            <v>N/A</v>
          </cell>
          <cell r="AB1055" t="str">
            <v>N/A</v>
          </cell>
          <cell r="AC1055" t="str">
            <v>N/A</v>
          </cell>
          <cell r="AD1055" t="str">
            <v>N/A</v>
          </cell>
          <cell r="AE1055" t="str">
            <v>N/A</v>
          </cell>
          <cell r="AF1055" t="str">
            <v>N/A</v>
          </cell>
          <cell r="AG1055" t="str">
            <v>N/A</v>
          </cell>
          <cell r="AH1055" t="str">
            <v>N/A</v>
          </cell>
          <cell r="AI1055" t="str">
            <v>N/A</v>
          </cell>
          <cell r="AJ1055" t="str">
            <v>N/A</v>
          </cell>
          <cell r="AK1055" t="str">
            <v>N/A</v>
          </cell>
          <cell r="AL1055" t="str">
            <v>N/A</v>
          </cell>
          <cell r="AM1055" t="str">
            <v>N/A</v>
          </cell>
          <cell r="AN1055" t="str">
            <v>N/A</v>
          </cell>
          <cell r="AO1055" t="str">
            <v>N/A</v>
          </cell>
        </row>
        <row r="1056">
          <cell r="O1056" t="str">
            <v>Senior Manager</v>
          </cell>
          <cell r="P1056" t="str">
            <v>N/A</v>
          </cell>
          <cell r="Q1056" t="str">
            <v>N/A</v>
          </cell>
          <cell r="R1056" t="str">
            <v>N/A</v>
          </cell>
          <cell r="S1056" t="str">
            <v>N/A</v>
          </cell>
          <cell r="T1056" t="str">
            <v>N/A</v>
          </cell>
          <cell r="U1056" t="str">
            <v>N/A</v>
          </cell>
          <cell r="V1056" t="str">
            <v>N/A</v>
          </cell>
          <cell r="W1056" t="str">
            <v>N/A</v>
          </cell>
          <cell r="X1056" t="str">
            <v>N/A</v>
          </cell>
          <cell r="Y1056" t="str">
            <v>N/A</v>
          </cell>
          <cell r="Z1056" t="str">
            <v>N/A</v>
          </cell>
          <cell r="AA1056" t="str">
            <v>N/A</v>
          </cell>
          <cell r="AB1056" t="str">
            <v>N/A</v>
          </cell>
          <cell r="AC1056" t="str">
            <v>N/A</v>
          </cell>
          <cell r="AD1056" t="str">
            <v>N/A</v>
          </cell>
          <cell r="AE1056" t="str">
            <v>N/A</v>
          </cell>
          <cell r="AF1056" t="str">
            <v>N/A</v>
          </cell>
          <cell r="AG1056" t="str">
            <v>N/A</v>
          </cell>
          <cell r="AH1056" t="str">
            <v>N/A</v>
          </cell>
          <cell r="AI1056" t="str">
            <v>N/A</v>
          </cell>
          <cell r="AJ1056" t="str">
            <v>N/A</v>
          </cell>
          <cell r="AK1056" t="str">
            <v>N/A</v>
          </cell>
          <cell r="AL1056" t="str">
            <v>N/A</v>
          </cell>
          <cell r="AM1056" t="str">
            <v>N/A</v>
          </cell>
          <cell r="AN1056" t="str">
            <v>N/A</v>
          </cell>
          <cell r="AO1056" t="str">
            <v>N/A</v>
          </cell>
        </row>
        <row r="1057">
          <cell r="O1057" t="str">
            <v>Senior Manager</v>
          </cell>
          <cell r="P1057" t="str">
            <v>Senior Manager</v>
          </cell>
          <cell r="Q1057" t="str">
            <v>N/A</v>
          </cell>
          <cell r="R1057" t="str">
            <v>Assistant Director</v>
          </cell>
          <cell r="S1057" t="str">
            <v>Senior Manager</v>
          </cell>
          <cell r="T1057" t="str">
            <v>N/A</v>
          </cell>
          <cell r="U1057" t="str">
            <v>N/A</v>
          </cell>
          <cell r="V1057" t="str">
            <v>N/A</v>
          </cell>
          <cell r="W1057" t="str">
            <v>N/A</v>
          </cell>
          <cell r="X1057" t="str">
            <v>N/A</v>
          </cell>
          <cell r="Y1057" t="str">
            <v>N/A</v>
          </cell>
          <cell r="Z1057" t="str">
            <v>Senior Manager</v>
          </cell>
          <cell r="AA1057" t="str">
            <v>N/A</v>
          </cell>
          <cell r="AB1057" t="str">
            <v>N/A</v>
          </cell>
          <cell r="AC1057" t="str">
            <v>N/A</v>
          </cell>
          <cell r="AD1057" t="str">
            <v>Senior Manager</v>
          </cell>
          <cell r="AE1057" t="str">
            <v>N/A</v>
          </cell>
          <cell r="AF1057" t="str">
            <v>N/A</v>
          </cell>
          <cell r="AG1057" t="str">
            <v>N/A</v>
          </cell>
          <cell r="AH1057" t="str">
            <v>N/A</v>
          </cell>
          <cell r="AI1057" t="str">
            <v>N/A</v>
          </cell>
          <cell r="AJ1057" t="str">
            <v>N/A</v>
          </cell>
          <cell r="AK1057" t="str">
            <v>N/A</v>
          </cell>
          <cell r="AL1057" t="str">
            <v>N/A</v>
          </cell>
          <cell r="AM1057" t="str">
            <v>N/A</v>
          </cell>
          <cell r="AN1057" t="str">
            <v>N/A</v>
          </cell>
          <cell r="AO1057" t="str">
            <v>N/A</v>
          </cell>
        </row>
        <row r="1058">
          <cell r="O1058" t="str">
            <v>N/A</v>
          </cell>
          <cell r="P1058" t="str">
            <v>N/A</v>
          </cell>
          <cell r="Q1058" t="str">
            <v>N/A</v>
          </cell>
          <cell r="R1058" t="str">
            <v>N/A</v>
          </cell>
          <cell r="S1058" t="str">
            <v>N/A</v>
          </cell>
          <cell r="T1058" t="str">
            <v>N/A</v>
          </cell>
          <cell r="U1058" t="str">
            <v>N/A</v>
          </cell>
          <cell r="V1058" t="str">
            <v>N/A</v>
          </cell>
          <cell r="W1058" t="str">
            <v>N/A</v>
          </cell>
          <cell r="X1058" t="str">
            <v>N/A</v>
          </cell>
          <cell r="Y1058" t="str">
            <v>Manager BH</v>
          </cell>
          <cell r="Z1058" t="str">
            <v>Manager BH</v>
          </cell>
          <cell r="AA1058" t="str">
            <v>Manager BH</v>
          </cell>
          <cell r="AB1058" t="str">
            <v>N/A</v>
          </cell>
          <cell r="AC1058" t="str">
            <v>N/A</v>
          </cell>
          <cell r="AD1058" t="str">
            <v>Manager BH</v>
          </cell>
          <cell r="AE1058" t="str">
            <v>N/A</v>
          </cell>
          <cell r="AF1058" t="str">
            <v>N/A</v>
          </cell>
          <cell r="AG1058" t="str">
            <v>Manager BH</v>
          </cell>
          <cell r="AH1058" t="str">
            <v>N/A</v>
          </cell>
          <cell r="AI1058" t="str">
            <v>N/A</v>
          </cell>
          <cell r="AJ1058" t="str">
            <v>N/A</v>
          </cell>
          <cell r="AK1058" t="str">
            <v>N/A</v>
          </cell>
          <cell r="AL1058" t="str">
            <v>N/A</v>
          </cell>
          <cell r="AM1058" t="str">
            <v>N/A</v>
          </cell>
          <cell r="AN1058" t="str">
            <v>N/A</v>
          </cell>
          <cell r="AO1058" t="str">
            <v>N/A</v>
          </cell>
        </row>
        <row r="1059">
          <cell r="O1059" t="str">
            <v>N/A</v>
          </cell>
          <cell r="P1059" t="str">
            <v>N/A</v>
          </cell>
          <cell r="Q1059" t="str">
            <v>N/A</v>
          </cell>
          <cell r="R1059" t="str">
            <v>N/A</v>
          </cell>
          <cell r="S1059" t="str">
            <v>N/A</v>
          </cell>
          <cell r="T1059" t="str">
            <v>N/A</v>
          </cell>
          <cell r="U1059" t="str">
            <v>N/A</v>
          </cell>
          <cell r="V1059" t="str">
            <v>N/A</v>
          </cell>
          <cell r="W1059" t="str">
            <v>N/A</v>
          </cell>
          <cell r="X1059" t="str">
            <v>N/A</v>
          </cell>
          <cell r="Y1059" t="str">
            <v>N/A</v>
          </cell>
          <cell r="Z1059" t="str">
            <v>N/A</v>
          </cell>
          <cell r="AA1059" t="str">
            <v>N/A</v>
          </cell>
          <cell r="AB1059" t="str">
            <v>N/A</v>
          </cell>
          <cell r="AC1059" t="str">
            <v xml:space="preserve">Manager ODC              </v>
          </cell>
          <cell r="AD1059" t="str">
            <v>N/A</v>
          </cell>
          <cell r="AE1059" t="str">
            <v>N/A</v>
          </cell>
          <cell r="AF1059" t="str">
            <v>Manager ODC</v>
          </cell>
          <cell r="AG1059" t="str">
            <v>N/A</v>
          </cell>
          <cell r="AH1059" t="str">
            <v>N/A</v>
          </cell>
          <cell r="AI1059" t="str">
            <v>N/A</v>
          </cell>
          <cell r="AJ1059" t="str">
            <v>N/A</v>
          </cell>
          <cell r="AK1059" t="str">
            <v>N/A</v>
          </cell>
          <cell r="AL1059" t="str">
            <v>N/A</v>
          </cell>
          <cell r="AM1059" t="str">
            <v>N/A</v>
          </cell>
          <cell r="AN1059" t="str">
            <v>N/A</v>
          </cell>
          <cell r="AO1059" t="str">
            <v>N/A</v>
          </cell>
        </row>
        <row r="1060">
          <cell r="O1060" t="str">
            <v>N/A</v>
          </cell>
          <cell r="P1060" t="str">
            <v>N/A</v>
          </cell>
          <cell r="Q1060" t="str">
            <v>N/A</v>
          </cell>
          <cell r="R1060" t="str">
            <v>N/A</v>
          </cell>
          <cell r="S1060" t="str">
            <v>N/A</v>
          </cell>
          <cell r="T1060" t="str">
            <v>N/A</v>
          </cell>
          <cell r="U1060" t="str">
            <v>N/A</v>
          </cell>
          <cell r="V1060" t="str">
            <v>N/A</v>
          </cell>
          <cell r="W1060" t="str">
            <v>N/A</v>
          </cell>
          <cell r="X1060" t="str">
            <v>N/A</v>
          </cell>
          <cell r="Y1060" t="str">
            <v xml:space="preserve">Manager T&amp;M </v>
          </cell>
          <cell r="Z1060" t="str">
            <v>N/A</v>
          </cell>
          <cell r="AA1060" t="str">
            <v>N/A</v>
          </cell>
          <cell r="AB1060" t="str">
            <v>N/A</v>
          </cell>
          <cell r="AC1060" t="str">
            <v>N/A</v>
          </cell>
          <cell r="AD1060" t="str">
            <v>N/A</v>
          </cell>
          <cell r="AE1060" t="str">
            <v xml:space="preserve">Manager T&amp;M </v>
          </cell>
          <cell r="AF1060" t="str">
            <v>N/A</v>
          </cell>
          <cell r="AG1060" t="str">
            <v>N/A</v>
          </cell>
          <cell r="AH1060" t="str">
            <v>N/A</v>
          </cell>
          <cell r="AI1060" t="str">
            <v>N/A</v>
          </cell>
          <cell r="AJ1060" t="str">
            <v>N/A</v>
          </cell>
          <cell r="AK1060" t="str">
            <v>N/A</v>
          </cell>
          <cell r="AL1060" t="str">
            <v>N/A</v>
          </cell>
          <cell r="AM1060" t="str">
            <v>N/A</v>
          </cell>
          <cell r="AN1060" t="str">
            <v>N/A</v>
          </cell>
          <cell r="AO1060" t="str">
            <v>N/A</v>
          </cell>
        </row>
        <row r="1061">
          <cell r="O1061" t="str">
            <v>Associate Directors</v>
          </cell>
          <cell r="P1061" t="str">
            <v>Associate Directors</v>
          </cell>
          <cell r="Q1061" t="str">
            <v>Senior Manager</v>
          </cell>
          <cell r="R1061" t="str">
            <v>Associate Directors</v>
          </cell>
          <cell r="S1061" t="str">
            <v>Associate Directors</v>
          </cell>
          <cell r="T1061" t="str">
            <v>N/A</v>
          </cell>
          <cell r="U1061" t="str">
            <v>Senior Manager</v>
          </cell>
          <cell r="V1061" t="str">
            <v>N/A</v>
          </cell>
          <cell r="W1061" t="str">
            <v>N/A</v>
          </cell>
          <cell r="X1061" t="str">
            <v>N/A</v>
          </cell>
          <cell r="Y1061" t="str">
            <v>N/A</v>
          </cell>
          <cell r="Z1061" t="str">
            <v>Associate Directors</v>
          </cell>
          <cell r="AA1061" t="str">
            <v>N/A</v>
          </cell>
          <cell r="AB1061" t="str">
            <v>N/A</v>
          </cell>
          <cell r="AC1061" t="str">
            <v>N/A</v>
          </cell>
          <cell r="AD1061" t="str">
            <v>N/A</v>
          </cell>
          <cell r="AE1061" t="str">
            <v>N/A</v>
          </cell>
          <cell r="AF1061" t="str">
            <v>N/A</v>
          </cell>
          <cell r="AG1061" t="str">
            <v>N/A</v>
          </cell>
          <cell r="AH1061" t="str">
            <v>N/A</v>
          </cell>
          <cell r="AI1061" t="str">
            <v>N/A</v>
          </cell>
          <cell r="AJ1061" t="str">
            <v>N/A</v>
          </cell>
          <cell r="AK1061" t="str">
            <v>N/A</v>
          </cell>
          <cell r="AL1061" t="str">
            <v>N/A</v>
          </cell>
          <cell r="AM1061" t="str">
            <v>N/A</v>
          </cell>
          <cell r="AN1061" t="str">
            <v>N/A</v>
          </cell>
          <cell r="AO1061" t="str">
            <v>N/A</v>
          </cell>
        </row>
        <row r="1062">
          <cell r="O1062" t="str">
            <v>Associate Directors</v>
          </cell>
          <cell r="P1062" t="str">
            <v>Associate Directors</v>
          </cell>
          <cell r="Q1062" t="str">
            <v>N/A</v>
          </cell>
          <cell r="R1062" t="str">
            <v>N/A</v>
          </cell>
          <cell r="S1062" t="str">
            <v>N/A</v>
          </cell>
          <cell r="T1062" t="str">
            <v>N/A</v>
          </cell>
          <cell r="U1062" t="str">
            <v>N/A</v>
          </cell>
          <cell r="V1062" t="str">
            <v>N/A</v>
          </cell>
          <cell r="W1062" t="str">
            <v>N/A</v>
          </cell>
          <cell r="X1062" t="str">
            <v>N/A</v>
          </cell>
          <cell r="Y1062" t="str">
            <v>N/A</v>
          </cell>
          <cell r="Z1062" t="str">
            <v>N/A</v>
          </cell>
          <cell r="AA1062" t="str">
            <v>N/A</v>
          </cell>
          <cell r="AB1062" t="str">
            <v>N/A</v>
          </cell>
          <cell r="AC1062" t="str">
            <v>N/A</v>
          </cell>
          <cell r="AD1062" t="str">
            <v>N/A</v>
          </cell>
          <cell r="AE1062" t="str">
            <v>N/A</v>
          </cell>
          <cell r="AF1062" t="str">
            <v>N/A</v>
          </cell>
          <cell r="AG1062" t="str">
            <v>N/A</v>
          </cell>
          <cell r="AH1062" t="str">
            <v>N/A</v>
          </cell>
          <cell r="AI1062" t="str">
            <v>N/A</v>
          </cell>
          <cell r="AJ1062" t="str">
            <v>N/A</v>
          </cell>
          <cell r="AK1062" t="str">
            <v>N/A</v>
          </cell>
          <cell r="AL1062" t="str">
            <v>N/A</v>
          </cell>
          <cell r="AM1062" t="str">
            <v>N/A</v>
          </cell>
          <cell r="AN1062" t="str">
            <v>N/A</v>
          </cell>
          <cell r="AO1062" t="str">
            <v>N/A</v>
          </cell>
        </row>
        <row r="1063">
          <cell r="O1063" t="str">
            <v>N/A</v>
          </cell>
          <cell r="P1063" t="str">
            <v>N/A</v>
          </cell>
          <cell r="Q1063" t="str">
            <v>N/A</v>
          </cell>
          <cell r="R1063" t="str">
            <v>N/A</v>
          </cell>
          <cell r="S1063" t="str">
            <v>N/A</v>
          </cell>
          <cell r="T1063" t="str">
            <v>N/A</v>
          </cell>
          <cell r="U1063" t="str">
            <v>N/A</v>
          </cell>
          <cell r="V1063" t="str">
            <v>N/A</v>
          </cell>
          <cell r="W1063" t="str">
            <v>N/A</v>
          </cell>
          <cell r="X1063" t="str">
            <v>N/A</v>
          </cell>
          <cell r="Y1063" t="str">
            <v>Consulting Senior Manager</v>
          </cell>
          <cell r="Z1063" t="str">
            <v>N/A</v>
          </cell>
          <cell r="AA1063" t="str">
            <v>N/A</v>
          </cell>
          <cell r="AB1063" t="str">
            <v>N/A</v>
          </cell>
          <cell r="AC1063" t="str">
            <v>N/A</v>
          </cell>
          <cell r="AD1063" t="str">
            <v>N/A</v>
          </cell>
          <cell r="AE1063" t="str">
            <v>N/A</v>
          </cell>
          <cell r="AF1063" t="str">
            <v>N/A</v>
          </cell>
          <cell r="AG1063" t="str">
            <v>N/A</v>
          </cell>
          <cell r="AH1063" t="str">
            <v>N/A</v>
          </cell>
          <cell r="AI1063" t="str">
            <v>N/A</v>
          </cell>
          <cell r="AJ1063" t="str">
            <v>N/A</v>
          </cell>
          <cell r="AK1063" t="str">
            <v>N/A</v>
          </cell>
          <cell r="AL1063" t="str">
            <v>N/A</v>
          </cell>
          <cell r="AM1063" t="str">
            <v>N/A</v>
          </cell>
          <cell r="AN1063" t="str">
            <v>N/A</v>
          </cell>
          <cell r="AO1063" t="str">
            <v>N/A</v>
          </cell>
        </row>
        <row r="1064">
          <cell r="O1064" t="str">
            <v>N/A</v>
          </cell>
          <cell r="P1064" t="str">
            <v>N/A</v>
          </cell>
          <cell r="Q1064" t="str">
            <v>N/A</v>
          </cell>
          <cell r="R1064" t="str">
            <v>N/A</v>
          </cell>
          <cell r="S1064" t="str">
            <v>N/A</v>
          </cell>
          <cell r="T1064" t="str">
            <v>N/A</v>
          </cell>
          <cell r="U1064" t="str">
            <v>N/A</v>
          </cell>
          <cell r="V1064" t="str">
            <v>N/A</v>
          </cell>
          <cell r="W1064" t="str">
            <v>N/A</v>
          </cell>
          <cell r="X1064" t="str">
            <v>N/A</v>
          </cell>
          <cell r="Y1064" t="str">
            <v>Consulting Senior Manager</v>
          </cell>
          <cell r="Z1064" t="str">
            <v>N/A</v>
          </cell>
          <cell r="AA1064" t="str">
            <v>N/A</v>
          </cell>
          <cell r="AB1064" t="str">
            <v>N/A</v>
          </cell>
          <cell r="AC1064" t="str">
            <v>Consulting Senior Manager</v>
          </cell>
          <cell r="AD1064" t="str">
            <v>N/A</v>
          </cell>
          <cell r="AE1064" t="str">
            <v>N/A</v>
          </cell>
          <cell r="AF1064" t="str">
            <v>N/A</v>
          </cell>
          <cell r="AG1064" t="str">
            <v>N/A</v>
          </cell>
          <cell r="AH1064" t="str">
            <v>N/A</v>
          </cell>
          <cell r="AI1064" t="str">
            <v>N/A</v>
          </cell>
          <cell r="AJ1064" t="str">
            <v>N/A</v>
          </cell>
          <cell r="AK1064" t="str">
            <v>N/A</v>
          </cell>
          <cell r="AL1064" t="str">
            <v>N/A</v>
          </cell>
          <cell r="AM1064" t="str">
            <v>N/A</v>
          </cell>
          <cell r="AN1064" t="str">
            <v>N/A</v>
          </cell>
          <cell r="AO1064" t="str">
            <v>N/A</v>
          </cell>
        </row>
        <row r="1065">
          <cell r="O1065" t="str">
            <v>N/A</v>
          </cell>
          <cell r="P1065" t="str">
            <v>N/A</v>
          </cell>
          <cell r="Q1065" t="str">
            <v>N/A</v>
          </cell>
          <cell r="R1065" t="str">
            <v>N/A</v>
          </cell>
          <cell r="S1065" t="str">
            <v>N/A</v>
          </cell>
          <cell r="T1065" t="str">
            <v>N/A</v>
          </cell>
          <cell r="U1065" t="str">
            <v>N/A</v>
          </cell>
          <cell r="V1065" t="str">
            <v>N/A</v>
          </cell>
          <cell r="W1065" t="str">
            <v>N/A</v>
          </cell>
          <cell r="X1065" t="str">
            <v>N/A</v>
          </cell>
          <cell r="Y1065" t="str">
            <v>Consulting Senior Manager</v>
          </cell>
          <cell r="Z1065" t="str">
            <v>N/A</v>
          </cell>
          <cell r="AA1065" t="str">
            <v>N/A</v>
          </cell>
          <cell r="AB1065" t="str">
            <v>N/A</v>
          </cell>
          <cell r="AC1065" t="str">
            <v>N/A</v>
          </cell>
          <cell r="AD1065" t="str">
            <v>N/A</v>
          </cell>
          <cell r="AE1065" t="str">
            <v>Consulting Senior Manager</v>
          </cell>
          <cell r="AF1065" t="str">
            <v>N/A</v>
          </cell>
          <cell r="AG1065" t="str">
            <v>N/A</v>
          </cell>
          <cell r="AH1065" t="str">
            <v>N/A</v>
          </cell>
          <cell r="AI1065" t="str">
            <v>N/A</v>
          </cell>
          <cell r="AJ1065" t="str">
            <v>N/A</v>
          </cell>
          <cell r="AK1065" t="str">
            <v>N/A</v>
          </cell>
          <cell r="AL1065" t="str">
            <v>N/A</v>
          </cell>
          <cell r="AM1065" t="str">
            <v>N/A</v>
          </cell>
          <cell r="AN1065" t="str">
            <v>N/A</v>
          </cell>
          <cell r="AO1065" t="str">
            <v>N/A</v>
          </cell>
        </row>
        <row r="1066">
          <cell r="O1066" t="str">
            <v>Director</v>
          </cell>
          <cell r="P1066" t="str">
            <v>Director</v>
          </cell>
          <cell r="Q1066" t="str">
            <v>Director</v>
          </cell>
          <cell r="R1066" t="str">
            <v>Director</v>
          </cell>
          <cell r="S1066" t="str">
            <v>Director</v>
          </cell>
          <cell r="T1066" t="str">
            <v>Director</v>
          </cell>
          <cell r="U1066" t="str">
            <v>Director</v>
          </cell>
          <cell r="V1066" t="str">
            <v>Director</v>
          </cell>
          <cell r="W1066" t="str">
            <v>Director</v>
          </cell>
          <cell r="X1066" t="str">
            <v>Director</v>
          </cell>
          <cell r="Y1066" t="str">
            <v>N/A</v>
          </cell>
          <cell r="Z1066" t="str">
            <v>Director</v>
          </cell>
          <cell r="AA1066" t="str">
            <v>N/A</v>
          </cell>
          <cell r="AB1066" t="str">
            <v>N/A</v>
          </cell>
          <cell r="AC1066" t="str">
            <v>N/A</v>
          </cell>
          <cell r="AD1066" t="str">
            <v>Director</v>
          </cell>
          <cell r="AE1066" t="str">
            <v>N/A</v>
          </cell>
          <cell r="AF1066" t="str">
            <v>N/A</v>
          </cell>
          <cell r="AG1066" t="str">
            <v>N/A</v>
          </cell>
          <cell r="AH1066" t="str">
            <v>N/A</v>
          </cell>
          <cell r="AI1066" t="str">
            <v>N/A</v>
          </cell>
          <cell r="AJ1066" t="str">
            <v>N/A</v>
          </cell>
          <cell r="AK1066" t="str">
            <v>N/A</v>
          </cell>
          <cell r="AL1066" t="str">
            <v>N/A</v>
          </cell>
          <cell r="AM1066" t="str">
            <v>N/A</v>
          </cell>
          <cell r="AN1066" t="str">
            <v>N/A</v>
          </cell>
          <cell r="AO1066" t="str">
            <v>N/A</v>
          </cell>
        </row>
        <row r="1067">
          <cell r="O1067" t="str">
            <v>Director</v>
          </cell>
          <cell r="P1067" t="str">
            <v>N/A</v>
          </cell>
          <cell r="Q1067" t="str">
            <v>N/A</v>
          </cell>
          <cell r="R1067" t="str">
            <v>N/A</v>
          </cell>
          <cell r="S1067" t="str">
            <v>N/A</v>
          </cell>
          <cell r="T1067" t="str">
            <v>N/A</v>
          </cell>
          <cell r="U1067" t="str">
            <v>N/A</v>
          </cell>
          <cell r="V1067" t="str">
            <v>N/A</v>
          </cell>
          <cell r="W1067" t="str">
            <v>N/A</v>
          </cell>
          <cell r="X1067" t="str">
            <v>N/A</v>
          </cell>
          <cell r="Y1067" t="str">
            <v>N/A</v>
          </cell>
          <cell r="Z1067" t="str">
            <v>N/A</v>
          </cell>
          <cell r="AA1067" t="str">
            <v>N/A</v>
          </cell>
          <cell r="AB1067" t="str">
            <v>N/A</v>
          </cell>
          <cell r="AC1067" t="str">
            <v>N/A</v>
          </cell>
          <cell r="AD1067" t="str">
            <v>N/A</v>
          </cell>
          <cell r="AE1067" t="str">
            <v>N/A</v>
          </cell>
          <cell r="AF1067" t="str">
            <v>N/A</v>
          </cell>
          <cell r="AG1067" t="str">
            <v>N/A</v>
          </cell>
          <cell r="AH1067" t="str">
            <v>N/A</v>
          </cell>
          <cell r="AI1067" t="str">
            <v>N/A</v>
          </cell>
          <cell r="AJ1067" t="str">
            <v>N/A</v>
          </cell>
          <cell r="AK1067" t="str">
            <v>N/A</v>
          </cell>
          <cell r="AL1067" t="str">
            <v>N/A</v>
          </cell>
          <cell r="AM1067" t="str">
            <v>N/A</v>
          </cell>
          <cell r="AN1067" t="str">
            <v>N/A</v>
          </cell>
          <cell r="AO1067" t="str">
            <v>N/A</v>
          </cell>
        </row>
        <row r="1068">
          <cell r="O1068" t="str">
            <v>N/A</v>
          </cell>
          <cell r="P1068" t="str">
            <v>N/A</v>
          </cell>
          <cell r="Q1068" t="str">
            <v>N/A</v>
          </cell>
          <cell r="R1068" t="str">
            <v>N/A</v>
          </cell>
          <cell r="S1068" t="str">
            <v>N/A</v>
          </cell>
          <cell r="T1068" t="str">
            <v>N/A</v>
          </cell>
          <cell r="U1068" t="str">
            <v>N/A</v>
          </cell>
          <cell r="V1068" t="str">
            <v>N/A</v>
          </cell>
          <cell r="W1068" t="str">
            <v>N/A</v>
          </cell>
          <cell r="X1068" t="str">
            <v>N/A</v>
          </cell>
          <cell r="Y1068" t="str">
            <v>CS Director BH</v>
          </cell>
          <cell r="Z1068" t="str">
            <v>CS Director BH</v>
          </cell>
          <cell r="AA1068" t="str">
            <v>CS Director BH</v>
          </cell>
          <cell r="AB1068" t="str">
            <v>N/A</v>
          </cell>
          <cell r="AC1068" t="str">
            <v>N/A</v>
          </cell>
          <cell r="AD1068" t="str">
            <v>CS Director BH</v>
          </cell>
          <cell r="AE1068" t="str">
            <v>N/A</v>
          </cell>
          <cell r="AF1068" t="str">
            <v>N/A</v>
          </cell>
          <cell r="AG1068" t="str">
            <v>N/A</v>
          </cell>
          <cell r="AH1068" t="str">
            <v>N/A</v>
          </cell>
          <cell r="AI1068" t="str">
            <v>N/A</v>
          </cell>
          <cell r="AJ1068" t="str">
            <v>N/A</v>
          </cell>
          <cell r="AK1068" t="str">
            <v>N/A</v>
          </cell>
          <cell r="AL1068" t="str">
            <v>N/A</v>
          </cell>
          <cell r="AM1068" t="str">
            <v>N/A</v>
          </cell>
          <cell r="AN1068" t="str">
            <v>N/A</v>
          </cell>
          <cell r="AO1068" t="str">
            <v>N/A</v>
          </cell>
        </row>
        <row r="1069">
          <cell r="O1069" t="str">
            <v>N/A</v>
          </cell>
          <cell r="P1069" t="str">
            <v>N/A</v>
          </cell>
          <cell r="Q1069" t="str">
            <v>N/A</v>
          </cell>
          <cell r="R1069" t="str">
            <v>N/A</v>
          </cell>
          <cell r="S1069" t="str">
            <v>N/A</v>
          </cell>
          <cell r="T1069" t="str">
            <v>N/A</v>
          </cell>
          <cell r="U1069" t="str">
            <v>N/A</v>
          </cell>
          <cell r="V1069" t="str">
            <v>N/A</v>
          </cell>
          <cell r="W1069" t="str">
            <v>N/A</v>
          </cell>
          <cell r="X1069" t="str">
            <v>N/A</v>
          </cell>
          <cell r="Y1069" t="str">
            <v>CS Director ODC</v>
          </cell>
          <cell r="Z1069" t="str">
            <v>N/A</v>
          </cell>
          <cell r="AA1069" t="str">
            <v>N/A</v>
          </cell>
          <cell r="AB1069" t="str">
            <v>N/A</v>
          </cell>
          <cell r="AC1069" t="str">
            <v xml:space="preserve">CS Director ODC          </v>
          </cell>
          <cell r="AD1069" t="str">
            <v>N/A</v>
          </cell>
          <cell r="AE1069" t="str">
            <v>N/A</v>
          </cell>
          <cell r="AF1069" t="str">
            <v>N/A</v>
          </cell>
          <cell r="AG1069" t="str">
            <v>N/A</v>
          </cell>
          <cell r="AH1069" t="str">
            <v>N/A</v>
          </cell>
          <cell r="AI1069" t="str">
            <v>N/A</v>
          </cell>
          <cell r="AJ1069" t="str">
            <v>N/A</v>
          </cell>
          <cell r="AK1069" t="str">
            <v>N/A</v>
          </cell>
          <cell r="AL1069" t="str">
            <v>N/A</v>
          </cell>
          <cell r="AM1069" t="str">
            <v>N/A</v>
          </cell>
          <cell r="AN1069" t="str">
            <v>N/A</v>
          </cell>
          <cell r="AO1069" t="str">
            <v>N/A</v>
          </cell>
        </row>
        <row r="1070">
          <cell r="O1070" t="str">
            <v>N/A</v>
          </cell>
          <cell r="P1070" t="str">
            <v>N/A</v>
          </cell>
          <cell r="Q1070" t="str">
            <v>N/A</v>
          </cell>
          <cell r="R1070" t="str">
            <v>N/A</v>
          </cell>
          <cell r="S1070" t="str">
            <v>N/A</v>
          </cell>
          <cell r="T1070" t="str">
            <v>N/A</v>
          </cell>
          <cell r="U1070" t="str">
            <v>N/A</v>
          </cell>
          <cell r="V1070" t="str">
            <v>N/A</v>
          </cell>
          <cell r="W1070" t="str">
            <v>N/A</v>
          </cell>
          <cell r="X1070" t="str">
            <v>N/A</v>
          </cell>
          <cell r="Y1070" t="str">
            <v>CS Director T&amp;M</v>
          </cell>
          <cell r="Z1070" t="str">
            <v>N/A</v>
          </cell>
          <cell r="AA1070" t="str">
            <v>N/A</v>
          </cell>
          <cell r="AB1070" t="str">
            <v>N/A</v>
          </cell>
          <cell r="AC1070" t="str">
            <v>N/A</v>
          </cell>
          <cell r="AD1070" t="str">
            <v>N/A</v>
          </cell>
          <cell r="AE1070" t="str">
            <v>CS Director T&amp;M</v>
          </cell>
          <cell r="AF1070" t="str">
            <v>N/A</v>
          </cell>
          <cell r="AG1070" t="str">
            <v>N/A</v>
          </cell>
          <cell r="AH1070" t="str">
            <v>N/A</v>
          </cell>
          <cell r="AI1070" t="str">
            <v>N/A</v>
          </cell>
          <cell r="AJ1070" t="str">
            <v>N/A</v>
          </cell>
          <cell r="AK1070" t="str">
            <v>N/A</v>
          </cell>
          <cell r="AL1070" t="str">
            <v>N/A</v>
          </cell>
          <cell r="AM1070" t="str">
            <v>N/A</v>
          </cell>
          <cell r="AN1070" t="str">
            <v>N/A</v>
          </cell>
          <cell r="AO1070" t="str">
            <v>N/A</v>
          </cell>
        </row>
        <row r="1071">
          <cell r="O1071" t="str">
            <v>Associate</v>
          </cell>
          <cell r="P1071" t="str">
            <v>Associate</v>
          </cell>
          <cell r="Q1071" t="str">
            <v>Analyst</v>
          </cell>
          <cell r="R1071" t="str">
            <v>Associate</v>
          </cell>
          <cell r="S1071" t="str">
            <v>Associate</v>
          </cell>
          <cell r="T1071" t="str">
            <v>Associate</v>
          </cell>
          <cell r="U1071" t="str">
            <v>Analyst</v>
          </cell>
          <cell r="V1071" t="str">
            <v>Associate</v>
          </cell>
          <cell r="W1071" t="str">
            <v>Associate</v>
          </cell>
          <cell r="X1071" t="str">
            <v>Associate</v>
          </cell>
          <cell r="Y1071" t="str">
            <v>N/A</v>
          </cell>
          <cell r="Z1071" t="str">
            <v>Associate</v>
          </cell>
          <cell r="AA1071" t="str">
            <v>N/A</v>
          </cell>
          <cell r="AB1071" t="str">
            <v>N/A</v>
          </cell>
          <cell r="AC1071" t="str">
            <v>N/A</v>
          </cell>
          <cell r="AD1071" t="str">
            <v>Associate</v>
          </cell>
          <cell r="AE1071" t="str">
            <v>N/A</v>
          </cell>
          <cell r="AF1071" t="str">
            <v>N/A</v>
          </cell>
          <cell r="AG1071" t="str">
            <v>N/A</v>
          </cell>
          <cell r="AH1071" t="str">
            <v>N/A</v>
          </cell>
          <cell r="AI1071" t="str">
            <v>N/A</v>
          </cell>
          <cell r="AJ1071" t="str">
            <v>N/A</v>
          </cell>
          <cell r="AK1071" t="str">
            <v>N/A</v>
          </cell>
          <cell r="AL1071" t="str">
            <v>N/A</v>
          </cell>
          <cell r="AM1071" t="str">
            <v>N/A</v>
          </cell>
          <cell r="AN1071" t="str">
            <v>N/A</v>
          </cell>
          <cell r="AO1071" t="str">
            <v>N/A</v>
          </cell>
        </row>
        <row r="1072">
          <cell r="O1072" t="str">
            <v>N/A</v>
          </cell>
          <cell r="P1072" t="str">
            <v>N/A</v>
          </cell>
          <cell r="Q1072" t="str">
            <v>N/A</v>
          </cell>
          <cell r="R1072" t="str">
            <v>N/A</v>
          </cell>
          <cell r="S1072" t="str">
            <v>N/A</v>
          </cell>
          <cell r="T1072" t="str">
            <v>N/A</v>
          </cell>
          <cell r="U1072" t="str">
            <v>N/A</v>
          </cell>
          <cell r="V1072" t="str">
            <v>N/A</v>
          </cell>
          <cell r="W1072" t="str">
            <v>N/A</v>
          </cell>
          <cell r="X1072" t="str">
            <v>N/A</v>
          </cell>
          <cell r="Y1072" t="str">
            <v>Associate BH</v>
          </cell>
          <cell r="Z1072" t="str">
            <v>Associate BH</v>
          </cell>
          <cell r="AA1072" t="str">
            <v>Associate BH</v>
          </cell>
          <cell r="AB1072" t="str">
            <v xml:space="preserve">Associate BH             </v>
          </cell>
          <cell r="AC1072" t="str">
            <v>N/A</v>
          </cell>
          <cell r="AD1072" t="str">
            <v>Associate BH</v>
          </cell>
          <cell r="AE1072" t="str">
            <v>N/A</v>
          </cell>
          <cell r="AF1072" t="str">
            <v>N/A</v>
          </cell>
          <cell r="AG1072" t="str">
            <v>Associate BH</v>
          </cell>
          <cell r="AH1072" t="str">
            <v>N/A</v>
          </cell>
          <cell r="AI1072" t="str">
            <v>N/A</v>
          </cell>
          <cell r="AJ1072" t="str">
            <v>N/A</v>
          </cell>
          <cell r="AK1072" t="str">
            <v>N/A</v>
          </cell>
          <cell r="AL1072" t="str">
            <v>N/A</v>
          </cell>
          <cell r="AM1072" t="str">
            <v>N/A</v>
          </cell>
          <cell r="AN1072" t="str">
            <v>N/A</v>
          </cell>
          <cell r="AO1072" t="str">
            <v>N/A</v>
          </cell>
        </row>
        <row r="1073">
          <cell r="O1073" t="str">
            <v>N/A</v>
          </cell>
          <cell r="P1073" t="str">
            <v>N/A</v>
          </cell>
          <cell r="Q1073" t="str">
            <v>N/A</v>
          </cell>
          <cell r="R1073" t="str">
            <v>N/A</v>
          </cell>
          <cell r="S1073" t="str">
            <v>N/A</v>
          </cell>
          <cell r="T1073" t="str">
            <v>N/A</v>
          </cell>
          <cell r="U1073" t="str">
            <v>N/A</v>
          </cell>
          <cell r="V1073" t="str">
            <v>N/A</v>
          </cell>
          <cell r="W1073" t="str">
            <v>N/A</v>
          </cell>
          <cell r="X1073" t="str">
            <v>N/A</v>
          </cell>
          <cell r="Y1073" t="str">
            <v>Associate ODC</v>
          </cell>
          <cell r="Z1073" t="str">
            <v>N/A</v>
          </cell>
          <cell r="AA1073" t="str">
            <v>N/A</v>
          </cell>
          <cell r="AB1073" t="str">
            <v>N/A</v>
          </cell>
          <cell r="AC1073" t="str">
            <v xml:space="preserve">Associate ODC            </v>
          </cell>
          <cell r="AD1073" t="str">
            <v>N/A</v>
          </cell>
          <cell r="AE1073" t="str">
            <v>N/A</v>
          </cell>
          <cell r="AF1073" t="str">
            <v>Associate ODC</v>
          </cell>
          <cell r="AG1073" t="str">
            <v>N/A</v>
          </cell>
          <cell r="AH1073" t="str">
            <v>N/A</v>
          </cell>
          <cell r="AI1073" t="str">
            <v>N/A</v>
          </cell>
          <cell r="AJ1073" t="str">
            <v>N/A</v>
          </cell>
          <cell r="AK1073" t="str">
            <v>N/A</v>
          </cell>
          <cell r="AL1073" t="str">
            <v>N/A</v>
          </cell>
          <cell r="AM1073" t="str">
            <v>N/A</v>
          </cell>
          <cell r="AN1073" t="str">
            <v>N/A</v>
          </cell>
          <cell r="AO1073" t="str">
            <v>N/A</v>
          </cell>
        </row>
        <row r="1074">
          <cell r="O1074" t="str">
            <v>N/A</v>
          </cell>
          <cell r="P1074" t="str">
            <v>N/A</v>
          </cell>
          <cell r="Q1074" t="str">
            <v>N/A</v>
          </cell>
          <cell r="R1074" t="str">
            <v>N/A</v>
          </cell>
          <cell r="S1074" t="str">
            <v>N/A</v>
          </cell>
          <cell r="T1074" t="str">
            <v>N/A</v>
          </cell>
          <cell r="U1074" t="str">
            <v>N/A</v>
          </cell>
          <cell r="V1074" t="str">
            <v>N/A</v>
          </cell>
          <cell r="W1074" t="str">
            <v>N/A</v>
          </cell>
          <cell r="X1074" t="str">
            <v>N/A</v>
          </cell>
          <cell r="Y1074" t="str">
            <v>N/A</v>
          </cell>
          <cell r="Z1074" t="str">
            <v>N/A</v>
          </cell>
          <cell r="AA1074" t="str">
            <v>N/A</v>
          </cell>
          <cell r="AB1074" t="str">
            <v>N/A</v>
          </cell>
          <cell r="AC1074" t="str">
            <v>N/A</v>
          </cell>
          <cell r="AD1074" t="str">
            <v>N/A</v>
          </cell>
          <cell r="AE1074" t="str">
            <v>Associate T&amp;M</v>
          </cell>
          <cell r="AF1074" t="str">
            <v>N/A</v>
          </cell>
          <cell r="AG1074" t="str">
            <v>N/A</v>
          </cell>
          <cell r="AH1074" t="str">
            <v>N/A</v>
          </cell>
          <cell r="AI1074" t="str">
            <v>N/A</v>
          </cell>
          <cell r="AJ1074" t="str">
            <v>N/A</v>
          </cell>
          <cell r="AK1074" t="str">
            <v>N/A</v>
          </cell>
          <cell r="AL1074" t="str">
            <v>N/A</v>
          </cell>
          <cell r="AM1074" t="str">
            <v>N/A</v>
          </cell>
          <cell r="AN1074" t="str">
            <v>N/A</v>
          </cell>
          <cell r="AO1074" t="str">
            <v>N/A</v>
          </cell>
        </row>
        <row r="1075">
          <cell r="O1075" t="str">
            <v>Senior Associate</v>
          </cell>
          <cell r="P1075" t="str">
            <v>Senior Associate</v>
          </cell>
          <cell r="Q1075" t="str">
            <v>N/A</v>
          </cell>
          <cell r="R1075" t="str">
            <v>Senior Associate</v>
          </cell>
          <cell r="S1075" t="str">
            <v>Senior Associate</v>
          </cell>
          <cell r="T1075" t="str">
            <v>Senior Associate</v>
          </cell>
          <cell r="U1075" t="str">
            <v>Analyst</v>
          </cell>
          <cell r="V1075" t="str">
            <v>Senior Associate</v>
          </cell>
          <cell r="W1075" t="str">
            <v>Senior Associate</v>
          </cell>
          <cell r="X1075" t="str">
            <v>Senior Associate</v>
          </cell>
          <cell r="Y1075" t="str">
            <v>N/A</v>
          </cell>
          <cell r="Z1075" t="str">
            <v>Senior Associate</v>
          </cell>
          <cell r="AA1075" t="str">
            <v>N/A</v>
          </cell>
          <cell r="AB1075" t="str">
            <v>N/A</v>
          </cell>
          <cell r="AC1075" t="str">
            <v>N/A</v>
          </cell>
          <cell r="AD1075" t="str">
            <v>Senior Associate</v>
          </cell>
          <cell r="AE1075" t="str">
            <v>N/A</v>
          </cell>
          <cell r="AF1075" t="str">
            <v>N/A</v>
          </cell>
          <cell r="AG1075" t="str">
            <v>N/A</v>
          </cell>
          <cell r="AH1075" t="str">
            <v>N/A</v>
          </cell>
          <cell r="AI1075" t="str">
            <v>N/A</v>
          </cell>
          <cell r="AJ1075" t="str">
            <v>N/A</v>
          </cell>
          <cell r="AK1075" t="str">
            <v>N/A</v>
          </cell>
          <cell r="AL1075" t="str">
            <v>N/A</v>
          </cell>
          <cell r="AM1075" t="str">
            <v>N/A</v>
          </cell>
          <cell r="AN1075" t="str">
            <v>N/A</v>
          </cell>
          <cell r="AO1075" t="str">
            <v>N/A</v>
          </cell>
        </row>
        <row r="1076">
          <cell r="O1076" t="str">
            <v>N/A</v>
          </cell>
          <cell r="P1076" t="str">
            <v>N/A</v>
          </cell>
          <cell r="Q1076" t="str">
            <v>N/A</v>
          </cell>
          <cell r="R1076" t="str">
            <v>N/A</v>
          </cell>
          <cell r="S1076" t="str">
            <v>N/A</v>
          </cell>
          <cell r="T1076" t="str">
            <v>N/A</v>
          </cell>
          <cell r="U1076" t="str">
            <v>N/A</v>
          </cell>
          <cell r="V1076" t="str">
            <v>N/A</v>
          </cell>
          <cell r="W1076" t="str">
            <v>N/A</v>
          </cell>
          <cell r="X1076" t="str">
            <v>N/A</v>
          </cell>
          <cell r="Y1076" t="str">
            <v>Senior Associate BH</v>
          </cell>
          <cell r="Z1076" t="str">
            <v>Senior Associate BH</v>
          </cell>
          <cell r="AA1076" t="str">
            <v>Senior Associate BH</v>
          </cell>
          <cell r="AB1076" t="str">
            <v>Senior Associate BH</v>
          </cell>
          <cell r="AC1076" t="str">
            <v>N/A</v>
          </cell>
          <cell r="AD1076" t="str">
            <v>Senior Associate BH</v>
          </cell>
          <cell r="AE1076" t="str">
            <v>N/A</v>
          </cell>
          <cell r="AF1076" t="str">
            <v>N/A</v>
          </cell>
          <cell r="AG1076" t="str">
            <v>Senior Associate BH</v>
          </cell>
          <cell r="AH1076" t="str">
            <v>N/A</v>
          </cell>
          <cell r="AI1076" t="str">
            <v>N/A</v>
          </cell>
          <cell r="AJ1076" t="str">
            <v>N/A</v>
          </cell>
          <cell r="AK1076" t="str">
            <v>N/A</v>
          </cell>
          <cell r="AL1076" t="str">
            <v>N/A</v>
          </cell>
          <cell r="AM1076" t="str">
            <v>N/A</v>
          </cell>
          <cell r="AN1076" t="str">
            <v>N/A</v>
          </cell>
          <cell r="AO1076" t="str">
            <v>N/A</v>
          </cell>
        </row>
        <row r="1077">
          <cell r="O1077" t="str">
            <v>N/A</v>
          </cell>
          <cell r="P1077" t="str">
            <v>N/A</v>
          </cell>
          <cell r="Q1077" t="str">
            <v>N/A</v>
          </cell>
          <cell r="R1077" t="str">
            <v>N/A</v>
          </cell>
          <cell r="S1077" t="str">
            <v>N/A</v>
          </cell>
          <cell r="T1077" t="str">
            <v>N/A</v>
          </cell>
          <cell r="U1077" t="str">
            <v>N/A</v>
          </cell>
          <cell r="V1077" t="str">
            <v>N/A</v>
          </cell>
          <cell r="W1077" t="str">
            <v>N/A</v>
          </cell>
          <cell r="X1077" t="str">
            <v>N/A</v>
          </cell>
          <cell r="Y1077" t="str">
            <v>Senior Associate ODC</v>
          </cell>
          <cell r="Z1077" t="str">
            <v>N/A</v>
          </cell>
          <cell r="AA1077" t="str">
            <v>N/A</v>
          </cell>
          <cell r="AB1077" t="str">
            <v>N/A</v>
          </cell>
          <cell r="AC1077" t="str">
            <v>N/A</v>
          </cell>
          <cell r="AD1077" t="str">
            <v>N/A</v>
          </cell>
          <cell r="AE1077" t="str">
            <v>N/A</v>
          </cell>
          <cell r="AF1077" t="str">
            <v>N/A</v>
          </cell>
          <cell r="AG1077" t="str">
            <v>N/A</v>
          </cell>
          <cell r="AH1077" t="str">
            <v>N/A</v>
          </cell>
          <cell r="AI1077" t="str">
            <v>N/A</v>
          </cell>
          <cell r="AJ1077" t="str">
            <v>N/A</v>
          </cell>
          <cell r="AK1077" t="str">
            <v>N/A</v>
          </cell>
          <cell r="AL1077" t="str">
            <v>N/A</v>
          </cell>
          <cell r="AM1077" t="str">
            <v>N/A</v>
          </cell>
          <cell r="AN1077" t="str">
            <v>N/A</v>
          </cell>
          <cell r="AO1077" t="str">
            <v>N/A</v>
          </cell>
        </row>
        <row r="1078">
          <cell r="O1078" t="str">
            <v>Senior Associate</v>
          </cell>
          <cell r="P1078" t="str">
            <v>Senior Associate</v>
          </cell>
          <cell r="Q1078" t="str">
            <v>N/A</v>
          </cell>
          <cell r="R1078" t="str">
            <v>Senior Associate</v>
          </cell>
          <cell r="S1078" t="str">
            <v>Senior Associate</v>
          </cell>
          <cell r="T1078" t="str">
            <v>Senior Associate</v>
          </cell>
          <cell r="U1078" t="str">
            <v>Analyst</v>
          </cell>
          <cell r="V1078" t="str">
            <v>Senior Associate</v>
          </cell>
          <cell r="W1078" t="str">
            <v>Senior Associate</v>
          </cell>
          <cell r="X1078" t="str">
            <v>Senior Associate</v>
          </cell>
          <cell r="Y1078" t="str">
            <v>N/A</v>
          </cell>
          <cell r="Z1078" t="str">
            <v>Senior Associate</v>
          </cell>
          <cell r="AA1078" t="str">
            <v>N/A</v>
          </cell>
          <cell r="AB1078" t="str">
            <v>N/A</v>
          </cell>
          <cell r="AC1078" t="str">
            <v>N/A</v>
          </cell>
          <cell r="AD1078" t="str">
            <v>Senior Associate</v>
          </cell>
          <cell r="AE1078" t="str">
            <v>N/A</v>
          </cell>
          <cell r="AF1078" t="str">
            <v>N/A</v>
          </cell>
          <cell r="AG1078" t="str">
            <v>N/A</v>
          </cell>
          <cell r="AH1078" t="str">
            <v>N/A</v>
          </cell>
          <cell r="AI1078" t="str">
            <v>N/A</v>
          </cell>
          <cell r="AJ1078" t="str">
            <v>N/A</v>
          </cell>
          <cell r="AK1078" t="str">
            <v>N/A</v>
          </cell>
          <cell r="AL1078" t="str">
            <v>N/A</v>
          </cell>
          <cell r="AM1078" t="str">
            <v>N/A</v>
          </cell>
          <cell r="AN1078" t="str">
            <v>N/A</v>
          </cell>
          <cell r="AO1078" t="str">
            <v>N/A</v>
          </cell>
        </row>
        <row r="1079">
          <cell r="O1079" t="str">
            <v>N/A</v>
          </cell>
          <cell r="P1079" t="str">
            <v>N/A</v>
          </cell>
          <cell r="Q1079" t="str">
            <v>N/A</v>
          </cell>
          <cell r="R1079" t="str">
            <v>N/A</v>
          </cell>
          <cell r="S1079" t="str">
            <v>N/A</v>
          </cell>
          <cell r="T1079" t="str">
            <v>N/A</v>
          </cell>
          <cell r="U1079" t="str">
            <v>N/A</v>
          </cell>
          <cell r="V1079" t="str">
            <v>N/A</v>
          </cell>
          <cell r="W1079" t="str">
            <v>N/A</v>
          </cell>
          <cell r="X1079" t="str">
            <v>N/A</v>
          </cell>
          <cell r="Y1079" t="str">
            <v>Senior Associate BH</v>
          </cell>
          <cell r="Z1079" t="str">
            <v>Senior Associate BH</v>
          </cell>
          <cell r="AA1079" t="str">
            <v>N/A</v>
          </cell>
          <cell r="AB1079" t="str">
            <v>N/A</v>
          </cell>
          <cell r="AC1079" t="str">
            <v>N/A</v>
          </cell>
          <cell r="AD1079" t="str">
            <v>Senior Associate BH</v>
          </cell>
          <cell r="AE1079" t="str">
            <v>N/A</v>
          </cell>
          <cell r="AF1079" t="str">
            <v>N/A</v>
          </cell>
          <cell r="AG1079" t="str">
            <v>N/A</v>
          </cell>
          <cell r="AH1079" t="str">
            <v>N/A</v>
          </cell>
          <cell r="AI1079" t="str">
            <v>N/A</v>
          </cell>
          <cell r="AJ1079" t="str">
            <v>N/A</v>
          </cell>
          <cell r="AK1079" t="str">
            <v>N/A</v>
          </cell>
          <cell r="AL1079" t="str">
            <v>N/A</v>
          </cell>
          <cell r="AM1079" t="str">
            <v>N/A</v>
          </cell>
          <cell r="AN1079" t="str">
            <v>N/A</v>
          </cell>
          <cell r="AO1079" t="str">
            <v>N/A</v>
          </cell>
        </row>
        <row r="1080">
          <cell r="O1080" t="str">
            <v>Senior Associate</v>
          </cell>
          <cell r="P1080" t="str">
            <v>Senior Associate</v>
          </cell>
          <cell r="Q1080" t="str">
            <v>Analyst</v>
          </cell>
          <cell r="R1080" t="str">
            <v>Senior Associate</v>
          </cell>
          <cell r="S1080" t="str">
            <v>Senior Associate</v>
          </cell>
          <cell r="T1080" t="str">
            <v>Senior Associate</v>
          </cell>
          <cell r="U1080" t="str">
            <v>Analyst</v>
          </cell>
          <cell r="V1080" t="str">
            <v>Senior Associate</v>
          </cell>
          <cell r="W1080" t="str">
            <v>Senior Associate</v>
          </cell>
          <cell r="X1080" t="str">
            <v>Senior Associate</v>
          </cell>
          <cell r="Y1080" t="str">
            <v>N/A</v>
          </cell>
          <cell r="Z1080" t="str">
            <v>Senior Associate</v>
          </cell>
          <cell r="AA1080" t="str">
            <v>N/A</v>
          </cell>
          <cell r="AB1080" t="str">
            <v>N/A</v>
          </cell>
          <cell r="AC1080" t="str">
            <v>N/A</v>
          </cell>
          <cell r="AD1080" t="str">
            <v>Senior Associate</v>
          </cell>
          <cell r="AE1080" t="str">
            <v>N/A</v>
          </cell>
          <cell r="AF1080" t="str">
            <v>N/A</v>
          </cell>
          <cell r="AG1080" t="str">
            <v>N/A</v>
          </cell>
          <cell r="AH1080" t="str">
            <v>N/A</v>
          </cell>
          <cell r="AI1080" t="str">
            <v>N/A</v>
          </cell>
          <cell r="AJ1080" t="str">
            <v>N/A</v>
          </cell>
          <cell r="AK1080" t="str">
            <v>N/A</v>
          </cell>
          <cell r="AL1080" t="str">
            <v>N/A</v>
          </cell>
          <cell r="AM1080" t="str">
            <v>N/A</v>
          </cell>
          <cell r="AN1080" t="str">
            <v>N/A</v>
          </cell>
          <cell r="AO1080" t="str">
            <v>N/A</v>
          </cell>
        </row>
        <row r="1081">
          <cell r="O1081" t="str">
            <v>N/A</v>
          </cell>
          <cell r="P1081" t="str">
            <v>N/A</v>
          </cell>
          <cell r="Q1081" t="str">
            <v>N/A</v>
          </cell>
          <cell r="R1081" t="str">
            <v>N/A</v>
          </cell>
          <cell r="S1081" t="str">
            <v>N/A</v>
          </cell>
          <cell r="T1081" t="str">
            <v>N/A</v>
          </cell>
          <cell r="U1081" t="str">
            <v>N/A</v>
          </cell>
          <cell r="V1081" t="str">
            <v>N/A</v>
          </cell>
          <cell r="W1081" t="str">
            <v>N/A</v>
          </cell>
          <cell r="X1081" t="str">
            <v>N/A</v>
          </cell>
          <cell r="Y1081" t="str">
            <v>Senior Associate BH</v>
          </cell>
          <cell r="Z1081" t="str">
            <v>Senior Associate BH</v>
          </cell>
          <cell r="AA1081" t="str">
            <v>Senior Associate BH</v>
          </cell>
          <cell r="AB1081" t="str">
            <v xml:space="preserve">Senior Associate BH      </v>
          </cell>
          <cell r="AC1081" t="str">
            <v>N/A</v>
          </cell>
          <cell r="AD1081" t="str">
            <v>N/A</v>
          </cell>
          <cell r="AE1081" t="str">
            <v>N/A</v>
          </cell>
          <cell r="AF1081" t="str">
            <v>N/A</v>
          </cell>
          <cell r="AG1081" t="str">
            <v>N/A</v>
          </cell>
          <cell r="AH1081" t="str">
            <v>N/A</v>
          </cell>
          <cell r="AI1081" t="str">
            <v>N/A</v>
          </cell>
          <cell r="AJ1081" t="str">
            <v>N/A</v>
          </cell>
          <cell r="AK1081" t="str">
            <v>N/A</v>
          </cell>
          <cell r="AL1081" t="str">
            <v>N/A</v>
          </cell>
          <cell r="AM1081" t="str">
            <v>N/A</v>
          </cell>
          <cell r="AN1081" t="str">
            <v>N/A</v>
          </cell>
          <cell r="AO1081" t="str">
            <v>N/A</v>
          </cell>
        </row>
        <row r="1082">
          <cell r="O1082" t="str">
            <v>N/A</v>
          </cell>
          <cell r="P1082" t="str">
            <v>N/A</v>
          </cell>
          <cell r="Q1082" t="str">
            <v>N/A</v>
          </cell>
          <cell r="R1082" t="str">
            <v>N/A</v>
          </cell>
          <cell r="S1082" t="str">
            <v>N/A</v>
          </cell>
          <cell r="T1082" t="str">
            <v>N/A</v>
          </cell>
          <cell r="U1082" t="str">
            <v>N/A</v>
          </cell>
          <cell r="V1082" t="str">
            <v>N/A</v>
          </cell>
          <cell r="W1082" t="str">
            <v>N/A</v>
          </cell>
          <cell r="X1082" t="str">
            <v>N/A</v>
          </cell>
          <cell r="Y1082" t="str">
            <v>Senior Associate ODC</v>
          </cell>
          <cell r="Z1082" t="str">
            <v>N/A</v>
          </cell>
          <cell r="AA1082" t="str">
            <v>N/A</v>
          </cell>
          <cell r="AB1082" t="str">
            <v>N/A</v>
          </cell>
          <cell r="AC1082" t="str">
            <v>N/A</v>
          </cell>
          <cell r="AD1082" t="str">
            <v>N/A</v>
          </cell>
          <cell r="AE1082" t="str">
            <v>N/A</v>
          </cell>
          <cell r="AF1082" t="str">
            <v>Senior Associate ODC</v>
          </cell>
          <cell r="AG1082" t="str">
            <v>N/A</v>
          </cell>
          <cell r="AH1082" t="str">
            <v>N/A</v>
          </cell>
          <cell r="AI1082" t="str">
            <v>N/A</v>
          </cell>
          <cell r="AJ1082" t="str">
            <v>N/A</v>
          </cell>
          <cell r="AK1082" t="str">
            <v>N/A</v>
          </cell>
          <cell r="AL1082" t="str">
            <v>N/A</v>
          </cell>
          <cell r="AM1082" t="str">
            <v>N/A</v>
          </cell>
          <cell r="AN1082" t="str">
            <v>N/A</v>
          </cell>
          <cell r="AO1082" t="str">
            <v>N/A</v>
          </cell>
        </row>
        <row r="1083">
          <cell r="O1083" t="str">
            <v>N/A</v>
          </cell>
          <cell r="P1083" t="str">
            <v>N/A</v>
          </cell>
          <cell r="Q1083" t="str">
            <v>N/A</v>
          </cell>
          <cell r="R1083" t="str">
            <v>N/A</v>
          </cell>
          <cell r="S1083" t="str">
            <v>N/A</v>
          </cell>
          <cell r="T1083" t="str">
            <v>N/A</v>
          </cell>
          <cell r="U1083" t="str">
            <v>N/A</v>
          </cell>
          <cell r="V1083" t="str">
            <v>N/A</v>
          </cell>
          <cell r="W1083" t="str">
            <v>N/A</v>
          </cell>
          <cell r="X1083" t="str">
            <v>N/A</v>
          </cell>
          <cell r="Y1083" t="str">
            <v>Senior Associate T&amp;M</v>
          </cell>
          <cell r="Z1083" t="str">
            <v>N/A</v>
          </cell>
          <cell r="AA1083" t="str">
            <v>N/A</v>
          </cell>
          <cell r="AB1083" t="str">
            <v>N/A</v>
          </cell>
          <cell r="AC1083" t="str">
            <v>N/A</v>
          </cell>
          <cell r="AD1083" t="str">
            <v>N/A</v>
          </cell>
          <cell r="AE1083" t="str">
            <v>Senior Associate T&amp;M</v>
          </cell>
          <cell r="AF1083" t="str">
            <v>N/A</v>
          </cell>
          <cell r="AG1083" t="str">
            <v>N/A</v>
          </cell>
          <cell r="AH1083" t="str">
            <v>N/A</v>
          </cell>
          <cell r="AI1083" t="str">
            <v>N/A</v>
          </cell>
          <cell r="AJ1083" t="str">
            <v>N/A</v>
          </cell>
          <cell r="AK1083" t="str">
            <v>N/A</v>
          </cell>
          <cell r="AL1083" t="str">
            <v>N/A</v>
          </cell>
          <cell r="AM1083" t="str">
            <v>N/A</v>
          </cell>
          <cell r="AN1083" t="str">
            <v>N/A</v>
          </cell>
          <cell r="AO1083" t="str">
            <v>N/A</v>
          </cell>
        </row>
        <row r="1084">
          <cell r="O1084" t="str">
            <v>Gap Year Scholars</v>
          </cell>
          <cell r="P1084" t="str">
            <v>Gap Year Scholars</v>
          </cell>
          <cell r="Q1084" t="str">
            <v>N/A</v>
          </cell>
          <cell r="R1084" t="str">
            <v>Gap Year Scholars</v>
          </cell>
          <cell r="S1084" t="str">
            <v>Gap Year Scholars</v>
          </cell>
          <cell r="T1084" t="str">
            <v>Gap Year Scholars</v>
          </cell>
          <cell r="U1084" t="str">
            <v>Gap Year Scholars</v>
          </cell>
          <cell r="V1084" t="str">
            <v>Gap Year Scholars</v>
          </cell>
          <cell r="W1084" t="str">
            <v>Gap Year Scholars</v>
          </cell>
          <cell r="X1084" t="str">
            <v>Gap Year Scholars</v>
          </cell>
          <cell r="Y1084" t="str">
            <v>N/A</v>
          </cell>
          <cell r="Z1084" t="str">
            <v>Gap Year Scholars</v>
          </cell>
          <cell r="AA1084" t="str">
            <v>N/A</v>
          </cell>
          <cell r="AB1084" t="str">
            <v>N/A</v>
          </cell>
          <cell r="AC1084" t="str">
            <v>N/A</v>
          </cell>
          <cell r="AD1084" t="str">
            <v>Gap Year Scholars</v>
          </cell>
          <cell r="AE1084" t="str">
            <v>N/A</v>
          </cell>
          <cell r="AF1084" t="str">
            <v>N/A</v>
          </cell>
          <cell r="AG1084" t="str">
            <v>N/A</v>
          </cell>
          <cell r="AH1084" t="str">
            <v>N/A</v>
          </cell>
          <cell r="AI1084" t="str">
            <v>N/A</v>
          </cell>
          <cell r="AJ1084" t="str">
            <v>N/A</v>
          </cell>
          <cell r="AK1084" t="str">
            <v>N/A</v>
          </cell>
          <cell r="AL1084" t="str">
            <v>N/A</v>
          </cell>
          <cell r="AM1084" t="str">
            <v>N/A</v>
          </cell>
          <cell r="AN1084" t="str">
            <v>N/A</v>
          </cell>
          <cell r="AO1084" t="str">
            <v>N/A</v>
          </cell>
        </row>
        <row r="1085">
          <cell r="O1085" t="str">
            <v>University Scholars</v>
          </cell>
          <cell r="P1085" t="str">
            <v>University Scholars</v>
          </cell>
          <cell r="Q1085" t="str">
            <v>N/A</v>
          </cell>
          <cell r="R1085" t="str">
            <v>University Scholars</v>
          </cell>
          <cell r="S1085" t="str">
            <v>University Scholars</v>
          </cell>
          <cell r="T1085" t="str">
            <v>University Scholars</v>
          </cell>
          <cell r="U1085" t="str">
            <v>University Scholars</v>
          </cell>
          <cell r="V1085" t="str">
            <v>University Scholars</v>
          </cell>
          <cell r="W1085" t="str">
            <v>University Scholars</v>
          </cell>
          <cell r="X1085" t="str">
            <v>University Scholars</v>
          </cell>
          <cell r="Y1085" t="str">
            <v>N/A</v>
          </cell>
          <cell r="Z1085" t="str">
            <v>University Scholars</v>
          </cell>
          <cell r="AA1085" t="str">
            <v>N/A</v>
          </cell>
          <cell r="AB1085" t="str">
            <v>N/A</v>
          </cell>
          <cell r="AC1085" t="str">
            <v>N/A</v>
          </cell>
          <cell r="AD1085" t="str">
            <v>University Scholars</v>
          </cell>
          <cell r="AE1085" t="str">
            <v>N/A</v>
          </cell>
          <cell r="AF1085" t="str">
            <v>N/A</v>
          </cell>
          <cell r="AG1085" t="str">
            <v>N/A</v>
          </cell>
          <cell r="AH1085" t="str">
            <v>N/A</v>
          </cell>
          <cell r="AI1085" t="str">
            <v>N/A</v>
          </cell>
          <cell r="AJ1085" t="str">
            <v>N/A</v>
          </cell>
          <cell r="AK1085" t="str">
            <v>N/A</v>
          </cell>
          <cell r="AL1085" t="str">
            <v>N/A</v>
          </cell>
          <cell r="AM1085" t="str">
            <v>N/A</v>
          </cell>
          <cell r="AN1085" t="str">
            <v>N/A</v>
          </cell>
          <cell r="AO1085" t="str">
            <v>N/A</v>
          </cell>
        </row>
        <row r="1086">
          <cell r="O1086" t="str">
            <v>Vacation Students</v>
          </cell>
          <cell r="P1086" t="str">
            <v>Vacation Students</v>
          </cell>
          <cell r="Q1086" t="str">
            <v>N/A</v>
          </cell>
          <cell r="R1086" t="str">
            <v>Vacation Students</v>
          </cell>
          <cell r="S1086" t="str">
            <v>Vacation Students</v>
          </cell>
          <cell r="T1086" t="str">
            <v>University Scholars</v>
          </cell>
          <cell r="U1086" t="str">
            <v>University Scholars</v>
          </cell>
          <cell r="V1086" t="str">
            <v>N/A</v>
          </cell>
          <cell r="W1086" t="str">
            <v>University Scholars</v>
          </cell>
          <cell r="X1086" t="str">
            <v>University Scholars</v>
          </cell>
          <cell r="Y1086" t="str">
            <v>N/A</v>
          </cell>
          <cell r="Z1086" t="str">
            <v>Vacation Students</v>
          </cell>
          <cell r="AA1086" t="str">
            <v>N/A</v>
          </cell>
          <cell r="AB1086" t="str">
            <v>N/A</v>
          </cell>
          <cell r="AC1086" t="str">
            <v>N/A</v>
          </cell>
          <cell r="AD1086" t="str">
            <v>N/A</v>
          </cell>
          <cell r="AE1086" t="str">
            <v>N/A</v>
          </cell>
          <cell r="AF1086" t="str">
            <v>N/A</v>
          </cell>
          <cell r="AG1086" t="str">
            <v>N/A</v>
          </cell>
          <cell r="AH1086" t="str">
            <v>N/A</v>
          </cell>
          <cell r="AI1086" t="str">
            <v>N/A</v>
          </cell>
          <cell r="AJ1086" t="str">
            <v>N/A</v>
          </cell>
          <cell r="AK1086" t="str">
            <v>N/A</v>
          </cell>
          <cell r="AL1086" t="str">
            <v>N/A</v>
          </cell>
          <cell r="AM1086" t="str">
            <v>N/A</v>
          </cell>
          <cell r="AN1086" t="str">
            <v>N/A</v>
          </cell>
          <cell r="AO1086" t="str">
            <v>N/A</v>
          </cell>
        </row>
        <row r="1087">
          <cell r="O1087" t="str">
            <v>Industrial Placements</v>
          </cell>
          <cell r="P1087" t="str">
            <v>Industrial Placements</v>
          </cell>
          <cell r="Q1087" t="str">
            <v>Industrial Placements</v>
          </cell>
          <cell r="R1087" t="str">
            <v>Industrial Placements</v>
          </cell>
          <cell r="S1087" t="str">
            <v>Industrial Placements</v>
          </cell>
          <cell r="T1087" t="str">
            <v>Industrial Placements</v>
          </cell>
          <cell r="U1087" t="str">
            <v>Industrial Placements</v>
          </cell>
          <cell r="V1087" t="str">
            <v>Industrial Placements</v>
          </cell>
          <cell r="W1087" t="str">
            <v>Industrial Placements</v>
          </cell>
          <cell r="X1087" t="str">
            <v>Industrial Placements</v>
          </cell>
          <cell r="Y1087" t="str">
            <v>N/A</v>
          </cell>
          <cell r="Z1087" t="str">
            <v>Industrial Placements</v>
          </cell>
          <cell r="AA1087" t="str">
            <v>N/A</v>
          </cell>
          <cell r="AB1087" t="str">
            <v>N/A</v>
          </cell>
          <cell r="AC1087" t="str">
            <v>N/A</v>
          </cell>
          <cell r="AD1087" t="str">
            <v>Industrial Placements</v>
          </cell>
          <cell r="AE1087" t="str">
            <v>N/A</v>
          </cell>
          <cell r="AF1087" t="str">
            <v>N/A</v>
          </cell>
          <cell r="AG1087" t="str">
            <v>N/A</v>
          </cell>
          <cell r="AH1087" t="str">
            <v>N/A</v>
          </cell>
          <cell r="AI1087" t="str">
            <v>N/A</v>
          </cell>
          <cell r="AJ1087" t="str">
            <v>N/A</v>
          </cell>
          <cell r="AK1087" t="str">
            <v>N/A</v>
          </cell>
          <cell r="AL1087" t="str">
            <v>N/A</v>
          </cell>
          <cell r="AM1087" t="str">
            <v>N/A</v>
          </cell>
          <cell r="AN1087" t="str">
            <v>N/A</v>
          </cell>
          <cell r="AO1087" t="str">
            <v>N/A</v>
          </cell>
        </row>
        <row r="1088">
          <cell r="O1088" t="str">
            <v>Bright Start</v>
          </cell>
          <cell r="P1088" t="str">
            <v>Bright Start</v>
          </cell>
          <cell r="Q1088" t="str">
            <v>Analyst</v>
          </cell>
          <cell r="R1088" t="str">
            <v>Bright Start</v>
          </cell>
          <cell r="S1088" t="str">
            <v>Assistant Associate</v>
          </cell>
          <cell r="T1088" t="str">
            <v>Assistant 1 LSE-SME</v>
          </cell>
          <cell r="U1088" t="str">
            <v>Analyst</v>
          </cell>
          <cell r="V1088" t="str">
            <v>N/A</v>
          </cell>
          <cell r="W1088" t="str">
            <v>Analyst</v>
          </cell>
          <cell r="X1088" t="str">
            <v>Analyst</v>
          </cell>
          <cell r="Y1088" t="str">
            <v>N/A</v>
          </cell>
          <cell r="Z1088" t="str">
            <v>Assistant Associate</v>
          </cell>
          <cell r="AA1088" t="str">
            <v>N/A</v>
          </cell>
          <cell r="AB1088" t="str">
            <v>N/A</v>
          </cell>
          <cell r="AC1088" t="str">
            <v>N/A</v>
          </cell>
          <cell r="AD1088" t="str">
            <v>Assistant Associate</v>
          </cell>
          <cell r="AE1088" t="str">
            <v>N/A</v>
          </cell>
          <cell r="AF1088" t="str">
            <v>N/A</v>
          </cell>
          <cell r="AG1088" t="str">
            <v>N/A</v>
          </cell>
          <cell r="AH1088" t="str">
            <v>N/A</v>
          </cell>
          <cell r="AI1088" t="str">
            <v>N/A</v>
          </cell>
          <cell r="AJ1088" t="str">
            <v>N/A</v>
          </cell>
          <cell r="AK1088" t="str">
            <v>N/A</v>
          </cell>
          <cell r="AL1088" t="str">
            <v>N/A</v>
          </cell>
          <cell r="AM1088" t="str">
            <v>N/A</v>
          </cell>
          <cell r="AN1088" t="str">
            <v>N/A</v>
          </cell>
          <cell r="AO1088" t="str">
            <v>N/A</v>
          </cell>
        </row>
        <row r="1089">
          <cell r="O1089" t="str">
            <v>Bright Start</v>
          </cell>
          <cell r="P1089" t="str">
            <v>Bright Start</v>
          </cell>
          <cell r="Q1089" t="str">
            <v>Analyst</v>
          </cell>
          <cell r="R1089" t="str">
            <v>Bright Start</v>
          </cell>
          <cell r="S1089" t="str">
            <v>Associate</v>
          </cell>
          <cell r="T1089" t="str">
            <v>Assistant 2 LSE-SME</v>
          </cell>
          <cell r="U1089" t="str">
            <v>Analyst</v>
          </cell>
          <cell r="V1089" t="str">
            <v>N/A</v>
          </cell>
          <cell r="W1089" t="str">
            <v>Analyst</v>
          </cell>
          <cell r="X1089" t="str">
            <v>Analyst</v>
          </cell>
          <cell r="Y1089" t="str">
            <v>N/A</v>
          </cell>
          <cell r="Z1089" t="str">
            <v>N/A</v>
          </cell>
          <cell r="AA1089" t="str">
            <v>N/A</v>
          </cell>
          <cell r="AB1089" t="str">
            <v>N/A</v>
          </cell>
          <cell r="AC1089" t="str">
            <v>N/A</v>
          </cell>
          <cell r="AD1089" t="str">
            <v>Associate</v>
          </cell>
          <cell r="AE1089" t="str">
            <v>N/A</v>
          </cell>
          <cell r="AF1089" t="str">
            <v>N/A</v>
          </cell>
          <cell r="AG1089" t="str">
            <v>N/A</v>
          </cell>
          <cell r="AH1089" t="str">
            <v>N/A</v>
          </cell>
          <cell r="AI1089" t="str">
            <v>N/A</v>
          </cell>
          <cell r="AJ1089" t="str">
            <v>N/A</v>
          </cell>
          <cell r="AK1089" t="str">
            <v>N/A</v>
          </cell>
          <cell r="AL1089" t="str">
            <v>N/A</v>
          </cell>
          <cell r="AM1089" t="str">
            <v>N/A</v>
          </cell>
          <cell r="AN1089" t="str">
            <v>N/A</v>
          </cell>
          <cell r="AO1089" t="str">
            <v>N/A</v>
          </cell>
        </row>
        <row r="1090">
          <cell r="O1090" t="str">
            <v>Bright Start</v>
          </cell>
          <cell r="P1090" t="str">
            <v>Bright Start</v>
          </cell>
          <cell r="Q1090" t="str">
            <v>Analyst</v>
          </cell>
          <cell r="R1090" t="str">
            <v>Bright Start</v>
          </cell>
          <cell r="S1090" t="str">
            <v>Senior Associate</v>
          </cell>
          <cell r="T1090" t="str">
            <v>Assistant 3 LSE-SME</v>
          </cell>
          <cell r="U1090" t="str">
            <v>Analyst</v>
          </cell>
          <cell r="V1090" t="str">
            <v>N/A</v>
          </cell>
          <cell r="W1090" t="str">
            <v>Analyst</v>
          </cell>
          <cell r="X1090" t="str">
            <v>Analyst</v>
          </cell>
          <cell r="Y1090" t="str">
            <v>N/A</v>
          </cell>
          <cell r="Z1090" t="str">
            <v>N/A</v>
          </cell>
          <cell r="AA1090" t="str">
            <v>N/A</v>
          </cell>
          <cell r="AB1090" t="str">
            <v>N/A</v>
          </cell>
          <cell r="AC1090" t="str">
            <v>N/A</v>
          </cell>
          <cell r="AD1090" t="str">
            <v>Senior Associate</v>
          </cell>
          <cell r="AE1090" t="str">
            <v>N/A</v>
          </cell>
          <cell r="AF1090" t="str">
            <v>N/A</v>
          </cell>
          <cell r="AG1090" t="str">
            <v>N/A</v>
          </cell>
          <cell r="AH1090" t="str">
            <v>N/A</v>
          </cell>
          <cell r="AI1090" t="str">
            <v>N/A</v>
          </cell>
          <cell r="AJ1090" t="str">
            <v>N/A</v>
          </cell>
          <cell r="AK1090" t="str">
            <v>N/A</v>
          </cell>
          <cell r="AL1090" t="str">
            <v>N/A</v>
          </cell>
          <cell r="AM1090" t="str">
            <v>N/A</v>
          </cell>
          <cell r="AN1090" t="str">
            <v>N/A</v>
          </cell>
          <cell r="AO1090" t="str">
            <v>N/A</v>
          </cell>
        </row>
        <row r="1091">
          <cell r="O1091" t="str">
            <v>Bright Start</v>
          </cell>
          <cell r="P1091" t="str">
            <v>Bright Start</v>
          </cell>
          <cell r="Q1091" t="str">
            <v>Analyst</v>
          </cell>
          <cell r="R1091" t="str">
            <v>Bright Start</v>
          </cell>
          <cell r="S1091" t="str">
            <v>Assistant Manager</v>
          </cell>
          <cell r="T1091" t="str">
            <v>Senior 1 LSE-SME</v>
          </cell>
          <cell r="U1091" t="str">
            <v>Analyst</v>
          </cell>
          <cell r="V1091" t="str">
            <v>N/A</v>
          </cell>
          <cell r="W1091" t="str">
            <v>Analyst</v>
          </cell>
          <cell r="X1091" t="str">
            <v>Analyst</v>
          </cell>
          <cell r="Y1091" t="str">
            <v>N/A</v>
          </cell>
          <cell r="Z1091" t="str">
            <v>N/A</v>
          </cell>
          <cell r="AA1091" t="str">
            <v>N/A</v>
          </cell>
          <cell r="AB1091" t="str">
            <v>N/A</v>
          </cell>
          <cell r="AC1091" t="str">
            <v>N/A</v>
          </cell>
          <cell r="AD1091" t="str">
            <v>Assistant Manager</v>
          </cell>
          <cell r="AE1091" t="str">
            <v>N/A</v>
          </cell>
          <cell r="AF1091" t="str">
            <v>N/A</v>
          </cell>
          <cell r="AG1091" t="str">
            <v>N/A</v>
          </cell>
          <cell r="AH1091" t="str">
            <v>N/A</v>
          </cell>
          <cell r="AI1091" t="str">
            <v>N/A</v>
          </cell>
          <cell r="AJ1091" t="str">
            <v>N/A</v>
          </cell>
          <cell r="AK1091" t="str">
            <v>N/A</v>
          </cell>
          <cell r="AL1091" t="str">
            <v>N/A</v>
          </cell>
          <cell r="AM1091" t="str">
            <v>N/A</v>
          </cell>
          <cell r="AN1091" t="str">
            <v>N/A</v>
          </cell>
          <cell r="AO1091" t="str">
            <v>N/A</v>
          </cell>
        </row>
        <row r="1092">
          <cell r="O1092" t="str">
            <v>N/A</v>
          </cell>
          <cell r="P1092" t="str">
            <v>N/A</v>
          </cell>
          <cell r="Q1092" t="str">
            <v>N/A</v>
          </cell>
          <cell r="R1092" t="str">
            <v>N/A</v>
          </cell>
          <cell r="S1092" t="str">
            <v>Assistant Manager</v>
          </cell>
          <cell r="T1092" t="str">
            <v>Senior 2 LSE-SME</v>
          </cell>
          <cell r="U1092" t="str">
            <v>Analyst</v>
          </cell>
          <cell r="V1092" t="str">
            <v>N/A</v>
          </cell>
          <cell r="W1092" t="str">
            <v>Analyst</v>
          </cell>
          <cell r="X1092" t="str">
            <v>Analyst</v>
          </cell>
          <cell r="Y1092" t="str">
            <v>N/A</v>
          </cell>
          <cell r="Z1092" t="str">
            <v>N/A</v>
          </cell>
          <cell r="AA1092" t="str">
            <v>N/A</v>
          </cell>
          <cell r="AB1092" t="str">
            <v>N/A</v>
          </cell>
          <cell r="AC1092" t="str">
            <v>N/A</v>
          </cell>
          <cell r="AD1092" t="str">
            <v>Assistant Manager</v>
          </cell>
          <cell r="AE1092" t="str">
            <v>N/A</v>
          </cell>
          <cell r="AF1092" t="str">
            <v>N/A</v>
          </cell>
          <cell r="AG1092" t="str">
            <v>N/A</v>
          </cell>
          <cell r="AH1092" t="str">
            <v>N/A</v>
          </cell>
          <cell r="AI1092" t="str">
            <v>N/A</v>
          </cell>
          <cell r="AJ1092" t="str">
            <v>N/A</v>
          </cell>
          <cell r="AK1092" t="str">
            <v>N/A</v>
          </cell>
          <cell r="AL1092" t="str">
            <v>N/A</v>
          </cell>
          <cell r="AM1092" t="str">
            <v>N/A</v>
          </cell>
          <cell r="AN1092" t="str">
            <v>N/A</v>
          </cell>
          <cell r="AO1092" t="str">
            <v>N/A</v>
          </cell>
        </row>
        <row r="1093">
          <cell r="O1093" t="str">
            <v>Associate</v>
          </cell>
          <cell r="P1093" t="str">
            <v>Associate</v>
          </cell>
          <cell r="Q1093" t="str">
            <v>N/A</v>
          </cell>
          <cell r="R1093" t="str">
            <v>Associate</v>
          </cell>
          <cell r="S1093" t="str">
            <v>Associate</v>
          </cell>
          <cell r="T1093" t="str">
            <v>N/A</v>
          </cell>
          <cell r="U1093" t="str">
            <v>Analyst</v>
          </cell>
          <cell r="V1093" t="str">
            <v>Associate</v>
          </cell>
          <cell r="W1093" t="str">
            <v>Associate</v>
          </cell>
          <cell r="X1093" t="str">
            <v>Associate</v>
          </cell>
          <cell r="Y1093" t="str">
            <v>N/A</v>
          </cell>
          <cell r="Z1093" t="str">
            <v>Associate</v>
          </cell>
          <cell r="AA1093" t="str">
            <v>N/A</v>
          </cell>
          <cell r="AB1093" t="str">
            <v>N/A</v>
          </cell>
          <cell r="AC1093" t="str">
            <v>N/A</v>
          </cell>
          <cell r="AD1093" t="str">
            <v>Associate</v>
          </cell>
          <cell r="AE1093" t="str">
            <v>N/A</v>
          </cell>
          <cell r="AF1093" t="str">
            <v>N/A</v>
          </cell>
          <cell r="AG1093" t="str">
            <v>N/A</v>
          </cell>
          <cell r="AH1093" t="str">
            <v>N/A</v>
          </cell>
          <cell r="AI1093" t="str">
            <v>N/A</v>
          </cell>
          <cell r="AJ1093" t="str">
            <v>N/A</v>
          </cell>
          <cell r="AK1093" t="str">
            <v>N/A</v>
          </cell>
          <cell r="AL1093" t="str">
            <v>N/A</v>
          </cell>
          <cell r="AM1093" t="str">
            <v>N/A</v>
          </cell>
          <cell r="AN1093" t="str">
            <v>N/A</v>
          </cell>
          <cell r="AO1093" t="str">
            <v>N/A</v>
          </cell>
        </row>
        <row r="1094">
          <cell r="O1094" t="str">
            <v>N/A</v>
          </cell>
          <cell r="P1094" t="str">
            <v>N/A</v>
          </cell>
          <cell r="Q1094" t="str">
            <v>N/A</v>
          </cell>
          <cell r="R1094" t="str">
            <v>N/A</v>
          </cell>
          <cell r="S1094" t="str">
            <v>N/A</v>
          </cell>
          <cell r="T1094" t="str">
            <v>Associate</v>
          </cell>
          <cell r="U1094" t="str">
            <v>N/A</v>
          </cell>
          <cell r="V1094" t="str">
            <v>N/A</v>
          </cell>
          <cell r="W1094" t="str">
            <v>N/A</v>
          </cell>
          <cell r="X1094" t="str">
            <v>N/A</v>
          </cell>
          <cell r="Y1094" t="str">
            <v>N/A</v>
          </cell>
          <cell r="Z1094" t="str">
            <v>N/A</v>
          </cell>
          <cell r="AA1094" t="str">
            <v>N/A</v>
          </cell>
          <cell r="AB1094" t="str">
            <v>N/A</v>
          </cell>
          <cell r="AC1094" t="str">
            <v>N/A</v>
          </cell>
          <cell r="AD1094" t="str">
            <v>N/A</v>
          </cell>
          <cell r="AE1094" t="str">
            <v>N/A</v>
          </cell>
          <cell r="AF1094" t="str">
            <v>N/A</v>
          </cell>
          <cell r="AG1094" t="str">
            <v>N/A</v>
          </cell>
          <cell r="AH1094" t="str">
            <v>N/A</v>
          </cell>
          <cell r="AI1094" t="str">
            <v>N/A</v>
          </cell>
          <cell r="AJ1094" t="str">
            <v>N/A</v>
          </cell>
          <cell r="AK1094" t="str">
            <v>N/A</v>
          </cell>
          <cell r="AL1094" t="str">
            <v>N/A</v>
          </cell>
          <cell r="AM1094" t="str">
            <v>N/A</v>
          </cell>
          <cell r="AN1094" t="str">
            <v>N/A</v>
          </cell>
          <cell r="AO1094" t="str">
            <v>N/A</v>
          </cell>
        </row>
        <row r="1095">
          <cell r="O1095" t="str">
            <v>N/A</v>
          </cell>
          <cell r="P1095" t="str">
            <v>N/A</v>
          </cell>
          <cell r="Q1095" t="str">
            <v>N/A</v>
          </cell>
          <cell r="R1095" t="str">
            <v>N/A</v>
          </cell>
          <cell r="S1095" t="str">
            <v>N/A</v>
          </cell>
          <cell r="T1095" t="str">
            <v>Associate</v>
          </cell>
          <cell r="U1095" t="str">
            <v>N/A</v>
          </cell>
          <cell r="V1095" t="str">
            <v>N/A</v>
          </cell>
          <cell r="W1095" t="str">
            <v>N/A</v>
          </cell>
          <cell r="X1095" t="str">
            <v>N/A</v>
          </cell>
          <cell r="Y1095" t="str">
            <v>N/A</v>
          </cell>
          <cell r="Z1095" t="str">
            <v>N/A</v>
          </cell>
          <cell r="AA1095" t="str">
            <v>N/A</v>
          </cell>
          <cell r="AB1095" t="str">
            <v>N/A</v>
          </cell>
          <cell r="AC1095" t="str">
            <v>N/A</v>
          </cell>
          <cell r="AD1095" t="str">
            <v>N/A</v>
          </cell>
          <cell r="AE1095" t="str">
            <v>N/A</v>
          </cell>
          <cell r="AF1095" t="str">
            <v>N/A</v>
          </cell>
          <cell r="AG1095" t="str">
            <v>N/A</v>
          </cell>
          <cell r="AH1095" t="str">
            <v>N/A</v>
          </cell>
          <cell r="AI1095" t="str">
            <v>N/A</v>
          </cell>
          <cell r="AJ1095" t="str">
            <v>N/A</v>
          </cell>
          <cell r="AK1095" t="str">
            <v>N/A</v>
          </cell>
          <cell r="AL1095" t="str">
            <v>N/A</v>
          </cell>
          <cell r="AM1095" t="str">
            <v>N/A</v>
          </cell>
          <cell r="AN1095" t="str">
            <v>N/A</v>
          </cell>
          <cell r="AO1095" t="str">
            <v>N/A</v>
          </cell>
        </row>
        <row r="1096">
          <cell r="O1096" t="str">
            <v>Senior Associate</v>
          </cell>
          <cell r="P1096" t="str">
            <v>Senior Associate</v>
          </cell>
          <cell r="Q1096" t="str">
            <v>N/A</v>
          </cell>
          <cell r="R1096" t="str">
            <v>Senior Associate</v>
          </cell>
          <cell r="S1096" t="str">
            <v>Senior Associate</v>
          </cell>
          <cell r="T1096" t="str">
            <v>N/A</v>
          </cell>
          <cell r="U1096" t="str">
            <v>Analyst</v>
          </cell>
          <cell r="V1096" t="str">
            <v>Senior Associate</v>
          </cell>
          <cell r="W1096" t="str">
            <v>Senior Associate</v>
          </cell>
          <cell r="X1096" t="str">
            <v>Senior Associate</v>
          </cell>
          <cell r="Y1096" t="str">
            <v>N/A</v>
          </cell>
          <cell r="Z1096" t="str">
            <v>Senior Associate</v>
          </cell>
          <cell r="AA1096" t="str">
            <v>N/A</v>
          </cell>
          <cell r="AB1096" t="str">
            <v>N/A</v>
          </cell>
          <cell r="AC1096" t="str">
            <v>N/A</v>
          </cell>
          <cell r="AD1096" t="str">
            <v>Senior Associate</v>
          </cell>
          <cell r="AE1096" t="str">
            <v>N/A</v>
          </cell>
          <cell r="AF1096" t="str">
            <v>N/A</v>
          </cell>
          <cell r="AG1096" t="str">
            <v>N/A</v>
          </cell>
          <cell r="AH1096" t="str">
            <v>N/A</v>
          </cell>
          <cell r="AI1096" t="str">
            <v>N/A</v>
          </cell>
          <cell r="AJ1096" t="str">
            <v>N/A</v>
          </cell>
          <cell r="AK1096" t="str">
            <v>N/A</v>
          </cell>
          <cell r="AL1096" t="str">
            <v>N/A</v>
          </cell>
          <cell r="AM1096" t="str">
            <v>N/A</v>
          </cell>
          <cell r="AN1096" t="str">
            <v>N/A</v>
          </cell>
          <cell r="AO1096" t="str">
            <v>N/A</v>
          </cell>
        </row>
        <row r="1097">
          <cell r="O1097" t="str">
            <v>N/A</v>
          </cell>
          <cell r="P1097" t="str">
            <v>N/A</v>
          </cell>
          <cell r="Q1097" t="str">
            <v>N/A</v>
          </cell>
          <cell r="R1097" t="str">
            <v>N/A</v>
          </cell>
          <cell r="S1097" t="str">
            <v>N/A</v>
          </cell>
          <cell r="T1097" t="str">
            <v>Senior Associate</v>
          </cell>
          <cell r="U1097" t="str">
            <v>N/A</v>
          </cell>
          <cell r="V1097" t="str">
            <v>N/A</v>
          </cell>
          <cell r="W1097" t="str">
            <v>N/A</v>
          </cell>
          <cell r="X1097" t="str">
            <v>N/A</v>
          </cell>
          <cell r="Y1097" t="str">
            <v>N/A</v>
          </cell>
          <cell r="Z1097" t="str">
            <v>N/A</v>
          </cell>
          <cell r="AA1097" t="str">
            <v>N/A</v>
          </cell>
          <cell r="AB1097" t="str">
            <v>N/A</v>
          </cell>
          <cell r="AC1097" t="str">
            <v>N/A</v>
          </cell>
          <cell r="AD1097" t="str">
            <v>N/A</v>
          </cell>
          <cell r="AE1097" t="str">
            <v>N/A</v>
          </cell>
          <cell r="AF1097" t="str">
            <v>N/A</v>
          </cell>
          <cell r="AG1097" t="str">
            <v>N/A</v>
          </cell>
          <cell r="AH1097" t="str">
            <v>N/A</v>
          </cell>
          <cell r="AI1097" t="str">
            <v>N/A</v>
          </cell>
          <cell r="AJ1097" t="str">
            <v>N/A</v>
          </cell>
          <cell r="AK1097" t="str">
            <v>N/A</v>
          </cell>
          <cell r="AL1097" t="str">
            <v>N/A</v>
          </cell>
          <cell r="AM1097" t="str">
            <v>N/A</v>
          </cell>
          <cell r="AN1097" t="str">
            <v>N/A</v>
          </cell>
          <cell r="AO1097" t="str">
            <v>N/A</v>
          </cell>
        </row>
        <row r="1098">
          <cell r="O1098" t="str">
            <v>N/A</v>
          </cell>
          <cell r="P1098" t="str">
            <v>N/A</v>
          </cell>
          <cell r="Q1098" t="str">
            <v>N/A</v>
          </cell>
          <cell r="R1098" t="str">
            <v>N/A</v>
          </cell>
          <cell r="S1098" t="str">
            <v>N/A</v>
          </cell>
          <cell r="T1098" t="str">
            <v>Senior Associate</v>
          </cell>
          <cell r="U1098" t="str">
            <v>N/A</v>
          </cell>
          <cell r="V1098" t="str">
            <v>N/A</v>
          </cell>
          <cell r="W1098" t="str">
            <v>N/A</v>
          </cell>
          <cell r="X1098" t="str">
            <v>N/A</v>
          </cell>
          <cell r="Y1098" t="str">
            <v>N/A</v>
          </cell>
          <cell r="Z1098" t="str">
            <v>N/A</v>
          </cell>
          <cell r="AA1098" t="str">
            <v>N/A</v>
          </cell>
          <cell r="AB1098" t="str">
            <v>N/A</v>
          </cell>
          <cell r="AC1098" t="str">
            <v>N/A</v>
          </cell>
          <cell r="AD1098" t="str">
            <v>N/A</v>
          </cell>
          <cell r="AE1098" t="str">
            <v>N/A</v>
          </cell>
          <cell r="AF1098" t="str">
            <v>N/A</v>
          </cell>
          <cell r="AG1098" t="str">
            <v>N/A</v>
          </cell>
          <cell r="AH1098" t="str">
            <v>N/A</v>
          </cell>
          <cell r="AI1098" t="str">
            <v>N/A</v>
          </cell>
          <cell r="AJ1098" t="str">
            <v>N/A</v>
          </cell>
          <cell r="AK1098" t="str">
            <v>N/A</v>
          </cell>
          <cell r="AL1098" t="str">
            <v>N/A</v>
          </cell>
          <cell r="AM1098" t="str">
            <v>N/A</v>
          </cell>
          <cell r="AN1098" t="str">
            <v>N/A</v>
          </cell>
          <cell r="AO1098" t="str">
            <v>N/A</v>
          </cell>
        </row>
        <row r="1099">
          <cell r="O1099" t="str">
            <v>N/A</v>
          </cell>
          <cell r="P1099" t="str">
            <v>N/A</v>
          </cell>
          <cell r="Q1099" t="str">
            <v>N/A</v>
          </cell>
          <cell r="R1099" t="str">
            <v>N/A</v>
          </cell>
          <cell r="S1099" t="str">
            <v>N/A</v>
          </cell>
          <cell r="T1099" t="str">
            <v>N/A</v>
          </cell>
          <cell r="U1099" t="str">
            <v>N/A</v>
          </cell>
          <cell r="V1099" t="str">
            <v>N/A</v>
          </cell>
          <cell r="W1099" t="str">
            <v>N/A</v>
          </cell>
          <cell r="X1099" t="str">
            <v>N/A</v>
          </cell>
          <cell r="Y1099" t="str">
            <v>Senior Associate BH</v>
          </cell>
          <cell r="Z1099" t="str">
            <v>N/A</v>
          </cell>
          <cell r="AA1099" t="str">
            <v>Senior Associate BH</v>
          </cell>
          <cell r="AB1099" t="str">
            <v>N/A</v>
          </cell>
          <cell r="AC1099" t="str">
            <v>N/A</v>
          </cell>
          <cell r="AD1099" t="str">
            <v>N/A</v>
          </cell>
          <cell r="AE1099" t="str">
            <v>N/A</v>
          </cell>
          <cell r="AF1099" t="str">
            <v>N/A</v>
          </cell>
          <cell r="AG1099" t="str">
            <v>Senior Associate BH</v>
          </cell>
          <cell r="AH1099" t="str">
            <v>N/A</v>
          </cell>
          <cell r="AI1099" t="str">
            <v>N/A</v>
          </cell>
          <cell r="AJ1099" t="str">
            <v>N/A</v>
          </cell>
          <cell r="AK1099" t="str">
            <v>N/A</v>
          </cell>
          <cell r="AL1099" t="str">
            <v>N/A</v>
          </cell>
          <cell r="AM1099" t="str">
            <v>N/A</v>
          </cell>
          <cell r="AN1099" t="str">
            <v>N/A</v>
          </cell>
          <cell r="AO1099" t="str">
            <v>N/A</v>
          </cell>
        </row>
        <row r="1100">
          <cell r="O1100" t="str">
            <v>N/A</v>
          </cell>
          <cell r="P1100" t="str">
            <v>N/A</v>
          </cell>
          <cell r="Q1100" t="str">
            <v>N/A</v>
          </cell>
          <cell r="R1100" t="str">
            <v>N/A</v>
          </cell>
          <cell r="S1100" t="str">
            <v>N/A</v>
          </cell>
          <cell r="T1100" t="str">
            <v>N/A</v>
          </cell>
          <cell r="U1100" t="str">
            <v>N/A</v>
          </cell>
          <cell r="V1100" t="str">
            <v>N/A</v>
          </cell>
          <cell r="W1100" t="str">
            <v>N/A</v>
          </cell>
          <cell r="X1100" t="str">
            <v>N/A</v>
          </cell>
          <cell r="Y1100" t="str">
            <v>Senior Associate ODC</v>
          </cell>
          <cell r="Z1100" t="str">
            <v>N/A</v>
          </cell>
          <cell r="AA1100" t="str">
            <v>N/A</v>
          </cell>
          <cell r="AB1100" t="str">
            <v>N/A</v>
          </cell>
          <cell r="AC1100" t="str">
            <v>N/A</v>
          </cell>
          <cell r="AD1100" t="str">
            <v>N/A</v>
          </cell>
          <cell r="AE1100" t="str">
            <v>N/A</v>
          </cell>
          <cell r="AF1100" t="str">
            <v>Senior Associate ODC</v>
          </cell>
          <cell r="AG1100" t="str">
            <v>N/A</v>
          </cell>
          <cell r="AH1100" t="str">
            <v>N/A</v>
          </cell>
          <cell r="AI1100" t="str">
            <v>N/A</v>
          </cell>
          <cell r="AJ1100" t="str">
            <v>N/A</v>
          </cell>
          <cell r="AK1100" t="str">
            <v>N/A</v>
          </cell>
          <cell r="AL1100" t="str">
            <v>N/A</v>
          </cell>
          <cell r="AM1100" t="str">
            <v>N/A</v>
          </cell>
          <cell r="AN1100" t="str">
            <v>N/A</v>
          </cell>
          <cell r="AO1100" t="str">
            <v>N/A</v>
          </cell>
        </row>
        <row r="1101">
          <cell r="O1101" t="str">
            <v>N/A</v>
          </cell>
          <cell r="P1101" t="str">
            <v>N/A</v>
          </cell>
          <cell r="Q1101" t="str">
            <v>N/A</v>
          </cell>
          <cell r="R1101" t="str">
            <v>N/A</v>
          </cell>
          <cell r="S1101" t="str">
            <v>N/A</v>
          </cell>
          <cell r="T1101" t="str">
            <v>N/A</v>
          </cell>
          <cell r="U1101" t="str">
            <v>N/A</v>
          </cell>
          <cell r="V1101" t="str">
            <v>N/A</v>
          </cell>
          <cell r="W1101" t="str">
            <v>N/A</v>
          </cell>
          <cell r="X1101" t="str">
            <v>N/A</v>
          </cell>
          <cell r="Y1101" t="str">
            <v>Senior Associate T&amp;M</v>
          </cell>
          <cell r="Z1101" t="str">
            <v>N/A</v>
          </cell>
          <cell r="AA1101" t="str">
            <v>N/A</v>
          </cell>
          <cell r="AB1101" t="str">
            <v>N/A</v>
          </cell>
          <cell r="AC1101" t="str">
            <v>N/A</v>
          </cell>
          <cell r="AD1101" t="str">
            <v>N/A</v>
          </cell>
          <cell r="AE1101" t="str">
            <v>Senior Associate T&amp;M</v>
          </cell>
          <cell r="AF1101" t="str">
            <v>N/A</v>
          </cell>
          <cell r="AG1101" t="str">
            <v>N/A</v>
          </cell>
          <cell r="AH1101" t="str">
            <v>N/A</v>
          </cell>
          <cell r="AI1101" t="str">
            <v>N/A</v>
          </cell>
          <cell r="AJ1101" t="str">
            <v>N/A</v>
          </cell>
          <cell r="AK1101" t="str">
            <v>N/A</v>
          </cell>
          <cell r="AL1101" t="str">
            <v>N/A</v>
          </cell>
          <cell r="AM1101" t="str">
            <v>N/A</v>
          </cell>
          <cell r="AN1101" t="str">
            <v>N/A</v>
          </cell>
          <cell r="AO1101" t="str">
            <v>N/A</v>
          </cell>
        </row>
        <row r="1102">
          <cell r="O1102" t="str">
            <v>Senior Associate</v>
          </cell>
          <cell r="P1102" t="str">
            <v>Senior Associate</v>
          </cell>
          <cell r="Q1102" t="str">
            <v>N/A</v>
          </cell>
          <cell r="R1102" t="str">
            <v>Senior Associate</v>
          </cell>
          <cell r="S1102" t="str">
            <v>Senior Associate</v>
          </cell>
          <cell r="T1102" t="str">
            <v>N/A</v>
          </cell>
          <cell r="U1102" t="str">
            <v>Analyst</v>
          </cell>
          <cell r="V1102" t="str">
            <v>Senior Associate</v>
          </cell>
          <cell r="W1102" t="str">
            <v>Senior Associate</v>
          </cell>
          <cell r="X1102" t="str">
            <v>Senior Associate</v>
          </cell>
          <cell r="Y1102" t="str">
            <v>N/A</v>
          </cell>
          <cell r="Z1102" t="str">
            <v>N/A</v>
          </cell>
          <cell r="AA1102" t="str">
            <v>N/A</v>
          </cell>
          <cell r="AB1102" t="str">
            <v>N/A</v>
          </cell>
          <cell r="AC1102" t="str">
            <v>N/A</v>
          </cell>
          <cell r="AD1102" t="str">
            <v>Senior Associate</v>
          </cell>
          <cell r="AE1102" t="str">
            <v>N/A</v>
          </cell>
          <cell r="AF1102" t="str">
            <v>N/A</v>
          </cell>
          <cell r="AG1102" t="str">
            <v>N/A</v>
          </cell>
          <cell r="AH1102" t="str">
            <v>N/A</v>
          </cell>
          <cell r="AI1102" t="str">
            <v>N/A</v>
          </cell>
          <cell r="AJ1102" t="str">
            <v>N/A</v>
          </cell>
          <cell r="AK1102" t="str">
            <v>N/A</v>
          </cell>
          <cell r="AL1102" t="str">
            <v>N/A</v>
          </cell>
          <cell r="AM1102" t="str">
            <v>N/A</v>
          </cell>
          <cell r="AN1102" t="str">
            <v>N/A</v>
          </cell>
          <cell r="AO1102" t="str">
            <v>N/A</v>
          </cell>
        </row>
        <row r="1103">
          <cell r="O1103" t="str">
            <v>N/A</v>
          </cell>
          <cell r="P1103" t="str">
            <v>N/A</v>
          </cell>
          <cell r="Q1103" t="str">
            <v>N/A</v>
          </cell>
          <cell r="R1103" t="str">
            <v>N/A</v>
          </cell>
          <cell r="S1103" t="str">
            <v>N/A</v>
          </cell>
          <cell r="T1103" t="str">
            <v>N/A</v>
          </cell>
          <cell r="U1103" t="str">
            <v>N/A</v>
          </cell>
          <cell r="V1103" t="str">
            <v>N/A</v>
          </cell>
          <cell r="W1103" t="str">
            <v>N/A</v>
          </cell>
          <cell r="X1103" t="str">
            <v>N/A</v>
          </cell>
          <cell r="Y1103" t="str">
            <v>Admin BH</v>
          </cell>
          <cell r="Z1103" t="str">
            <v>N/A</v>
          </cell>
          <cell r="AA1103" t="str">
            <v>N/A</v>
          </cell>
          <cell r="AB1103" t="str">
            <v>N/A</v>
          </cell>
          <cell r="AC1103" t="str">
            <v>N/A</v>
          </cell>
          <cell r="AD1103" t="str">
            <v>N/A</v>
          </cell>
          <cell r="AE1103" t="str">
            <v>N/A</v>
          </cell>
          <cell r="AF1103" t="str">
            <v>N/A</v>
          </cell>
          <cell r="AG1103" t="str">
            <v>N/A</v>
          </cell>
          <cell r="AH1103" t="str">
            <v>N/A</v>
          </cell>
          <cell r="AI1103" t="str">
            <v>N/A</v>
          </cell>
          <cell r="AJ1103" t="str">
            <v>N/A</v>
          </cell>
          <cell r="AK1103" t="str">
            <v>N/A</v>
          </cell>
          <cell r="AL1103" t="str">
            <v>N/A</v>
          </cell>
          <cell r="AM1103" t="str">
            <v>N/A</v>
          </cell>
          <cell r="AN1103" t="str">
            <v>N/A</v>
          </cell>
          <cell r="AO1103" t="str">
            <v>N/A</v>
          </cell>
        </row>
        <row r="1104">
          <cell r="O1104" t="str">
            <v>N/A</v>
          </cell>
          <cell r="P1104" t="str">
            <v>N/A</v>
          </cell>
          <cell r="Q1104" t="str">
            <v>N/A</v>
          </cell>
          <cell r="R1104" t="str">
            <v>N/A</v>
          </cell>
          <cell r="S1104" t="str">
            <v>N/A</v>
          </cell>
          <cell r="T1104" t="str">
            <v>N/A</v>
          </cell>
          <cell r="U1104" t="str">
            <v>N/A</v>
          </cell>
          <cell r="V1104" t="str">
            <v>N/A</v>
          </cell>
          <cell r="W1104" t="str">
            <v>N/A</v>
          </cell>
          <cell r="X1104" t="str">
            <v>N/A</v>
          </cell>
          <cell r="Y1104" t="str">
            <v>Admin ODC</v>
          </cell>
          <cell r="Z1104" t="str">
            <v>N/A</v>
          </cell>
          <cell r="AA1104" t="str">
            <v>N/A</v>
          </cell>
          <cell r="AB1104" t="str">
            <v>N/A</v>
          </cell>
          <cell r="AC1104" t="str">
            <v>N/A</v>
          </cell>
          <cell r="AD1104" t="str">
            <v>N/A</v>
          </cell>
          <cell r="AE1104" t="str">
            <v>N/A</v>
          </cell>
          <cell r="AF1104" t="str">
            <v>N/A</v>
          </cell>
          <cell r="AG1104" t="str">
            <v>N/A</v>
          </cell>
          <cell r="AH1104" t="str">
            <v>N/A</v>
          </cell>
          <cell r="AI1104" t="str">
            <v>N/A</v>
          </cell>
          <cell r="AJ1104" t="str">
            <v>N/A</v>
          </cell>
          <cell r="AK1104" t="str">
            <v>N/A</v>
          </cell>
          <cell r="AL1104" t="str">
            <v>N/A</v>
          </cell>
          <cell r="AM1104" t="str">
            <v>N/A</v>
          </cell>
          <cell r="AN1104" t="str">
            <v>N/A</v>
          </cell>
          <cell r="AO1104" t="str">
            <v>N/A</v>
          </cell>
        </row>
        <row r="1105">
          <cell r="O1105" t="str">
            <v>N/A</v>
          </cell>
          <cell r="P1105" t="str">
            <v>N/A</v>
          </cell>
          <cell r="Q1105" t="str">
            <v>N/A</v>
          </cell>
          <cell r="R1105" t="str">
            <v>N/A</v>
          </cell>
          <cell r="S1105" t="str">
            <v>N/A</v>
          </cell>
          <cell r="T1105" t="str">
            <v>N/A</v>
          </cell>
          <cell r="U1105" t="str">
            <v>N/A</v>
          </cell>
          <cell r="V1105" t="str">
            <v>N/A</v>
          </cell>
          <cell r="W1105" t="str">
            <v>N/A</v>
          </cell>
          <cell r="X1105" t="str">
            <v>N/A</v>
          </cell>
          <cell r="Y1105" t="str">
            <v>Admin T&amp;M</v>
          </cell>
          <cell r="Z1105" t="str">
            <v>N/A</v>
          </cell>
          <cell r="AA1105" t="str">
            <v>N/A</v>
          </cell>
          <cell r="AB1105" t="str">
            <v>N/A</v>
          </cell>
          <cell r="AC1105" t="str">
            <v>N/A</v>
          </cell>
          <cell r="AD1105" t="str">
            <v>N/A</v>
          </cell>
          <cell r="AE1105" t="str">
            <v>N/A</v>
          </cell>
          <cell r="AF1105" t="str">
            <v>N/A</v>
          </cell>
          <cell r="AG1105" t="str">
            <v>N/A</v>
          </cell>
          <cell r="AH1105" t="str">
            <v>N/A</v>
          </cell>
          <cell r="AI1105" t="str">
            <v>N/A</v>
          </cell>
          <cell r="AJ1105" t="str">
            <v>N/A</v>
          </cell>
          <cell r="AK1105" t="str">
            <v>N/A</v>
          </cell>
          <cell r="AL1105" t="str">
            <v>N/A</v>
          </cell>
          <cell r="AM1105" t="str">
            <v>N/A</v>
          </cell>
          <cell r="AN1105" t="str">
            <v>N/A</v>
          </cell>
          <cell r="AO1105" t="str">
            <v>N/A</v>
          </cell>
        </row>
        <row r="1106">
          <cell r="O1106" t="str">
            <v>N/A</v>
          </cell>
          <cell r="P1106" t="str">
            <v>N/A</v>
          </cell>
          <cell r="Q1106" t="str">
            <v>N/A</v>
          </cell>
          <cell r="R1106" t="str">
            <v>N/A</v>
          </cell>
          <cell r="S1106" t="str">
            <v>N/A</v>
          </cell>
          <cell r="T1106" t="str">
            <v>N/A</v>
          </cell>
          <cell r="U1106" t="str">
            <v>N/A</v>
          </cell>
          <cell r="V1106" t="str">
            <v>N/A</v>
          </cell>
          <cell r="W1106" t="str">
            <v>N/A</v>
          </cell>
          <cell r="X1106" t="str">
            <v>N/A</v>
          </cell>
          <cell r="Y1106" t="str">
            <v>Admin BH</v>
          </cell>
          <cell r="Z1106" t="str">
            <v>N/A</v>
          </cell>
          <cell r="AA1106" t="str">
            <v>N/A</v>
          </cell>
          <cell r="AB1106" t="str">
            <v>N/A</v>
          </cell>
          <cell r="AC1106" t="str">
            <v>N/A</v>
          </cell>
          <cell r="AD1106" t="str">
            <v>N/A</v>
          </cell>
          <cell r="AE1106" t="str">
            <v>N/A</v>
          </cell>
          <cell r="AF1106" t="str">
            <v>N/A</v>
          </cell>
          <cell r="AG1106" t="str">
            <v>N/A</v>
          </cell>
          <cell r="AH1106" t="str">
            <v>N/A</v>
          </cell>
          <cell r="AI1106" t="str">
            <v>N/A</v>
          </cell>
          <cell r="AJ1106" t="str">
            <v>N/A</v>
          </cell>
          <cell r="AK1106" t="str">
            <v>N/A</v>
          </cell>
          <cell r="AL1106" t="str">
            <v>N/A</v>
          </cell>
          <cell r="AM1106" t="str">
            <v>N/A</v>
          </cell>
          <cell r="AN1106" t="str">
            <v>N/A</v>
          </cell>
          <cell r="AO1106" t="str">
            <v>N/A</v>
          </cell>
        </row>
        <row r="1107">
          <cell r="O1107" t="str">
            <v>N/A</v>
          </cell>
          <cell r="P1107" t="str">
            <v>N/A</v>
          </cell>
          <cell r="Q1107" t="str">
            <v>N/A</v>
          </cell>
          <cell r="R1107" t="str">
            <v>N/A</v>
          </cell>
          <cell r="S1107" t="str">
            <v>N/A</v>
          </cell>
          <cell r="T1107" t="str">
            <v>N/A</v>
          </cell>
          <cell r="U1107" t="str">
            <v>N/A</v>
          </cell>
          <cell r="V1107" t="str">
            <v>N/A</v>
          </cell>
          <cell r="W1107" t="str">
            <v>N/A</v>
          </cell>
          <cell r="X1107" t="str">
            <v>N/A</v>
          </cell>
          <cell r="Y1107" t="str">
            <v>Admin ODC</v>
          </cell>
          <cell r="Z1107" t="str">
            <v>N/A</v>
          </cell>
          <cell r="AA1107" t="str">
            <v>N/A</v>
          </cell>
          <cell r="AB1107" t="str">
            <v>N/A</v>
          </cell>
          <cell r="AC1107" t="str">
            <v>N/A</v>
          </cell>
          <cell r="AD1107" t="str">
            <v>N/A</v>
          </cell>
          <cell r="AE1107" t="str">
            <v>N/A</v>
          </cell>
          <cell r="AF1107" t="str">
            <v>N/A</v>
          </cell>
          <cell r="AG1107" t="str">
            <v>N/A</v>
          </cell>
          <cell r="AH1107" t="str">
            <v>N/A</v>
          </cell>
          <cell r="AI1107" t="str">
            <v>N/A</v>
          </cell>
          <cell r="AJ1107" t="str">
            <v>N/A</v>
          </cell>
          <cell r="AK1107" t="str">
            <v>N/A</v>
          </cell>
          <cell r="AL1107" t="str">
            <v>N/A</v>
          </cell>
          <cell r="AM1107" t="str">
            <v>N/A</v>
          </cell>
          <cell r="AN1107" t="str">
            <v>N/A</v>
          </cell>
          <cell r="AO1107" t="str">
            <v>N/A</v>
          </cell>
        </row>
        <row r="1108">
          <cell r="O1108" t="str">
            <v>N/A</v>
          </cell>
          <cell r="P1108" t="str">
            <v>N/A</v>
          </cell>
          <cell r="Q1108" t="str">
            <v>N/A</v>
          </cell>
          <cell r="R1108" t="str">
            <v>N/A</v>
          </cell>
          <cell r="S1108" t="str">
            <v>N/A</v>
          </cell>
          <cell r="T1108" t="str">
            <v>N/A</v>
          </cell>
          <cell r="U1108" t="str">
            <v>N/A</v>
          </cell>
          <cell r="V1108" t="str">
            <v>N/A</v>
          </cell>
          <cell r="W1108" t="str">
            <v>N/A</v>
          </cell>
          <cell r="X1108" t="str">
            <v>N/A</v>
          </cell>
          <cell r="Y1108" t="str">
            <v>Admin BH</v>
          </cell>
          <cell r="Z1108" t="str">
            <v>N/A</v>
          </cell>
          <cell r="AA1108" t="str">
            <v>N/A</v>
          </cell>
          <cell r="AB1108" t="str">
            <v>N/A</v>
          </cell>
          <cell r="AC1108" t="str">
            <v>N/A</v>
          </cell>
          <cell r="AD1108" t="str">
            <v>N/A</v>
          </cell>
          <cell r="AE1108" t="str">
            <v>N/A</v>
          </cell>
          <cell r="AF1108" t="str">
            <v>N/A</v>
          </cell>
          <cell r="AG1108" t="str">
            <v>N/A</v>
          </cell>
          <cell r="AH1108" t="str">
            <v>N/A</v>
          </cell>
          <cell r="AI1108" t="str">
            <v>N/A</v>
          </cell>
          <cell r="AJ1108" t="str">
            <v>N/A</v>
          </cell>
          <cell r="AK1108" t="str">
            <v>N/A</v>
          </cell>
          <cell r="AL1108" t="str">
            <v>N/A</v>
          </cell>
          <cell r="AM1108" t="str">
            <v>N/A</v>
          </cell>
          <cell r="AN1108" t="str">
            <v>N/A</v>
          </cell>
          <cell r="AO1108" t="str">
            <v>N/A</v>
          </cell>
        </row>
        <row r="1109">
          <cell r="O1109" t="str">
            <v>N/A</v>
          </cell>
          <cell r="P1109" t="str">
            <v>N/A</v>
          </cell>
          <cell r="Q1109" t="str">
            <v>N/A</v>
          </cell>
          <cell r="R1109" t="str">
            <v>N/A</v>
          </cell>
          <cell r="S1109" t="str">
            <v>N/A</v>
          </cell>
          <cell r="T1109" t="str">
            <v>N/A</v>
          </cell>
          <cell r="U1109" t="str">
            <v>N/A</v>
          </cell>
          <cell r="V1109" t="str">
            <v>N/A</v>
          </cell>
          <cell r="W1109" t="str">
            <v>N/A</v>
          </cell>
          <cell r="X1109" t="str">
            <v>N/A</v>
          </cell>
          <cell r="Y1109" t="str">
            <v>Admin ODC</v>
          </cell>
          <cell r="Z1109" t="str">
            <v>N/A</v>
          </cell>
          <cell r="AA1109" t="str">
            <v>N/A</v>
          </cell>
          <cell r="AB1109" t="str">
            <v>N/A</v>
          </cell>
          <cell r="AC1109" t="str">
            <v>N/A</v>
          </cell>
          <cell r="AD1109" t="str">
            <v>N/A</v>
          </cell>
          <cell r="AE1109" t="str">
            <v>N/A</v>
          </cell>
          <cell r="AF1109" t="str">
            <v>N/A</v>
          </cell>
          <cell r="AG1109" t="str">
            <v>N/A</v>
          </cell>
          <cell r="AH1109" t="str">
            <v>N/A</v>
          </cell>
          <cell r="AI1109" t="str">
            <v>N/A</v>
          </cell>
          <cell r="AJ1109" t="str">
            <v>N/A</v>
          </cell>
          <cell r="AK1109" t="str">
            <v>N/A</v>
          </cell>
          <cell r="AL1109" t="str">
            <v>N/A</v>
          </cell>
          <cell r="AM1109" t="str">
            <v>N/A</v>
          </cell>
          <cell r="AN1109" t="str">
            <v>N/A</v>
          </cell>
          <cell r="AO1109" t="str">
            <v>N/A</v>
          </cell>
        </row>
        <row r="1110">
          <cell r="O1110" t="str">
            <v>N/A</v>
          </cell>
          <cell r="P1110" t="str">
            <v>N/A</v>
          </cell>
          <cell r="Q1110" t="str">
            <v>N/A</v>
          </cell>
          <cell r="R1110" t="str">
            <v>N/A</v>
          </cell>
          <cell r="S1110" t="str">
            <v>N/A</v>
          </cell>
          <cell r="T1110" t="str">
            <v>N/A</v>
          </cell>
          <cell r="U1110" t="str">
            <v>N/A</v>
          </cell>
          <cell r="V1110" t="str">
            <v>N/A</v>
          </cell>
          <cell r="W1110" t="str">
            <v>N/A</v>
          </cell>
          <cell r="X1110" t="str">
            <v>N/A</v>
          </cell>
          <cell r="Y1110" t="str">
            <v>Admin BH</v>
          </cell>
          <cell r="Z1110" t="str">
            <v>N/A</v>
          </cell>
          <cell r="AA1110" t="str">
            <v>N/A</v>
          </cell>
          <cell r="AB1110" t="str">
            <v>N/A</v>
          </cell>
          <cell r="AC1110" t="str">
            <v>N/A</v>
          </cell>
          <cell r="AD1110" t="str">
            <v>N/A</v>
          </cell>
          <cell r="AE1110" t="str">
            <v>N/A</v>
          </cell>
          <cell r="AF1110" t="str">
            <v>N/A</v>
          </cell>
          <cell r="AG1110" t="str">
            <v>N/A</v>
          </cell>
          <cell r="AH1110" t="str">
            <v>N/A</v>
          </cell>
          <cell r="AI1110" t="str">
            <v>N/A</v>
          </cell>
          <cell r="AJ1110" t="str">
            <v>N/A</v>
          </cell>
          <cell r="AK1110" t="str">
            <v>N/A</v>
          </cell>
          <cell r="AL1110" t="str">
            <v>N/A</v>
          </cell>
          <cell r="AM1110" t="str">
            <v>N/A</v>
          </cell>
          <cell r="AN1110" t="str">
            <v>N/A</v>
          </cell>
          <cell r="AO1110" t="str">
            <v>N/A</v>
          </cell>
        </row>
        <row r="1111">
          <cell r="O1111" t="str">
            <v>N/A</v>
          </cell>
          <cell r="P1111" t="str">
            <v>N/A</v>
          </cell>
          <cell r="Q1111" t="str">
            <v>N/A</v>
          </cell>
          <cell r="R1111" t="str">
            <v>N/A</v>
          </cell>
          <cell r="S1111" t="str">
            <v>N/A</v>
          </cell>
          <cell r="T1111" t="str">
            <v>N/A</v>
          </cell>
          <cell r="U1111" t="str">
            <v>N/A</v>
          </cell>
          <cell r="V1111" t="str">
            <v>N/A</v>
          </cell>
          <cell r="W1111" t="str">
            <v>N/A</v>
          </cell>
          <cell r="X1111" t="str">
            <v>N/A</v>
          </cell>
          <cell r="Y1111" t="str">
            <v>Admin ODC</v>
          </cell>
          <cell r="Z1111" t="str">
            <v>N/A</v>
          </cell>
          <cell r="AA1111" t="str">
            <v>N/A</v>
          </cell>
          <cell r="AB1111" t="str">
            <v>N/A</v>
          </cell>
          <cell r="AC1111" t="str">
            <v>N/A</v>
          </cell>
          <cell r="AD1111" t="str">
            <v>N/A</v>
          </cell>
          <cell r="AE1111" t="str">
            <v>N/A</v>
          </cell>
          <cell r="AF1111" t="str">
            <v>N/A</v>
          </cell>
          <cell r="AG1111" t="str">
            <v>N/A</v>
          </cell>
          <cell r="AH1111" t="str">
            <v>N/A</v>
          </cell>
          <cell r="AI1111" t="str">
            <v>N/A</v>
          </cell>
          <cell r="AJ1111" t="str">
            <v>N/A</v>
          </cell>
          <cell r="AK1111" t="str">
            <v>N/A</v>
          </cell>
          <cell r="AL1111" t="str">
            <v>N/A</v>
          </cell>
          <cell r="AM1111" t="str">
            <v>N/A</v>
          </cell>
          <cell r="AN1111" t="str">
            <v>N/A</v>
          </cell>
          <cell r="AO1111" t="str">
            <v>N/A</v>
          </cell>
        </row>
        <row r="1112">
          <cell r="O1112" t="str">
            <v>N/A</v>
          </cell>
          <cell r="P1112" t="str">
            <v>N/A</v>
          </cell>
          <cell r="Q1112" t="str">
            <v>N/A</v>
          </cell>
          <cell r="R1112" t="str">
            <v>N/A</v>
          </cell>
          <cell r="S1112" t="str">
            <v>N/A</v>
          </cell>
          <cell r="T1112" t="str">
            <v>N/A</v>
          </cell>
          <cell r="U1112" t="str">
            <v>N/A</v>
          </cell>
          <cell r="V1112" t="str">
            <v>N/A</v>
          </cell>
          <cell r="W1112" t="str">
            <v>N/A</v>
          </cell>
          <cell r="X1112" t="str">
            <v>N/A</v>
          </cell>
          <cell r="Y1112" t="str">
            <v>Admin BH</v>
          </cell>
          <cell r="Z1112" t="str">
            <v>N/A</v>
          </cell>
          <cell r="AA1112" t="str">
            <v>N/A</v>
          </cell>
          <cell r="AB1112" t="str">
            <v>N/A</v>
          </cell>
          <cell r="AC1112" t="str">
            <v>N/A</v>
          </cell>
          <cell r="AD1112" t="str">
            <v>N/A</v>
          </cell>
          <cell r="AE1112" t="str">
            <v>N/A</v>
          </cell>
          <cell r="AF1112" t="str">
            <v>N/A</v>
          </cell>
          <cell r="AG1112" t="str">
            <v>N/A</v>
          </cell>
          <cell r="AH1112" t="str">
            <v>N/A</v>
          </cell>
          <cell r="AI1112" t="str">
            <v>N/A</v>
          </cell>
          <cell r="AJ1112" t="str">
            <v>N/A</v>
          </cell>
          <cell r="AK1112" t="str">
            <v>N/A</v>
          </cell>
          <cell r="AL1112" t="str">
            <v>N/A</v>
          </cell>
          <cell r="AM1112" t="str">
            <v>N/A</v>
          </cell>
          <cell r="AN1112" t="str">
            <v>N/A</v>
          </cell>
          <cell r="AO1112" t="str">
            <v>N/A</v>
          </cell>
        </row>
        <row r="1113">
          <cell r="O1113" t="str">
            <v>N/A</v>
          </cell>
          <cell r="P1113" t="str">
            <v>N/A</v>
          </cell>
          <cell r="Q1113" t="str">
            <v>N/A</v>
          </cell>
          <cell r="R1113" t="str">
            <v>N/A</v>
          </cell>
          <cell r="S1113" t="str">
            <v>N/A</v>
          </cell>
          <cell r="T1113" t="str">
            <v>N/A</v>
          </cell>
          <cell r="U1113" t="str">
            <v>N/A</v>
          </cell>
          <cell r="V1113" t="str">
            <v>N/A</v>
          </cell>
          <cell r="W1113" t="str">
            <v>N/A</v>
          </cell>
          <cell r="X1113" t="str">
            <v>N/A</v>
          </cell>
          <cell r="Y1113" t="str">
            <v>Admin ODC</v>
          </cell>
          <cell r="Z1113" t="str">
            <v>N/A</v>
          </cell>
          <cell r="AA1113" t="str">
            <v>N/A</v>
          </cell>
          <cell r="AB1113" t="str">
            <v>N/A</v>
          </cell>
          <cell r="AC1113" t="str">
            <v>N/A</v>
          </cell>
          <cell r="AD1113" t="str">
            <v>N/A</v>
          </cell>
          <cell r="AE1113" t="str">
            <v>N/A</v>
          </cell>
          <cell r="AF1113" t="str">
            <v>N/A</v>
          </cell>
          <cell r="AG1113" t="str">
            <v>N/A</v>
          </cell>
          <cell r="AH1113" t="str">
            <v>N/A</v>
          </cell>
          <cell r="AI1113" t="str">
            <v>N/A</v>
          </cell>
          <cell r="AJ1113" t="str">
            <v>N/A</v>
          </cell>
          <cell r="AK1113" t="str">
            <v>N/A</v>
          </cell>
          <cell r="AL1113" t="str">
            <v>N/A</v>
          </cell>
          <cell r="AM1113" t="str">
            <v>N/A</v>
          </cell>
          <cell r="AN1113" t="str">
            <v>N/A</v>
          </cell>
          <cell r="AO1113" t="str">
            <v>N/A</v>
          </cell>
        </row>
        <row r="1114">
          <cell r="O1114" t="str">
            <v>N/A</v>
          </cell>
          <cell r="P1114" t="str">
            <v>N/A</v>
          </cell>
          <cell r="Q1114" t="str">
            <v>N/A</v>
          </cell>
          <cell r="R1114" t="str">
            <v>N/A</v>
          </cell>
          <cell r="S1114" t="str">
            <v>N/A</v>
          </cell>
          <cell r="T1114" t="str">
            <v>N/A</v>
          </cell>
          <cell r="U1114" t="str">
            <v>N/A</v>
          </cell>
          <cell r="V1114" t="str">
            <v>N/A</v>
          </cell>
          <cell r="W1114" t="str">
            <v>N/A</v>
          </cell>
          <cell r="X1114" t="str">
            <v>N/A</v>
          </cell>
          <cell r="Y1114" t="str">
            <v>N/A</v>
          </cell>
          <cell r="Z1114" t="str">
            <v>N/A</v>
          </cell>
          <cell r="AA1114" t="str">
            <v>N/A</v>
          </cell>
          <cell r="AB1114" t="str">
            <v>N/A</v>
          </cell>
          <cell r="AC1114" t="str">
            <v>N/A</v>
          </cell>
          <cell r="AD1114" t="str">
            <v>N/A</v>
          </cell>
          <cell r="AE1114" t="str">
            <v>N/A</v>
          </cell>
          <cell r="AF1114" t="str">
            <v>N/A</v>
          </cell>
          <cell r="AG1114" t="str">
            <v>N/A</v>
          </cell>
          <cell r="AH1114" t="str">
            <v>N/A</v>
          </cell>
          <cell r="AI1114" t="str">
            <v>N/A</v>
          </cell>
          <cell r="AJ1114" t="str">
            <v>N/A</v>
          </cell>
          <cell r="AK1114" t="str">
            <v>N/A</v>
          </cell>
          <cell r="AL1114" t="str">
            <v>N/A</v>
          </cell>
          <cell r="AM1114" t="str">
            <v>N/A</v>
          </cell>
          <cell r="AN1114" t="str">
            <v>N/A</v>
          </cell>
          <cell r="AO1114"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PLEASE READ"/>
      <sheetName val="Eligibility Check"/>
      <sheetName val="Project Details &amp; Timelines"/>
      <sheetName val="Funding Sources &amp; IRR"/>
      <sheetName val="Production Facility"/>
      <sheetName val="H2 Storage Facilities"/>
      <sheetName val="Offtaker Details"/>
      <sheetName val="H2 Volumes &amp; Sales Prices"/>
      <sheetName val="Electricity Sources"/>
      <sheetName val="Electricity Volumes &amp; Prices"/>
      <sheetName val="Non-Electricity Input Sources"/>
      <sheetName val="Non-Elec Input Volumes &amp; Prices"/>
      <sheetName val="CAPEX"/>
      <sheetName val="Non-Electricity OPEX"/>
      <sheetName val="Economic Benefits"/>
      <sheetName val="Dropdowns"/>
      <sheetName val="Conversions"/>
      <sheetName val="HEC Weighting"/>
    </sheetNames>
    <sheetDataSet>
      <sheetData sheetId="0"/>
      <sheetData sheetId="1"/>
      <sheetData sheetId="2"/>
      <sheetData sheetId="3"/>
      <sheetData sheetId="4">
        <row r="96">
          <cell r="D96">
            <v>5.2325659460808858</v>
          </cell>
        </row>
      </sheetData>
      <sheetData sheetId="5"/>
      <sheetData sheetId="6"/>
      <sheetData sheetId="7"/>
      <sheetData sheetId="8"/>
      <sheetData sheetId="9"/>
      <sheetData sheetId="10"/>
      <sheetData sheetId="11"/>
      <sheetData sheetId="12"/>
      <sheetData sheetId="13"/>
      <sheetData sheetId="14"/>
      <sheetData sheetId="15">
        <row r="2">
          <cell r="A2" t="str">
            <v>PEM</v>
          </cell>
          <cell r="AO2" t="str">
            <v>Pre-Tax Nominal</v>
          </cell>
          <cell r="AQ2" t="str">
            <v>Equity</v>
          </cell>
          <cell r="AS2">
            <v>2025</v>
          </cell>
          <cell r="AU2" t="str">
            <v>UK Domestic</v>
          </cell>
          <cell r="AW2" t="str">
            <v>TRL 1</v>
          </cell>
          <cell r="AY2" t="str">
            <v>Year One - 1st Apr 26 to 31st Mar 27</v>
          </cell>
          <cell r="BA2" t="str">
            <v>New-build facility</v>
          </cell>
          <cell r="BC2" t="str">
            <v>Long term supply contract</v>
          </cell>
          <cell r="BE2" t="str">
            <v>Co-located</v>
          </cell>
          <cell r="BI2" t="str">
            <v>MWh (LHV)</v>
          </cell>
          <cell r="BK2" t="str">
            <v>Biodiesel</v>
          </cell>
          <cell r="BM2" t="str">
            <v>Fuel</v>
          </cell>
        </row>
        <row r="3">
          <cell r="AO3" t="str">
            <v>Pre-Tax Real</v>
          </cell>
          <cell r="AQ3" t="str">
            <v>Debt</v>
          </cell>
          <cell r="AS3">
            <v>2026</v>
          </cell>
          <cell r="AU3" t="str">
            <v>Imported</v>
          </cell>
          <cell r="AW3" t="str">
            <v>TRL 2</v>
          </cell>
          <cell r="AY3" t="str">
            <v>Year Two - 1st Apr 27 to 31st Mar 28</v>
          </cell>
          <cell r="BA3" t="str">
            <v>Expansion of existing facility</v>
          </cell>
          <cell r="BC3" t="str">
            <v>Ad-hoc supply agreement</v>
          </cell>
          <cell r="BE3" t="str">
            <v>Gas Grid</v>
          </cell>
          <cell r="BI3" t="str">
            <v>Tonnes</v>
          </cell>
          <cell r="BK3" t="str">
            <v>Biogas</v>
          </cell>
          <cell r="BM3" t="str">
            <v>Non-fuel energy source</v>
          </cell>
        </row>
        <row r="4">
          <cell r="AO4" t="str">
            <v>Post-Tax Nominal</v>
          </cell>
          <cell r="AS4">
            <v>2027</v>
          </cell>
          <cell r="AW4" t="str">
            <v>TRL 3</v>
          </cell>
          <cell r="AY4" t="str">
            <v>Year Three - 1st Apr 28 to 31st Mar 29</v>
          </cell>
          <cell r="BA4" t="str">
            <v>Neither</v>
          </cell>
          <cell r="BC4" t="str">
            <v>Other (detail in comments)</v>
          </cell>
          <cell r="BE4" t="str">
            <v>Private Pipeline</v>
          </cell>
          <cell r="BK4" t="str">
            <v>Biomass</v>
          </cell>
        </row>
        <row r="5">
          <cell r="AO5" t="str">
            <v>Post-Tax Real</v>
          </cell>
          <cell r="AS5">
            <v>2028</v>
          </cell>
          <cell r="AW5" t="str">
            <v>TRL 4</v>
          </cell>
          <cell r="BE5" t="str">
            <v>Trailer</v>
          </cell>
          <cell r="BK5" t="str">
            <v>Biomethane</v>
          </cell>
        </row>
        <row r="6">
          <cell r="AS6">
            <v>2029</v>
          </cell>
          <cell r="AW6" t="str">
            <v>TRL 5</v>
          </cell>
          <cell r="BK6" t="str">
            <v>Coal</v>
          </cell>
        </row>
        <row r="7">
          <cell r="AS7">
            <v>2030</v>
          </cell>
          <cell r="AW7" t="str">
            <v>TRL 6</v>
          </cell>
          <cell r="BK7" t="str">
            <v>Diesel</v>
          </cell>
        </row>
        <row r="8">
          <cell r="AS8">
            <v>2031</v>
          </cell>
          <cell r="AW8" t="str">
            <v>TRL 7</v>
          </cell>
          <cell r="BK8" t="str">
            <v>Natural Gas</v>
          </cell>
        </row>
        <row r="9">
          <cell r="AS9">
            <v>2032</v>
          </cell>
          <cell r="AW9" t="str">
            <v>TRL 8</v>
          </cell>
          <cell r="BK9" t="str">
            <v>Oil</v>
          </cell>
        </row>
        <row r="10">
          <cell r="AS10">
            <v>2033</v>
          </cell>
          <cell r="AW10" t="str">
            <v>TRL 9</v>
          </cell>
          <cell r="BK10" t="str">
            <v>Refinery Off Gas</v>
          </cell>
        </row>
        <row r="11">
          <cell r="AS11">
            <v>2034</v>
          </cell>
          <cell r="AW11" t="str">
            <v>TRL 10</v>
          </cell>
          <cell r="BK11" t="str">
            <v>Steam (Imported)</v>
          </cell>
        </row>
        <row r="12">
          <cell r="AS12">
            <v>2035</v>
          </cell>
          <cell r="BK12" t="str">
            <v>Waste (Clinical)</v>
          </cell>
        </row>
        <row r="13">
          <cell r="AS13">
            <v>2036</v>
          </cell>
          <cell r="BK13" t="str">
            <v>Waste (Commercial &amp; Industrial)</v>
          </cell>
        </row>
        <row r="14">
          <cell r="AS14">
            <v>2037</v>
          </cell>
          <cell r="BK14" t="str">
            <v>Waste (Hazardous)</v>
          </cell>
        </row>
        <row r="15">
          <cell r="AS15">
            <v>2038</v>
          </cell>
          <cell r="BK15" t="str">
            <v>Waste (Municipal)</v>
          </cell>
        </row>
        <row r="16">
          <cell r="AS16">
            <v>2039</v>
          </cell>
          <cell r="BK16" t="str">
            <v>Waste Gas</v>
          </cell>
        </row>
        <row r="17">
          <cell r="AS17">
            <v>2040</v>
          </cell>
          <cell r="BK17" t="str">
            <v>Other (detail in comments)</v>
          </cell>
        </row>
        <row r="18">
          <cell r="AS18">
            <v>2041</v>
          </cell>
        </row>
        <row r="19">
          <cell r="AS19">
            <v>2042</v>
          </cell>
        </row>
        <row r="20">
          <cell r="AS20">
            <v>2043</v>
          </cell>
        </row>
        <row r="21">
          <cell r="AS21">
            <v>2044</v>
          </cell>
        </row>
        <row r="22">
          <cell r="AS22">
            <v>2045</v>
          </cell>
        </row>
        <row r="23">
          <cell r="AS23">
            <v>2046</v>
          </cell>
        </row>
        <row r="24">
          <cell r="AS24">
            <v>2047</v>
          </cell>
        </row>
        <row r="25">
          <cell r="AS25">
            <v>2048</v>
          </cell>
        </row>
        <row r="26">
          <cell r="AS26">
            <v>2049</v>
          </cell>
        </row>
        <row r="27">
          <cell r="AS27">
            <v>2050</v>
          </cell>
        </row>
      </sheetData>
      <sheetData sheetId="16">
        <row r="10">
          <cell r="C10">
            <v>25.417739856602289</v>
          </cell>
        </row>
        <row r="12">
          <cell r="C12">
            <v>8760</v>
          </cell>
        </row>
      </sheetData>
      <sheetData sheetId="1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D678-0DC8-41EA-ACFC-470448E9F332}">
  <sheetPr codeName="Sheet1">
    <tabColor theme="5" tint="-0.249977111117893"/>
  </sheetPr>
  <dimension ref="A1:X36"/>
  <sheetViews>
    <sheetView showGridLines="0" zoomScale="90" zoomScaleNormal="90" workbookViewId="0">
      <selection activeCell="C5" sqref="C5:D6"/>
    </sheetView>
  </sheetViews>
  <sheetFormatPr defaultColWidth="0" defaultRowHeight="14.5" zeroHeight="1"/>
  <cols>
    <col min="1" max="2" width="3.54296875" style="244" customWidth="1"/>
    <col min="3" max="3" width="110.54296875" customWidth="1"/>
    <col min="4" max="4" width="20.54296875" customWidth="1"/>
    <col min="5" max="6" width="3.54296875" style="244" customWidth="1"/>
    <col min="7" max="24" width="8.81640625" style="244" hidden="1" customWidth="1"/>
    <col min="25" max="16384" width="8.81640625" hidden="1"/>
  </cols>
  <sheetData>
    <row r="1" spans="2:5" s="244" customFormat="1" ht="15" customHeight="1" thickBot="1"/>
    <row r="2" spans="2:5" s="244" customFormat="1" ht="15" customHeight="1" thickBot="1">
      <c r="B2" s="245"/>
      <c r="C2" s="246"/>
      <c r="D2" s="246"/>
      <c r="E2" s="247"/>
    </row>
    <row r="3" spans="2:5" s="244" customFormat="1" ht="70" customHeight="1" thickBot="1">
      <c r="B3" s="248"/>
      <c r="C3" s="249" t="s">
        <v>706</v>
      </c>
      <c r="D3" s="230"/>
      <c r="E3" s="250"/>
    </row>
    <row r="4" spans="2:5" s="244" customFormat="1" ht="15" customHeight="1" thickBot="1">
      <c r="B4" s="248"/>
      <c r="C4" s="230"/>
      <c r="D4" s="230"/>
      <c r="E4" s="250"/>
    </row>
    <row r="5" spans="2:5" s="244" customFormat="1" ht="409.5" customHeight="1">
      <c r="B5" s="248"/>
      <c r="C5" s="550" t="s">
        <v>711</v>
      </c>
      <c r="D5" s="551"/>
      <c r="E5" s="250"/>
    </row>
    <row r="6" spans="2:5" s="244" customFormat="1" ht="359.5" customHeight="1" thickBot="1">
      <c r="B6" s="248"/>
      <c r="C6" s="552"/>
      <c r="D6" s="553"/>
      <c r="E6" s="250"/>
    </row>
    <row r="7" spans="2:5" s="244" customFormat="1" ht="15" thickBot="1">
      <c r="B7" s="251"/>
      <c r="C7" s="252"/>
      <c r="D7" s="252"/>
      <c r="E7" s="253"/>
    </row>
    <row r="8" spans="2:5" s="244" customFormat="1"/>
    <row r="9" spans="2:5" s="244" customFormat="1" hidden="1"/>
    <row r="10" spans="2:5" s="244" customFormat="1" hidden="1"/>
    <row r="11" spans="2:5" s="244" customFormat="1" hidden="1"/>
    <row r="12" spans="2:5" s="244" customFormat="1" hidden="1"/>
    <row r="13" spans="2:5" s="244" customFormat="1" hidden="1"/>
    <row r="14" spans="2:5" s="244" customFormat="1" hidden="1"/>
    <row r="15" spans="2:5" s="244" customFormat="1" hidden="1"/>
    <row r="16" spans="2:5" s="244" customFormat="1" hidden="1"/>
    <row r="17" s="244" customFormat="1" hidden="1"/>
    <row r="18" s="244" customFormat="1" hidden="1"/>
    <row r="19" s="244" customFormat="1" hidden="1"/>
    <row r="20" s="244" customFormat="1" hidden="1"/>
    <row r="21" s="244" customFormat="1" hidden="1"/>
    <row r="22" s="244" customFormat="1" hidden="1"/>
    <row r="23" s="244" customFormat="1" hidden="1"/>
    <row r="24" s="244" customFormat="1" hidden="1"/>
    <row r="25" s="244" customFormat="1" hidden="1"/>
    <row r="26" s="244" customFormat="1" hidden="1"/>
    <row r="27" s="244" customFormat="1" hidden="1"/>
    <row r="28" s="244" customFormat="1" hidden="1"/>
    <row r="29" s="244" customFormat="1" hidden="1"/>
    <row r="30" s="244" customFormat="1" hidden="1"/>
    <row r="31" s="244" customFormat="1" hidden="1"/>
    <row r="32" s="244" customFormat="1" hidden="1"/>
    <row r="33" s="244" customFormat="1" hidden="1"/>
    <row r="34" s="244" customFormat="1" hidden="1"/>
    <row r="35" s="244" customFormat="1" hidden="1"/>
    <row r="36" s="244" customFormat="1" hidden="1"/>
  </sheetData>
  <sheetProtection algorithmName="SHA-512" hashValue="iaWvekXkVKYYJHPdPz1wkYgHz1llQr9/zCz3MMzt8uEnoz/NRY28WZrVHSLf7UNqMdt7rZrXGK869ubMiT5mtw==" saltValue="P70w6aj2XNy4MgiFLpQgbg==" spinCount="100000" sheet="1" objects="1" scenarios="1"/>
  <mergeCells count="1">
    <mergeCell ref="C5:D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849D7-6CE6-45C9-91D8-52D180B791C4}">
  <sheetPr codeName="Sheet10">
    <tabColor theme="4" tint="-0.499984740745262"/>
  </sheetPr>
  <dimension ref="A1:AJ395"/>
  <sheetViews>
    <sheetView showGridLines="0" topLeftCell="A10" zoomScale="80" zoomScaleNormal="80" workbookViewId="0">
      <selection activeCell="C15" sqref="C15"/>
    </sheetView>
  </sheetViews>
  <sheetFormatPr defaultColWidth="0" defaultRowHeight="14.5" zeroHeight="1"/>
  <cols>
    <col min="1" max="2" width="3.54296875" customWidth="1"/>
    <col min="3" max="3" width="62" bestFit="1" customWidth="1"/>
    <col min="4" max="4" width="35.26953125" customWidth="1"/>
    <col min="5" max="5" width="11" bestFit="1" customWidth="1"/>
    <col min="6" max="13" width="10.54296875" customWidth="1"/>
    <col min="14" max="14" width="10.7265625" customWidth="1"/>
    <col min="15" max="31" width="10.54296875" customWidth="1"/>
    <col min="32" max="32" width="3.54296875" customWidth="1"/>
    <col min="33" max="33" width="70.54296875" customWidth="1"/>
    <col min="34" max="34" width="40.54296875" customWidth="1"/>
    <col min="35" max="36" width="3.54296875" customWidth="1"/>
    <col min="37" max="16384" width="8.81640625" hidden="1"/>
  </cols>
  <sheetData>
    <row r="1" spans="2:35" ht="21">
      <c r="B1" s="4" t="s">
        <v>219</v>
      </c>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5"/>
      <c r="AC1" s="5"/>
      <c r="AD1" s="5"/>
      <c r="AE1" s="5"/>
      <c r="AF1" s="5"/>
      <c r="AG1" s="5"/>
      <c r="AH1" s="5"/>
      <c r="AI1" s="5"/>
    </row>
    <row r="2" spans="2:35" ht="15" customHeight="1" thickBot="1"/>
    <row r="3" spans="2:35" ht="287.5" customHeight="1">
      <c r="B3" s="601" t="s">
        <v>690</v>
      </c>
      <c r="C3" s="602"/>
      <c r="D3" s="602"/>
      <c r="E3" s="602"/>
      <c r="F3" s="602"/>
      <c r="G3" s="602"/>
      <c r="H3" s="602"/>
      <c r="I3" s="602"/>
      <c r="J3" s="602"/>
      <c r="K3" s="602"/>
      <c r="L3" s="602"/>
      <c r="M3" s="602"/>
      <c r="N3" s="602"/>
      <c r="O3" s="602"/>
      <c r="P3" s="603"/>
    </row>
    <row r="4" spans="2:35" ht="215.5" customHeight="1" thickBot="1">
      <c r="B4" s="604"/>
      <c r="C4" s="605"/>
      <c r="D4" s="605"/>
      <c r="E4" s="605"/>
      <c r="F4" s="605"/>
      <c r="G4" s="605"/>
      <c r="H4" s="605"/>
      <c r="I4" s="605"/>
      <c r="J4" s="605"/>
      <c r="K4" s="605"/>
      <c r="L4" s="605"/>
      <c r="M4" s="605"/>
      <c r="N4" s="605"/>
      <c r="O4" s="605"/>
      <c r="P4" s="606"/>
    </row>
    <row r="5" spans="2:35" ht="15" customHeight="1"/>
    <row r="6" spans="2:35" ht="15" customHeight="1">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row>
    <row r="7" spans="2:35" ht="15" customHeight="1">
      <c r="B7" s="230"/>
      <c r="C7" s="318" t="s">
        <v>624</v>
      </c>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row>
    <row r="8" spans="2:35" ht="15" customHeight="1" thickBot="1">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row>
    <row r="9" spans="2:35" ht="36" customHeight="1">
      <c r="B9" s="230"/>
      <c r="C9" s="320" t="s">
        <v>625</v>
      </c>
      <c r="D9" s="359">
        <f>'Project Details &amp; Timelines'!D29</f>
        <v>0</v>
      </c>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row>
    <row r="10" spans="2:35" ht="29.5" thickBot="1">
      <c r="B10" s="230"/>
      <c r="C10" s="322" t="s">
        <v>626</v>
      </c>
      <c r="D10" s="360">
        <f>DATE(YEAR('Project Details &amp; Timelines'!D29) + 15, MONTH('Project Details &amp; Timelines'!D29), DAY('Project Details &amp; Timelines'!D29))</f>
        <v>5479</v>
      </c>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row>
    <row r="11" spans="2:35" ht="15" customHeight="1">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row>
    <row r="12" spans="2:35" ht="15" customHeight="1">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row>
    <row r="13" spans="2:35" ht="15" customHeight="1" thickBot="1">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row>
    <row r="14" spans="2:35" ht="35" customHeight="1" thickBot="1">
      <c r="B14" s="230"/>
      <c r="C14" s="258" t="s">
        <v>713</v>
      </c>
      <c r="D14" s="361"/>
      <c r="E14" s="230"/>
      <c r="F14" s="300">
        <v>2025</v>
      </c>
      <c r="G14" s="308">
        <v>2026</v>
      </c>
      <c r="H14" s="308">
        <v>2027</v>
      </c>
      <c r="I14" s="308">
        <v>2028</v>
      </c>
      <c r="J14" s="308">
        <v>2029</v>
      </c>
      <c r="K14" s="308">
        <v>2030</v>
      </c>
      <c r="L14" s="308">
        <v>2031</v>
      </c>
      <c r="M14" s="308">
        <v>2032</v>
      </c>
      <c r="N14" s="308">
        <v>2033</v>
      </c>
      <c r="O14" s="308">
        <v>2034</v>
      </c>
      <c r="P14" s="308">
        <v>2035</v>
      </c>
      <c r="Q14" s="308">
        <v>2036</v>
      </c>
      <c r="R14" s="308">
        <v>2037</v>
      </c>
      <c r="S14" s="308">
        <v>2038</v>
      </c>
      <c r="T14" s="308">
        <v>2039</v>
      </c>
      <c r="U14" s="308">
        <v>2040</v>
      </c>
      <c r="V14" s="308">
        <v>2041</v>
      </c>
      <c r="W14" s="308">
        <v>2042</v>
      </c>
      <c r="X14" s="308">
        <v>2043</v>
      </c>
      <c r="Y14" s="308">
        <v>2044</v>
      </c>
      <c r="Z14" s="308">
        <v>2045</v>
      </c>
      <c r="AA14" s="308">
        <v>2046</v>
      </c>
      <c r="AB14" s="308">
        <v>2047</v>
      </c>
      <c r="AC14" s="308">
        <v>2048</v>
      </c>
      <c r="AD14" s="308">
        <v>2049</v>
      </c>
      <c r="AE14" s="309">
        <v>2050</v>
      </c>
      <c r="AF14" s="230"/>
      <c r="AG14" s="325" t="s">
        <v>0</v>
      </c>
      <c r="AH14" s="326" t="s">
        <v>4</v>
      </c>
      <c r="AI14" s="230"/>
    </row>
    <row r="15" spans="2:35" ht="15" customHeight="1" thickBot="1">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row>
    <row r="16" spans="2:35" ht="15" customHeight="1">
      <c r="B16" s="230"/>
      <c r="C16" s="612" t="s">
        <v>220</v>
      </c>
      <c r="D16" s="613"/>
      <c r="E16" s="230"/>
      <c r="F16" s="118"/>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20"/>
      <c r="AF16" s="230"/>
      <c r="AG16" s="117"/>
      <c r="AH16" s="62"/>
      <c r="AI16" s="230"/>
    </row>
    <row r="17" spans="2:35" ht="15" customHeight="1">
      <c r="B17" s="230"/>
      <c r="C17" s="618" t="s">
        <v>221</v>
      </c>
      <c r="D17" s="619"/>
      <c r="E17" s="230"/>
      <c r="F17" s="121"/>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78"/>
      <c r="AF17" s="230"/>
      <c r="AG17" s="58"/>
      <c r="AH17" s="63"/>
      <c r="AI17" s="230"/>
    </row>
    <row r="18" spans="2:35" ht="15" customHeight="1">
      <c r="B18" s="230"/>
      <c r="C18" s="618" t="s">
        <v>222</v>
      </c>
      <c r="D18" s="619"/>
      <c r="E18" s="230"/>
      <c r="F18" s="121"/>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78"/>
      <c r="AF18" s="230"/>
      <c r="AG18" s="58"/>
      <c r="AH18" s="63"/>
      <c r="AI18" s="230"/>
    </row>
    <row r="19" spans="2:35" ht="15" customHeight="1">
      <c r="B19" s="230"/>
      <c r="C19" s="618" t="s">
        <v>223</v>
      </c>
      <c r="D19" s="619"/>
      <c r="E19" s="230"/>
      <c r="F19" s="121"/>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78"/>
      <c r="AF19" s="230"/>
      <c r="AG19" s="58"/>
      <c r="AH19" s="63"/>
      <c r="AI19" s="230"/>
    </row>
    <row r="20" spans="2:35" ht="15" customHeight="1">
      <c r="B20" s="230"/>
      <c r="C20" s="616" t="s">
        <v>224</v>
      </c>
      <c r="D20" s="617"/>
      <c r="E20" s="230"/>
      <c r="F20" s="121"/>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78"/>
      <c r="AF20" s="230"/>
      <c r="AG20" s="58"/>
      <c r="AH20" s="63"/>
      <c r="AI20" s="230"/>
    </row>
    <row r="21" spans="2:35" ht="15" customHeight="1">
      <c r="B21" s="230"/>
      <c r="C21" s="616" t="s">
        <v>225</v>
      </c>
      <c r="D21" s="617"/>
      <c r="E21" s="230"/>
      <c r="F21" s="121"/>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78"/>
      <c r="AF21" s="230"/>
      <c r="AG21" s="58"/>
      <c r="AH21" s="63"/>
      <c r="AI21" s="230"/>
    </row>
    <row r="22" spans="2:35" ht="15" customHeight="1">
      <c r="B22" s="230"/>
      <c r="C22" s="616" t="s">
        <v>226</v>
      </c>
      <c r="D22" s="617"/>
      <c r="E22" s="230"/>
      <c r="F22" s="121"/>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78"/>
      <c r="AF22" s="230"/>
      <c r="AG22" s="58"/>
      <c r="AH22" s="63"/>
      <c r="AI22" s="230"/>
    </row>
    <row r="23" spans="2:35" ht="15" customHeight="1">
      <c r="B23" s="230"/>
      <c r="C23" s="616" t="s">
        <v>227</v>
      </c>
      <c r="D23" s="617"/>
      <c r="E23" s="230"/>
      <c r="F23" s="121"/>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78"/>
      <c r="AF23" s="230"/>
      <c r="AG23" s="58"/>
      <c r="AH23" s="63"/>
      <c r="AI23" s="230"/>
    </row>
    <row r="24" spans="2:35" ht="15" customHeight="1">
      <c r="B24" s="230"/>
      <c r="C24" s="616" t="s">
        <v>228</v>
      </c>
      <c r="D24" s="617"/>
      <c r="E24" s="230"/>
      <c r="F24" s="121"/>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78"/>
      <c r="AF24" s="230"/>
      <c r="AG24" s="58"/>
      <c r="AH24" s="63"/>
      <c r="AI24" s="230"/>
    </row>
    <row r="25" spans="2:35" ht="15" customHeight="1" thickBot="1">
      <c r="B25" s="230"/>
      <c r="C25" s="614" t="s">
        <v>229</v>
      </c>
      <c r="D25" s="615"/>
      <c r="E25" s="230"/>
      <c r="F25" s="123"/>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5"/>
      <c r="AF25" s="230"/>
      <c r="AG25" s="59"/>
      <c r="AH25" s="64"/>
      <c r="AI25" s="230"/>
    </row>
    <row r="26" spans="2:35" ht="15" customHeight="1" thickBot="1">
      <c r="B26" s="230"/>
      <c r="C26" s="257"/>
      <c r="D26" s="257"/>
      <c r="E26" s="23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230"/>
      <c r="AG26" s="230"/>
      <c r="AH26" s="230"/>
      <c r="AI26" s="230"/>
    </row>
    <row r="27" spans="2:35" ht="15" customHeight="1" thickBot="1">
      <c r="B27" s="230"/>
      <c r="C27" s="610" t="s">
        <v>230</v>
      </c>
      <c r="D27" s="611"/>
      <c r="E27" s="230"/>
      <c r="F27" s="362">
        <f>SUM(F16:F25)</f>
        <v>0</v>
      </c>
      <c r="G27" s="363">
        <f t="shared" ref="G27:AE27" si="0">SUM(G16:G25)</f>
        <v>0</v>
      </c>
      <c r="H27" s="363">
        <f t="shared" si="0"/>
        <v>0</v>
      </c>
      <c r="I27" s="363">
        <f t="shared" si="0"/>
        <v>0</v>
      </c>
      <c r="J27" s="363">
        <f t="shared" si="0"/>
        <v>0</v>
      </c>
      <c r="K27" s="363">
        <f t="shared" si="0"/>
        <v>0</v>
      </c>
      <c r="L27" s="363">
        <f t="shared" si="0"/>
        <v>0</v>
      </c>
      <c r="M27" s="363">
        <f t="shared" si="0"/>
        <v>0</v>
      </c>
      <c r="N27" s="363">
        <f t="shared" si="0"/>
        <v>0</v>
      </c>
      <c r="O27" s="363">
        <f t="shared" si="0"/>
        <v>0</v>
      </c>
      <c r="P27" s="363">
        <f t="shared" si="0"/>
        <v>0</v>
      </c>
      <c r="Q27" s="363">
        <f t="shared" si="0"/>
        <v>0</v>
      </c>
      <c r="R27" s="363">
        <f t="shared" si="0"/>
        <v>0</v>
      </c>
      <c r="S27" s="363">
        <f t="shared" si="0"/>
        <v>0</v>
      </c>
      <c r="T27" s="363">
        <f t="shared" si="0"/>
        <v>0</v>
      </c>
      <c r="U27" s="363">
        <f t="shared" si="0"/>
        <v>0</v>
      </c>
      <c r="V27" s="363">
        <f t="shared" si="0"/>
        <v>0</v>
      </c>
      <c r="W27" s="363">
        <f t="shared" si="0"/>
        <v>0</v>
      </c>
      <c r="X27" s="363">
        <f t="shared" si="0"/>
        <v>0</v>
      </c>
      <c r="Y27" s="363">
        <f t="shared" si="0"/>
        <v>0</v>
      </c>
      <c r="Z27" s="363">
        <f t="shared" si="0"/>
        <v>0</v>
      </c>
      <c r="AA27" s="363">
        <f t="shared" si="0"/>
        <v>0</v>
      </c>
      <c r="AB27" s="363">
        <f t="shared" si="0"/>
        <v>0</v>
      </c>
      <c r="AC27" s="363">
        <f t="shared" si="0"/>
        <v>0</v>
      </c>
      <c r="AD27" s="363">
        <f t="shared" si="0"/>
        <v>0</v>
      </c>
      <c r="AE27" s="364">
        <f t="shared" si="0"/>
        <v>0</v>
      </c>
      <c r="AF27" s="230"/>
      <c r="AG27" s="230"/>
      <c r="AH27" s="230"/>
      <c r="AI27" s="230"/>
    </row>
    <row r="28" spans="2:35" ht="15" customHeight="1">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row>
    <row r="29" spans="2:35" ht="15" customHeight="1">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row>
    <row r="30" spans="2:35" ht="15" customHeight="1">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row>
    <row r="31" spans="2:35" ht="15" customHeight="1"/>
    <row r="32" spans="2:35" ht="15" customHeight="1">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row>
    <row r="33" spans="2:35" ht="15" customHeight="1">
      <c r="B33" s="230"/>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row>
    <row r="34" spans="2:35" ht="15" customHeight="1">
      <c r="B34" s="230"/>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row>
    <row r="35" spans="2:35" ht="15" customHeight="1" thickBot="1">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row>
    <row r="36" spans="2:35" ht="35" customHeight="1" thickBot="1">
      <c r="B36" s="230"/>
      <c r="C36" s="365" t="s">
        <v>648</v>
      </c>
      <c r="D36" s="366" t="s">
        <v>647</v>
      </c>
      <c r="E36" s="230"/>
      <c r="F36" s="300">
        <v>2025</v>
      </c>
      <c r="G36" s="308">
        <v>2026</v>
      </c>
      <c r="H36" s="308">
        <v>2027</v>
      </c>
      <c r="I36" s="308">
        <v>2028</v>
      </c>
      <c r="J36" s="308">
        <v>2029</v>
      </c>
      <c r="K36" s="308">
        <v>2030</v>
      </c>
      <c r="L36" s="308">
        <v>2031</v>
      </c>
      <c r="M36" s="308">
        <v>2032</v>
      </c>
      <c r="N36" s="308">
        <v>2033</v>
      </c>
      <c r="O36" s="308">
        <v>2034</v>
      </c>
      <c r="P36" s="308">
        <v>2035</v>
      </c>
      <c r="Q36" s="308">
        <v>2036</v>
      </c>
      <c r="R36" s="308">
        <v>2037</v>
      </c>
      <c r="S36" s="308">
        <v>2038</v>
      </c>
      <c r="T36" s="308">
        <v>2039</v>
      </c>
      <c r="U36" s="308">
        <v>2040</v>
      </c>
      <c r="V36" s="308">
        <v>2041</v>
      </c>
      <c r="W36" s="308">
        <v>2042</v>
      </c>
      <c r="X36" s="308">
        <v>2043</v>
      </c>
      <c r="Y36" s="308">
        <v>2044</v>
      </c>
      <c r="Z36" s="308">
        <v>2045</v>
      </c>
      <c r="AA36" s="308">
        <v>2046</v>
      </c>
      <c r="AB36" s="308">
        <v>2047</v>
      </c>
      <c r="AC36" s="308">
        <v>2048</v>
      </c>
      <c r="AD36" s="308">
        <v>2049</v>
      </c>
      <c r="AE36" s="309">
        <v>2050</v>
      </c>
      <c r="AF36" s="230"/>
      <c r="AG36" s="325" t="s">
        <v>0</v>
      </c>
      <c r="AH36" s="326" t="s">
        <v>4</v>
      </c>
      <c r="AI36" s="230"/>
    </row>
    <row r="37" spans="2:35" ht="15" customHeight="1" thickBot="1">
      <c r="B37" s="230"/>
      <c r="C37" s="1" t="s">
        <v>691</v>
      </c>
      <c r="D37" s="367" t="s">
        <v>576</v>
      </c>
      <c r="E37" s="230"/>
      <c r="F37" s="447"/>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9"/>
      <c r="AF37" s="230"/>
      <c r="AG37" s="165"/>
      <c r="AH37" s="61"/>
      <c r="AI37" s="230"/>
    </row>
    <row r="38" spans="2:35" ht="15" customHeight="1" thickBot="1">
      <c r="B38" s="230"/>
      <c r="C38" s="2" t="s">
        <v>692</v>
      </c>
      <c r="D38" s="368" t="s">
        <v>576</v>
      </c>
      <c r="E38" s="230"/>
      <c r="F38" s="369">
        <f>F27*F37</f>
        <v>0</v>
      </c>
      <c r="G38" s="370">
        <f t="shared" ref="G38:AE38" si="1">G27*G37</f>
        <v>0</v>
      </c>
      <c r="H38" s="370">
        <f t="shared" si="1"/>
        <v>0</v>
      </c>
      <c r="I38" s="370">
        <f t="shared" si="1"/>
        <v>0</v>
      </c>
      <c r="J38" s="370">
        <f t="shared" si="1"/>
        <v>0</v>
      </c>
      <c r="K38" s="370">
        <f t="shared" si="1"/>
        <v>0</v>
      </c>
      <c r="L38" s="370">
        <f t="shared" si="1"/>
        <v>0</v>
      </c>
      <c r="M38" s="370">
        <f t="shared" si="1"/>
        <v>0</v>
      </c>
      <c r="N38" s="370">
        <f t="shared" si="1"/>
        <v>0</v>
      </c>
      <c r="O38" s="370">
        <f t="shared" si="1"/>
        <v>0</v>
      </c>
      <c r="P38" s="370">
        <f t="shared" si="1"/>
        <v>0</v>
      </c>
      <c r="Q38" s="370">
        <f t="shared" si="1"/>
        <v>0</v>
      </c>
      <c r="R38" s="370">
        <f t="shared" si="1"/>
        <v>0</v>
      </c>
      <c r="S38" s="370">
        <f t="shared" si="1"/>
        <v>0</v>
      </c>
      <c r="T38" s="370">
        <f t="shared" si="1"/>
        <v>0</v>
      </c>
      <c r="U38" s="370">
        <f t="shared" si="1"/>
        <v>0</v>
      </c>
      <c r="V38" s="370">
        <f t="shared" si="1"/>
        <v>0</v>
      </c>
      <c r="W38" s="370">
        <f t="shared" si="1"/>
        <v>0</v>
      </c>
      <c r="X38" s="370">
        <f t="shared" si="1"/>
        <v>0</v>
      </c>
      <c r="Y38" s="370">
        <f t="shared" si="1"/>
        <v>0</v>
      </c>
      <c r="Z38" s="370">
        <f t="shared" si="1"/>
        <v>0</v>
      </c>
      <c r="AA38" s="370">
        <f t="shared" si="1"/>
        <v>0</v>
      </c>
      <c r="AB38" s="370">
        <f t="shared" si="1"/>
        <v>0</v>
      </c>
      <c r="AC38" s="370">
        <f t="shared" si="1"/>
        <v>0</v>
      </c>
      <c r="AD38" s="370">
        <f t="shared" si="1"/>
        <v>0</v>
      </c>
      <c r="AE38" s="371">
        <f t="shared" si="1"/>
        <v>0</v>
      </c>
      <c r="AF38" s="230"/>
      <c r="AG38" s="230"/>
      <c r="AH38" s="230"/>
      <c r="AI38" s="230"/>
    </row>
    <row r="39" spans="2:35" ht="15" customHeight="1" thickBot="1">
      <c r="B39" s="230"/>
      <c r="C39" s="2" t="s">
        <v>693</v>
      </c>
      <c r="D39" s="379"/>
      <c r="E39" s="230"/>
      <c r="F39" s="450"/>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84"/>
      <c r="AF39" s="230"/>
      <c r="AG39" s="165"/>
      <c r="AH39" s="61"/>
      <c r="AI39" s="230"/>
    </row>
    <row r="40" spans="2:35" ht="15" customHeight="1" thickBot="1">
      <c r="B40" s="230"/>
      <c r="C40" s="3" t="s">
        <v>689</v>
      </c>
      <c r="D40" s="372">
        <f>D39</f>
        <v>0</v>
      </c>
      <c r="E40" s="230"/>
      <c r="F40" s="373">
        <f t="shared" ref="F40:AE40" si="2">F27*F39</f>
        <v>0</v>
      </c>
      <c r="G40" s="374">
        <f t="shared" si="2"/>
        <v>0</v>
      </c>
      <c r="H40" s="374">
        <f t="shared" si="2"/>
        <v>0</v>
      </c>
      <c r="I40" s="374">
        <f t="shared" si="2"/>
        <v>0</v>
      </c>
      <c r="J40" s="374">
        <f t="shared" si="2"/>
        <v>0</v>
      </c>
      <c r="K40" s="374">
        <f t="shared" si="2"/>
        <v>0</v>
      </c>
      <c r="L40" s="374">
        <f t="shared" si="2"/>
        <v>0</v>
      </c>
      <c r="M40" s="374">
        <f t="shared" si="2"/>
        <v>0</v>
      </c>
      <c r="N40" s="374">
        <f t="shared" si="2"/>
        <v>0</v>
      </c>
      <c r="O40" s="374">
        <f t="shared" si="2"/>
        <v>0</v>
      </c>
      <c r="P40" s="374">
        <f t="shared" si="2"/>
        <v>0</v>
      </c>
      <c r="Q40" s="374">
        <f t="shared" si="2"/>
        <v>0</v>
      </c>
      <c r="R40" s="374">
        <f t="shared" si="2"/>
        <v>0</v>
      </c>
      <c r="S40" s="374">
        <f t="shared" si="2"/>
        <v>0</v>
      </c>
      <c r="T40" s="374">
        <f t="shared" si="2"/>
        <v>0</v>
      </c>
      <c r="U40" s="374">
        <f t="shared" si="2"/>
        <v>0</v>
      </c>
      <c r="V40" s="374">
        <f t="shared" si="2"/>
        <v>0</v>
      </c>
      <c r="W40" s="374">
        <f t="shared" si="2"/>
        <v>0</v>
      </c>
      <c r="X40" s="374">
        <f t="shared" si="2"/>
        <v>0</v>
      </c>
      <c r="Y40" s="374">
        <f t="shared" si="2"/>
        <v>0</v>
      </c>
      <c r="Z40" s="374">
        <f t="shared" si="2"/>
        <v>0</v>
      </c>
      <c r="AA40" s="374">
        <f t="shared" si="2"/>
        <v>0</v>
      </c>
      <c r="AB40" s="374">
        <f t="shared" si="2"/>
        <v>0</v>
      </c>
      <c r="AC40" s="374">
        <f t="shared" si="2"/>
        <v>0</v>
      </c>
      <c r="AD40" s="374">
        <f t="shared" si="2"/>
        <v>0</v>
      </c>
      <c r="AE40" s="375">
        <f t="shared" si="2"/>
        <v>0</v>
      </c>
      <c r="AF40" s="230"/>
      <c r="AG40" s="230"/>
      <c r="AH40" s="230"/>
      <c r="AI40" s="230"/>
    </row>
    <row r="41" spans="2:35" ht="15" customHeight="1">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row>
    <row r="42" spans="2:35" ht="15" customHeight="1"/>
    <row r="43" spans="2:35" ht="15" customHeight="1" thickBot="1">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row>
    <row r="44" spans="2:35" ht="35" customHeight="1" thickBot="1">
      <c r="B44" s="230"/>
      <c r="C44" s="258" t="s">
        <v>231</v>
      </c>
      <c r="D44" s="230"/>
      <c r="E44" s="230"/>
      <c r="F44" s="300">
        <v>2025</v>
      </c>
      <c r="G44" s="308">
        <v>2026</v>
      </c>
      <c r="H44" s="308">
        <v>2027</v>
      </c>
      <c r="I44" s="308">
        <v>2028</v>
      </c>
      <c r="J44" s="308">
        <v>2029</v>
      </c>
      <c r="K44" s="308">
        <v>2030</v>
      </c>
      <c r="L44" s="308">
        <v>2031</v>
      </c>
      <c r="M44" s="308">
        <v>2032</v>
      </c>
      <c r="N44" s="308">
        <v>2033</v>
      </c>
      <c r="O44" s="308">
        <v>2034</v>
      </c>
      <c r="P44" s="308">
        <v>2035</v>
      </c>
      <c r="Q44" s="308">
        <v>2036</v>
      </c>
      <c r="R44" s="308">
        <v>2037</v>
      </c>
      <c r="S44" s="308">
        <v>2038</v>
      </c>
      <c r="T44" s="308">
        <v>2039</v>
      </c>
      <c r="U44" s="308">
        <v>2040</v>
      </c>
      <c r="V44" s="308">
        <v>2041</v>
      </c>
      <c r="W44" s="308">
        <v>2042</v>
      </c>
      <c r="X44" s="308">
        <v>2043</v>
      </c>
      <c r="Y44" s="308">
        <v>2044</v>
      </c>
      <c r="Z44" s="308">
        <v>2045</v>
      </c>
      <c r="AA44" s="308">
        <v>2046</v>
      </c>
      <c r="AB44" s="308">
        <v>2047</v>
      </c>
      <c r="AC44" s="308">
        <v>2048</v>
      </c>
      <c r="AD44" s="308">
        <v>2049</v>
      </c>
      <c r="AE44" s="309">
        <v>2050</v>
      </c>
      <c r="AF44" s="230"/>
      <c r="AG44" s="325" t="s">
        <v>0</v>
      </c>
      <c r="AH44" s="326" t="s">
        <v>4</v>
      </c>
      <c r="AI44" s="230"/>
    </row>
    <row r="45" spans="2:35" ht="15" customHeight="1" thickBot="1">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row>
    <row r="46" spans="2:35" ht="15" customHeight="1">
      <c r="B46" s="230"/>
      <c r="C46" s="607" t="s">
        <v>232</v>
      </c>
      <c r="D46" s="376" t="s">
        <v>233</v>
      </c>
      <c r="E46" s="230"/>
      <c r="F46" s="126"/>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8"/>
      <c r="AF46" s="230"/>
      <c r="AG46" s="598"/>
      <c r="AH46" s="597"/>
      <c r="AI46" s="230"/>
    </row>
    <row r="47" spans="2:35" ht="15" customHeight="1">
      <c r="B47" s="230"/>
      <c r="C47" s="608"/>
      <c r="D47" s="377" t="s">
        <v>234</v>
      </c>
      <c r="E47" s="230"/>
      <c r="F47" s="129"/>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1"/>
      <c r="AF47" s="230"/>
      <c r="AG47" s="599"/>
      <c r="AH47" s="590"/>
      <c r="AI47" s="230"/>
    </row>
    <row r="48" spans="2:35" ht="15" customHeight="1">
      <c r="B48" s="230"/>
      <c r="C48" s="608"/>
      <c r="D48" s="377" t="s">
        <v>235</v>
      </c>
      <c r="E48" s="230"/>
      <c r="F48" s="129"/>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1"/>
      <c r="AF48" s="230"/>
      <c r="AG48" s="599"/>
      <c r="AH48" s="590"/>
      <c r="AI48" s="230"/>
    </row>
    <row r="49" spans="2:35" ht="15" customHeight="1">
      <c r="B49" s="230"/>
      <c r="C49" s="608"/>
      <c r="D49" s="377" t="s">
        <v>236</v>
      </c>
      <c r="E49" s="230"/>
      <c r="F49" s="129"/>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1"/>
      <c r="AF49" s="230"/>
      <c r="AG49" s="599"/>
      <c r="AH49" s="590"/>
      <c r="AI49" s="230"/>
    </row>
    <row r="50" spans="2:35" ht="15" customHeight="1" thickBot="1">
      <c r="B50" s="230"/>
      <c r="C50" s="609"/>
      <c r="D50" s="6" t="s">
        <v>237</v>
      </c>
      <c r="E50" s="230"/>
      <c r="F50" s="132">
        <f>SUM(F46:F49)</f>
        <v>0</v>
      </c>
      <c r="G50" s="133">
        <f t="shared" ref="G50:AE50" si="3">SUM(G46:G49)</f>
        <v>0</v>
      </c>
      <c r="H50" s="133">
        <f t="shared" si="3"/>
        <v>0</v>
      </c>
      <c r="I50" s="133">
        <f t="shared" si="3"/>
        <v>0</v>
      </c>
      <c r="J50" s="133">
        <f t="shared" si="3"/>
        <v>0</v>
      </c>
      <c r="K50" s="133">
        <f t="shared" si="3"/>
        <v>0</v>
      </c>
      <c r="L50" s="133">
        <f t="shared" si="3"/>
        <v>0</v>
      </c>
      <c r="M50" s="133">
        <f t="shared" si="3"/>
        <v>0</v>
      </c>
      <c r="N50" s="133">
        <f t="shared" si="3"/>
        <v>0</v>
      </c>
      <c r="O50" s="133">
        <f t="shared" si="3"/>
        <v>0</v>
      </c>
      <c r="P50" s="133">
        <f t="shared" si="3"/>
        <v>0</v>
      </c>
      <c r="Q50" s="133">
        <f t="shared" si="3"/>
        <v>0</v>
      </c>
      <c r="R50" s="133">
        <f t="shared" si="3"/>
        <v>0</v>
      </c>
      <c r="S50" s="133">
        <f t="shared" si="3"/>
        <v>0</v>
      </c>
      <c r="T50" s="133">
        <f t="shared" si="3"/>
        <v>0</v>
      </c>
      <c r="U50" s="133">
        <f t="shared" si="3"/>
        <v>0</v>
      </c>
      <c r="V50" s="133">
        <f t="shared" si="3"/>
        <v>0</v>
      </c>
      <c r="W50" s="133">
        <f t="shared" si="3"/>
        <v>0</v>
      </c>
      <c r="X50" s="133">
        <f t="shared" si="3"/>
        <v>0</v>
      </c>
      <c r="Y50" s="133">
        <f t="shared" si="3"/>
        <v>0</v>
      </c>
      <c r="Z50" s="133">
        <f t="shared" si="3"/>
        <v>0</v>
      </c>
      <c r="AA50" s="133">
        <f t="shared" si="3"/>
        <v>0</v>
      </c>
      <c r="AB50" s="133">
        <f t="shared" si="3"/>
        <v>0</v>
      </c>
      <c r="AC50" s="133">
        <f t="shared" si="3"/>
        <v>0</v>
      </c>
      <c r="AD50" s="133">
        <f t="shared" si="3"/>
        <v>0</v>
      </c>
      <c r="AE50" s="134">
        <f t="shared" si="3"/>
        <v>0</v>
      </c>
      <c r="AF50" s="230"/>
      <c r="AG50" s="600"/>
      <c r="AH50" s="592"/>
      <c r="AI50" s="230"/>
    </row>
    <row r="51" spans="2:35" ht="15" customHeight="1" thickBot="1">
      <c r="B51" s="230"/>
      <c r="C51" s="230"/>
      <c r="D51" s="230"/>
      <c r="E51" s="230"/>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230"/>
      <c r="AG51" s="230"/>
      <c r="AH51" s="230"/>
      <c r="AI51" s="230"/>
    </row>
    <row r="52" spans="2:35" ht="15" customHeight="1">
      <c r="B52" s="230"/>
      <c r="C52" s="607" t="s">
        <v>238</v>
      </c>
      <c r="D52" s="376" t="s">
        <v>233</v>
      </c>
      <c r="E52" s="230"/>
      <c r="F52" s="126"/>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8"/>
      <c r="AF52" s="230"/>
      <c r="AG52" s="598"/>
      <c r="AH52" s="597"/>
      <c r="AI52" s="230"/>
    </row>
    <row r="53" spans="2:35" ht="15" customHeight="1">
      <c r="B53" s="230"/>
      <c r="C53" s="608"/>
      <c r="D53" s="377" t="s">
        <v>234</v>
      </c>
      <c r="E53" s="230"/>
      <c r="F53" s="129"/>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1"/>
      <c r="AF53" s="230"/>
      <c r="AG53" s="599"/>
      <c r="AH53" s="590"/>
      <c r="AI53" s="230"/>
    </row>
    <row r="54" spans="2:35" ht="15" customHeight="1">
      <c r="B54" s="230"/>
      <c r="C54" s="608"/>
      <c r="D54" s="377" t="s">
        <v>235</v>
      </c>
      <c r="E54" s="230"/>
      <c r="F54" s="129"/>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1"/>
      <c r="AF54" s="230"/>
      <c r="AG54" s="599"/>
      <c r="AH54" s="590"/>
      <c r="AI54" s="230"/>
    </row>
    <row r="55" spans="2:35" ht="15" customHeight="1">
      <c r="B55" s="230"/>
      <c r="C55" s="608"/>
      <c r="D55" s="377" t="s">
        <v>236</v>
      </c>
      <c r="E55" s="230"/>
      <c r="F55" s="129"/>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1"/>
      <c r="AF55" s="230"/>
      <c r="AG55" s="599"/>
      <c r="AH55" s="590"/>
      <c r="AI55" s="230"/>
    </row>
    <row r="56" spans="2:35" ht="15" customHeight="1" thickBot="1">
      <c r="B56" s="230"/>
      <c r="C56" s="609"/>
      <c r="D56" s="6" t="s">
        <v>237</v>
      </c>
      <c r="E56" s="230"/>
      <c r="F56" s="132">
        <f>SUM(F52:F55)</f>
        <v>0</v>
      </c>
      <c r="G56" s="133">
        <f t="shared" ref="G56:AE56" si="4">SUM(G52:G55)</f>
        <v>0</v>
      </c>
      <c r="H56" s="133">
        <f t="shared" si="4"/>
        <v>0</v>
      </c>
      <c r="I56" s="133">
        <f t="shared" si="4"/>
        <v>0</v>
      </c>
      <c r="J56" s="133">
        <f t="shared" si="4"/>
        <v>0</v>
      </c>
      <c r="K56" s="133">
        <f t="shared" si="4"/>
        <v>0</v>
      </c>
      <c r="L56" s="133">
        <f t="shared" si="4"/>
        <v>0</v>
      </c>
      <c r="M56" s="133">
        <f t="shared" si="4"/>
        <v>0</v>
      </c>
      <c r="N56" s="133">
        <f t="shared" si="4"/>
        <v>0</v>
      </c>
      <c r="O56" s="133">
        <f t="shared" si="4"/>
        <v>0</v>
      </c>
      <c r="P56" s="133">
        <f t="shared" si="4"/>
        <v>0</v>
      </c>
      <c r="Q56" s="133">
        <f t="shared" si="4"/>
        <v>0</v>
      </c>
      <c r="R56" s="133">
        <f t="shared" si="4"/>
        <v>0</v>
      </c>
      <c r="S56" s="133">
        <f t="shared" si="4"/>
        <v>0</v>
      </c>
      <c r="T56" s="133">
        <f t="shared" si="4"/>
        <v>0</v>
      </c>
      <c r="U56" s="133">
        <f t="shared" si="4"/>
        <v>0</v>
      </c>
      <c r="V56" s="133">
        <f t="shared" si="4"/>
        <v>0</v>
      </c>
      <c r="W56" s="133">
        <f t="shared" si="4"/>
        <v>0</v>
      </c>
      <c r="X56" s="133">
        <f t="shared" si="4"/>
        <v>0</v>
      </c>
      <c r="Y56" s="133">
        <f t="shared" si="4"/>
        <v>0</v>
      </c>
      <c r="Z56" s="133">
        <f t="shared" si="4"/>
        <v>0</v>
      </c>
      <c r="AA56" s="133">
        <f t="shared" si="4"/>
        <v>0</v>
      </c>
      <c r="AB56" s="133">
        <f t="shared" si="4"/>
        <v>0</v>
      </c>
      <c r="AC56" s="133">
        <f t="shared" si="4"/>
        <v>0</v>
      </c>
      <c r="AD56" s="133">
        <f t="shared" si="4"/>
        <v>0</v>
      </c>
      <c r="AE56" s="134">
        <f t="shared" si="4"/>
        <v>0</v>
      </c>
      <c r="AF56" s="230"/>
      <c r="AG56" s="600"/>
      <c r="AH56" s="592"/>
      <c r="AI56" s="230"/>
    </row>
    <row r="57" spans="2:35" ht="15" customHeight="1" thickBot="1">
      <c r="B57" s="230"/>
      <c r="C57" s="230"/>
      <c r="D57" s="230"/>
      <c r="E57" s="230"/>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230"/>
      <c r="AG57" s="230"/>
      <c r="AH57" s="230"/>
      <c r="AI57" s="230"/>
    </row>
    <row r="58" spans="2:35" ht="15" customHeight="1">
      <c r="B58" s="230"/>
      <c r="C58" s="607" t="s">
        <v>239</v>
      </c>
      <c r="D58" s="376" t="s">
        <v>233</v>
      </c>
      <c r="E58" s="230"/>
      <c r="F58" s="126"/>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8"/>
      <c r="AF58" s="230"/>
      <c r="AG58" s="598"/>
      <c r="AH58" s="597"/>
      <c r="AI58" s="230"/>
    </row>
    <row r="59" spans="2:35" ht="15" customHeight="1">
      <c r="B59" s="230"/>
      <c r="C59" s="608"/>
      <c r="D59" s="377" t="s">
        <v>234</v>
      </c>
      <c r="E59" s="230"/>
      <c r="F59" s="129"/>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1"/>
      <c r="AF59" s="230"/>
      <c r="AG59" s="599"/>
      <c r="AH59" s="590"/>
      <c r="AI59" s="230"/>
    </row>
    <row r="60" spans="2:35" ht="15" customHeight="1">
      <c r="B60" s="230"/>
      <c r="C60" s="608"/>
      <c r="D60" s="377" t="s">
        <v>235</v>
      </c>
      <c r="E60" s="230"/>
      <c r="F60" s="129"/>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1"/>
      <c r="AF60" s="230"/>
      <c r="AG60" s="599"/>
      <c r="AH60" s="590"/>
      <c r="AI60" s="230"/>
    </row>
    <row r="61" spans="2:35" ht="15" customHeight="1">
      <c r="B61" s="230"/>
      <c r="C61" s="608"/>
      <c r="D61" s="377" t="s">
        <v>236</v>
      </c>
      <c r="E61" s="230"/>
      <c r="F61" s="129"/>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1"/>
      <c r="AF61" s="230"/>
      <c r="AG61" s="599"/>
      <c r="AH61" s="590"/>
      <c r="AI61" s="230"/>
    </row>
    <row r="62" spans="2:35" ht="15" customHeight="1" thickBot="1">
      <c r="B62" s="230"/>
      <c r="C62" s="609"/>
      <c r="D62" s="6" t="s">
        <v>237</v>
      </c>
      <c r="E62" s="230"/>
      <c r="F62" s="132">
        <f>SUM(F58:F61)</f>
        <v>0</v>
      </c>
      <c r="G62" s="133">
        <f t="shared" ref="G62:AE62" si="5">SUM(G58:G61)</f>
        <v>0</v>
      </c>
      <c r="H62" s="133">
        <f t="shared" si="5"/>
        <v>0</v>
      </c>
      <c r="I62" s="133">
        <f t="shared" si="5"/>
        <v>0</v>
      </c>
      <c r="J62" s="133">
        <f t="shared" si="5"/>
        <v>0</v>
      </c>
      <c r="K62" s="133">
        <f t="shared" si="5"/>
        <v>0</v>
      </c>
      <c r="L62" s="133">
        <f t="shared" si="5"/>
        <v>0</v>
      </c>
      <c r="M62" s="133">
        <f t="shared" si="5"/>
        <v>0</v>
      </c>
      <c r="N62" s="133">
        <f t="shared" si="5"/>
        <v>0</v>
      </c>
      <c r="O62" s="133">
        <f t="shared" si="5"/>
        <v>0</v>
      </c>
      <c r="P62" s="133">
        <f t="shared" si="5"/>
        <v>0</v>
      </c>
      <c r="Q62" s="133">
        <f t="shared" si="5"/>
        <v>0</v>
      </c>
      <c r="R62" s="133">
        <f t="shared" si="5"/>
        <v>0</v>
      </c>
      <c r="S62" s="133">
        <f t="shared" si="5"/>
        <v>0</v>
      </c>
      <c r="T62" s="133">
        <f t="shared" si="5"/>
        <v>0</v>
      </c>
      <c r="U62" s="133">
        <f t="shared" si="5"/>
        <v>0</v>
      </c>
      <c r="V62" s="133">
        <f t="shared" si="5"/>
        <v>0</v>
      </c>
      <c r="W62" s="133">
        <f t="shared" si="5"/>
        <v>0</v>
      </c>
      <c r="X62" s="133">
        <f t="shared" si="5"/>
        <v>0</v>
      </c>
      <c r="Y62" s="133">
        <f t="shared" si="5"/>
        <v>0</v>
      </c>
      <c r="Z62" s="133">
        <f t="shared" si="5"/>
        <v>0</v>
      </c>
      <c r="AA62" s="133">
        <f t="shared" si="5"/>
        <v>0</v>
      </c>
      <c r="AB62" s="133">
        <f t="shared" si="5"/>
        <v>0</v>
      </c>
      <c r="AC62" s="133">
        <f t="shared" si="5"/>
        <v>0</v>
      </c>
      <c r="AD62" s="133">
        <f t="shared" si="5"/>
        <v>0</v>
      </c>
      <c r="AE62" s="134">
        <f t="shared" si="5"/>
        <v>0</v>
      </c>
      <c r="AF62" s="230"/>
      <c r="AG62" s="600"/>
      <c r="AH62" s="592"/>
      <c r="AI62" s="230"/>
    </row>
    <row r="63" spans="2:35" ht="15" customHeight="1" thickBot="1">
      <c r="B63" s="230"/>
      <c r="C63" s="230"/>
      <c r="D63" s="230"/>
      <c r="E63" s="230"/>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230"/>
      <c r="AG63" s="230"/>
      <c r="AH63" s="230"/>
      <c r="AI63" s="230"/>
    </row>
    <row r="64" spans="2:35" ht="15" customHeight="1">
      <c r="B64" s="230"/>
      <c r="C64" s="607" t="s">
        <v>240</v>
      </c>
      <c r="D64" s="376" t="s">
        <v>233</v>
      </c>
      <c r="E64" s="230"/>
      <c r="F64" s="126"/>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8"/>
      <c r="AF64" s="230"/>
      <c r="AG64" s="598"/>
      <c r="AH64" s="597"/>
      <c r="AI64" s="230"/>
    </row>
    <row r="65" spans="2:35" ht="15" customHeight="1">
      <c r="B65" s="230"/>
      <c r="C65" s="608"/>
      <c r="D65" s="377" t="s">
        <v>234</v>
      </c>
      <c r="E65" s="230"/>
      <c r="F65" s="129"/>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1"/>
      <c r="AF65" s="230"/>
      <c r="AG65" s="599"/>
      <c r="AH65" s="590"/>
      <c r="AI65" s="230"/>
    </row>
    <row r="66" spans="2:35" ht="15" customHeight="1">
      <c r="B66" s="230"/>
      <c r="C66" s="608"/>
      <c r="D66" s="377" t="s">
        <v>235</v>
      </c>
      <c r="E66" s="230"/>
      <c r="F66" s="129"/>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1"/>
      <c r="AF66" s="230"/>
      <c r="AG66" s="599"/>
      <c r="AH66" s="590"/>
      <c r="AI66" s="230"/>
    </row>
    <row r="67" spans="2:35" ht="15" customHeight="1">
      <c r="B67" s="230"/>
      <c r="C67" s="608"/>
      <c r="D67" s="377" t="s">
        <v>236</v>
      </c>
      <c r="E67" s="230"/>
      <c r="F67" s="129"/>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1"/>
      <c r="AF67" s="230"/>
      <c r="AG67" s="599"/>
      <c r="AH67" s="590"/>
      <c r="AI67" s="230"/>
    </row>
    <row r="68" spans="2:35" ht="15" customHeight="1" thickBot="1">
      <c r="B68" s="230"/>
      <c r="C68" s="609"/>
      <c r="D68" s="6" t="s">
        <v>237</v>
      </c>
      <c r="E68" s="230"/>
      <c r="F68" s="132">
        <f>SUM(F64:F67)</f>
        <v>0</v>
      </c>
      <c r="G68" s="133">
        <f t="shared" ref="G68:AE68" si="6">SUM(G64:G67)</f>
        <v>0</v>
      </c>
      <c r="H68" s="133">
        <f t="shared" si="6"/>
        <v>0</v>
      </c>
      <c r="I68" s="133">
        <f t="shared" si="6"/>
        <v>0</v>
      </c>
      <c r="J68" s="133">
        <f t="shared" si="6"/>
        <v>0</v>
      </c>
      <c r="K68" s="133">
        <f t="shared" si="6"/>
        <v>0</v>
      </c>
      <c r="L68" s="133">
        <f t="shared" si="6"/>
        <v>0</v>
      </c>
      <c r="M68" s="133">
        <f t="shared" si="6"/>
        <v>0</v>
      </c>
      <c r="N68" s="133">
        <f t="shared" si="6"/>
        <v>0</v>
      </c>
      <c r="O68" s="133">
        <f t="shared" si="6"/>
        <v>0</v>
      </c>
      <c r="P68" s="133">
        <f t="shared" si="6"/>
        <v>0</v>
      </c>
      <c r="Q68" s="133">
        <f t="shared" si="6"/>
        <v>0</v>
      </c>
      <c r="R68" s="133">
        <f t="shared" si="6"/>
        <v>0</v>
      </c>
      <c r="S68" s="133">
        <f t="shared" si="6"/>
        <v>0</v>
      </c>
      <c r="T68" s="133">
        <f t="shared" si="6"/>
        <v>0</v>
      </c>
      <c r="U68" s="133">
        <f t="shared" si="6"/>
        <v>0</v>
      </c>
      <c r="V68" s="133">
        <f t="shared" si="6"/>
        <v>0</v>
      </c>
      <c r="W68" s="133">
        <f t="shared" si="6"/>
        <v>0</v>
      </c>
      <c r="X68" s="133">
        <f t="shared" si="6"/>
        <v>0</v>
      </c>
      <c r="Y68" s="133">
        <f t="shared" si="6"/>
        <v>0</v>
      </c>
      <c r="Z68" s="133">
        <f t="shared" si="6"/>
        <v>0</v>
      </c>
      <c r="AA68" s="133">
        <f t="shared" si="6"/>
        <v>0</v>
      </c>
      <c r="AB68" s="133">
        <f t="shared" si="6"/>
        <v>0</v>
      </c>
      <c r="AC68" s="133">
        <f t="shared" si="6"/>
        <v>0</v>
      </c>
      <c r="AD68" s="133">
        <f t="shared" si="6"/>
        <v>0</v>
      </c>
      <c r="AE68" s="134">
        <f t="shared" si="6"/>
        <v>0</v>
      </c>
      <c r="AF68" s="230"/>
      <c r="AG68" s="600"/>
      <c r="AH68" s="592"/>
      <c r="AI68" s="230"/>
    </row>
    <row r="69" spans="2:35" ht="15" customHeight="1" thickBot="1">
      <c r="B69" s="230"/>
      <c r="C69" s="230"/>
      <c r="D69" s="230"/>
      <c r="E69" s="230"/>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230"/>
      <c r="AG69" s="230"/>
      <c r="AH69" s="230"/>
      <c r="AI69" s="230"/>
    </row>
    <row r="70" spans="2:35" ht="15" customHeight="1">
      <c r="B70" s="230"/>
      <c r="C70" s="607" t="s">
        <v>241</v>
      </c>
      <c r="D70" s="376" t="s">
        <v>233</v>
      </c>
      <c r="E70" s="230"/>
      <c r="F70" s="126"/>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8"/>
      <c r="AF70" s="230"/>
      <c r="AG70" s="598"/>
      <c r="AH70" s="597"/>
      <c r="AI70" s="230"/>
    </row>
    <row r="71" spans="2:35" ht="15" customHeight="1">
      <c r="B71" s="230"/>
      <c r="C71" s="608"/>
      <c r="D71" s="377" t="s">
        <v>234</v>
      </c>
      <c r="E71" s="230"/>
      <c r="F71" s="129"/>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1"/>
      <c r="AF71" s="230"/>
      <c r="AG71" s="599"/>
      <c r="AH71" s="590"/>
      <c r="AI71" s="230"/>
    </row>
    <row r="72" spans="2:35" ht="15" customHeight="1">
      <c r="B72" s="230"/>
      <c r="C72" s="608"/>
      <c r="D72" s="377" t="s">
        <v>235</v>
      </c>
      <c r="E72" s="230"/>
      <c r="F72" s="129"/>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1"/>
      <c r="AF72" s="230"/>
      <c r="AG72" s="599"/>
      <c r="AH72" s="590"/>
      <c r="AI72" s="230"/>
    </row>
    <row r="73" spans="2:35" ht="15" customHeight="1">
      <c r="B73" s="230"/>
      <c r="C73" s="608"/>
      <c r="D73" s="377" t="s">
        <v>236</v>
      </c>
      <c r="E73" s="230"/>
      <c r="F73" s="129"/>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1"/>
      <c r="AF73" s="230"/>
      <c r="AG73" s="599"/>
      <c r="AH73" s="590"/>
      <c r="AI73" s="230"/>
    </row>
    <row r="74" spans="2:35" ht="15" customHeight="1" thickBot="1">
      <c r="B74" s="230"/>
      <c r="C74" s="609"/>
      <c r="D74" s="6" t="s">
        <v>237</v>
      </c>
      <c r="E74" s="230"/>
      <c r="F74" s="132">
        <f>SUM(F70:F73)</f>
        <v>0</v>
      </c>
      <c r="G74" s="133">
        <f t="shared" ref="G74:AE74" si="7">SUM(G70:G73)</f>
        <v>0</v>
      </c>
      <c r="H74" s="133">
        <f t="shared" si="7"/>
        <v>0</v>
      </c>
      <c r="I74" s="133">
        <f t="shared" si="7"/>
        <v>0</v>
      </c>
      <c r="J74" s="133">
        <f t="shared" si="7"/>
        <v>0</v>
      </c>
      <c r="K74" s="133">
        <f t="shared" si="7"/>
        <v>0</v>
      </c>
      <c r="L74" s="133">
        <f t="shared" si="7"/>
        <v>0</v>
      </c>
      <c r="M74" s="133">
        <f t="shared" si="7"/>
        <v>0</v>
      </c>
      <c r="N74" s="133">
        <f t="shared" si="7"/>
        <v>0</v>
      </c>
      <c r="O74" s="133">
        <f t="shared" si="7"/>
        <v>0</v>
      </c>
      <c r="P74" s="133">
        <f t="shared" si="7"/>
        <v>0</v>
      </c>
      <c r="Q74" s="133">
        <f t="shared" si="7"/>
        <v>0</v>
      </c>
      <c r="R74" s="133">
        <f t="shared" si="7"/>
        <v>0</v>
      </c>
      <c r="S74" s="133">
        <f t="shared" si="7"/>
        <v>0</v>
      </c>
      <c r="T74" s="133">
        <f t="shared" si="7"/>
        <v>0</v>
      </c>
      <c r="U74" s="133">
        <f t="shared" si="7"/>
        <v>0</v>
      </c>
      <c r="V74" s="133">
        <f t="shared" si="7"/>
        <v>0</v>
      </c>
      <c r="W74" s="133">
        <f t="shared" si="7"/>
        <v>0</v>
      </c>
      <c r="X74" s="133">
        <f t="shared" si="7"/>
        <v>0</v>
      </c>
      <c r="Y74" s="133">
        <f t="shared" si="7"/>
        <v>0</v>
      </c>
      <c r="Z74" s="133">
        <f t="shared" si="7"/>
        <v>0</v>
      </c>
      <c r="AA74" s="133">
        <f t="shared" si="7"/>
        <v>0</v>
      </c>
      <c r="AB74" s="133">
        <f t="shared" si="7"/>
        <v>0</v>
      </c>
      <c r="AC74" s="133">
        <f t="shared" si="7"/>
        <v>0</v>
      </c>
      <c r="AD74" s="133">
        <f t="shared" si="7"/>
        <v>0</v>
      </c>
      <c r="AE74" s="134">
        <f t="shared" si="7"/>
        <v>0</v>
      </c>
      <c r="AF74" s="230"/>
      <c r="AG74" s="600"/>
      <c r="AH74" s="592"/>
      <c r="AI74" s="230"/>
    </row>
    <row r="75" spans="2:35" ht="15" customHeight="1" thickBot="1">
      <c r="B75" s="230"/>
      <c r="C75" s="230"/>
      <c r="D75" s="230"/>
      <c r="E75" s="230"/>
      <c r="F75" s="378"/>
      <c r="G75" s="37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230"/>
      <c r="AG75" s="230"/>
      <c r="AH75" s="230"/>
      <c r="AI75" s="230"/>
    </row>
    <row r="76" spans="2:35" ht="15" customHeight="1">
      <c r="B76" s="230"/>
      <c r="C76" s="607" t="s">
        <v>242</v>
      </c>
      <c r="D76" s="376" t="s">
        <v>233</v>
      </c>
      <c r="E76" s="230"/>
      <c r="F76" s="126"/>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8"/>
      <c r="AF76" s="230"/>
      <c r="AG76" s="598"/>
      <c r="AH76" s="597"/>
      <c r="AI76" s="230"/>
    </row>
    <row r="77" spans="2:35" ht="15" customHeight="1">
      <c r="B77" s="230"/>
      <c r="C77" s="608"/>
      <c r="D77" s="377" t="s">
        <v>234</v>
      </c>
      <c r="E77" s="230"/>
      <c r="F77" s="129"/>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1"/>
      <c r="AF77" s="230"/>
      <c r="AG77" s="599"/>
      <c r="AH77" s="590"/>
      <c r="AI77" s="230"/>
    </row>
    <row r="78" spans="2:35" ht="15" customHeight="1">
      <c r="B78" s="230"/>
      <c r="C78" s="608"/>
      <c r="D78" s="377" t="s">
        <v>235</v>
      </c>
      <c r="E78" s="230"/>
      <c r="F78" s="129"/>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1"/>
      <c r="AF78" s="230"/>
      <c r="AG78" s="599"/>
      <c r="AH78" s="590"/>
      <c r="AI78" s="230"/>
    </row>
    <row r="79" spans="2:35" ht="15" customHeight="1">
      <c r="B79" s="230"/>
      <c r="C79" s="608"/>
      <c r="D79" s="377" t="s">
        <v>236</v>
      </c>
      <c r="E79" s="230"/>
      <c r="F79" s="129"/>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1"/>
      <c r="AF79" s="230"/>
      <c r="AG79" s="599"/>
      <c r="AH79" s="590"/>
      <c r="AI79" s="230"/>
    </row>
    <row r="80" spans="2:35" ht="15" customHeight="1" thickBot="1">
      <c r="B80" s="230"/>
      <c r="C80" s="609"/>
      <c r="D80" s="6" t="s">
        <v>237</v>
      </c>
      <c r="E80" s="230"/>
      <c r="F80" s="132">
        <f>SUM(F76:F79)</f>
        <v>0</v>
      </c>
      <c r="G80" s="133">
        <f t="shared" ref="G80:AE80" si="8">SUM(G76:G79)</f>
        <v>0</v>
      </c>
      <c r="H80" s="133">
        <f t="shared" si="8"/>
        <v>0</v>
      </c>
      <c r="I80" s="133">
        <f t="shared" si="8"/>
        <v>0</v>
      </c>
      <c r="J80" s="133">
        <f t="shared" si="8"/>
        <v>0</v>
      </c>
      <c r="K80" s="133">
        <f t="shared" si="8"/>
        <v>0</v>
      </c>
      <c r="L80" s="133">
        <f t="shared" si="8"/>
        <v>0</v>
      </c>
      <c r="M80" s="133">
        <f t="shared" si="8"/>
        <v>0</v>
      </c>
      <c r="N80" s="133">
        <f t="shared" si="8"/>
        <v>0</v>
      </c>
      <c r="O80" s="133">
        <f t="shared" si="8"/>
        <v>0</v>
      </c>
      <c r="P80" s="133">
        <f t="shared" si="8"/>
        <v>0</v>
      </c>
      <c r="Q80" s="133">
        <f t="shared" si="8"/>
        <v>0</v>
      </c>
      <c r="R80" s="133">
        <f t="shared" si="8"/>
        <v>0</v>
      </c>
      <c r="S80" s="133">
        <f t="shared" si="8"/>
        <v>0</v>
      </c>
      <c r="T80" s="133">
        <f t="shared" si="8"/>
        <v>0</v>
      </c>
      <c r="U80" s="133">
        <f t="shared" si="8"/>
        <v>0</v>
      </c>
      <c r="V80" s="133">
        <f t="shared" si="8"/>
        <v>0</v>
      </c>
      <c r="W80" s="133">
        <f t="shared" si="8"/>
        <v>0</v>
      </c>
      <c r="X80" s="133">
        <f t="shared" si="8"/>
        <v>0</v>
      </c>
      <c r="Y80" s="133">
        <f t="shared" si="8"/>
        <v>0</v>
      </c>
      <c r="Z80" s="133">
        <f t="shared" si="8"/>
        <v>0</v>
      </c>
      <c r="AA80" s="133">
        <f t="shared" si="8"/>
        <v>0</v>
      </c>
      <c r="AB80" s="133">
        <f t="shared" si="8"/>
        <v>0</v>
      </c>
      <c r="AC80" s="133">
        <f t="shared" si="8"/>
        <v>0</v>
      </c>
      <c r="AD80" s="133">
        <f t="shared" si="8"/>
        <v>0</v>
      </c>
      <c r="AE80" s="134">
        <f t="shared" si="8"/>
        <v>0</v>
      </c>
      <c r="AF80" s="230"/>
      <c r="AG80" s="600"/>
      <c r="AH80" s="592"/>
      <c r="AI80" s="230"/>
    </row>
    <row r="81" spans="2:35" ht="15" customHeight="1" thickBot="1">
      <c r="B81" s="230"/>
      <c r="C81" s="230"/>
      <c r="D81" s="230"/>
      <c r="E81" s="230"/>
      <c r="F81" s="378"/>
      <c r="G81" s="378"/>
      <c r="H81" s="378"/>
      <c r="I81" s="378"/>
      <c r="J81" s="378"/>
      <c r="K81" s="378"/>
      <c r="L81" s="378"/>
      <c r="M81" s="378"/>
      <c r="N81" s="378"/>
      <c r="O81" s="378"/>
      <c r="P81" s="378"/>
      <c r="Q81" s="378"/>
      <c r="R81" s="378"/>
      <c r="S81" s="378"/>
      <c r="T81" s="378"/>
      <c r="U81" s="378"/>
      <c r="V81" s="378"/>
      <c r="W81" s="378"/>
      <c r="X81" s="378"/>
      <c r="Y81" s="378"/>
      <c r="Z81" s="378"/>
      <c r="AA81" s="378"/>
      <c r="AB81" s="378"/>
      <c r="AC81" s="378"/>
      <c r="AD81" s="378"/>
      <c r="AE81" s="378"/>
      <c r="AF81" s="230"/>
      <c r="AG81" s="230"/>
      <c r="AH81" s="230"/>
      <c r="AI81" s="230"/>
    </row>
    <row r="82" spans="2:35" ht="15" customHeight="1">
      <c r="B82" s="230"/>
      <c r="C82" s="607" t="s">
        <v>243</v>
      </c>
      <c r="D82" s="376" t="s">
        <v>233</v>
      </c>
      <c r="E82" s="230"/>
      <c r="F82" s="126"/>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8"/>
      <c r="AF82" s="230"/>
      <c r="AG82" s="598"/>
      <c r="AH82" s="597"/>
      <c r="AI82" s="230"/>
    </row>
    <row r="83" spans="2:35" ht="15" customHeight="1">
      <c r="B83" s="230"/>
      <c r="C83" s="608"/>
      <c r="D83" s="377" t="s">
        <v>234</v>
      </c>
      <c r="E83" s="230"/>
      <c r="F83" s="129"/>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1"/>
      <c r="AF83" s="230"/>
      <c r="AG83" s="599"/>
      <c r="AH83" s="590"/>
      <c r="AI83" s="230"/>
    </row>
    <row r="84" spans="2:35" ht="15" customHeight="1">
      <c r="B84" s="230"/>
      <c r="C84" s="608"/>
      <c r="D84" s="377" t="s">
        <v>235</v>
      </c>
      <c r="E84" s="230"/>
      <c r="F84" s="129"/>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1"/>
      <c r="AF84" s="230"/>
      <c r="AG84" s="599"/>
      <c r="AH84" s="590"/>
      <c r="AI84" s="230"/>
    </row>
    <row r="85" spans="2:35" ht="15" customHeight="1">
      <c r="B85" s="230"/>
      <c r="C85" s="608"/>
      <c r="D85" s="377" t="s">
        <v>236</v>
      </c>
      <c r="E85" s="230"/>
      <c r="F85" s="129"/>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1"/>
      <c r="AF85" s="230"/>
      <c r="AG85" s="599"/>
      <c r="AH85" s="590"/>
      <c r="AI85" s="230"/>
    </row>
    <row r="86" spans="2:35" ht="15" customHeight="1" thickBot="1">
      <c r="B86" s="230"/>
      <c r="C86" s="609"/>
      <c r="D86" s="6" t="s">
        <v>237</v>
      </c>
      <c r="E86" s="230"/>
      <c r="F86" s="132">
        <f>SUM(F82:F85)</f>
        <v>0</v>
      </c>
      <c r="G86" s="133">
        <f t="shared" ref="G86:AE86" si="9">SUM(G82:G85)</f>
        <v>0</v>
      </c>
      <c r="H86" s="133">
        <f t="shared" si="9"/>
        <v>0</v>
      </c>
      <c r="I86" s="133">
        <f t="shared" si="9"/>
        <v>0</v>
      </c>
      <c r="J86" s="133">
        <f t="shared" si="9"/>
        <v>0</v>
      </c>
      <c r="K86" s="133">
        <f t="shared" si="9"/>
        <v>0</v>
      </c>
      <c r="L86" s="133">
        <f t="shared" si="9"/>
        <v>0</v>
      </c>
      <c r="M86" s="133">
        <f t="shared" si="9"/>
        <v>0</v>
      </c>
      <c r="N86" s="133">
        <f t="shared" si="9"/>
        <v>0</v>
      </c>
      <c r="O86" s="133">
        <f t="shared" si="9"/>
        <v>0</v>
      </c>
      <c r="P86" s="133">
        <f t="shared" si="9"/>
        <v>0</v>
      </c>
      <c r="Q86" s="133">
        <f t="shared" si="9"/>
        <v>0</v>
      </c>
      <c r="R86" s="133">
        <f t="shared" si="9"/>
        <v>0</v>
      </c>
      <c r="S86" s="133">
        <f t="shared" si="9"/>
        <v>0</v>
      </c>
      <c r="T86" s="133">
        <f t="shared" si="9"/>
        <v>0</v>
      </c>
      <c r="U86" s="133">
        <f t="shared" si="9"/>
        <v>0</v>
      </c>
      <c r="V86" s="133">
        <f t="shared" si="9"/>
        <v>0</v>
      </c>
      <c r="W86" s="133">
        <f t="shared" si="9"/>
        <v>0</v>
      </c>
      <c r="X86" s="133">
        <f t="shared" si="9"/>
        <v>0</v>
      </c>
      <c r="Y86" s="133">
        <f t="shared" si="9"/>
        <v>0</v>
      </c>
      <c r="Z86" s="133">
        <f t="shared" si="9"/>
        <v>0</v>
      </c>
      <c r="AA86" s="133">
        <f t="shared" si="9"/>
        <v>0</v>
      </c>
      <c r="AB86" s="133">
        <f t="shared" si="9"/>
        <v>0</v>
      </c>
      <c r="AC86" s="133">
        <f t="shared" si="9"/>
        <v>0</v>
      </c>
      <c r="AD86" s="133">
        <f t="shared" si="9"/>
        <v>0</v>
      </c>
      <c r="AE86" s="134">
        <f t="shared" si="9"/>
        <v>0</v>
      </c>
      <c r="AF86" s="230"/>
      <c r="AG86" s="600"/>
      <c r="AH86" s="592"/>
      <c r="AI86" s="230"/>
    </row>
    <row r="87" spans="2:35" ht="15" customHeight="1" thickBot="1">
      <c r="B87" s="230"/>
      <c r="C87" s="230"/>
      <c r="D87" s="230"/>
      <c r="E87" s="230"/>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230"/>
      <c r="AG87" s="230"/>
      <c r="AH87" s="230"/>
      <c r="AI87" s="230"/>
    </row>
    <row r="88" spans="2:35" ht="15" customHeight="1">
      <c r="B88" s="230"/>
      <c r="C88" s="607" t="s">
        <v>244</v>
      </c>
      <c r="D88" s="376" t="s">
        <v>233</v>
      </c>
      <c r="E88" s="230"/>
      <c r="F88" s="126"/>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8"/>
      <c r="AF88" s="230"/>
      <c r="AG88" s="598"/>
      <c r="AH88" s="597"/>
      <c r="AI88" s="230"/>
    </row>
    <row r="89" spans="2:35" ht="15" customHeight="1">
      <c r="B89" s="230"/>
      <c r="C89" s="608"/>
      <c r="D89" s="377" t="s">
        <v>234</v>
      </c>
      <c r="E89" s="230"/>
      <c r="F89" s="129"/>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1"/>
      <c r="AF89" s="230"/>
      <c r="AG89" s="599"/>
      <c r="AH89" s="590"/>
      <c r="AI89" s="230"/>
    </row>
    <row r="90" spans="2:35" ht="15" customHeight="1">
      <c r="B90" s="230"/>
      <c r="C90" s="608"/>
      <c r="D90" s="377" t="s">
        <v>235</v>
      </c>
      <c r="E90" s="230"/>
      <c r="F90" s="129"/>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1"/>
      <c r="AF90" s="230"/>
      <c r="AG90" s="599"/>
      <c r="AH90" s="590"/>
      <c r="AI90" s="230"/>
    </row>
    <row r="91" spans="2:35" ht="15" customHeight="1">
      <c r="B91" s="230"/>
      <c r="C91" s="608"/>
      <c r="D91" s="377" t="s">
        <v>236</v>
      </c>
      <c r="E91" s="230"/>
      <c r="F91" s="129"/>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1"/>
      <c r="AF91" s="230"/>
      <c r="AG91" s="599"/>
      <c r="AH91" s="590"/>
      <c r="AI91" s="230"/>
    </row>
    <row r="92" spans="2:35" ht="15" customHeight="1" thickBot="1">
      <c r="B92" s="230"/>
      <c r="C92" s="609"/>
      <c r="D92" s="6" t="s">
        <v>237</v>
      </c>
      <c r="E92" s="230"/>
      <c r="F92" s="132">
        <f>SUM(F88:F91)</f>
        <v>0</v>
      </c>
      <c r="G92" s="133">
        <f t="shared" ref="G92:AE92" si="10">SUM(G88:G91)</f>
        <v>0</v>
      </c>
      <c r="H92" s="133">
        <f t="shared" si="10"/>
        <v>0</v>
      </c>
      <c r="I92" s="133">
        <f t="shared" si="10"/>
        <v>0</v>
      </c>
      <c r="J92" s="133">
        <f t="shared" si="10"/>
        <v>0</v>
      </c>
      <c r="K92" s="133">
        <f t="shared" si="10"/>
        <v>0</v>
      </c>
      <c r="L92" s="133">
        <f t="shared" si="10"/>
        <v>0</v>
      </c>
      <c r="M92" s="133">
        <f t="shared" si="10"/>
        <v>0</v>
      </c>
      <c r="N92" s="133">
        <f t="shared" si="10"/>
        <v>0</v>
      </c>
      <c r="O92" s="133">
        <f t="shared" si="10"/>
        <v>0</v>
      </c>
      <c r="P92" s="133">
        <f t="shared" si="10"/>
        <v>0</v>
      </c>
      <c r="Q92" s="133">
        <f t="shared" si="10"/>
        <v>0</v>
      </c>
      <c r="R92" s="133">
        <f t="shared" si="10"/>
        <v>0</v>
      </c>
      <c r="S92" s="133">
        <f t="shared" si="10"/>
        <v>0</v>
      </c>
      <c r="T92" s="133">
        <f t="shared" si="10"/>
        <v>0</v>
      </c>
      <c r="U92" s="133">
        <f t="shared" si="10"/>
        <v>0</v>
      </c>
      <c r="V92" s="133">
        <f t="shared" si="10"/>
        <v>0</v>
      </c>
      <c r="W92" s="133">
        <f t="shared" si="10"/>
        <v>0</v>
      </c>
      <c r="X92" s="133">
        <f t="shared" si="10"/>
        <v>0</v>
      </c>
      <c r="Y92" s="133">
        <f t="shared" si="10"/>
        <v>0</v>
      </c>
      <c r="Z92" s="133">
        <f t="shared" si="10"/>
        <v>0</v>
      </c>
      <c r="AA92" s="133">
        <f t="shared" si="10"/>
        <v>0</v>
      </c>
      <c r="AB92" s="133">
        <f t="shared" si="10"/>
        <v>0</v>
      </c>
      <c r="AC92" s="133">
        <f t="shared" si="10"/>
        <v>0</v>
      </c>
      <c r="AD92" s="133">
        <f t="shared" si="10"/>
        <v>0</v>
      </c>
      <c r="AE92" s="134">
        <f t="shared" si="10"/>
        <v>0</v>
      </c>
      <c r="AF92" s="230"/>
      <c r="AG92" s="600"/>
      <c r="AH92" s="592"/>
      <c r="AI92" s="230"/>
    </row>
    <row r="93" spans="2:35" ht="15" customHeight="1" thickBot="1">
      <c r="B93" s="230"/>
      <c r="C93" s="230"/>
      <c r="D93" s="230"/>
      <c r="E93" s="230"/>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230"/>
      <c r="AG93" s="230"/>
      <c r="AH93" s="230"/>
      <c r="AI93" s="230"/>
    </row>
    <row r="94" spans="2:35" ht="15" customHeight="1">
      <c r="B94" s="230"/>
      <c r="C94" s="607" t="s">
        <v>245</v>
      </c>
      <c r="D94" s="376" t="s">
        <v>233</v>
      </c>
      <c r="E94" s="230"/>
      <c r="F94" s="126"/>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8"/>
      <c r="AF94" s="230"/>
      <c r="AG94" s="598"/>
      <c r="AH94" s="597"/>
      <c r="AI94" s="230"/>
    </row>
    <row r="95" spans="2:35" ht="15" customHeight="1">
      <c r="B95" s="230"/>
      <c r="C95" s="608"/>
      <c r="D95" s="377" t="s">
        <v>234</v>
      </c>
      <c r="E95" s="230"/>
      <c r="F95" s="129"/>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1"/>
      <c r="AF95" s="230"/>
      <c r="AG95" s="599"/>
      <c r="AH95" s="590"/>
      <c r="AI95" s="230"/>
    </row>
    <row r="96" spans="2:35" ht="15" customHeight="1">
      <c r="B96" s="230"/>
      <c r="C96" s="608"/>
      <c r="D96" s="377" t="s">
        <v>235</v>
      </c>
      <c r="E96" s="230"/>
      <c r="F96" s="129"/>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1"/>
      <c r="AF96" s="230"/>
      <c r="AG96" s="599"/>
      <c r="AH96" s="590"/>
      <c r="AI96" s="230"/>
    </row>
    <row r="97" spans="2:35" ht="15" customHeight="1">
      <c r="B97" s="230"/>
      <c r="C97" s="608"/>
      <c r="D97" s="377" t="s">
        <v>236</v>
      </c>
      <c r="E97" s="230"/>
      <c r="F97" s="129"/>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1"/>
      <c r="AF97" s="230"/>
      <c r="AG97" s="599"/>
      <c r="AH97" s="590"/>
      <c r="AI97" s="230"/>
    </row>
    <row r="98" spans="2:35" ht="15" customHeight="1" thickBot="1">
      <c r="B98" s="230"/>
      <c r="C98" s="609"/>
      <c r="D98" s="6" t="s">
        <v>237</v>
      </c>
      <c r="E98" s="230"/>
      <c r="F98" s="132">
        <f>SUM(F94:F97)</f>
        <v>0</v>
      </c>
      <c r="G98" s="133">
        <f t="shared" ref="G98:AE98" si="11">SUM(G94:G97)</f>
        <v>0</v>
      </c>
      <c r="H98" s="133">
        <f t="shared" si="11"/>
        <v>0</v>
      </c>
      <c r="I98" s="133">
        <f t="shared" si="11"/>
        <v>0</v>
      </c>
      <c r="J98" s="133">
        <f t="shared" si="11"/>
        <v>0</v>
      </c>
      <c r="K98" s="133">
        <f t="shared" si="11"/>
        <v>0</v>
      </c>
      <c r="L98" s="133">
        <f t="shared" si="11"/>
        <v>0</v>
      </c>
      <c r="M98" s="133">
        <f t="shared" si="11"/>
        <v>0</v>
      </c>
      <c r="N98" s="133">
        <f t="shared" si="11"/>
        <v>0</v>
      </c>
      <c r="O98" s="133">
        <f t="shared" si="11"/>
        <v>0</v>
      </c>
      <c r="P98" s="133">
        <f t="shared" si="11"/>
        <v>0</v>
      </c>
      <c r="Q98" s="133">
        <f t="shared" si="11"/>
        <v>0</v>
      </c>
      <c r="R98" s="133">
        <f t="shared" si="11"/>
        <v>0</v>
      </c>
      <c r="S98" s="133">
        <f t="shared" si="11"/>
        <v>0</v>
      </c>
      <c r="T98" s="133">
        <f t="shared" si="11"/>
        <v>0</v>
      </c>
      <c r="U98" s="133">
        <f t="shared" si="11"/>
        <v>0</v>
      </c>
      <c r="V98" s="133">
        <f t="shared" si="11"/>
        <v>0</v>
      </c>
      <c r="W98" s="133">
        <f t="shared" si="11"/>
        <v>0</v>
      </c>
      <c r="X98" s="133">
        <f t="shared" si="11"/>
        <v>0</v>
      </c>
      <c r="Y98" s="133">
        <f t="shared" si="11"/>
        <v>0</v>
      </c>
      <c r="Z98" s="133">
        <f t="shared" si="11"/>
        <v>0</v>
      </c>
      <c r="AA98" s="133">
        <f t="shared" si="11"/>
        <v>0</v>
      </c>
      <c r="AB98" s="133">
        <f t="shared" si="11"/>
        <v>0</v>
      </c>
      <c r="AC98" s="133">
        <f t="shared" si="11"/>
        <v>0</v>
      </c>
      <c r="AD98" s="133">
        <f t="shared" si="11"/>
        <v>0</v>
      </c>
      <c r="AE98" s="134">
        <f t="shared" si="11"/>
        <v>0</v>
      </c>
      <c r="AF98" s="230"/>
      <c r="AG98" s="600"/>
      <c r="AH98" s="592"/>
      <c r="AI98" s="230"/>
    </row>
    <row r="99" spans="2:35" ht="15" customHeight="1" thickBot="1">
      <c r="B99" s="230"/>
      <c r="C99" s="230"/>
      <c r="D99" s="230"/>
      <c r="E99" s="230"/>
      <c r="F99" s="378"/>
      <c r="G99" s="378"/>
      <c r="H99" s="378"/>
      <c r="I99" s="378"/>
      <c r="J99" s="378"/>
      <c r="K99" s="378"/>
      <c r="L99" s="378"/>
      <c r="M99" s="378"/>
      <c r="N99" s="378"/>
      <c r="O99" s="378"/>
      <c r="P99" s="378"/>
      <c r="Q99" s="378"/>
      <c r="R99" s="378"/>
      <c r="S99" s="378"/>
      <c r="T99" s="378"/>
      <c r="U99" s="378"/>
      <c r="V99" s="378"/>
      <c r="W99" s="378"/>
      <c r="X99" s="378"/>
      <c r="Y99" s="378"/>
      <c r="Z99" s="378"/>
      <c r="AA99" s="378"/>
      <c r="AB99" s="378"/>
      <c r="AC99" s="378"/>
      <c r="AD99" s="378"/>
      <c r="AE99" s="378"/>
      <c r="AF99" s="230"/>
      <c r="AG99" s="230"/>
      <c r="AH99" s="230"/>
      <c r="AI99" s="230"/>
    </row>
    <row r="100" spans="2:35" ht="15" customHeight="1">
      <c r="B100" s="230"/>
      <c r="C100" s="607" t="s">
        <v>246</v>
      </c>
      <c r="D100" s="376" t="s">
        <v>233</v>
      </c>
      <c r="E100" s="230"/>
      <c r="F100" s="126"/>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8"/>
      <c r="AF100" s="230"/>
      <c r="AG100" s="598"/>
      <c r="AH100" s="597"/>
      <c r="AI100" s="230"/>
    </row>
    <row r="101" spans="2:35" ht="15" customHeight="1">
      <c r="B101" s="230"/>
      <c r="C101" s="608"/>
      <c r="D101" s="377" t="s">
        <v>234</v>
      </c>
      <c r="E101" s="230"/>
      <c r="F101" s="129"/>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1"/>
      <c r="AF101" s="230"/>
      <c r="AG101" s="599"/>
      <c r="AH101" s="590"/>
      <c r="AI101" s="230"/>
    </row>
    <row r="102" spans="2:35" ht="15" customHeight="1">
      <c r="B102" s="230"/>
      <c r="C102" s="608"/>
      <c r="D102" s="377" t="s">
        <v>235</v>
      </c>
      <c r="E102" s="230"/>
      <c r="F102" s="129"/>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1"/>
      <c r="AF102" s="230"/>
      <c r="AG102" s="599"/>
      <c r="AH102" s="590"/>
      <c r="AI102" s="230"/>
    </row>
    <row r="103" spans="2:35" ht="15" customHeight="1">
      <c r="B103" s="230"/>
      <c r="C103" s="608"/>
      <c r="D103" s="377" t="s">
        <v>236</v>
      </c>
      <c r="E103" s="230"/>
      <c r="F103" s="129"/>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1"/>
      <c r="AF103" s="230"/>
      <c r="AG103" s="599"/>
      <c r="AH103" s="590"/>
      <c r="AI103" s="230"/>
    </row>
    <row r="104" spans="2:35" ht="15" customHeight="1" thickBot="1">
      <c r="B104" s="230"/>
      <c r="C104" s="609"/>
      <c r="D104" s="6" t="s">
        <v>237</v>
      </c>
      <c r="E104" s="230"/>
      <c r="F104" s="132">
        <f>SUM(F100:F103)</f>
        <v>0</v>
      </c>
      <c r="G104" s="133">
        <f t="shared" ref="G104:AE104" si="12">SUM(G100:G103)</f>
        <v>0</v>
      </c>
      <c r="H104" s="133">
        <f t="shared" si="12"/>
        <v>0</v>
      </c>
      <c r="I104" s="133">
        <f t="shared" si="12"/>
        <v>0</v>
      </c>
      <c r="J104" s="133">
        <f t="shared" si="12"/>
        <v>0</v>
      </c>
      <c r="K104" s="133">
        <f t="shared" si="12"/>
        <v>0</v>
      </c>
      <c r="L104" s="133">
        <f t="shared" si="12"/>
        <v>0</v>
      </c>
      <c r="M104" s="133">
        <f t="shared" si="12"/>
        <v>0</v>
      </c>
      <c r="N104" s="133">
        <f t="shared" si="12"/>
        <v>0</v>
      </c>
      <c r="O104" s="133">
        <f t="shared" si="12"/>
        <v>0</v>
      </c>
      <c r="P104" s="133">
        <f t="shared" si="12"/>
        <v>0</v>
      </c>
      <c r="Q104" s="133">
        <f t="shared" si="12"/>
        <v>0</v>
      </c>
      <c r="R104" s="133">
        <f t="shared" si="12"/>
        <v>0</v>
      </c>
      <c r="S104" s="133">
        <f t="shared" si="12"/>
        <v>0</v>
      </c>
      <c r="T104" s="133">
        <f t="shared" si="12"/>
        <v>0</v>
      </c>
      <c r="U104" s="133">
        <f t="shared" si="12"/>
        <v>0</v>
      </c>
      <c r="V104" s="133">
        <f t="shared" si="12"/>
        <v>0</v>
      </c>
      <c r="W104" s="133">
        <f t="shared" si="12"/>
        <v>0</v>
      </c>
      <c r="X104" s="133">
        <f t="shared" si="12"/>
        <v>0</v>
      </c>
      <c r="Y104" s="133">
        <f t="shared" si="12"/>
        <v>0</v>
      </c>
      <c r="Z104" s="133">
        <f t="shared" si="12"/>
        <v>0</v>
      </c>
      <c r="AA104" s="133">
        <f t="shared" si="12"/>
        <v>0</v>
      </c>
      <c r="AB104" s="133">
        <f t="shared" si="12"/>
        <v>0</v>
      </c>
      <c r="AC104" s="133">
        <f t="shared" si="12"/>
        <v>0</v>
      </c>
      <c r="AD104" s="133">
        <f t="shared" si="12"/>
        <v>0</v>
      </c>
      <c r="AE104" s="134">
        <f t="shared" si="12"/>
        <v>0</v>
      </c>
      <c r="AF104" s="230"/>
      <c r="AG104" s="600"/>
      <c r="AH104" s="592"/>
      <c r="AI104" s="230"/>
    </row>
    <row r="105" spans="2:35" ht="15" customHeight="1">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row>
    <row r="106" spans="2:35" ht="15" customHeight="1"/>
    <row r="107" spans="2:35" ht="15" customHeight="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73" spans="2:2" hidden="1">
      <c r="B173" s="230"/>
    </row>
    <row r="174" spans="2:2" hidden="1">
      <c r="B174" s="230"/>
    </row>
    <row r="175" spans="2:2" hidden="1">
      <c r="B175" s="230"/>
    </row>
    <row r="176" spans="2:2" hidden="1">
      <c r="B176" s="230"/>
    </row>
    <row r="177" spans="2:2" hidden="1">
      <c r="B177" s="230"/>
    </row>
    <row r="178" spans="2:2" hidden="1">
      <c r="B178" s="230"/>
    </row>
    <row r="179" spans="2:2" hidden="1">
      <c r="B179" s="230"/>
    </row>
    <row r="180" spans="2:2" hidden="1">
      <c r="B180" s="230"/>
    </row>
    <row r="181" spans="2:2" hidden="1">
      <c r="B181" s="230"/>
    </row>
    <row r="182" spans="2:2" hidden="1">
      <c r="B182" s="230"/>
    </row>
    <row r="183" spans="2:2" hidden="1">
      <c r="B183" s="230"/>
    </row>
    <row r="184" spans="2:2" hidden="1">
      <c r="B184" s="230"/>
    </row>
    <row r="185" spans="2:2" hidden="1">
      <c r="B185" s="230"/>
    </row>
    <row r="186" spans="2:2" hidden="1">
      <c r="B186" s="230"/>
    </row>
    <row r="187" spans="2:2" hidden="1">
      <c r="B187" s="230"/>
    </row>
    <row r="188" spans="2:2" hidden="1">
      <c r="B188" s="230"/>
    </row>
    <row r="189" spans="2:2" hidden="1">
      <c r="B189" s="230"/>
    </row>
    <row r="190" spans="2:2" hidden="1">
      <c r="B190" s="230"/>
    </row>
    <row r="191" spans="2:2" hidden="1">
      <c r="B191" s="230"/>
    </row>
    <row r="192" spans="2:2" hidden="1">
      <c r="B192" s="230"/>
    </row>
    <row r="193" spans="2:2" hidden="1">
      <c r="B193" s="230"/>
    </row>
    <row r="194" spans="2:2" hidden="1">
      <c r="B194" s="230"/>
    </row>
    <row r="195" spans="2:2" hidden="1">
      <c r="B195" s="230"/>
    </row>
    <row r="196" spans="2:2" hidden="1">
      <c r="B196" s="230"/>
    </row>
    <row r="197" spans="2:2" hidden="1">
      <c r="B197" s="230"/>
    </row>
    <row r="198" spans="2:2" hidden="1">
      <c r="B198" s="230"/>
    </row>
    <row r="199" spans="2:2" hidden="1">
      <c r="B199" s="230"/>
    </row>
    <row r="200" spans="2:2" hidden="1">
      <c r="B200" s="230"/>
    </row>
    <row r="201" spans="2:2" hidden="1">
      <c r="B201" s="230"/>
    </row>
    <row r="202" spans="2:2" hidden="1">
      <c r="B202" s="230"/>
    </row>
    <row r="203" spans="2:2" hidden="1">
      <c r="B203" s="230"/>
    </row>
    <row r="204" spans="2:2" hidden="1">
      <c r="B204" s="230"/>
    </row>
    <row r="205" spans="2:2" hidden="1">
      <c r="B205" s="230"/>
    </row>
    <row r="206" spans="2:2" hidden="1">
      <c r="B206" s="230"/>
    </row>
    <row r="207" spans="2:2" hidden="1">
      <c r="B207" s="230"/>
    </row>
    <row r="208" spans="2:2" hidden="1">
      <c r="B208" s="230"/>
    </row>
    <row r="210" spans="2:2" hidden="1">
      <c r="B210" s="230"/>
    </row>
    <row r="211" spans="2:2" hidden="1">
      <c r="B211" s="230"/>
    </row>
    <row r="212" spans="2:2" hidden="1">
      <c r="B212" s="230"/>
    </row>
    <row r="213" spans="2:2" hidden="1">
      <c r="B213" s="230"/>
    </row>
    <row r="214" spans="2:2" hidden="1">
      <c r="B214" s="230"/>
    </row>
    <row r="215" spans="2:2" hidden="1">
      <c r="B215" s="230"/>
    </row>
    <row r="216" spans="2:2" hidden="1">
      <c r="B216" s="230"/>
    </row>
    <row r="217" spans="2:2" hidden="1">
      <c r="B217" s="230"/>
    </row>
    <row r="218" spans="2:2" hidden="1">
      <c r="B218" s="230"/>
    </row>
    <row r="219" spans="2:2" hidden="1">
      <c r="B219" s="230"/>
    </row>
    <row r="220" spans="2:2" hidden="1">
      <c r="B220" s="230"/>
    </row>
    <row r="221" spans="2:2" hidden="1">
      <c r="B221" s="230"/>
    </row>
    <row r="222" spans="2:2" hidden="1">
      <c r="B222" s="230"/>
    </row>
    <row r="223" spans="2:2" hidden="1">
      <c r="B223" s="230"/>
    </row>
    <row r="224" spans="2:2" hidden="1">
      <c r="B224" s="230"/>
    </row>
    <row r="225" spans="2:2" hidden="1">
      <c r="B225" s="230"/>
    </row>
    <row r="226" spans="2:2" hidden="1">
      <c r="B226" s="230"/>
    </row>
    <row r="227" spans="2:2" hidden="1">
      <c r="B227" s="230"/>
    </row>
    <row r="228" spans="2:2" hidden="1">
      <c r="B228" s="230"/>
    </row>
    <row r="229" spans="2:2" hidden="1">
      <c r="B229" s="230"/>
    </row>
    <row r="230" spans="2:2" hidden="1">
      <c r="B230" s="230"/>
    </row>
    <row r="231" spans="2:2" hidden="1">
      <c r="B231" s="230"/>
    </row>
    <row r="232" spans="2:2" hidden="1">
      <c r="B232" s="230"/>
    </row>
    <row r="233" spans="2:2" hidden="1">
      <c r="B233" s="230"/>
    </row>
    <row r="234" spans="2:2" hidden="1">
      <c r="B234" s="230"/>
    </row>
    <row r="235" spans="2:2" hidden="1">
      <c r="B235" s="230"/>
    </row>
    <row r="236" spans="2:2" hidden="1">
      <c r="B236" s="230"/>
    </row>
    <row r="237" spans="2:2" hidden="1">
      <c r="B237" s="230"/>
    </row>
    <row r="238" spans="2:2" hidden="1">
      <c r="B238" s="230"/>
    </row>
    <row r="239" spans="2:2" hidden="1">
      <c r="B239" s="230"/>
    </row>
    <row r="240" spans="2:2" hidden="1">
      <c r="B240" s="230"/>
    </row>
    <row r="241" spans="2:2" hidden="1">
      <c r="B241" s="230"/>
    </row>
    <row r="242" spans="2:2" hidden="1">
      <c r="B242" s="230"/>
    </row>
    <row r="243" spans="2:2" hidden="1">
      <c r="B243" s="230"/>
    </row>
    <row r="244" spans="2:2" hidden="1">
      <c r="B244" s="230"/>
    </row>
    <row r="245" spans="2:2" hidden="1">
      <c r="B245" s="230"/>
    </row>
    <row r="247" spans="2:2" hidden="1">
      <c r="B247" s="230"/>
    </row>
    <row r="248" spans="2:2" hidden="1">
      <c r="B248" s="230"/>
    </row>
    <row r="249" spans="2:2" hidden="1">
      <c r="B249" s="230"/>
    </row>
    <row r="250" spans="2:2" hidden="1">
      <c r="B250" s="230"/>
    </row>
    <row r="251" spans="2:2" hidden="1">
      <c r="B251" s="230"/>
    </row>
    <row r="252" spans="2:2" hidden="1">
      <c r="B252" s="230"/>
    </row>
    <row r="253" spans="2:2" hidden="1">
      <c r="B253" s="230"/>
    </row>
    <row r="254" spans="2:2" hidden="1">
      <c r="B254" s="230"/>
    </row>
    <row r="255" spans="2:2" hidden="1">
      <c r="B255" s="230"/>
    </row>
    <row r="256" spans="2:2" hidden="1">
      <c r="B256" s="230"/>
    </row>
    <row r="257" spans="2:2" hidden="1">
      <c r="B257" s="230"/>
    </row>
    <row r="258" spans="2:2" hidden="1">
      <c r="B258" s="230"/>
    </row>
    <row r="259" spans="2:2" hidden="1">
      <c r="B259" s="230"/>
    </row>
    <row r="260" spans="2:2" hidden="1">
      <c r="B260" s="230"/>
    </row>
    <row r="261" spans="2:2" hidden="1">
      <c r="B261" s="230"/>
    </row>
    <row r="262" spans="2:2" hidden="1">
      <c r="B262" s="230"/>
    </row>
    <row r="263" spans="2:2" hidden="1">
      <c r="B263" s="230"/>
    </row>
    <row r="264" spans="2:2" hidden="1">
      <c r="B264" s="230"/>
    </row>
    <row r="265" spans="2:2" hidden="1">
      <c r="B265" s="230"/>
    </row>
    <row r="266" spans="2:2" hidden="1">
      <c r="B266" s="230"/>
    </row>
    <row r="267" spans="2:2" hidden="1">
      <c r="B267" s="230"/>
    </row>
    <row r="268" spans="2:2" hidden="1">
      <c r="B268" s="230"/>
    </row>
    <row r="269" spans="2:2" hidden="1">
      <c r="B269" s="230"/>
    </row>
    <row r="270" spans="2:2" hidden="1">
      <c r="B270" s="230"/>
    </row>
    <row r="271" spans="2:2" hidden="1">
      <c r="B271" s="230"/>
    </row>
    <row r="272" spans="2:2" hidden="1">
      <c r="B272" s="230"/>
    </row>
    <row r="273" spans="2:2" hidden="1">
      <c r="B273" s="230"/>
    </row>
    <row r="274" spans="2:2" hidden="1">
      <c r="B274" s="230"/>
    </row>
    <row r="275" spans="2:2" hidden="1">
      <c r="B275" s="230"/>
    </row>
    <row r="276" spans="2:2" hidden="1">
      <c r="B276" s="230"/>
    </row>
    <row r="277" spans="2:2" hidden="1">
      <c r="B277" s="230"/>
    </row>
    <row r="278" spans="2:2" hidden="1">
      <c r="B278" s="230"/>
    </row>
    <row r="279" spans="2:2" hidden="1">
      <c r="B279" s="230"/>
    </row>
    <row r="280" spans="2:2" hidden="1">
      <c r="B280" s="230"/>
    </row>
    <row r="281" spans="2:2" hidden="1">
      <c r="B281" s="230"/>
    </row>
    <row r="282" spans="2:2" hidden="1">
      <c r="B282" s="230"/>
    </row>
    <row r="284" spans="2:2" hidden="1">
      <c r="B284" s="230"/>
    </row>
    <row r="285" spans="2:2" hidden="1">
      <c r="B285" s="230"/>
    </row>
    <row r="286" spans="2:2" hidden="1">
      <c r="B286" s="230"/>
    </row>
    <row r="287" spans="2:2" hidden="1">
      <c r="B287" s="230"/>
    </row>
    <row r="288" spans="2:2" hidden="1">
      <c r="B288" s="230"/>
    </row>
    <row r="289" spans="2:2" hidden="1">
      <c r="B289" s="230"/>
    </row>
    <row r="290" spans="2:2" hidden="1">
      <c r="B290" s="230"/>
    </row>
    <row r="291" spans="2:2" hidden="1">
      <c r="B291" s="230"/>
    </row>
    <row r="292" spans="2:2" hidden="1">
      <c r="B292" s="230"/>
    </row>
    <row r="293" spans="2:2" hidden="1">
      <c r="B293" s="230"/>
    </row>
    <row r="294" spans="2:2" hidden="1">
      <c r="B294" s="230"/>
    </row>
    <row r="295" spans="2:2" hidden="1">
      <c r="B295" s="230"/>
    </row>
    <row r="296" spans="2:2" hidden="1">
      <c r="B296" s="230"/>
    </row>
    <row r="297" spans="2:2" hidden="1">
      <c r="B297" s="230"/>
    </row>
    <row r="298" spans="2:2" hidden="1">
      <c r="B298" s="230"/>
    </row>
    <row r="299" spans="2:2" hidden="1">
      <c r="B299" s="230"/>
    </row>
    <row r="300" spans="2:2" hidden="1">
      <c r="B300" s="230"/>
    </row>
    <row r="301" spans="2:2" hidden="1">
      <c r="B301" s="230"/>
    </row>
    <row r="302" spans="2:2" hidden="1">
      <c r="B302" s="230"/>
    </row>
    <row r="303" spans="2:2" hidden="1">
      <c r="B303" s="230"/>
    </row>
    <row r="304" spans="2:2" hidden="1">
      <c r="B304" s="230"/>
    </row>
    <row r="305" spans="2:2" hidden="1">
      <c r="B305" s="230"/>
    </row>
    <row r="306" spans="2:2" hidden="1">
      <c r="B306" s="230"/>
    </row>
    <row r="307" spans="2:2" hidden="1">
      <c r="B307" s="230"/>
    </row>
    <row r="308" spans="2:2" hidden="1">
      <c r="B308" s="230"/>
    </row>
    <row r="309" spans="2:2" hidden="1">
      <c r="B309" s="230"/>
    </row>
    <row r="310" spans="2:2" hidden="1">
      <c r="B310" s="230"/>
    </row>
    <row r="311" spans="2:2" hidden="1">
      <c r="B311" s="230"/>
    </row>
    <row r="312" spans="2:2" hidden="1">
      <c r="B312" s="230"/>
    </row>
    <row r="313" spans="2:2" hidden="1">
      <c r="B313" s="230"/>
    </row>
    <row r="314" spans="2:2" hidden="1">
      <c r="B314" s="230"/>
    </row>
    <row r="315" spans="2:2" hidden="1">
      <c r="B315" s="230"/>
    </row>
    <row r="316" spans="2:2" hidden="1">
      <c r="B316" s="230"/>
    </row>
    <row r="317" spans="2:2" hidden="1">
      <c r="B317" s="230"/>
    </row>
    <row r="318" spans="2:2" hidden="1">
      <c r="B318" s="230"/>
    </row>
    <row r="319" spans="2:2" hidden="1">
      <c r="B319" s="230"/>
    </row>
    <row r="321" spans="2:2" hidden="1">
      <c r="B321" s="230"/>
    </row>
    <row r="322" spans="2:2" hidden="1">
      <c r="B322" s="230"/>
    </row>
    <row r="323" spans="2:2" hidden="1">
      <c r="B323" s="230"/>
    </row>
    <row r="324" spans="2:2" hidden="1">
      <c r="B324" s="230"/>
    </row>
    <row r="325" spans="2:2" hidden="1">
      <c r="B325" s="230"/>
    </row>
    <row r="326" spans="2:2" hidden="1">
      <c r="B326" s="230"/>
    </row>
    <row r="327" spans="2:2" hidden="1">
      <c r="B327" s="230"/>
    </row>
    <row r="328" spans="2:2" hidden="1">
      <c r="B328" s="230"/>
    </row>
    <row r="329" spans="2:2" hidden="1">
      <c r="B329" s="230"/>
    </row>
    <row r="330" spans="2:2" hidden="1">
      <c r="B330" s="230"/>
    </row>
    <row r="331" spans="2:2" hidden="1">
      <c r="B331" s="230"/>
    </row>
    <row r="332" spans="2:2" hidden="1">
      <c r="B332" s="230"/>
    </row>
    <row r="333" spans="2:2" hidden="1">
      <c r="B333" s="230"/>
    </row>
    <row r="334" spans="2:2" hidden="1">
      <c r="B334" s="230"/>
    </row>
    <row r="335" spans="2:2" hidden="1">
      <c r="B335" s="230"/>
    </row>
    <row r="336" spans="2:2" hidden="1">
      <c r="B336" s="230"/>
    </row>
    <row r="337" spans="2:2" hidden="1">
      <c r="B337" s="230"/>
    </row>
    <row r="338" spans="2:2" hidden="1">
      <c r="B338" s="230"/>
    </row>
    <row r="339" spans="2:2" hidden="1">
      <c r="B339" s="230"/>
    </row>
    <row r="340" spans="2:2" hidden="1">
      <c r="B340" s="230"/>
    </row>
    <row r="341" spans="2:2" hidden="1">
      <c r="B341" s="230"/>
    </row>
    <row r="342" spans="2:2" hidden="1">
      <c r="B342" s="230"/>
    </row>
    <row r="343" spans="2:2" hidden="1">
      <c r="B343" s="230"/>
    </row>
    <row r="344" spans="2:2" hidden="1">
      <c r="B344" s="230"/>
    </row>
    <row r="345" spans="2:2" hidden="1">
      <c r="B345" s="230"/>
    </row>
    <row r="346" spans="2:2" hidden="1">
      <c r="B346" s="230"/>
    </row>
    <row r="347" spans="2:2" hidden="1">
      <c r="B347" s="230"/>
    </row>
    <row r="348" spans="2:2" hidden="1">
      <c r="B348" s="230"/>
    </row>
    <row r="349" spans="2:2" hidden="1">
      <c r="B349" s="230"/>
    </row>
    <row r="350" spans="2:2" hidden="1">
      <c r="B350" s="230"/>
    </row>
    <row r="351" spans="2:2" hidden="1">
      <c r="B351" s="230"/>
    </row>
    <row r="352" spans="2:2" hidden="1">
      <c r="B352" s="230"/>
    </row>
    <row r="353" spans="2:2" hidden="1">
      <c r="B353" s="230"/>
    </row>
    <row r="354" spans="2:2" hidden="1">
      <c r="B354" s="230"/>
    </row>
    <row r="355" spans="2:2" hidden="1">
      <c r="B355" s="230"/>
    </row>
    <row r="356" spans="2:2" hidden="1">
      <c r="B356" s="230"/>
    </row>
    <row r="358" spans="2:2" hidden="1">
      <c r="B358" s="230"/>
    </row>
    <row r="359" spans="2:2" hidden="1">
      <c r="B359" s="230"/>
    </row>
    <row r="360" spans="2:2" hidden="1">
      <c r="B360" s="230"/>
    </row>
    <row r="361" spans="2:2" hidden="1">
      <c r="B361" s="230"/>
    </row>
    <row r="362" spans="2:2" hidden="1">
      <c r="B362" s="230"/>
    </row>
    <row r="363" spans="2:2" hidden="1">
      <c r="B363" s="230"/>
    </row>
    <row r="364" spans="2:2" hidden="1">
      <c r="B364" s="230"/>
    </row>
    <row r="365" spans="2:2" hidden="1">
      <c r="B365" s="230"/>
    </row>
    <row r="366" spans="2:2" hidden="1">
      <c r="B366" s="230"/>
    </row>
    <row r="367" spans="2:2" hidden="1">
      <c r="B367" s="230"/>
    </row>
    <row r="368" spans="2:2" hidden="1">
      <c r="B368" s="230"/>
    </row>
    <row r="369" spans="2:2" hidden="1">
      <c r="B369" s="230"/>
    </row>
    <row r="370" spans="2:2" hidden="1">
      <c r="B370" s="230"/>
    </row>
    <row r="371" spans="2:2" hidden="1">
      <c r="B371" s="230"/>
    </row>
    <row r="372" spans="2:2" hidden="1">
      <c r="B372" s="230"/>
    </row>
    <row r="373" spans="2:2" hidden="1">
      <c r="B373" s="230"/>
    </row>
    <row r="374" spans="2:2" hidden="1">
      <c r="B374" s="230"/>
    </row>
    <row r="375" spans="2:2" hidden="1">
      <c r="B375" s="230"/>
    </row>
    <row r="376" spans="2:2" hidden="1">
      <c r="B376" s="230"/>
    </row>
    <row r="377" spans="2:2" hidden="1">
      <c r="B377" s="230"/>
    </row>
    <row r="378" spans="2:2" hidden="1">
      <c r="B378" s="230"/>
    </row>
    <row r="379" spans="2:2" hidden="1">
      <c r="B379" s="230"/>
    </row>
    <row r="380" spans="2:2" hidden="1">
      <c r="B380" s="230"/>
    </row>
    <row r="381" spans="2:2" hidden="1">
      <c r="B381" s="230"/>
    </row>
    <row r="382" spans="2:2" hidden="1">
      <c r="B382" s="230"/>
    </row>
    <row r="383" spans="2:2" hidden="1">
      <c r="B383" s="230"/>
    </row>
    <row r="384" spans="2:2" hidden="1">
      <c r="B384" s="230"/>
    </row>
    <row r="385" spans="2:27" hidden="1">
      <c r="B385" s="230"/>
    </row>
    <row r="386" spans="2:27" hidden="1">
      <c r="B386" s="230"/>
    </row>
    <row r="387" spans="2:27" hidden="1">
      <c r="B387" s="230"/>
    </row>
    <row r="388" spans="2:27" hidden="1">
      <c r="B388" s="230"/>
    </row>
    <row r="389" spans="2:27" hidden="1">
      <c r="B389" s="230"/>
    </row>
    <row r="390" spans="2:27" hidden="1">
      <c r="B390" s="230"/>
    </row>
    <row r="391" spans="2:27" hidden="1">
      <c r="B391" s="230"/>
    </row>
    <row r="392" spans="2:27" hidden="1">
      <c r="B392" s="230"/>
    </row>
    <row r="393" spans="2:27" hidden="1">
      <c r="B393" s="230"/>
    </row>
    <row r="395" spans="2:27" hidden="1">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sheetData>
  <sheetProtection algorithmName="SHA-512" hashValue="8GqyAJB5P4JSlyoQRYor3p38bLIor/DIUGCacD6x7qfO3sar0670x+zA9ULpuoUwE2oKAFX2CSeIqhYoVBFSCQ==" saltValue="wr/6S4Y5RC9o40EVfSvlZA==" spinCount="100000" sheet="1" objects="1" scenarios="1"/>
  <mergeCells count="42">
    <mergeCell ref="C27:D27"/>
    <mergeCell ref="C46:C50"/>
    <mergeCell ref="C52:C56"/>
    <mergeCell ref="B3:P4"/>
    <mergeCell ref="C16:D16"/>
    <mergeCell ref="C25:D25"/>
    <mergeCell ref="C24:D24"/>
    <mergeCell ref="C22:D22"/>
    <mergeCell ref="C23:D23"/>
    <mergeCell ref="C21:D21"/>
    <mergeCell ref="C20:D20"/>
    <mergeCell ref="C19:D19"/>
    <mergeCell ref="C18:D18"/>
    <mergeCell ref="C17:D17"/>
    <mergeCell ref="C94:C98"/>
    <mergeCell ref="C100:C104"/>
    <mergeCell ref="AH46:AH50"/>
    <mergeCell ref="AG46:AG50"/>
    <mergeCell ref="AG52:AG56"/>
    <mergeCell ref="AH52:AH56"/>
    <mergeCell ref="AG58:AG62"/>
    <mergeCell ref="AH58:AH62"/>
    <mergeCell ref="AG64:AG68"/>
    <mergeCell ref="AH64:AH68"/>
    <mergeCell ref="C58:C62"/>
    <mergeCell ref="C64:C68"/>
    <mergeCell ref="C70:C74"/>
    <mergeCell ref="C76:C80"/>
    <mergeCell ref="C82:C86"/>
    <mergeCell ref="C88:C92"/>
    <mergeCell ref="AG70:AG74"/>
    <mergeCell ref="AH70:AH74"/>
    <mergeCell ref="AG76:AG80"/>
    <mergeCell ref="AH76:AH80"/>
    <mergeCell ref="AG82:AG86"/>
    <mergeCell ref="AH82:AH86"/>
    <mergeCell ref="AG88:AG92"/>
    <mergeCell ref="AH88:AH92"/>
    <mergeCell ref="AG94:AG98"/>
    <mergeCell ref="AH94:AH98"/>
    <mergeCell ref="AG100:AG104"/>
    <mergeCell ref="AH100:AH104"/>
  </mergeCells>
  <dataValidations count="2">
    <dataValidation type="decimal" allowBlank="1" showInputMessage="1" showErrorMessage="1" sqref="F16:AE25 F46:AE50 F52:AE56 F58:AE62 F64:AE68 F70:AE74 F76:AE80 F82:AE86 F88:AE92 F94:AE98 F100:AE104 F37:AE37 F39:AE39" xr:uid="{D5009182-2D33-4B68-B788-01D31AE19467}">
      <formula1>0</formula1>
      <formula2>999999999999999000</formula2>
    </dataValidation>
    <dataValidation type="list" allowBlank="1" showInputMessage="1" showErrorMessage="1" sqref="D39" xr:uid="{2DB3299C-AB68-4815-B0A4-7EF98E655EE1}">
      <formula1>Strike_price_inclusions</formula1>
    </dataValidation>
  </dataValidations>
  <pageMargins left="0.7" right="0.7" top="0.75" bottom="0.75" header="0.3" footer="0.3"/>
  <pageSetup paperSize="9" orientation="portrait" verticalDpi="0" r:id="rId1"/>
  <ignoredErrors>
    <ignoredError sqref="F27:AE27"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7D1D1-FA8C-49D4-ACD4-EF3BAFCEAF1E}">
  <sheetPr codeName="Sheet11">
    <tabColor theme="4" tint="-0.499984740745262"/>
    <pageSetUpPr autoPageBreaks="0"/>
  </sheetPr>
  <dimension ref="A1:FE120"/>
  <sheetViews>
    <sheetView showGridLines="0" tabSelected="1" topLeftCell="I85" zoomScale="80" zoomScaleNormal="80" workbookViewId="0">
      <selection activeCell="R95" sqref="R95"/>
    </sheetView>
  </sheetViews>
  <sheetFormatPr defaultColWidth="0" defaultRowHeight="0" customHeight="1" zeroHeight="1"/>
  <cols>
    <col min="1" max="2" width="3.54296875" style="256" customWidth="1"/>
    <col min="3" max="3" width="14.26953125" style="256" customWidth="1"/>
    <col min="4" max="4" width="50.1796875" style="256" customWidth="1"/>
    <col min="5" max="5" width="4.1796875" style="256" customWidth="1"/>
    <col min="6" max="6" width="50.54296875" style="256" customWidth="1"/>
    <col min="7" max="7" width="5.90625" style="256" customWidth="1"/>
    <col min="8" max="8" width="23.26953125" style="256" customWidth="1"/>
    <col min="9" max="9" width="24.90625" style="256" customWidth="1"/>
    <col min="10" max="10" width="19.1796875" style="256" customWidth="1"/>
    <col min="11" max="11" width="20.54296875" style="256" customWidth="1"/>
    <col min="12" max="12" width="3.54296875" style="256" customWidth="1"/>
    <col min="13" max="13" width="10.54296875" style="256" customWidth="1"/>
    <col min="14" max="14" width="16.453125" style="256" bestFit="1" customWidth="1"/>
    <col min="15" max="15" width="14.6328125" style="256" customWidth="1"/>
    <col min="16" max="16" width="16.54296875" style="256" customWidth="1"/>
    <col min="17" max="17" width="16.7265625" style="256" customWidth="1"/>
    <col min="18" max="18" width="15.54296875" style="256" customWidth="1"/>
    <col min="19" max="19" width="14.1796875" style="256" customWidth="1"/>
    <col min="20" max="20" width="13.54296875" style="256" customWidth="1"/>
    <col min="21" max="21" width="15.453125" style="256" customWidth="1"/>
    <col min="22" max="22" width="17.26953125" style="256" customWidth="1"/>
    <col min="23" max="50" width="14.1796875" style="256" customWidth="1"/>
    <col min="51" max="52" width="3.54296875" style="256" customWidth="1"/>
    <col min="53" max="91" width="3.54296875" style="256" hidden="1" customWidth="1"/>
    <col min="92" max="161" width="8.7265625" style="256" hidden="1" customWidth="1"/>
    <col min="162" max="16384" width="0" style="256" hidden="1"/>
  </cols>
  <sheetData>
    <row r="1" spans="2:90" ht="21">
      <c r="B1" s="254" t="s">
        <v>249</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5"/>
      <c r="BL1" s="255"/>
      <c r="BM1" s="255"/>
      <c r="BN1" s="255"/>
      <c r="BO1" s="255"/>
      <c r="BP1" s="255"/>
      <c r="BQ1" s="255"/>
      <c r="BR1" s="255"/>
      <c r="BS1" s="255"/>
      <c r="BT1" s="255"/>
      <c r="BU1" s="255"/>
      <c r="BV1" s="255"/>
      <c r="BW1" s="255"/>
      <c r="BX1" s="255"/>
      <c r="BY1" s="255"/>
      <c r="BZ1" s="255"/>
      <c r="CA1" s="255"/>
      <c r="CB1" s="255"/>
      <c r="CC1" s="255"/>
      <c r="CD1" s="255"/>
      <c r="CE1" s="255"/>
      <c r="CF1" s="255"/>
      <c r="CG1" s="255"/>
      <c r="CH1" s="255"/>
      <c r="CI1" s="255"/>
      <c r="CJ1" s="255"/>
      <c r="CK1" s="255"/>
      <c r="CL1" s="255"/>
    </row>
    <row r="2" spans="2:90" ht="15" customHeight="1" thickBot="1"/>
    <row r="3" spans="2:90" ht="15" customHeight="1">
      <c r="B3" s="640" t="s">
        <v>704</v>
      </c>
      <c r="C3" s="641"/>
      <c r="D3" s="641"/>
      <c r="E3" s="641"/>
      <c r="F3" s="641"/>
      <c r="G3" s="641"/>
      <c r="H3" s="641"/>
      <c r="I3" s="641"/>
      <c r="J3" s="641"/>
      <c r="K3" s="641"/>
      <c r="L3" s="641"/>
      <c r="M3" s="641"/>
      <c r="N3" s="642"/>
      <c r="P3" s="257"/>
      <c r="Q3" s="257"/>
      <c r="R3" s="257"/>
      <c r="S3" s="257"/>
      <c r="T3" s="257"/>
    </row>
    <row r="4" spans="2:90" ht="15" customHeight="1">
      <c r="B4" s="643"/>
      <c r="C4" s="644"/>
      <c r="D4" s="644"/>
      <c r="E4" s="644"/>
      <c r="F4" s="644"/>
      <c r="G4" s="644"/>
      <c r="H4" s="644"/>
      <c r="I4" s="644"/>
      <c r="J4" s="644"/>
      <c r="K4" s="644"/>
      <c r="L4" s="644"/>
      <c r="M4" s="644"/>
      <c r="N4" s="645"/>
      <c r="P4" s="257"/>
      <c r="Q4" s="258" t="s">
        <v>250</v>
      </c>
      <c r="R4" s="257"/>
      <c r="S4" s="257"/>
      <c r="T4" s="257"/>
    </row>
    <row r="5" spans="2:90" ht="15" customHeight="1" thickBot="1">
      <c r="B5" s="643"/>
      <c r="C5" s="644"/>
      <c r="D5" s="644"/>
      <c r="E5" s="644"/>
      <c r="F5" s="644"/>
      <c r="G5" s="644"/>
      <c r="H5" s="644"/>
      <c r="I5" s="644"/>
      <c r="J5" s="644"/>
      <c r="K5" s="644"/>
      <c r="L5" s="644"/>
      <c r="M5" s="644"/>
      <c r="N5" s="645"/>
      <c r="P5" s="257"/>
      <c r="Q5" s="257"/>
      <c r="R5" s="257"/>
      <c r="S5" s="257"/>
      <c r="T5" s="257"/>
    </row>
    <row r="6" spans="2:90" ht="15" customHeight="1">
      <c r="B6" s="643"/>
      <c r="C6" s="644"/>
      <c r="D6" s="644"/>
      <c r="E6" s="644"/>
      <c r="F6" s="644"/>
      <c r="G6" s="644"/>
      <c r="H6" s="644"/>
      <c r="I6" s="644"/>
      <c r="J6" s="644"/>
      <c r="K6" s="644"/>
      <c r="L6" s="644"/>
      <c r="M6" s="644"/>
      <c r="N6" s="645"/>
      <c r="P6" s="257"/>
      <c r="Q6" s="295" t="s">
        <v>251</v>
      </c>
      <c r="R6" s="504" t="s">
        <v>252</v>
      </c>
      <c r="S6" s="505" t="s">
        <v>253</v>
      </c>
      <c r="T6" s="506"/>
    </row>
    <row r="7" spans="2:90" ht="15" customHeight="1">
      <c r="B7" s="643"/>
      <c r="C7" s="644"/>
      <c r="D7" s="644"/>
      <c r="E7" s="644"/>
      <c r="F7" s="644"/>
      <c r="G7" s="644"/>
      <c r="H7" s="644"/>
      <c r="I7" s="644"/>
      <c r="J7" s="644"/>
      <c r="K7" s="644"/>
      <c r="L7" s="644"/>
      <c r="M7" s="644"/>
      <c r="N7" s="645"/>
      <c r="P7" s="257"/>
      <c r="Q7" s="296" t="s">
        <v>254</v>
      </c>
      <c r="R7" s="507">
        <v>-0.5</v>
      </c>
      <c r="S7" s="508">
        <v>1</v>
      </c>
      <c r="T7" s="509"/>
    </row>
    <row r="8" spans="2:90" ht="15" customHeight="1">
      <c r="B8" s="643"/>
      <c r="C8" s="644"/>
      <c r="D8" s="644"/>
      <c r="E8" s="644"/>
      <c r="F8" s="644"/>
      <c r="G8" s="644"/>
      <c r="H8" s="644"/>
      <c r="I8" s="644"/>
      <c r="J8" s="644"/>
      <c r="K8" s="644"/>
      <c r="L8" s="644"/>
      <c r="M8" s="644"/>
      <c r="N8" s="645"/>
      <c r="P8" s="257"/>
      <c r="Q8" s="296" t="s">
        <v>255</v>
      </c>
      <c r="R8" s="507">
        <v>-0.3</v>
      </c>
      <c r="S8" s="508">
        <v>0.5</v>
      </c>
      <c r="T8" s="509"/>
    </row>
    <row r="9" spans="2:90" ht="15" customHeight="1">
      <c r="B9" s="643"/>
      <c r="C9" s="644"/>
      <c r="D9" s="644"/>
      <c r="E9" s="644"/>
      <c r="F9" s="644"/>
      <c r="G9" s="644"/>
      <c r="H9" s="644"/>
      <c r="I9" s="644"/>
      <c r="J9" s="644"/>
      <c r="K9" s="644"/>
      <c r="L9" s="644"/>
      <c r="M9" s="644"/>
      <c r="N9" s="645"/>
      <c r="P9" s="257"/>
      <c r="Q9" s="296" t="s">
        <v>256</v>
      </c>
      <c r="R9" s="507">
        <v>-0.1</v>
      </c>
      <c r="S9" s="508">
        <v>0.3</v>
      </c>
      <c r="T9" s="509"/>
    </row>
    <row r="10" spans="2:90" ht="15" customHeight="1">
      <c r="B10" s="643"/>
      <c r="C10" s="644"/>
      <c r="D10" s="644"/>
      <c r="E10" s="644"/>
      <c r="F10" s="644"/>
      <c r="G10" s="644"/>
      <c r="H10" s="644"/>
      <c r="I10" s="644"/>
      <c r="J10" s="644"/>
      <c r="K10" s="644"/>
      <c r="L10" s="644"/>
      <c r="M10" s="644"/>
      <c r="N10" s="645"/>
      <c r="P10" s="257"/>
      <c r="Q10" s="296" t="s">
        <v>257</v>
      </c>
      <c r="R10" s="507">
        <v>-0.05</v>
      </c>
      <c r="S10" s="508">
        <v>0.2</v>
      </c>
      <c r="T10" s="509"/>
    </row>
    <row r="11" spans="2:90" ht="15" customHeight="1" thickBot="1">
      <c r="B11" s="643"/>
      <c r="C11" s="644"/>
      <c r="D11" s="644"/>
      <c r="E11" s="644"/>
      <c r="F11" s="644"/>
      <c r="G11" s="644"/>
      <c r="H11" s="644"/>
      <c r="I11" s="644"/>
      <c r="J11" s="644"/>
      <c r="K11" s="644"/>
      <c r="L11" s="644"/>
      <c r="M11" s="644"/>
      <c r="N11" s="645"/>
      <c r="P11" s="257"/>
      <c r="Q11" s="297" t="s">
        <v>258</v>
      </c>
      <c r="R11" s="510">
        <v>-0.03</v>
      </c>
      <c r="S11" s="511">
        <v>0.15</v>
      </c>
      <c r="T11" s="509"/>
    </row>
    <row r="12" spans="2:90" ht="39" customHeight="1">
      <c r="B12" s="643"/>
      <c r="C12" s="644"/>
      <c r="D12" s="644"/>
      <c r="E12" s="644"/>
      <c r="F12" s="644"/>
      <c r="G12" s="644"/>
      <c r="H12" s="644"/>
      <c r="I12" s="644"/>
      <c r="J12" s="644"/>
      <c r="K12" s="644"/>
      <c r="L12" s="644"/>
      <c r="M12" s="644"/>
      <c r="N12" s="645"/>
      <c r="P12" s="257"/>
      <c r="Q12" s="506"/>
      <c r="R12" s="509"/>
      <c r="S12" s="509"/>
      <c r="T12" s="509"/>
    </row>
    <row r="13" spans="2:90" ht="371.5" customHeight="1" thickBot="1">
      <c r="B13" s="646"/>
      <c r="C13" s="647"/>
      <c r="D13" s="647"/>
      <c r="E13" s="647"/>
      <c r="F13" s="647"/>
      <c r="G13" s="647"/>
      <c r="H13" s="647"/>
      <c r="I13" s="647"/>
      <c r="J13" s="647"/>
      <c r="K13" s="647"/>
      <c r="L13" s="647"/>
      <c r="M13" s="647"/>
      <c r="N13" s="648"/>
      <c r="Q13" s="512"/>
      <c r="R13" s="513"/>
      <c r="S13" s="513"/>
      <c r="T13" s="513"/>
    </row>
    <row r="14" spans="2:90" ht="15" customHeight="1"/>
    <row r="15" spans="2:90" ht="15" customHeight="1">
      <c r="B15" s="257"/>
      <c r="C15" s="257"/>
      <c r="D15" s="257"/>
      <c r="E15" s="257">
        <v>1</v>
      </c>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row>
    <row r="16" spans="2:90" ht="15" customHeight="1">
      <c r="B16" s="257"/>
      <c r="C16" s="258" t="s">
        <v>259</v>
      </c>
      <c r="D16" s="258"/>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row>
    <row r="17" spans="2:51" ht="15" customHeight="1" thickBot="1">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row>
    <row r="18" spans="2:51" ht="45.65" customHeight="1" thickBot="1">
      <c r="B18" s="257"/>
      <c r="C18" s="300" t="s">
        <v>260</v>
      </c>
      <c r="D18" s="309" t="s">
        <v>261</v>
      </c>
      <c r="E18" s="257"/>
      <c r="F18" s="324" t="s">
        <v>38</v>
      </c>
      <c r="G18" s="257"/>
      <c r="H18" s="380" t="s">
        <v>640</v>
      </c>
      <c r="I18" s="514" t="s">
        <v>649</v>
      </c>
      <c r="J18" s="514" t="s">
        <v>262</v>
      </c>
      <c r="K18" s="381" t="s">
        <v>263</v>
      </c>
      <c r="L18" s="257"/>
      <c r="M18" s="515" t="s">
        <v>264</v>
      </c>
      <c r="N18" s="381" t="s">
        <v>265</v>
      </c>
      <c r="O18" s="257"/>
      <c r="P18" s="620" t="s">
        <v>0</v>
      </c>
      <c r="Q18" s="628"/>
      <c r="R18" s="628"/>
      <c r="S18" s="628"/>
      <c r="T18" s="628"/>
      <c r="U18" s="629"/>
      <c r="V18" s="381" t="s">
        <v>4</v>
      </c>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row>
    <row r="19" spans="2:51" ht="15" customHeight="1" thickBot="1">
      <c r="B19" s="257"/>
      <c r="C19" s="382"/>
      <c r="D19" s="382"/>
      <c r="E19" s="257"/>
      <c r="F19" s="257"/>
      <c r="G19" s="257"/>
      <c r="H19" s="516"/>
      <c r="I19" s="382"/>
      <c r="J19" s="382"/>
      <c r="K19" s="517"/>
      <c r="L19" s="257"/>
      <c r="M19" s="382"/>
      <c r="N19" s="382"/>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row>
    <row r="20" spans="2:51" ht="18.5" customHeight="1">
      <c r="B20" s="257"/>
      <c r="C20" s="622" t="s">
        <v>266</v>
      </c>
      <c r="D20" s="383" t="s">
        <v>267</v>
      </c>
      <c r="E20" s="257"/>
      <c r="F20" s="384" t="s">
        <v>268</v>
      </c>
      <c r="G20" s="518" t="s">
        <v>45</v>
      </c>
      <c r="H20" s="519" t="s">
        <v>575</v>
      </c>
      <c r="I20" s="192"/>
      <c r="J20" s="152"/>
      <c r="K20" s="48">
        <f t="shared" ref="K20" si="0">I20*J20</f>
        <v>0</v>
      </c>
      <c r="L20" s="257"/>
      <c r="M20" s="51"/>
      <c r="N20" s="52"/>
      <c r="O20" s="341"/>
      <c r="P20" s="634"/>
      <c r="Q20" s="635"/>
      <c r="R20" s="635"/>
      <c r="S20" s="635"/>
      <c r="T20" s="635"/>
      <c r="U20" s="636"/>
      <c r="V20" s="62"/>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row>
    <row r="21" spans="2:51" ht="18.5" customHeight="1">
      <c r="B21" s="257"/>
      <c r="C21" s="623"/>
      <c r="D21" s="488" t="s">
        <v>269</v>
      </c>
      <c r="E21" s="257"/>
      <c r="F21" s="384" t="s">
        <v>270</v>
      </c>
      <c r="G21" s="518" t="s">
        <v>45</v>
      </c>
      <c r="H21" s="520" t="s">
        <v>575</v>
      </c>
      <c r="I21" s="194"/>
      <c r="J21" s="154"/>
      <c r="K21" s="50">
        <f>I21*J21</f>
        <v>0</v>
      </c>
      <c r="L21" s="257"/>
      <c r="M21" s="53"/>
      <c r="N21" s="54"/>
      <c r="O21" s="341"/>
      <c r="P21" s="637"/>
      <c r="Q21" s="638"/>
      <c r="R21" s="638"/>
      <c r="S21" s="638"/>
      <c r="T21" s="638"/>
      <c r="U21" s="639"/>
      <c r="V21" s="160"/>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row>
    <row r="22" spans="2:51" ht="18.5" customHeight="1" thickBot="1">
      <c r="B22" s="257"/>
      <c r="C22" s="624"/>
      <c r="D22" s="406" t="s">
        <v>271</v>
      </c>
      <c r="E22" s="257"/>
      <c r="F22" s="386" t="s">
        <v>272</v>
      </c>
      <c r="G22" s="518" t="s">
        <v>45</v>
      </c>
      <c r="H22" s="521" t="s">
        <v>575</v>
      </c>
      <c r="I22" s="472"/>
      <c r="J22" s="473"/>
      <c r="K22" s="474">
        <f>I22*J22</f>
        <v>0</v>
      </c>
      <c r="L22" s="257"/>
      <c r="M22" s="162"/>
      <c r="N22" s="72"/>
      <c r="O22" s="341"/>
      <c r="P22" s="630"/>
      <c r="Q22" s="631"/>
      <c r="R22" s="631"/>
      <c r="S22" s="631"/>
      <c r="T22" s="631"/>
      <c r="U22" s="632"/>
      <c r="V22" s="64"/>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row>
    <row r="23" spans="2:51" ht="15" customHeight="1" thickBot="1">
      <c r="B23" s="257"/>
      <c r="C23" s="389"/>
      <c r="D23" s="389"/>
      <c r="E23" s="257"/>
      <c r="F23" s="384"/>
      <c r="G23" s="257" t="s">
        <v>39</v>
      </c>
      <c r="H23" s="522"/>
      <c r="I23" s="230"/>
      <c r="J23" s="7"/>
      <c r="K23" s="8"/>
      <c r="L23" s="257"/>
      <c r="M23" s="257"/>
      <c r="N23" s="257"/>
      <c r="O23" s="341"/>
      <c r="P23" s="281"/>
      <c r="Q23" s="281"/>
      <c r="R23" s="281"/>
      <c r="S23" s="281"/>
      <c r="T23" s="281"/>
      <c r="U23" s="281"/>
      <c r="V23" s="281"/>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row>
    <row r="24" spans="2:51" ht="24.5" customHeight="1">
      <c r="B24" s="257"/>
      <c r="C24" s="607" t="s">
        <v>273</v>
      </c>
      <c r="D24" s="383" t="s">
        <v>274</v>
      </c>
      <c r="E24" s="257"/>
      <c r="F24" s="523" t="s">
        <v>628</v>
      </c>
      <c r="G24" s="518" t="s">
        <v>45</v>
      </c>
      <c r="H24" s="396"/>
      <c r="I24" s="192"/>
      <c r="J24" s="152"/>
      <c r="K24" s="48">
        <f t="shared" ref="K24:K46" si="1">I24*J24</f>
        <v>0</v>
      </c>
      <c r="L24" s="257"/>
      <c r="M24" s="51"/>
      <c r="N24" s="52"/>
      <c r="O24" s="341"/>
      <c r="P24" s="634"/>
      <c r="Q24" s="635"/>
      <c r="R24" s="635"/>
      <c r="S24" s="635"/>
      <c r="T24" s="635"/>
      <c r="U24" s="636"/>
      <c r="V24" s="62"/>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row>
    <row r="25" spans="2:51" ht="24.5" customHeight="1" thickBot="1">
      <c r="B25" s="257"/>
      <c r="C25" s="609"/>
      <c r="D25" s="406" t="s">
        <v>275</v>
      </c>
      <c r="E25" s="257"/>
      <c r="F25" s="524" t="s">
        <v>276</v>
      </c>
      <c r="G25" s="518" t="s">
        <v>45</v>
      </c>
      <c r="H25" s="398"/>
      <c r="I25" s="472"/>
      <c r="J25" s="473"/>
      <c r="K25" s="474">
        <f t="shared" si="1"/>
        <v>0</v>
      </c>
      <c r="L25" s="257"/>
      <c r="M25" s="480"/>
      <c r="N25" s="481"/>
      <c r="O25" s="341"/>
      <c r="P25" s="630"/>
      <c r="Q25" s="631"/>
      <c r="R25" s="631"/>
      <c r="S25" s="631"/>
      <c r="T25" s="631"/>
      <c r="U25" s="632"/>
      <c r="V25" s="479"/>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row>
    <row r="26" spans="2:51" ht="15" customHeight="1" thickBot="1">
      <c r="B26" s="257"/>
      <c r="C26" s="389"/>
      <c r="D26" s="389"/>
      <c r="E26" s="257"/>
      <c r="F26" s="384"/>
      <c r="G26" s="257" t="s">
        <v>39</v>
      </c>
      <c r="H26" s="257"/>
      <c r="I26" s="230"/>
      <c r="J26" s="7"/>
      <c r="K26" s="8"/>
      <c r="L26" s="257"/>
      <c r="M26" s="257"/>
      <c r="N26" s="257"/>
      <c r="O26" s="341"/>
      <c r="P26" s="281"/>
      <c r="Q26" s="281"/>
      <c r="R26" s="281"/>
      <c r="S26" s="281"/>
      <c r="T26" s="281"/>
      <c r="U26" s="281"/>
      <c r="V26" s="281"/>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row>
    <row r="27" spans="2:51" ht="20.5" customHeight="1">
      <c r="B27" s="257"/>
      <c r="C27" s="607" t="s">
        <v>277</v>
      </c>
      <c r="D27" s="383" t="s">
        <v>274</v>
      </c>
      <c r="E27" s="257"/>
      <c r="F27" s="524" t="s">
        <v>278</v>
      </c>
      <c r="G27" s="525" t="s">
        <v>45</v>
      </c>
      <c r="H27" s="396"/>
      <c r="I27" s="192"/>
      <c r="J27" s="152"/>
      <c r="K27" s="48">
        <f t="shared" si="1"/>
        <v>0</v>
      </c>
      <c r="L27" s="257"/>
      <c r="M27" s="51"/>
      <c r="N27" s="52"/>
      <c r="O27" s="341"/>
      <c r="P27" s="634"/>
      <c r="Q27" s="635"/>
      <c r="R27" s="635"/>
      <c r="S27" s="635"/>
      <c r="T27" s="635"/>
      <c r="U27" s="636"/>
      <c r="V27" s="62"/>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row>
    <row r="28" spans="2:51" ht="20.5" customHeight="1">
      <c r="B28" s="257"/>
      <c r="C28" s="608"/>
      <c r="D28" s="385" t="s">
        <v>279</v>
      </c>
      <c r="E28" s="257"/>
      <c r="F28" s="384" t="s">
        <v>280</v>
      </c>
      <c r="G28" s="525" t="s">
        <v>45</v>
      </c>
      <c r="H28" s="397"/>
      <c r="I28" s="194"/>
      <c r="J28" s="154"/>
      <c r="K28" s="50">
        <f t="shared" si="1"/>
        <v>0</v>
      </c>
      <c r="L28" s="257"/>
      <c r="M28" s="53"/>
      <c r="N28" s="54"/>
      <c r="O28" s="341"/>
      <c r="P28" s="637"/>
      <c r="Q28" s="638"/>
      <c r="R28" s="638"/>
      <c r="S28" s="638"/>
      <c r="T28" s="638"/>
      <c r="U28" s="639"/>
      <c r="V28" s="160"/>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row>
    <row r="29" spans="2:51" ht="20.5" customHeight="1" thickBot="1">
      <c r="B29" s="257"/>
      <c r="C29" s="609"/>
      <c r="D29" s="406" t="s">
        <v>281</v>
      </c>
      <c r="E29" s="257"/>
      <c r="F29" s="384" t="s">
        <v>282</v>
      </c>
      <c r="G29" s="525" t="s">
        <v>45</v>
      </c>
      <c r="H29" s="398"/>
      <c r="I29" s="472"/>
      <c r="J29" s="473"/>
      <c r="K29" s="474">
        <f t="shared" si="1"/>
        <v>0</v>
      </c>
      <c r="L29" s="257"/>
      <c r="M29" s="162"/>
      <c r="N29" s="72"/>
      <c r="O29" s="341"/>
      <c r="P29" s="630"/>
      <c r="Q29" s="631"/>
      <c r="R29" s="631"/>
      <c r="S29" s="631"/>
      <c r="T29" s="631"/>
      <c r="U29" s="632"/>
      <c r="V29" s="64"/>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row>
    <row r="30" spans="2:51" ht="15" customHeight="1" thickBot="1">
      <c r="B30" s="257"/>
      <c r="C30" s="389"/>
      <c r="D30" s="389"/>
      <c r="E30" s="257"/>
      <c r="F30" s="384"/>
      <c r="G30" s="257" t="s">
        <v>39</v>
      </c>
      <c r="H30" s="522"/>
      <c r="I30" s="230"/>
      <c r="J30" s="7"/>
      <c r="K30" s="8"/>
      <c r="L30" s="257"/>
      <c r="M30" s="257"/>
      <c r="N30" s="257"/>
      <c r="O30" s="341"/>
      <c r="P30" s="281"/>
      <c r="Q30" s="281"/>
      <c r="R30" s="281"/>
      <c r="S30" s="281"/>
      <c r="T30" s="281"/>
      <c r="U30" s="281"/>
      <c r="V30" s="281"/>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row>
    <row r="31" spans="2:51" ht="25.5" customHeight="1">
      <c r="B31" s="257"/>
      <c r="C31" s="607" t="s">
        <v>283</v>
      </c>
      <c r="D31" s="383" t="s">
        <v>274</v>
      </c>
      <c r="E31" s="257"/>
      <c r="F31" s="384" t="s">
        <v>284</v>
      </c>
      <c r="G31" s="518" t="s">
        <v>45</v>
      </c>
      <c r="H31" s="396"/>
      <c r="I31" s="192"/>
      <c r="J31" s="475"/>
      <c r="K31" s="470">
        <f t="shared" si="1"/>
        <v>0</v>
      </c>
      <c r="L31" s="257"/>
      <c r="M31" s="51"/>
      <c r="N31" s="52"/>
      <c r="O31" s="341"/>
      <c r="P31" s="634"/>
      <c r="Q31" s="635"/>
      <c r="R31" s="635"/>
      <c r="S31" s="635"/>
      <c r="T31" s="635"/>
      <c r="U31" s="636"/>
      <c r="V31" s="62"/>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row>
    <row r="32" spans="2:51" ht="25.5" customHeight="1" thickBot="1">
      <c r="B32" s="257"/>
      <c r="C32" s="609"/>
      <c r="D32" s="406" t="s">
        <v>285</v>
      </c>
      <c r="E32" s="257"/>
      <c r="F32" s="384" t="s">
        <v>286</v>
      </c>
      <c r="G32" s="518" t="s">
        <v>45</v>
      </c>
      <c r="H32" s="398"/>
      <c r="I32" s="472"/>
      <c r="J32" s="476"/>
      <c r="K32" s="471">
        <f t="shared" si="1"/>
        <v>0</v>
      </c>
      <c r="L32" s="257"/>
      <c r="M32" s="480"/>
      <c r="N32" s="481"/>
      <c r="O32" s="341"/>
      <c r="P32" s="630"/>
      <c r="Q32" s="631"/>
      <c r="R32" s="631"/>
      <c r="S32" s="631"/>
      <c r="T32" s="631"/>
      <c r="U32" s="632"/>
      <c r="V32" s="479"/>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row>
    <row r="33" spans="1:51" ht="15" customHeight="1" thickBot="1">
      <c r="B33" s="257"/>
      <c r="C33" s="389"/>
      <c r="D33" s="389"/>
      <c r="E33" s="257"/>
      <c r="F33" s="384"/>
      <c r="G33" s="257" t="s">
        <v>39</v>
      </c>
      <c r="H33" s="257"/>
      <c r="I33" s="230"/>
      <c r="J33" s="7"/>
      <c r="K33" s="8"/>
      <c r="L33" s="257"/>
      <c r="M33" s="257"/>
      <c r="N33" s="257"/>
      <c r="O33" s="341"/>
      <c r="P33" s="281"/>
      <c r="Q33" s="281"/>
      <c r="R33" s="281"/>
      <c r="S33" s="281"/>
      <c r="T33" s="281"/>
      <c r="U33" s="281"/>
      <c r="V33" s="281"/>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row>
    <row r="34" spans="1:51" ht="24" customHeight="1">
      <c r="B34" s="257"/>
      <c r="C34" s="607" t="s">
        <v>287</v>
      </c>
      <c r="D34" s="383" t="s">
        <v>288</v>
      </c>
      <c r="E34" s="257"/>
      <c r="F34" s="384" t="s">
        <v>289</v>
      </c>
      <c r="G34" s="525" t="s">
        <v>45</v>
      </c>
      <c r="H34" s="396"/>
      <c r="I34" s="195"/>
      <c r="J34" s="155"/>
      <c r="K34" s="48">
        <f t="shared" si="1"/>
        <v>0</v>
      </c>
      <c r="L34" s="257"/>
      <c r="M34" s="177"/>
      <c r="N34" s="178"/>
      <c r="O34" s="526"/>
      <c r="P34" s="652"/>
      <c r="Q34" s="653"/>
      <c r="R34" s="653"/>
      <c r="S34" s="653"/>
      <c r="T34" s="653"/>
      <c r="U34" s="654"/>
      <c r="V34" s="469"/>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row>
    <row r="35" spans="1:51" ht="24" customHeight="1" thickBot="1">
      <c r="A35" s="493"/>
      <c r="B35" s="491"/>
      <c r="C35" s="609"/>
      <c r="D35" s="406" t="s">
        <v>290</v>
      </c>
      <c r="E35" s="390"/>
      <c r="F35" s="386" t="s">
        <v>291</v>
      </c>
      <c r="G35" s="525" t="s">
        <v>45</v>
      </c>
      <c r="H35" s="398"/>
      <c r="I35" s="477"/>
      <c r="J35" s="478"/>
      <c r="K35" s="474">
        <f t="shared" si="1"/>
        <v>0</v>
      </c>
      <c r="L35" s="257"/>
      <c r="M35" s="482"/>
      <c r="N35" s="483"/>
      <c r="O35" s="526"/>
      <c r="P35" s="649"/>
      <c r="Q35" s="650"/>
      <c r="R35" s="650"/>
      <c r="S35" s="650"/>
      <c r="T35" s="650"/>
      <c r="U35" s="651"/>
      <c r="V35" s="484"/>
      <c r="W35" s="491"/>
      <c r="X35" s="491"/>
      <c r="Y35" s="491"/>
      <c r="Z35" s="491"/>
      <c r="AA35" s="491"/>
      <c r="AB35" s="491"/>
      <c r="AC35" s="491"/>
      <c r="AD35" s="491"/>
      <c r="AE35" s="491"/>
      <c r="AF35" s="491"/>
      <c r="AG35" s="491"/>
      <c r="AH35" s="491"/>
      <c r="AI35" s="491"/>
      <c r="AJ35" s="491"/>
      <c r="AK35" s="491"/>
      <c r="AL35" s="491"/>
      <c r="AM35" s="491"/>
      <c r="AN35" s="491"/>
      <c r="AO35" s="491"/>
      <c r="AP35" s="491"/>
      <c r="AQ35" s="491"/>
      <c r="AR35" s="257"/>
      <c r="AS35" s="257"/>
      <c r="AT35" s="257"/>
      <c r="AU35" s="257"/>
      <c r="AV35" s="257"/>
      <c r="AW35" s="257"/>
      <c r="AX35" s="257"/>
      <c r="AY35" s="257"/>
    </row>
    <row r="36" spans="1:51" ht="15" customHeight="1" thickBot="1">
      <c r="B36" s="257"/>
      <c r="C36" s="389"/>
      <c r="D36" s="389"/>
      <c r="E36" s="390"/>
      <c r="F36" s="386"/>
      <c r="G36" s="257" t="s">
        <v>39</v>
      </c>
      <c r="H36" s="257"/>
      <c r="I36" s="230"/>
      <c r="J36" s="7"/>
      <c r="K36" s="8"/>
      <c r="L36" s="257"/>
      <c r="M36" s="257"/>
      <c r="N36" s="257"/>
      <c r="O36" s="341"/>
      <c r="P36" s="281"/>
      <c r="Q36" s="281"/>
      <c r="R36" s="281"/>
      <c r="S36" s="281"/>
      <c r="T36" s="281"/>
      <c r="U36" s="281"/>
      <c r="V36" s="281"/>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row>
    <row r="37" spans="1:51" ht="21" customHeight="1">
      <c r="B37" s="257"/>
      <c r="C37" s="607" t="s">
        <v>292</v>
      </c>
      <c r="D37" s="383" t="s">
        <v>274</v>
      </c>
      <c r="E37" s="390"/>
      <c r="F37" s="527" t="s">
        <v>293</v>
      </c>
      <c r="G37" s="525" t="s">
        <v>45</v>
      </c>
      <c r="H37" s="396"/>
      <c r="I37" s="192"/>
      <c r="J37" s="152"/>
      <c r="K37" s="48">
        <f t="shared" si="1"/>
        <v>0</v>
      </c>
      <c r="L37" s="257"/>
      <c r="M37" s="51"/>
      <c r="N37" s="52"/>
      <c r="O37" s="341"/>
      <c r="P37" s="634"/>
      <c r="Q37" s="635"/>
      <c r="R37" s="635"/>
      <c r="S37" s="635"/>
      <c r="T37" s="635"/>
      <c r="U37" s="636"/>
      <c r="V37" s="62"/>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row>
    <row r="38" spans="1:51" ht="21" customHeight="1">
      <c r="B38" s="257"/>
      <c r="C38" s="608"/>
      <c r="D38" s="385" t="s">
        <v>294</v>
      </c>
      <c r="E38" s="390"/>
      <c r="F38" s="527" t="s">
        <v>295</v>
      </c>
      <c r="G38" s="525" t="s">
        <v>45</v>
      </c>
      <c r="H38" s="397"/>
      <c r="I38" s="194"/>
      <c r="J38" s="154"/>
      <c r="K38" s="50">
        <f t="shared" si="1"/>
        <v>0</v>
      </c>
      <c r="L38" s="257"/>
      <c r="M38" s="53"/>
      <c r="N38" s="54"/>
      <c r="O38" s="341"/>
      <c r="P38" s="637"/>
      <c r="Q38" s="638"/>
      <c r="R38" s="638"/>
      <c r="S38" s="638"/>
      <c r="T38" s="638"/>
      <c r="U38" s="639"/>
      <c r="V38" s="160"/>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row>
    <row r="39" spans="1:51" ht="21" customHeight="1" thickBot="1">
      <c r="B39" s="257"/>
      <c r="C39" s="609"/>
      <c r="D39" s="406" t="s">
        <v>296</v>
      </c>
      <c r="E39" s="390"/>
      <c r="F39" s="527" t="s">
        <v>297</v>
      </c>
      <c r="G39" s="525" t="s">
        <v>45</v>
      </c>
      <c r="H39" s="398"/>
      <c r="I39" s="472"/>
      <c r="J39" s="473"/>
      <c r="K39" s="474">
        <f t="shared" si="1"/>
        <v>0</v>
      </c>
      <c r="L39" s="257"/>
      <c r="M39" s="480"/>
      <c r="N39" s="481"/>
      <c r="O39" s="341"/>
      <c r="P39" s="630"/>
      <c r="Q39" s="631"/>
      <c r="R39" s="631"/>
      <c r="S39" s="631"/>
      <c r="T39" s="631"/>
      <c r="U39" s="632"/>
      <c r="V39" s="479"/>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row>
    <row r="40" spans="1:51" ht="15" customHeight="1" thickBot="1">
      <c r="B40" s="257"/>
      <c r="C40" s="494"/>
      <c r="D40" s="494"/>
      <c r="E40" s="257"/>
      <c r="F40" s="384"/>
      <c r="G40" s="257" t="s">
        <v>39</v>
      </c>
      <c r="H40" s="257"/>
      <c r="I40" s="230"/>
      <c r="J40" s="7"/>
      <c r="K40" s="8"/>
      <c r="L40" s="257"/>
      <c r="M40" s="257"/>
      <c r="N40" s="257"/>
      <c r="O40" s="341"/>
      <c r="P40" s="281"/>
      <c r="Q40" s="281"/>
      <c r="R40" s="281"/>
      <c r="S40" s="281"/>
      <c r="T40" s="281"/>
      <c r="U40" s="281"/>
      <c r="V40" s="281"/>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row>
    <row r="41" spans="1:51" ht="20.5" customHeight="1">
      <c r="B41" s="257"/>
      <c r="C41" s="622" t="s">
        <v>298</v>
      </c>
      <c r="D41" s="383" t="s">
        <v>299</v>
      </c>
      <c r="E41" s="257"/>
      <c r="F41" s="384" t="s">
        <v>300</v>
      </c>
      <c r="G41" s="525" t="s">
        <v>45</v>
      </c>
      <c r="H41" s="528" t="s">
        <v>575</v>
      </c>
      <c r="I41" s="192"/>
      <c r="J41" s="152"/>
      <c r="K41" s="48">
        <f t="shared" si="1"/>
        <v>0</v>
      </c>
      <c r="L41" s="257"/>
      <c r="M41" s="51"/>
      <c r="N41" s="52"/>
      <c r="O41" s="341"/>
      <c r="P41" s="634"/>
      <c r="Q41" s="635"/>
      <c r="R41" s="635"/>
      <c r="S41" s="635"/>
      <c r="T41" s="635"/>
      <c r="U41" s="636"/>
      <c r="V41" s="62"/>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row>
    <row r="42" spans="1:51" ht="20.5" customHeight="1">
      <c r="B42" s="257"/>
      <c r="C42" s="623"/>
      <c r="D42" s="488" t="s">
        <v>590</v>
      </c>
      <c r="E42" s="257"/>
      <c r="F42" s="384" t="s">
        <v>591</v>
      </c>
      <c r="G42" s="525" t="s">
        <v>45</v>
      </c>
      <c r="H42" s="397"/>
      <c r="I42" s="193"/>
      <c r="J42" s="153"/>
      <c r="K42" s="49">
        <f>I42*J42</f>
        <v>0</v>
      </c>
      <c r="L42" s="257"/>
      <c r="M42" s="53"/>
      <c r="N42" s="54"/>
      <c r="O42" s="341"/>
      <c r="P42" s="157"/>
      <c r="Q42" s="158"/>
      <c r="R42" s="158"/>
      <c r="S42" s="158"/>
      <c r="T42" s="158"/>
      <c r="U42" s="159"/>
      <c r="V42" s="160"/>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row>
    <row r="43" spans="1:51" ht="20.5" customHeight="1">
      <c r="B43" s="257"/>
      <c r="C43" s="623"/>
      <c r="D43" s="385" t="s">
        <v>301</v>
      </c>
      <c r="E43" s="257"/>
      <c r="F43" s="384" t="s">
        <v>302</v>
      </c>
      <c r="G43" s="525" t="s">
        <v>45</v>
      </c>
      <c r="H43" s="529" t="s">
        <v>575</v>
      </c>
      <c r="I43" s="194"/>
      <c r="J43" s="154"/>
      <c r="K43" s="50">
        <f t="shared" si="1"/>
        <v>0</v>
      </c>
      <c r="L43" s="257"/>
      <c r="M43" s="55"/>
      <c r="N43" s="56"/>
      <c r="O43" s="341"/>
      <c r="P43" s="637"/>
      <c r="Q43" s="638"/>
      <c r="R43" s="638"/>
      <c r="S43" s="638"/>
      <c r="T43" s="638"/>
      <c r="U43" s="639"/>
      <c r="V43" s="63"/>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row>
    <row r="44" spans="1:51" ht="20.5" customHeight="1">
      <c r="B44" s="257"/>
      <c r="C44" s="623"/>
      <c r="D44" s="385" t="s">
        <v>303</v>
      </c>
      <c r="E44" s="257"/>
      <c r="F44" s="524" t="s">
        <v>304</v>
      </c>
      <c r="G44" s="525" t="s">
        <v>45</v>
      </c>
      <c r="H44" s="529" t="s">
        <v>575</v>
      </c>
      <c r="I44" s="194"/>
      <c r="J44" s="154"/>
      <c r="K44" s="50">
        <f t="shared" si="1"/>
        <v>0</v>
      </c>
      <c r="L44" s="257"/>
      <c r="M44" s="55"/>
      <c r="N44" s="56"/>
      <c r="O44" s="341"/>
      <c r="P44" s="637"/>
      <c r="Q44" s="638"/>
      <c r="R44" s="638"/>
      <c r="S44" s="638"/>
      <c r="T44" s="638"/>
      <c r="U44" s="639"/>
      <c r="V44" s="63"/>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row>
    <row r="45" spans="1:51" ht="20.5" customHeight="1">
      <c r="B45" s="257"/>
      <c r="C45" s="623"/>
      <c r="D45" s="385" t="s">
        <v>305</v>
      </c>
      <c r="E45" s="257"/>
      <c r="F45" s="524" t="s">
        <v>306</v>
      </c>
      <c r="G45" s="525" t="s">
        <v>45</v>
      </c>
      <c r="H45" s="529" t="s">
        <v>575</v>
      </c>
      <c r="I45" s="194"/>
      <c r="J45" s="154"/>
      <c r="K45" s="50">
        <f t="shared" si="1"/>
        <v>0</v>
      </c>
      <c r="L45" s="257"/>
      <c r="M45" s="55"/>
      <c r="N45" s="56"/>
      <c r="O45" s="341"/>
      <c r="P45" s="637"/>
      <c r="Q45" s="638"/>
      <c r="R45" s="638"/>
      <c r="S45" s="638"/>
      <c r="T45" s="638"/>
      <c r="U45" s="639"/>
      <c r="V45" s="63"/>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row>
    <row r="46" spans="1:51" ht="20.5" customHeight="1" thickBot="1">
      <c r="B46" s="257"/>
      <c r="C46" s="624"/>
      <c r="D46" s="406" t="s">
        <v>307</v>
      </c>
      <c r="E46" s="257"/>
      <c r="F46" s="524" t="s">
        <v>592</v>
      </c>
      <c r="G46" s="525" t="s">
        <v>45</v>
      </c>
      <c r="H46" s="530" t="s">
        <v>575</v>
      </c>
      <c r="I46" s="472"/>
      <c r="J46" s="473"/>
      <c r="K46" s="474">
        <f t="shared" si="1"/>
        <v>0</v>
      </c>
      <c r="L46" s="257"/>
      <c r="M46" s="162"/>
      <c r="N46" s="72"/>
      <c r="O46" s="341"/>
      <c r="P46" s="630"/>
      <c r="Q46" s="631"/>
      <c r="R46" s="631"/>
      <c r="S46" s="631"/>
      <c r="T46" s="631"/>
      <c r="U46" s="632"/>
      <c r="V46" s="64"/>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row>
    <row r="47" spans="1:51" ht="15" customHeight="1">
      <c r="B47" s="257"/>
      <c r="C47" s="257"/>
      <c r="D47" s="257"/>
      <c r="E47" s="257"/>
      <c r="F47" s="524"/>
      <c r="G47" s="257"/>
      <c r="H47" s="257"/>
      <c r="I47" s="230"/>
      <c r="J47" s="230"/>
      <c r="K47" s="230"/>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row>
    <row r="48" spans="1:51" ht="15" customHeight="1"/>
    <row r="49" spans="2:51" ht="15" customHeight="1">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row>
    <row r="50" spans="2:51" ht="15" customHeight="1">
      <c r="B50" s="257"/>
      <c r="C50" s="258" t="s">
        <v>308</v>
      </c>
      <c r="D50" s="258"/>
      <c r="E50" s="257"/>
      <c r="F50" s="531"/>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row>
    <row r="51" spans="2:51" ht="15" customHeight="1" thickBot="1">
      <c r="B51" s="257"/>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row>
    <row r="52" spans="2:51" ht="44.15" customHeight="1" thickBot="1">
      <c r="B52" s="257"/>
      <c r="C52" s="300" t="s">
        <v>260</v>
      </c>
      <c r="D52" s="309" t="s">
        <v>261</v>
      </c>
      <c r="E52" s="257"/>
      <c r="F52" s="324" t="s">
        <v>38</v>
      </c>
      <c r="G52" s="257"/>
      <c r="H52" s="380" t="s">
        <v>640</v>
      </c>
      <c r="I52" s="514" t="s">
        <v>649</v>
      </c>
      <c r="J52" s="514" t="s">
        <v>262</v>
      </c>
      <c r="K52" s="381" t="s">
        <v>263</v>
      </c>
      <c r="L52" s="257"/>
      <c r="M52" s="515" t="s">
        <v>264</v>
      </c>
      <c r="N52" s="381" t="s">
        <v>265</v>
      </c>
      <c r="O52" s="257"/>
      <c r="P52" s="620" t="s">
        <v>0</v>
      </c>
      <c r="Q52" s="628"/>
      <c r="R52" s="628"/>
      <c r="S52" s="628"/>
      <c r="T52" s="628"/>
      <c r="U52" s="629"/>
      <c r="V52" s="381" t="s">
        <v>4</v>
      </c>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row>
    <row r="53" spans="2:51" ht="15" customHeight="1" thickBot="1">
      <c r="B53" s="257"/>
      <c r="C53" s="496"/>
      <c r="D53" s="496"/>
      <c r="E53" s="257"/>
      <c r="F53" s="257"/>
      <c r="G53" s="257"/>
      <c r="H53" s="257"/>
      <c r="I53" s="382"/>
      <c r="J53" s="382"/>
      <c r="K53" s="382"/>
      <c r="L53" s="257"/>
      <c r="M53" s="496"/>
      <c r="N53" s="382"/>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row>
    <row r="54" spans="2:51" ht="18.5" customHeight="1">
      <c r="B54" s="257"/>
      <c r="C54" s="607" t="s">
        <v>309</v>
      </c>
      <c r="D54" s="392" t="s">
        <v>266</v>
      </c>
      <c r="E54" s="257"/>
      <c r="F54" s="633" t="s">
        <v>310</v>
      </c>
      <c r="G54" s="257" t="s">
        <v>39</v>
      </c>
      <c r="H54" s="528" t="s">
        <v>575</v>
      </c>
      <c r="I54" s="139"/>
      <c r="J54" s="152"/>
      <c r="K54" s="48">
        <f>I54*J54</f>
        <v>0</v>
      </c>
      <c r="L54" s="257"/>
      <c r="M54" s="51"/>
      <c r="N54" s="52"/>
      <c r="O54" s="341"/>
      <c r="P54" s="598"/>
      <c r="Q54" s="627"/>
      <c r="R54" s="627"/>
      <c r="S54" s="627"/>
      <c r="T54" s="627"/>
      <c r="U54" s="627"/>
      <c r="V54" s="62"/>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row>
    <row r="55" spans="2:51" ht="18.5" customHeight="1">
      <c r="B55" s="257"/>
      <c r="C55" s="608"/>
      <c r="D55" s="497" t="s">
        <v>273</v>
      </c>
      <c r="E55" s="257"/>
      <c r="F55" s="633"/>
      <c r="G55" s="257" t="s">
        <v>39</v>
      </c>
      <c r="H55" s="397"/>
      <c r="I55" s="70"/>
      <c r="J55" s="154"/>
      <c r="K55" s="50">
        <f t="shared" ref="K55:K71" si="2">I55*J55</f>
        <v>0</v>
      </c>
      <c r="L55" s="257"/>
      <c r="M55" s="55"/>
      <c r="N55" s="56"/>
      <c r="O55" s="341"/>
      <c r="P55" s="599"/>
      <c r="Q55" s="589"/>
      <c r="R55" s="589"/>
      <c r="S55" s="589"/>
      <c r="T55" s="589"/>
      <c r="U55" s="589"/>
      <c r="V55" s="63"/>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row>
    <row r="56" spans="2:51" ht="18.5" customHeight="1">
      <c r="B56" s="257"/>
      <c r="C56" s="608"/>
      <c r="D56" s="497" t="s">
        <v>277</v>
      </c>
      <c r="E56" s="257"/>
      <c r="F56" s="633"/>
      <c r="G56" s="257" t="s">
        <v>39</v>
      </c>
      <c r="H56" s="397"/>
      <c r="I56" s="70"/>
      <c r="J56" s="154"/>
      <c r="K56" s="50">
        <f t="shared" si="2"/>
        <v>0</v>
      </c>
      <c r="L56" s="257"/>
      <c r="M56" s="55"/>
      <c r="N56" s="56"/>
      <c r="O56" s="341"/>
      <c r="P56" s="599"/>
      <c r="Q56" s="589"/>
      <c r="R56" s="589"/>
      <c r="S56" s="589"/>
      <c r="T56" s="589"/>
      <c r="U56" s="589"/>
      <c r="V56" s="63"/>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row>
    <row r="57" spans="2:51" ht="18.5" customHeight="1">
      <c r="B57" s="257"/>
      <c r="C57" s="608"/>
      <c r="D57" s="497" t="s">
        <v>283</v>
      </c>
      <c r="E57" s="257"/>
      <c r="F57" s="633"/>
      <c r="G57" s="257" t="s">
        <v>39</v>
      </c>
      <c r="H57" s="397"/>
      <c r="I57" s="70"/>
      <c r="J57" s="154"/>
      <c r="K57" s="50">
        <f t="shared" si="2"/>
        <v>0</v>
      </c>
      <c r="L57" s="257"/>
      <c r="M57" s="55"/>
      <c r="N57" s="56"/>
      <c r="O57" s="341"/>
      <c r="P57" s="599"/>
      <c r="Q57" s="589"/>
      <c r="R57" s="589"/>
      <c r="S57" s="589"/>
      <c r="T57" s="589"/>
      <c r="U57" s="589"/>
      <c r="V57" s="63"/>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row>
    <row r="58" spans="2:51" ht="18.5" customHeight="1">
      <c r="B58" s="257"/>
      <c r="C58" s="608"/>
      <c r="D58" s="497" t="s">
        <v>287</v>
      </c>
      <c r="E58" s="257"/>
      <c r="F58" s="633"/>
      <c r="G58" s="257" t="s">
        <v>39</v>
      </c>
      <c r="H58" s="397"/>
      <c r="I58" s="70"/>
      <c r="J58" s="154"/>
      <c r="K58" s="50">
        <f t="shared" si="2"/>
        <v>0</v>
      </c>
      <c r="L58" s="257"/>
      <c r="M58" s="55"/>
      <c r="N58" s="56"/>
      <c r="O58" s="341"/>
      <c r="P58" s="599"/>
      <c r="Q58" s="589"/>
      <c r="R58" s="589"/>
      <c r="S58" s="589"/>
      <c r="T58" s="589"/>
      <c r="U58" s="589"/>
      <c r="V58" s="63"/>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row>
    <row r="59" spans="2:51" ht="18.5" customHeight="1">
      <c r="B59" s="257"/>
      <c r="C59" s="608"/>
      <c r="D59" s="497" t="s">
        <v>292</v>
      </c>
      <c r="E59" s="257"/>
      <c r="F59" s="633"/>
      <c r="G59" s="257" t="s">
        <v>39</v>
      </c>
      <c r="H59" s="397"/>
      <c r="I59" s="70"/>
      <c r="J59" s="154"/>
      <c r="K59" s="50">
        <f t="shared" si="2"/>
        <v>0</v>
      </c>
      <c r="L59" s="257"/>
      <c r="M59" s="55"/>
      <c r="N59" s="56"/>
      <c r="O59" s="341"/>
      <c r="P59" s="599"/>
      <c r="Q59" s="589"/>
      <c r="R59" s="589"/>
      <c r="S59" s="589"/>
      <c r="T59" s="589"/>
      <c r="U59" s="589"/>
      <c r="V59" s="63"/>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row>
    <row r="60" spans="2:51" ht="18.5" customHeight="1" thickBot="1">
      <c r="B60" s="257"/>
      <c r="C60" s="609"/>
      <c r="D60" s="498" t="s">
        <v>298</v>
      </c>
      <c r="E60" s="257"/>
      <c r="F60" s="633"/>
      <c r="G60" s="257" t="s">
        <v>39</v>
      </c>
      <c r="H60" s="530" t="s">
        <v>575</v>
      </c>
      <c r="I60" s="71"/>
      <c r="J60" s="473"/>
      <c r="K60" s="474">
        <f t="shared" si="2"/>
        <v>0</v>
      </c>
      <c r="L60" s="257"/>
      <c r="M60" s="162"/>
      <c r="N60" s="72"/>
      <c r="O60" s="341"/>
      <c r="P60" s="600"/>
      <c r="Q60" s="591"/>
      <c r="R60" s="591"/>
      <c r="S60" s="591"/>
      <c r="T60" s="591"/>
      <c r="U60" s="591"/>
      <c r="V60" s="64"/>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row>
    <row r="61" spans="2:51" ht="15" thickBot="1">
      <c r="B61" s="257"/>
      <c r="C61" s="533"/>
      <c r="D61" s="533"/>
      <c r="E61" s="533"/>
      <c r="F61" s="384"/>
      <c r="G61" s="533"/>
      <c r="H61" s="533"/>
      <c r="I61" s="533"/>
      <c r="J61" s="533"/>
      <c r="K61" s="533"/>
      <c r="L61" s="533"/>
      <c r="M61" s="533"/>
      <c r="N61" s="533"/>
      <c r="O61" s="533"/>
      <c r="P61" s="533"/>
      <c r="Q61" s="533"/>
      <c r="R61" s="533"/>
      <c r="S61" s="533"/>
      <c r="T61" s="533"/>
      <c r="U61" s="533"/>
      <c r="V61" s="533"/>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row>
    <row r="62" spans="2:51" ht="33.5" customHeight="1">
      <c r="B62" s="257"/>
      <c r="C62" s="622" t="s">
        <v>629</v>
      </c>
      <c r="D62" s="392" t="s">
        <v>694</v>
      </c>
      <c r="E62" s="257"/>
      <c r="F62" s="532" t="s">
        <v>714</v>
      </c>
      <c r="G62" s="393"/>
      <c r="H62" s="534" t="s">
        <v>576</v>
      </c>
      <c r="I62" s="139"/>
      <c r="J62" s="152"/>
      <c r="K62" s="48">
        <f>I62*J62</f>
        <v>0</v>
      </c>
      <c r="L62" s="257"/>
      <c r="M62" s="51"/>
      <c r="N62" s="52"/>
      <c r="O62" s="341"/>
      <c r="P62" s="598"/>
      <c r="Q62" s="627"/>
      <c r="R62" s="627"/>
      <c r="S62" s="627"/>
      <c r="T62" s="627"/>
      <c r="U62" s="627"/>
      <c r="V62" s="62"/>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row>
    <row r="63" spans="2:51" ht="33.5" customHeight="1" thickBot="1">
      <c r="B63" s="257"/>
      <c r="C63" s="624"/>
      <c r="D63" s="498" t="s">
        <v>663</v>
      </c>
      <c r="E63" s="257"/>
      <c r="F63" s="532" t="s">
        <v>715</v>
      </c>
      <c r="G63" s="393"/>
      <c r="H63" s="398"/>
      <c r="I63" s="71"/>
      <c r="J63" s="473"/>
      <c r="K63" s="474">
        <f t="shared" ref="K63" si="3">I63*J63</f>
        <v>0</v>
      </c>
      <c r="L63" s="257"/>
      <c r="M63" s="162"/>
      <c r="N63" s="72"/>
      <c r="O63" s="341"/>
      <c r="P63" s="600"/>
      <c r="Q63" s="591"/>
      <c r="R63" s="591"/>
      <c r="S63" s="591"/>
      <c r="T63" s="591"/>
      <c r="U63" s="591"/>
      <c r="V63" s="64"/>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row>
    <row r="64" spans="2:51" ht="15" customHeight="1" thickBot="1">
      <c r="B64" s="257"/>
      <c r="C64" s="389"/>
      <c r="D64" s="499"/>
      <c r="E64" s="257"/>
      <c r="F64" s="535"/>
      <c r="G64" s="257" t="s">
        <v>39</v>
      </c>
      <c r="H64" s="257"/>
      <c r="I64" s="341"/>
      <c r="J64" s="7"/>
      <c r="K64" s="8"/>
      <c r="L64" s="257"/>
      <c r="M64" s="257"/>
      <c r="N64" s="257"/>
      <c r="O64" s="341"/>
      <c r="P64" s="626"/>
      <c r="Q64" s="626"/>
      <c r="R64" s="626"/>
      <c r="S64" s="626"/>
      <c r="T64" s="626"/>
      <c r="U64" s="626"/>
      <c r="V64" s="281"/>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row>
    <row r="65" spans="2:51" ht="24" customHeight="1">
      <c r="B65" s="257"/>
      <c r="C65" s="607" t="s">
        <v>311</v>
      </c>
      <c r="D65" s="392" t="s">
        <v>312</v>
      </c>
      <c r="E65" s="491"/>
      <c r="F65" s="633" t="s">
        <v>664</v>
      </c>
      <c r="G65" s="257" t="s">
        <v>39</v>
      </c>
      <c r="H65" s="528" t="s">
        <v>575</v>
      </c>
      <c r="I65" s="192"/>
      <c r="J65" s="152"/>
      <c r="K65" s="48">
        <f t="shared" si="2"/>
        <v>0</v>
      </c>
      <c r="L65" s="257"/>
      <c r="M65" s="51"/>
      <c r="N65" s="52"/>
      <c r="O65" s="341"/>
      <c r="P65" s="598"/>
      <c r="Q65" s="627"/>
      <c r="R65" s="627"/>
      <c r="S65" s="627"/>
      <c r="T65" s="627"/>
      <c r="U65" s="627"/>
      <c r="V65" s="62"/>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row>
    <row r="66" spans="2:51" ht="24" customHeight="1">
      <c r="B66" s="257"/>
      <c r="C66" s="608"/>
      <c r="D66" s="500" t="s">
        <v>313</v>
      </c>
      <c r="E66" s="257"/>
      <c r="F66" s="633"/>
      <c r="G66" s="257" t="s">
        <v>39</v>
      </c>
      <c r="H66" s="529" t="s">
        <v>575</v>
      </c>
      <c r="I66" s="194"/>
      <c r="J66" s="154"/>
      <c r="K66" s="50">
        <f t="shared" si="2"/>
        <v>0</v>
      </c>
      <c r="L66" s="257"/>
      <c r="M66" s="55"/>
      <c r="N66" s="56"/>
      <c r="O66" s="341"/>
      <c r="P66" s="599"/>
      <c r="Q66" s="589"/>
      <c r="R66" s="589"/>
      <c r="S66" s="589"/>
      <c r="T66" s="589"/>
      <c r="U66" s="589"/>
      <c r="V66" s="63"/>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row>
    <row r="67" spans="2:51" ht="24" customHeight="1" thickBot="1">
      <c r="B67" s="257"/>
      <c r="C67" s="609"/>
      <c r="D67" s="501" t="s">
        <v>314</v>
      </c>
      <c r="E67" s="257"/>
      <c r="F67" s="535" t="s">
        <v>716</v>
      </c>
      <c r="G67" s="257" t="s">
        <v>39</v>
      </c>
      <c r="H67" s="398"/>
      <c r="I67" s="472"/>
      <c r="J67" s="473"/>
      <c r="K67" s="474">
        <f t="shared" si="2"/>
        <v>0</v>
      </c>
      <c r="L67" s="257"/>
      <c r="M67" s="162"/>
      <c r="N67" s="72"/>
      <c r="O67" s="341"/>
      <c r="P67" s="630"/>
      <c r="Q67" s="631"/>
      <c r="R67" s="631"/>
      <c r="S67" s="631"/>
      <c r="T67" s="631"/>
      <c r="U67" s="632"/>
      <c r="V67" s="64"/>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row>
    <row r="68" spans="2:51" ht="15" customHeight="1" thickBot="1">
      <c r="B68" s="257"/>
      <c r="C68" s="389"/>
      <c r="D68" s="499"/>
      <c r="E68" s="257"/>
      <c r="F68" s="536"/>
      <c r="G68" s="257" t="s">
        <v>39</v>
      </c>
      <c r="H68" s="257"/>
      <c r="I68" s="341"/>
      <c r="J68" s="7"/>
      <c r="K68" s="8"/>
      <c r="L68" s="257"/>
      <c r="M68" s="257"/>
      <c r="N68" s="257"/>
      <c r="O68" s="341"/>
      <c r="P68" s="626"/>
      <c r="Q68" s="626"/>
      <c r="R68" s="626"/>
      <c r="S68" s="626"/>
      <c r="T68" s="626"/>
      <c r="U68" s="626"/>
      <c r="V68" s="281"/>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row>
    <row r="69" spans="2:51" ht="22" customHeight="1">
      <c r="B69" s="257"/>
      <c r="C69" s="607" t="s">
        <v>315</v>
      </c>
      <c r="D69" s="392" t="s">
        <v>312</v>
      </c>
      <c r="E69" s="491"/>
      <c r="F69" s="625" t="s">
        <v>650</v>
      </c>
      <c r="G69" s="257" t="s">
        <v>39</v>
      </c>
      <c r="H69" s="528" t="s">
        <v>575</v>
      </c>
      <c r="I69" s="192"/>
      <c r="J69" s="152"/>
      <c r="K69" s="48">
        <f t="shared" si="2"/>
        <v>0</v>
      </c>
      <c r="L69" s="257"/>
      <c r="M69" s="51"/>
      <c r="N69" s="52"/>
      <c r="O69" s="341"/>
      <c r="P69" s="598"/>
      <c r="Q69" s="627"/>
      <c r="R69" s="627"/>
      <c r="S69" s="627"/>
      <c r="T69" s="627"/>
      <c r="U69" s="627"/>
      <c r="V69" s="62"/>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U69" s="257"/>
      <c r="AV69" s="257"/>
      <c r="AW69" s="257"/>
      <c r="AX69" s="257"/>
      <c r="AY69" s="257"/>
    </row>
    <row r="70" spans="2:51" ht="22" customHeight="1">
      <c r="B70" s="257"/>
      <c r="C70" s="608"/>
      <c r="D70" s="500" t="s">
        <v>313</v>
      </c>
      <c r="E70" s="257"/>
      <c r="F70" s="625"/>
      <c r="G70" s="257" t="s">
        <v>39</v>
      </c>
      <c r="H70" s="529" t="s">
        <v>575</v>
      </c>
      <c r="I70" s="194"/>
      <c r="J70" s="154"/>
      <c r="K70" s="50">
        <f t="shared" si="2"/>
        <v>0</v>
      </c>
      <c r="L70" s="257"/>
      <c r="M70" s="55"/>
      <c r="N70" s="56"/>
      <c r="O70" s="341"/>
      <c r="P70" s="599"/>
      <c r="Q70" s="589"/>
      <c r="R70" s="589"/>
      <c r="S70" s="589"/>
      <c r="T70" s="589"/>
      <c r="U70" s="589"/>
      <c r="V70" s="63"/>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257"/>
      <c r="AT70" s="257"/>
      <c r="AU70" s="257"/>
      <c r="AV70" s="257"/>
      <c r="AW70" s="257"/>
      <c r="AX70" s="257"/>
      <c r="AY70" s="257"/>
    </row>
    <row r="71" spans="2:51" ht="22" customHeight="1" thickBot="1">
      <c r="B71" s="257"/>
      <c r="C71" s="609"/>
      <c r="D71" s="501" t="s">
        <v>314</v>
      </c>
      <c r="E71" s="257"/>
      <c r="F71" s="537" t="s">
        <v>651</v>
      </c>
      <c r="G71" s="525" t="s">
        <v>45</v>
      </c>
      <c r="H71" s="398"/>
      <c r="I71" s="472"/>
      <c r="J71" s="473"/>
      <c r="K71" s="474">
        <f t="shared" si="2"/>
        <v>0</v>
      </c>
      <c r="L71" s="257"/>
      <c r="M71" s="162"/>
      <c r="N71" s="72"/>
      <c r="O71" s="341"/>
      <c r="P71" s="600"/>
      <c r="Q71" s="591"/>
      <c r="R71" s="591"/>
      <c r="S71" s="591"/>
      <c r="T71" s="591"/>
      <c r="U71" s="591"/>
      <c r="V71" s="64"/>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U71" s="257"/>
      <c r="AV71" s="257"/>
      <c r="AW71" s="257"/>
      <c r="AX71" s="257"/>
      <c r="AY71" s="257"/>
    </row>
    <row r="72" spans="2:51" ht="15" customHeight="1">
      <c r="B72" s="257"/>
      <c r="C72" s="257"/>
      <c r="D72" s="257"/>
      <c r="E72" s="257"/>
      <c r="F72" s="257"/>
      <c r="G72" s="257" t="s">
        <v>39</v>
      </c>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7"/>
      <c r="AU72" s="257"/>
      <c r="AV72" s="257"/>
      <c r="AW72" s="257"/>
      <c r="AX72" s="257"/>
      <c r="AY72" s="257"/>
    </row>
    <row r="73" spans="2:51" ht="15" customHeight="1"/>
    <row r="74" spans="2:51" ht="15" customHeight="1">
      <c r="B74" s="257"/>
      <c r="C74" s="257"/>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row>
    <row r="75" spans="2:51" ht="15" customHeight="1">
      <c r="B75" s="257"/>
      <c r="C75" s="258" t="s">
        <v>316</v>
      </c>
      <c r="D75" s="258"/>
      <c r="E75" s="257"/>
      <c r="F75" s="531"/>
      <c r="G75" s="257" t="s">
        <v>39</v>
      </c>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row>
    <row r="76" spans="2:51" ht="15" customHeight="1" thickBot="1">
      <c r="B76" s="257"/>
      <c r="C76" s="257"/>
      <c r="D76" s="257"/>
      <c r="E76" s="257"/>
      <c r="F76" s="257"/>
      <c r="G76" s="257" t="s">
        <v>39</v>
      </c>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row>
    <row r="77" spans="2:51" ht="43" customHeight="1" thickBot="1">
      <c r="B77" s="257"/>
      <c r="C77" s="620" t="s">
        <v>260</v>
      </c>
      <c r="D77" s="621"/>
      <c r="E77" s="257"/>
      <c r="F77" s="324" t="s">
        <v>38</v>
      </c>
      <c r="G77" s="257" t="s">
        <v>39</v>
      </c>
      <c r="H77" s="380" t="s">
        <v>640</v>
      </c>
      <c r="I77" s="514" t="s">
        <v>649</v>
      </c>
      <c r="J77" s="514" t="s">
        <v>262</v>
      </c>
      <c r="K77" s="381" t="s">
        <v>263</v>
      </c>
      <c r="L77" s="257"/>
      <c r="M77" s="515" t="s">
        <v>264</v>
      </c>
      <c r="N77" s="381" t="s">
        <v>265</v>
      </c>
      <c r="O77" s="257"/>
      <c r="P77" s="620" t="s">
        <v>0</v>
      </c>
      <c r="Q77" s="628"/>
      <c r="R77" s="628"/>
      <c r="S77" s="628"/>
      <c r="T77" s="628"/>
      <c r="U77" s="629"/>
      <c r="V77" s="381" t="s">
        <v>4</v>
      </c>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7"/>
      <c r="AY77" s="257"/>
    </row>
    <row r="78" spans="2:51" ht="15" customHeight="1" thickBot="1">
      <c r="B78" s="257"/>
      <c r="C78" s="496"/>
      <c r="D78" s="496"/>
      <c r="E78" s="257"/>
      <c r="F78" s="257"/>
      <c r="G78" s="257" t="s">
        <v>39</v>
      </c>
      <c r="H78" s="257"/>
      <c r="I78" s="382"/>
      <c r="J78" s="382"/>
      <c r="K78" s="382"/>
      <c r="L78" s="257"/>
      <c r="M78" s="496"/>
      <c r="N78" s="382"/>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7"/>
      <c r="AV78" s="257"/>
      <c r="AW78" s="257"/>
      <c r="AX78" s="257"/>
      <c r="AY78" s="257"/>
    </row>
    <row r="79" spans="2:51" ht="22" customHeight="1">
      <c r="B79" s="257"/>
      <c r="C79" s="607" t="s">
        <v>317</v>
      </c>
      <c r="D79" s="392" t="s">
        <v>318</v>
      </c>
      <c r="E79" s="257"/>
      <c r="F79" s="384" t="s">
        <v>319</v>
      </c>
      <c r="G79" s="525" t="s">
        <v>45</v>
      </c>
      <c r="H79" s="528" t="s">
        <v>575</v>
      </c>
      <c r="I79" s="192"/>
      <c r="J79" s="152"/>
      <c r="K79" s="48">
        <f>I79*J79</f>
        <v>0</v>
      </c>
      <c r="L79" s="257"/>
      <c r="M79" s="51"/>
      <c r="N79" s="52"/>
      <c r="O79" s="341"/>
      <c r="P79" s="598"/>
      <c r="Q79" s="627"/>
      <c r="R79" s="627"/>
      <c r="S79" s="627"/>
      <c r="T79" s="627"/>
      <c r="U79" s="627"/>
      <c r="V79" s="62"/>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row>
    <row r="80" spans="2:51" ht="22" customHeight="1">
      <c r="B80" s="257"/>
      <c r="C80" s="608"/>
      <c r="D80" s="497" t="s">
        <v>320</v>
      </c>
      <c r="E80" s="257"/>
      <c r="F80" s="386" t="s">
        <v>321</v>
      </c>
      <c r="G80" s="525" t="s">
        <v>45</v>
      </c>
      <c r="H80" s="529" t="s">
        <v>575</v>
      </c>
      <c r="I80" s="194"/>
      <c r="J80" s="154"/>
      <c r="K80" s="50">
        <f t="shared" ref="K80:K86" si="4">I80*J80</f>
        <v>0</v>
      </c>
      <c r="L80" s="257"/>
      <c r="M80" s="55"/>
      <c r="N80" s="56"/>
      <c r="O80" s="341"/>
      <c r="P80" s="599"/>
      <c r="Q80" s="589"/>
      <c r="R80" s="589"/>
      <c r="S80" s="589"/>
      <c r="T80" s="589"/>
      <c r="U80" s="589"/>
      <c r="V80" s="63"/>
      <c r="W80" s="257"/>
      <c r="X80" s="257"/>
      <c r="Y80" s="257"/>
      <c r="Z80" s="257"/>
      <c r="AA80" s="257"/>
      <c r="AB80" s="257"/>
      <c r="AC80" s="257"/>
      <c r="AD80" s="257"/>
      <c r="AE80" s="257"/>
      <c r="AF80" s="257"/>
      <c r="AG80" s="257"/>
      <c r="AH80" s="257"/>
      <c r="AI80" s="257"/>
      <c r="AJ80" s="257"/>
      <c r="AK80" s="257"/>
      <c r="AL80" s="257"/>
      <c r="AM80" s="257"/>
      <c r="AN80" s="257"/>
      <c r="AO80" s="257"/>
      <c r="AP80" s="257"/>
      <c r="AQ80" s="257"/>
      <c r="AR80" s="257"/>
      <c r="AS80" s="257"/>
      <c r="AT80" s="257"/>
      <c r="AU80" s="257"/>
      <c r="AV80" s="257"/>
      <c r="AW80" s="257"/>
      <c r="AX80" s="257"/>
      <c r="AY80" s="257"/>
    </row>
    <row r="81" spans="2:51" ht="22" customHeight="1">
      <c r="B81" s="257"/>
      <c r="C81" s="608"/>
      <c r="D81" s="497" t="s">
        <v>322</v>
      </c>
      <c r="E81" s="257"/>
      <c r="F81" s="524" t="s">
        <v>323</v>
      </c>
      <c r="G81" s="525" t="s">
        <v>45</v>
      </c>
      <c r="H81" s="529" t="s">
        <v>575</v>
      </c>
      <c r="I81" s="194"/>
      <c r="J81" s="154"/>
      <c r="K81" s="50">
        <f t="shared" si="4"/>
        <v>0</v>
      </c>
      <c r="L81" s="257"/>
      <c r="M81" s="55"/>
      <c r="N81" s="56"/>
      <c r="O81" s="341"/>
      <c r="P81" s="599"/>
      <c r="Q81" s="589"/>
      <c r="R81" s="589"/>
      <c r="S81" s="589"/>
      <c r="T81" s="589"/>
      <c r="U81" s="589"/>
      <c r="V81" s="63"/>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row>
    <row r="82" spans="2:51" ht="22" customHeight="1">
      <c r="B82" s="257"/>
      <c r="C82" s="608"/>
      <c r="D82" s="497" t="s">
        <v>324</v>
      </c>
      <c r="E82" s="257"/>
      <c r="F82" s="524" t="s">
        <v>325</v>
      </c>
      <c r="G82" s="257" t="s">
        <v>39</v>
      </c>
      <c r="H82" s="529" t="s">
        <v>575</v>
      </c>
      <c r="I82" s="194"/>
      <c r="J82" s="154"/>
      <c r="K82" s="50">
        <f t="shared" si="4"/>
        <v>0</v>
      </c>
      <c r="L82" s="257"/>
      <c r="M82" s="55"/>
      <c r="N82" s="56"/>
      <c r="O82" s="341"/>
      <c r="P82" s="599"/>
      <c r="Q82" s="589"/>
      <c r="R82" s="589"/>
      <c r="S82" s="589"/>
      <c r="T82" s="589"/>
      <c r="U82" s="589"/>
      <c r="V82" s="63"/>
      <c r="W82" s="257"/>
      <c r="X82" s="257"/>
      <c r="Y82" s="257"/>
      <c r="Z82" s="257"/>
      <c r="AA82" s="257"/>
      <c r="AB82" s="257"/>
      <c r="AC82" s="257"/>
      <c r="AD82" s="257"/>
      <c r="AE82" s="257"/>
      <c r="AF82" s="257"/>
      <c r="AG82" s="257"/>
      <c r="AH82" s="257"/>
      <c r="AI82" s="257"/>
      <c r="AJ82" s="257"/>
      <c r="AK82" s="257"/>
      <c r="AL82" s="257"/>
      <c r="AM82" s="257"/>
      <c r="AN82" s="257"/>
      <c r="AO82" s="257"/>
      <c r="AP82" s="257"/>
      <c r="AQ82" s="257"/>
      <c r="AR82" s="257"/>
      <c r="AS82" s="257"/>
      <c r="AT82" s="257"/>
      <c r="AU82" s="257"/>
      <c r="AV82" s="257"/>
      <c r="AW82" s="257"/>
      <c r="AX82" s="257"/>
      <c r="AY82" s="257"/>
    </row>
    <row r="83" spans="2:51" ht="22" customHeight="1" thickBot="1">
      <c r="B83" s="257"/>
      <c r="C83" s="608"/>
      <c r="D83" s="497" t="s">
        <v>326</v>
      </c>
      <c r="E83" s="257"/>
      <c r="F83" s="524" t="s">
        <v>327</v>
      </c>
      <c r="G83" s="525" t="s">
        <v>45</v>
      </c>
      <c r="H83" s="530" t="s">
        <v>575</v>
      </c>
      <c r="I83" s="472"/>
      <c r="J83" s="473"/>
      <c r="K83" s="474">
        <f t="shared" si="4"/>
        <v>0</v>
      </c>
      <c r="L83" s="257"/>
      <c r="M83" s="162"/>
      <c r="N83" s="72"/>
      <c r="O83" s="341"/>
      <c r="P83" s="600"/>
      <c r="Q83" s="591"/>
      <c r="R83" s="591"/>
      <c r="S83" s="591"/>
      <c r="T83" s="591"/>
      <c r="U83" s="591"/>
      <c r="V83" s="64"/>
      <c r="W83" s="257"/>
      <c r="X83" s="257"/>
      <c r="Y83" s="257"/>
      <c r="Z83" s="257"/>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row>
    <row r="84" spans="2:51" ht="15" customHeight="1" thickBot="1">
      <c r="B84" s="257"/>
      <c r="C84" s="502"/>
      <c r="D84" s="503"/>
      <c r="E84" s="257"/>
      <c r="F84" s="524"/>
      <c r="G84" s="257" t="s">
        <v>39</v>
      </c>
      <c r="H84" s="257"/>
      <c r="I84" s="230"/>
      <c r="J84" s="230"/>
      <c r="K84" s="8"/>
      <c r="L84" s="257"/>
      <c r="M84" s="230"/>
      <c r="N84" s="230"/>
      <c r="O84" s="230"/>
      <c r="P84" s="281"/>
      <c r="Q84" s="281"/>
      <c r="R84" s="281"/>
      <c r="S84" s="281"/>
      <c r="T84" s="281"/>
      <c r="U84" s="281"/>
      <c r="V84" s="281"/>
      <c r="W84" s="257"/>
      <c r="X84" s="257"/>
      <c r="Y84" s="257"/>
      <c r="Z84" s="257"/>
      <c r="AA84" s="257"/>
      <c r="AB84" s="257"/>
      <c r="AC84" s="257"/>
      <c r="AD84" s="257"/>
      <c r="AE84" s="257"/>
      <c r="AF84" s="257"/>
      <c r="AG84" s="257"/>
      <c r="AH84" s="257"/>
      <c r="AI84" s="257"/>
      <c r="AJ84" s="257"/>
      <c r="AK84" s="257"/>
      <c r="AL84" s="257"/>
      <c r="AM84" s="257"/>
      <c r="AN84" s="257"/>
      <c r="AO84" s="257"/>
      <c r="AP84" s="257"/>
      <c r="AQ84" s="257"/>
      <c r="AR84" s="257"/>
      <c r="AS84" s="257"/>
      <c r="AT84" s="257"/>
      <c r="AU84" s="257"/>
      <c r="AV84" s="257"/>
      <c r="AW84" s="257"/>
      <c r="AX84" s="257"/>
      <c r="AY84" s="257"/>
    </row>
    <row r="85" spans="2:51" ht="31" customHeight="1">
      <c r="B85" s="257"/>
      <c r="C85" s="607" t="s">
        <v>328</v>
      </c>
      <c r="D85" s="392" t="s">
        <v>329</v>
      </c>
      <c r="E85" s="257"/>
      <c r="F85" s="384" t="s">
        <v>330</v>
      </c>
      <c r="G85" s="525" t="s">
        <v>45</v>
      </c>
      <c r="H85" s="396"/>
      <c r="I85" s="192"/>
      <c r="J85" s="152"/>
      <c r="K85" s="48">
        <f t="shared" si="4"/>
        <v>0</v>
      </c>
      <c r="L85" s="257"/>
      <c r="M85" s="51"/>
      <c r="N85" s="52"/>
      <c r="O85" s="341"/>
      <c r="P85" s="598"/>
      <c r="Q85" s="627"/>
      <c r="R85" s="627"/>
      <c r="S85" s="627"/>
      <c r="T85" s="627"/>
      <c r="U85" s="627"/>
      <c r="V85" s="62"/>
      <c r="W85" s="257"/>
      <c r="X85" s="257"/>
      <c r="Y85" s="257"/>
      <c r="Z85" s="257"/>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row>
    <row r="86" spans="2:51" ht="31" customHeight="1" thickBot="1">
      <c r="B86" s="257"/>
      <c r="C86" s="608"/>
      <c r="D86" s="497" t="s">
        <v>331</v>
      </c>
      <c r="E86" s="257"/>
      <c r="F86" s="386" t="s">
        <v>665</v>
      </c>
      <c r="G86" s="525" t="s">
        <v>45</v>
      </c>
      <c r="H86" s="398"/>
      <c r="I86" s="472"/>
      <c r="J86" s="473"/>
      <c r="K86" s="474">
        <f t="shared" si="4"/>
        <v>0</v>
      </c>
      <c r="L86" s="257"/>
      <c r="M86" s="162"/>
      <c r="N86" s="72"/>
      <c r="O86" s="341"/>
      <c r="P86" s="600"/>
      <c r="Q86" s="591"/>
      <c r="R86" s="591"/>
      <c r="S86" s="591"/>
      <c r="T86" s="591"/>
      <c r="U86" s="591"/>
      <c r="V86" s="64"/>
      <c r="W86" s="257"/>
      <c r="X86" s="257"/>
      <c r="Y86" s="257"/>
      <c r="Z86" s="257"/>
      <c r="AA86" s="257"/>
      <c r="AB86" s="257"/>
      <c r="AC86" s="257"/>
      <c r="AD86" s="257"/>
      <c r="AE86" s="257"/>
      <c r="AF86" s="257"/>
      <c r="AG86" s="257"/>
      <c r="AH86" s="257"/>
      <c r="AI86" s="257"/>
      <c r="AJ86" s="257"/>
      <c r="AK86" s="257"/>
      <c r="AL86" s="257"/>
      <c r="AM86" s="257"/>
      <c r="AN86" s="257"/>
      <c r="AO86" s="257"/>
      <c r="AP86" s="257"/>
      <c r="AQ86" s="257"/>
      <c r="AR86" s="257"/>
      <c r="AS86" s="257"/>
      <c r="AT86" s="257"/>
      <c r="AU86" s="257"/>
      <c r="AV86" s="257"/>
      <c r="AW86" s="257"/>
      <c r="AX86" s="257"/>
      <c r="AY86" s="257"/>
    </row>
    <row r="87" spans="2:51" ht="15" customHeight="1">
      <c r="B87" s="257"/>
      <c r="C87" s="257"/>
      <c r="D87" s="257"/>
      <c r="E87" s="257"/>
      <c r="F87" s="257"/>
      <c r="G87" s="257" t="s">
        <v>39</v>
      </c>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257"/>
      <c r="AL87" s="257"/>
      <c r="AM87" s="257"/>
      <c r="AN87" s="257"/>
      <c r="AO87" s="257"/>
      <c r="AP87" s="257"/>
      <c r="AQ87" s="257"/>
      <c r="AR87" s="257"/>
      <c r="AS87" s="257"/>
      <c r="AT87" s="257"/>
      <c r="AU87" s="257"/>
      <c r="AV87" s="257"/>
      <c r="AW87" s="257"/>
      <c r="AX87" s="257"/>
      <c r="AY87" s="257"/>
    </row>
    <row r="88" spans="2:51" ht="15" customHeight="1"/>
    <row r="89" spans="2:51" ht="15" customHeight="1" thickBot="1">
      <c r="B89"/>
      <c r="C89"/>
      <c r="D89"/>
      <c r="E89"/>
      <c r="F89" s="230"/>
      <c r="G89" s="257"/>
      <c r="H89" s="257"/>
      <c r="I89" s="257"/>
      <c r="J89" s="257"/>
      <c r="K89" s="257"/>
      <c r="L89" s="257"/>
      <c r="M89"/>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257"/>
      <c r="AY89" s="257"/>
    </row>
    <row r="90" spans="2:51" ht="44.5" customHeight="1" thickBot="1">
      <c r="B90"/>
      <c r="C90"/>
      <c r="D90"/>
      <c r="E90"/>
      <c r="F90" s="230"/>
      <c r="G90" s="258" t="s">
        <v>332</v>
      </c>
      <c r="H90" s="230"/>
      <c r="I90" s="514" t="s">
        <v>649</v>
      </c>
      <c r="J90" s="514" t="s">
        <v>262</v>
      </c>
      <c r="K90" s="381" t="s">
        <v>263</v>
      </c>
      <c r="L90" s="258"/>
      <c r="M90"/>
      <c r="N90" s="257"/>
      <c r="O90" s="394" t="s">
        <v>593</v>
      </c>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257"/>
      <c r="AT90" s="257"/>
      <c r="AU90" s="257"/>
      <c r="AV90" s="257"/>
      <c r="AW90" s="257"/>
      <c r="AX90" s="257"/>
      <c r="AY90" s="257"/>
    </row>
    <row r="91" spans="2:51" ht="15" customHeight="1" thickBot="1">
      <c r="B91"/>
      <c r="C91"/>
      <c r="D91"/>
      <c r="E91"/>
      <c r="F91" s="230"/>
      <c r="G91" s="257"/>
      <c r="H91" s="257"/>
      <c r="I91" s="382"/>
      <c r="J91" s="257"/>
      <c r="K91" s="257"/>
      <c r="L91" s="257"/>
      <c r="M91"/>
      <c r="N91" s="257"/>
      <c r="O91" s="522"/>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row>
    <row r="92" spans="2:51" ht="15" customHeight="1" thickBot="1">
      <c r="B92"/>
      <c r="C92"/>
      <c r="D92"/>
      <c r="E92"/>
      <c r="F92" s="230"/>
      <c r="G92" s="233" t="s">
        <v>333</v>
      </c>
      <c r="H92" s="427"/>
      <c r="I92" s="538">
        <f>IFERROR(SUM(I20:I22)+SUM(I24:I25)+SUM(I27:I29)+SUM(I31:I32)+SUM(I34:I35)+SUM(I37:I39)+SUM(I41:I46),"error")</f>
        <v>0</v>
      </c>
      <c r="J92" s="539">
        <f>IFERROR(K92/I92,0)</f>
        <v>0</v>
      </c>
      <c r="K92" s="540">
        <f>IFERROR(SUM(K20:K22)+SUM(K24:K25)+SUM(K27:K29)+SUM(K31:K32)+SUM(K34:K35)+SUM(K37:K39)+SUM(K41:K46),"error")</f>
        <v>0</v>
      </c>
      <c r="L92" s="230"/>
      <c r="M92"/>
      <c r="N92" s="257"/>
      <c r="O92" s="679" t="s">
        <v>544</v>
      </c>
      <c r="P92" s="680" t="s">
        <v>545</v>
      </c>
      <c r="Q92" s="680" t="s">
        <v>546</v>
      </c>
      <c r="R92" s="680" t="s">
        <v>547</v>
      </c>
      <c r="S92" s="680" t="s">
        <v>548</v>
      </c>
      <c r="T92" s="680" t="s">
        <v>549</v>
      </c>
      <c r="U92" s="680" t="s">
        <v>550</v>
      </c>
      <c r="V92" s="680" t="s">
        <v>551</v>
      </c>
      <c r="W92" s="680" t="s">
        <v>552</v>
      </c>
      <c r="X92" s="680" t="s">
        <v>553</v>
      </c>
      <c r="Y92" s="680" t="s">
        <v>554</v>
      </c>
      <c r="Z92" s="680" t="s">
        <v>555</v>
      </c>
      <c r="AA92" s="680" t="s">
        <v>556</v>
      </c>
      <c r="AB92" s="680" t="s">
        <v>557</v>
      </c>
      <c r="AC92" s="680" t="s">
        <v>558</v>
      </c>
      <c r="AD92" s="680" t="s">
        <v>559</v>
      </c>
      <c r="AE92" s="680" t="s">
        <v>560</v>
      </c>
      <c r="AF92" s="680" t="s">
        <v>561</v>
      </c>
      <c r="AG92" s="680" t="s">
        <v>562</v>
      </c>
      <c r="AH92" s="680" t="s">
        <v>563</v>
      </c>
      <c r="AI92" s="680" t="s">
        <v>564</v>
      </c>
      <c r="AJ92" s="680" t="s">
        <v>565</v>
      </c>
      <c r="AK92" s="680" t="s">
        <v>566</v>
      </c>
      <c r="AL92" s="680" t="s">
        <v>567</v>
      </c>
      <c r="AM92" s="680" t="s">
        <v>568</v>
      </c>
      <c r="AN92" s="680" t="s">
        <v>569</v>
      </c>
      <c r="AO92" s="680" t="s">
        <v>570</v>
      </c>
      <c r="AP92" s="680" t="s">
        <v>571</v>
      </c>
      <c r="AQ92" s="680" t="s">
        <v>671</v>
      </c>
      <c r="AR92" s="680" t="s">
        <v>672</v>
      </c>
      <c r="AS92" s="680" t="s">
        <v>667</v>
      </c>
      <c r="AT92" s="680" t="s">
        <v>668</v>
      </c>
      <c r="AU92" s="680" t="s">
        <v>673</v>
      </c>
      <c r="AV92" s="680" t="s">
        <v>674</v>
      </c>
      <c r="AW92" s="680" t="s">
        <v>669</v>
      </c>
      <c r="AX92" s="681" t="s">
        <v>670</v>
      </c>
      <c r="AY92" s="257"/>
    </row>
    <row r="93" spans="2:51" ht="15" customHeight="1" thickBot="1">
      <c r="B93"/>
      <c r="C93"/>
      <c r="D93"/>
      <c r="E93"/>
      <c r="F93" s="230"/>
      <c r="G93" s="275" t="s">
        <v>334</v>
      </c>
      <c r="H93" s="541"/>
      <c r="I93" s="542">
        <f>IFERROR(SUM(I54:I60)+SUM(I62:I63)+SUM(I65:I67)+SUM(I69:I71),"error")</f>
        <v>0</v>
      </c>
      <c r="J93" s="543">
        <f t="shared" ref="J93" si="5">IFERROR(K93/I93,0)</f>
        <v>0</v>
      </c>
      <c r="K93" s="544">
        <f>IFERROR(SUM(K54:K60)+SUM(K62:K63)+SUM(K65:K67)+SUM(K69:K71),"error")</f>
        <v>0</v>
      </c>
      <c r="L93" s="230"/>
      <c r="M93"/>
      <c r="N93" s="257"/>
      <c r="O93" s="682"/>
      <c r="P93" s="683"/>
      <c r="Q93" s="683"/>
      <c r="R93" s="683"/>
      <c r="S93" s="683"/>
      <c r="T93" s="683"/>
      <c r="U93" s="683"/>
      <c r="V93" s="683"/>
      <c r="W93" s="683"/>
      <c r="X93" s="683"/>
      <c r="Y93" s="683"/>
      <c r="Z93" s="683"/>
      <c r="AA93" s="683"/>
      <c r="AB93" s="683"/>
      <c r="AC93" s="683"/>
      <c r="AD93" s="683"/>
      <c r="AE93" s="683"/>
      <c r="AF93" s="683"/>
      <c r="AG93" s="683"/>
      <c r="AH93" s="683"/>
      <c r="AI93" s="683"/>
      <c r="AJ93" s="683"/>
      <c r="AK93" s="683"/>
      <c r="AL93" s="683"/>
      <c r="AM93" s="683"/>
      <c r="AN93" s="683"/>
      <c r="AO93" s="684"/>
      <c r="AP93" s="683"/>
      <c r="AQ93" s="683"/>
      <c r="AR93" s="683"/>
      <c r="AS93" s="683"/>
      <c r="AT93" s="683"/>
      <c r="AU93" s="683"/>
      <c r="AV93" s="683"/>
      <c r="AW93" s="683"/>
      <c r="AX93" s="685"/>
      <c r="AY93" s="257"/>
    </row>
    <row r="94" spans="2:51" ht="15" customHeight="1">
      <c r="B94"/>
      <c r="C94"/>
      <c r="D94"/>
      <c r="E94"/>
      <c r="F94" s="230"/>
      <c r="G94" s="275" t="s">
        <v>335</v>
      </c>
      <c r="H94" s="541"/>
      <c r="I94" s="542">
        <f>IFERROR(SUM(I79:I83)+SUM(I85:I86),"error")</f>
        <v>0</v>
      </c>
      <c r="J94" s="543">
        <f>IFERROR(K94/I94,0)</f>
        <v>0</v>
      </c>
      <c r="K94" s="544">
        <f>IFERROR(SUM(K79:K83)+SUM(K85:K86),"error")</f>
        <v>0</v>
      </c>
      <c r="L94" s="230"/>
      <c r="M94"/>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7"/>
    </row>
    <row r="95" spans="2:51" ht="15" customHeight="1" thickBot="1">
      <c r="B95"/>
      <c r="C95"/>
      <c r="D95"/>
      <c r="E95"/>
      <c r="F95" s="230"/>
      <c r="G95" s="265" t="s">
        <v>336</v>
      </c>
      <c r="H95" s="545"/>
      <c r="I95" s="546">
        <f>SUM(I92:I94)</f>
        <v>0</v>
      </c>
      <c r="J95" s="547">
        <f>IFERROR(K95/I95,0)</f>
        <v>0</v>
      </c>
      <c r="K95" s="548">
        <f>SUM(K92:K94)</f>
        <v>0</v>
      </c>
      <c r="L95" s="230"/>
      <c r="M95"/>
      <c r="N95" s="257"/>
      <c r="O95" s="258" t="s">
        <v>595</v>
      </c>
      <c r="P95" s="259"/>
      <c r="Q95" s="259"/>
      <c r="R95" s="257"/>
      <c r="S95" s="257"/>
      <c r="T95" s="257"/>
      <c r="U95" s="257"/>
      <c r="V95" s="257"/>
      <c r="W95" s="257"/>
      <c r="X95" s="257"/>
      <c r="Y95" s="257"/>
      <c r="Z95" s="257"/>
      <c r="AA95" s="257"/>
      <c r="AB95" s="257"/>
      <c r="AC95" s="257"/>
      <c r="AD95" s="257"/>
      <c r="AE95" s="257"/>
      <c r="AF95" s="257"/>
      <c r="AG95" s="257"/>
      <c r="AH95" s="257"/>
      <c r="AI95" s="257"/>
      <c r="AJ95" s="257"/>
      <c r="AK95" s="257"/>
      <c r="AL95" s="257"/>
      <c r="AM95" s="257"/>
      <c r="AN95" s="257"/>
      <c r="AO95" s="257"/>
      <c r="AP95" s="257"/>
      <c r="AQ95" s="257"/>
      <c r="AR95" s="257"/>
      <c r="AS95" s="257"/>
      <c r="AT95" s="257"/>
      <c r="AU95" s="257"/>
      <c r="AV95" s="257"/>
      <c r="AW95" s="257"/>
      <c r="AX95" s="257"/>
      <c r="AY95" s="257"/>
    </row>
    <row r="96" spans="2:51" ht="15" customHeight="1" thickBot="1">
      <c r="B96"/>
      <c r="C96"/>
      <c r="D96"/>
      <c r="E96"/>
      <c r="F96" s="257"/>
      <c r="G96" s="257"/>
      <c r="H96" s="257"/>
      <c r="I96" s="257"/>
      <c r="J96" s="257"/>
      <c r="K96" s="257"/>
      <c r="L96" s="230"/>
      <c r="M96"/>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7"/>
    </row>
    <row r="97" spans="2:54" ht="15" customHeight="1" thickBot="1">
      <c r="B97"/>
      <c r="C97"/>
      <c r="D97"/>
      <c r="E97"/>
      <c r="F97" s="257"/>
      <c r="G97" s="257"/>
      <c r="H97" s="257"/>
      <c r="I97" s="257"/>
      <c r="J97" s="257"/>
      <c r="K97" s="257"/>
      <c r="L97" s="230"/>
      <c r="M97"/>
      <c r="N97" s="257"/>
      <c r="O97" s="31" t="s">
        <v>594</v>
      </c>
      <c r="P97" s="549" t="str">
        <f>IF(SUM($O$93:$AX$93)=$I$95, "Match", "Mismatch")</f>
        <v>Match</v>
      </c>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57"/>
      <c r="AP97" s="257"/>
      <c r="AQ97" s="257"/>
      <c r="AR97" s="257"/>
      <c r="AS97" s="257"/>
      <c r="AT97" s="257"/>
      <c r="AU97" s="257"/>
      <c r="AV97" s="257"/>
      <c r="AW97" s="257"/>
      <c r="AX97" s="257"/>
      <c r="AY97" s="257"/>
    </row>
    <row r="98" spans="2:54" ht="46" customHeight="1" thickBot="1">
      <c r="B98"/>
      <c r="C98"/>
      <c r="D98"/>
      <c r="E98"/>
      <c r="F98" s="230"/>
      <c r="G98" s="258" t="s">
        <v>712</v>
      </c>
      <c r="H98" s="230"/>
      <c r="I98" s="514" t="s">
        <v>649</v>
      </c>
      <c r="J98" s="514" t="s">
        <v>262</v>
      </c>
      <c r="K98" s="381" t="s">
        <v>263</v>
      </c>
      <c r="L98" s="257"/>
      <c r="M98"/>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row>
    <row r="99" spans="2:54" ht="15" customHeight="1" thickBot="1">
      <c r="B99"/>
      <c r="C99"/>
      <c r="D99"/>
      <c r="E99"/>
      <c r="F99" s="230"/>
      <c r="G99" s="257"/>
      <c r="H99" s="257"/>
      <c r="I99" s="382"/>
      <c r="J99" s="257"/>
      <c r="K99" s="257"/>
      <c r="L99" s="257"/>
      <c r="M99"/>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57"/>
      <c r="AP99" s="257"/>
      <c r="AQ99" s="257"/>
      <c r="AR99" s="257"/>
      <c r="AS99" s="257"/>
      <c r="AT99" s="257"/>
      <c r="AU99" s="257"/>
      <c r="AV99" s="257"/>
      <c r="AW99" s="257"/>
      <c r="AX99" s="257"/>
      <c r="AY99" s="257"/>
    </row>
    <row r="100" spans="2:54" ht="15" customHeight="1">
      <c r="B100"/>
      <c r="C100"/>
      <c r="D100"/>
      <c r="E100"/>
      <c r="F100" s="230"/>
      <c r="G100" s="233" t="s">
        <v>333</v>
      </c>
      <c r="H100" s="427"/>
      <c r="I100" s="538">
        <f>IFERROR(SUMIF(H20:H46, "Included",I20:I46),"error")</f>
        <v>0</v>
      </c>
      <c r="J100" s="539">
        <f>IFERROR(K100/I100,0)</f>
        <v>0</v>
      </c>
      <c r="K100" s="540">
        <f>IFERROR(SUMIF(H20:H46, "Included",K20:K46),"error")</f>
        <v>0</v>
      </c>
      <c r="L100" s="257"/>
      <c r="M100"/>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c r="AJ100" s="257"/>
      <c r="AK100" s="257"/>
      <c r="AL100" s="257"/>
      <c r="AM100" s="257"/>
      <c r="AN100" s="257"/>
      <c r="AO100" s="257"/>
      <c r="AP100" s="257"/>
      <c r="AQ100" s="257"/>
      <c r="AR100" s="257"/>
      <c r="AS100" s="257"/>
      <c r="AT100" s="257"/>
      <c r="AU100" s="257"/>
      <c r="AV100" s="257"/>
      <c r="AW100" s="257"/>
      <c r="AX100" s="257"/>
      <c r="AY100" s="257"/>
    </row>
    <row r="101" spans="2:54" ht="15" customHeight="1">
      <c r="B101"/>
      <c r="C101"/>
      <c r="D101"/>
      <c r="E101"/>
      <c r="F101" s="230"/>
      <c r="G101" s="275" t="s">
        <v>334</v>
      </c>
      <c r="H101" s="541"/>
      <c r="I101" s="542">
        <f>IFERROR(SUMIF(H54:H71, "Included",I54:I71),"error")</f>
        <v>0</v>
      </c>
      <c r="J101" s="543">
        <f>IFERROR(K101/I101,0)</f>
        <v>0</v>
      </c>
      <c r="K101" s="544">
        <f>IFERROR(SUMIF(H54:H71, "Included",K54:K71),"error")</f>
        <v>0</v>
      </c>
      <c r="L101" s="257"/>
      <c r="M101"/>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57"/>
      <c r="AP101" s="257"/>
      <c r="AQ101" s="257"/>
      <c r="AR101" s="257"/>
      <c r="AS101" s="257"/>
      <c r="AT101" s="257"/>
      <c r="AU101" s="257"/>
      <c r="AV101" s="257"/>
      <c r="AW101" s="257"/>
      <c r="AX101" s="257"/>
      <c r="AY101" s="257"/>
    </row>
    <row r="102" spans="2:54" ht="15" customHeight="1">
      <c r="B102"/>
      <c r="C102"/>
      <c r="D102"/>
      <c r="E102"/>
      <c r="F102" s="230"/>
      <c r="G102" s="275" t="s">
        <v>335</v>
      </c>
      <c r="H102" s="541"/>
      <c r="I102" s="542">
        <f>IFERROR(SUMIF(H79:H86, "Included",I79:I86),"error")</f>
        <v>0</v>
      </c>
      <c r="J102" s="543">
        <f>IFERROR(K102/I102,0)</f>
        <v>0</v>
      </c>
      <c r="K102" s="544">
        <f>IFERROR(SUMIF(H79:H86, "Included",K79:K86),"error")</f>
        <v>0</v>
      </c>
      <c r="L102" s="257"/>
      <c r="M102"/>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c r="AI102" s="257"/>
      <c r="AJ102" s="257"/>
      <c r="AK102" s="257"/>
      <c r="AL102" s="257"/>
      <c r="AM102" s="257"/>
      <c r="AN102" s="257"/>
      <c r="AO102" s="257"/>
      <c r="AP102" s="257"/>
      <c r="AQ102" s="257"/>
      <c r="AR102" s="257"/>
      <c r="AS102" s="257"/>
      <c r="AT102" s="257"/>
      <c r="AU102" s="257"/>
      <c r="AV102" s="257"/>
      <c r="AW102" s="257"/>
      <c r="AX102" s="257"/>
      <c r="AY102" s="257"/>
    </row>
    <row r="103" spans="2:54" ht="15" customHeight="1" thickBot="1">
      <c r="B103"/>
      <c r="C103"/>
      <c r="D103"/>
      <c r="E103"/>
      <c r="F103" s="230"/>
      <c r="G103" s="265" t="s">
        <v>336</v>
      </c>
      <c r="H103" s="545"/>
      <c r="I103" s="546">
        <f>SUM(I100:I102)</f>
        <v>0</v>
      </c>
      <c r="J103" s="547">
        <f>IFERROR(K103/I103,0)</f>
        <v>0</v>
      </c>
      <c r="K103" s="548">
        <f>SUM(K100:K102)</f>
        <v>0</v>
      </c>
      <c r="L103" s="257"/>
      <c r="M103"/>
      <c r="N103" s="257"/>
      <c r="O103" s="257"/>
      <c r="P103" s="257"/>
      <c r="Q103" s="257"/>
      <c r="R103" s="257"/>
      <c r="S103" s="257"/>
      <c r="T103" s="257"/>
      <c r="U103" s="257"/>
      <c r="V103" s="257"/>
      <c r="W103" s="257"/>
      <c r="X103" s="257"/>
      <c r="Y103" s="257"/>
      <c r="Z103" s="257"/>
      <c r="AA103" s="257"/>
      <c r="AB103" s="257"/>
      <c r="AC103" s="257"/>
      <c r="AD103" s="257"/>
      <c r="AE103" s="257"/>
      <c r="AF103" s="257"/>
      <c r="AG103" s="257"/>
      <c r="AH103" s="257"/>
      <c r="AI103" s="257"/>
      <c r="AJ103" s="257"/>
      <c r="AK103" s="257"/>
      <c r="AL103" s="257"/>
      <c r="AM103" s="257"/>
      <c r="AN103" s="257"/>
      <c r="AO103" s="257"/>
      <c r="AP103" s="257"/>
      <c r="AQ103" s="257"/>
      <c r="AR103" s="257"/>
      <c r="AS103" s="257"/>
      <c r="AT103" s="257"/>
      <c r="AU103" s="257"/>
      <c r="AV103" s="257"/>
      <c r="AW103" s="257"/>
      <c r="AX103" s="257"/>
      <c r="AY103" s="257"/>
    </row>
    <row r="104" spans="2:54" ht="15" customHeight="1">
      <c r="B104"/>
      <c r="C104"/>
      <c r="D104"/>
      <c r="E104"/>
      <c r="F104" s="230"/>
      <c r="G104" s="257"/>
      <c r="H104" s="257"/>
      <c r="I104" s="257"/>
      <c r="J104" s="257"/>
      <c r="K104" s="257"/>
      <c r="L104" s="257"/>
      <c r="M104"/>
      <c r="N104" s="257"/>
      <c r="O104" s="257"/>
      <c r="P104" s="257"/>
      <c r="Q104" s="257"/>
      <c r="R104" s="257"/>
      <c r="S104" s="257"/>
      <c r="T104" s="257"/>
      <c r="U104" s="257"/>
      <c r="V104" s="257"/>
      <c r="W104" s="257"/>
      <c r="X104" s="257"/>
      <c r="Y104" s="257"/>
      <c r="Z104" s="257"/>
      <c r="AA104" s="257"/>
      <c r="AB104" s="257"/>
      <c r="AC104" s="257"/>
      <c r="AD104" s="257"/>
      <c r="AE104" s="257"/>
      <c r="AF104" s="257"/>
      <c r="AG104" s="257"/>
      <c r="AH104" s="257"/>
      <c r="AI104" s="257"/>
      <c r="AJ104" s="257"/>
      <c r="AK104" s="257"/>
      <c r="AL104" s="257"/>
      <c r="AM104" s="257"/>
      <c r="AN104" s="257"/>
      <c r="AO104" s="257"/>
      <c r="AP104" s="257"/>
      <c r="AQ104" s="257"/>
      <c r="AR104" s="257"/>
      <c r="AS104" s="257"/>
      <c r="AT104" s="257"/>
      <c r="AU104" s="257"/>
      <c r="AV104" s="257"/>
      <c r="AW104" s="257"/>
      <c r="AX104" s="257"/>
      <c r="AY104" s="257"/>
    </row>
    <row r="105" spans="2:54" ht="15" customHeight="1">
      <c r="B105"/>
      <c r="C105"/>
      <c r="D105"/>
      <c r="E105"/>
      <c r="F105" s="230"/>
      <c r="G105" s="257"/>
      <c r="H105" s="257"/>
      <c r="I105" s="257"/>
      <c r="J105" s="257"/>
      <c r="K105" s="257"/>
      <c r="L105" s="257"/>
      <c r="M105"/>
      <c r="N105" s="257"/>
      <c r="O105" s="257"/>
      <c r="P105" s="257"/>
      <c r="Q105" s="257"/>
      <c r="R105" s="257"/>
      <c r="S105" s="257"/>
      <c r="T105" s="257"/>
      <c r="U105" s="257"/>
      <c r="V105" s="257"/>
      <c r="W105" s="257"/>
      <c r="X105" s="257"/>
      <c r="Y105" s="257"/>
      <c r="Z105" s="257"/>
      <c r="AA105" s="257"/>
      <c r="AB105" s="257"/>
      <c r="AC105" s="257"/>
      <c r="AD105" s="257"/>
      <c r="AE105" s="257"/>
      <c r="AF105" s="257"/>
      <c r="AG105" s="257"/>
      <c r="AH105" s="257"/>
      <c r="AI105" s="257"/>
      <c r="AJ105" s="257"/>
      <c r="AK105" s="257"/>
      <c r="AL105" s="257"/>
      <c r="AM105" s="257"/>
      <c r="AN105" s="257"/>
      <c r="AO105" s="257"/>
      <c r="AP105" s="257"/>
      <c r="AQ105" s="257"/>
      <c r="AR105" s="257"/>
      <c r="AS105" s="257"/>
      <c r="AT105" s="257"/>
      <c r="AU105" s="257"/>
      <c r="AV105" s="257"/>
      <c r="AW105" s="257"/>
      <c r="AX105" s="257"/>
      <c r="AY105" s="257"/>
    </row>
    <row r="106" spans="2:54" ht="15" customHeight="1">
      <c r="B106"/>
      <c r="C106"/>
      <c r="D106"/>
      <c r="E106"/>
      <c r="F106"/>
      <c r="G106"/>
      <c r="H106"/>
      <c r="I106"/>
      <c r="J106"/>
      <c r="K106"/>
      <c r="L106"/>
      <c r="M106"/>
      <c r="N106"/>
      <c r="O106"/>
    </row>
    <row r="107" spans="2:54" ht="15" customHeight="1">
      <c r="B107" s="255"/>
      <c r="C107" s="255"/>
      <c r="D107" s="255"/>
      <c r="E107" s="255"/>
      <c r="F107" s="255"/>
      <c r="G107" s="255"/>
      <c r="H107" s="255"/>
      <c r="I107" s="255"/>
      <c r="J107" s="255"/>
      <c r="K107" s="255"/>
      <c r="L107" s="255"/>
      <c r="M107" s="255"/>
      <c r="N107" s="255"/>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c r="AM107" s="255"/>
      <c r="AN107" s="255"/>
      <c r="AO107" s="255"/>
      <c r="AP107" s="255"/>
      <c r="AQ107" s="255"/>
      <c r="AR107" s="255"/>
      <c r="AS107" s="255"/>
      <c r="AT107" s="255"/>
      <c r="AU107" s="255"/>
      <c r="AV107" s="255"/>
      <c r="AW107" s="255"/>
      <c r="AX107" s="255"/>
      <c r="AY107" s="255"/>
      <c r="AZ107" s="255"/>
      <c r="BA107" s="255"/>
      <c r="BB107" s="255"/>
    </row>
    <row r="113" s="256" customFormat="1" ht="0" hidden="1" customHeight="1"/>
    <row r="114" s="256" customFormat="1" ht="0" hidden="1" customHeight="1"/>
    <row r="115" s="256" customFormat="1" ht="0" hidden="1" customHeight="1"/>
    <row r="116" s="256" customFormat="1" ht="0" hidden="1" customHeight="1"/>
    <row r="117" s="256" customFormat="1" ht="0" hidden="1" customHeight="1"/>
    <row r="118" s="256" customFormat="1" ht="0" hidden="1" customHeight="1"/>
    <row r="119" s="256" customFormat="1" ht="0" hidden="1" customHeight="1"/>
    <row r="120" s="256" customFormat="1" ht="0" hidden="1" customHeight="1"/>
  </sheetData>
  <sheetProtection algorithmName="SHA-512" hashValue="sa9Qag0gHPXSubxFCAsfgicqmEruL1PD35bYqoQB7dDtucyENJFscj98EyPIqPx0It/KTJB7FIx3ourJpuG7zQ==" saltValue="yqXrVzbn6QJ/mSwM3b8/RQ==" spinCount="100000" sheet="1" objects="1" scenarios="1"/>
  <mergeCells count="65">
    <mergeCell ref="P46:U46"/>
    <mergeCell ref="P45:U45"/>
    <mergeCell ref="P43:U43"/>
    <mergeCell ref="P41:U41"/>
    <mergeCell ref="P44:U44"/>
    <mergeCell ref="B3:N13"/>
    <mergeCell ref="P35:U35"/>
    <mergeCell ref="P34:U34"/>
    <mergeCell ref="P22:U22"/>
    <mergeCell ref="P27:U27"/>
    <mergeCell ref="P24:U24"/>
    <mergeCell ref="P20:U20"/>
    <mergeCell ref="P21:U21"/>
    <mergeCell ref="P25:U25"/>
    <mergeCell ref="P28:U28"/>
    <mergeCell ref="P18:U18"/>
    <mergeCell ref="P29:U29"/>
    <mergeCell ref="P37:U37"/>
    <mergeCell ref="P31:U31"/>
    <mergeCell ref="P38:U38"/>
    <mergeCell ref="P32:U32"/>
    <mergeCell ref="P39:U39"/>
    <mergeCell ref="F54:F60"/>
    <mergeCell ref="P56:U56"/>
    <mergeCell ref="P62:U62"/>
    <mergeCell ref="P63:U63"/>
    <mergeCell ref="F65:F66"/>
    <mergeCell ref="P66:U66"/>
    <mergeCell ref="P67:U67"/>
    <mergeCell ref="P57:U57"/>
    <mergeCell ref="P58:U58"/>
    <mergeCell ref="P59:U59"/>
    <mergeCell ref="P60:U60"/>
    <mergeCell ref="P52:U52"/>
    <mergeCell ref="P54:U54"/>
    <mergeCell ref="P55:U55"/>
    <mergeCell ref="P64:U64"/>
    <mergeCell ref="P65:U65"/>
    <mergeCell ref="P86:U86"/>
    <mergeCell ref="C79:C83"/>
    <mergeCell ref="C85:C86"/>
    <mergeCell ref="F69:F70"/>
    <mergeCell ref="P68:U68"/>
    <mergeCell ref="P69:U69"/>
    <mergeCell ref="P70:U70"/>
    <mergeCell ref="P85:U85"/>
    <mergeCell ref="P80:U80"/>
    <mergeCell ref="P81:U81"/>
    <mergeCell ref="P71:U71"/>
    <mergeCell ref="P77:U77"/>
    <mergeCell ref="P79:U79"/>
    <mergeCell ref="P82:U82"/>
    <mergeCell ref="P83:U83"/>
    <mergeCell ref="C77:D77"/>
    <mergeCell ref="C69:C71"/>
    <mergeCell ref="C20:C22"/>
    <mergeCell ref="C24:C25"/>
    <mergeCell ref="C27:C29"/>
    <mergeCell ref="C31:C32"/>
    <mergeCell ref="C34:C35"/>
    <mergeCell ref="C37:C39"/>
    <mergeCell ref="C41:C46"/>
    <mergeCell ref="C65:C67"/>
    <mergeCell ref="C54:C60"/>
    <mergeCell ref="C62:C63"/>
  </mergeCells>
  <conditionalFormatting sqref="P97">
    <cfRule type="expression" dxfId="1" priority="4">
      <formula>ISNUMBER(SEARCH("Mismatch", $P$97))</formula>
    </cfRule>
    <cfRule type="expression" dxfId="0" priority="5">
      <formula>ISNUMBER(SEARCH("Match", $P$97))</formula>
    </cfRule>
  </conditionalFormatting>
  <dataValidations count="5">
    <dataValidation type="list" allowBlank="1" showInputMessage="1" showErrorMessage="1" sqref="N37:N39 N31:N32 N24:N25 N27:N29 N41:N46 N34:N35 N85:N86 N69:N71 N65:N67 N20:N22 N79:N83 N54:N63" xr:uid="{48B43A3E-8430-4FA9-95A9-8EE93FD976FE}">
      <formula1>Cost_Class_Basis</formula1>
    </dataValidation>
    <dataValidation type="list" allowBlank="1" showInputMessage="1" showErrorMessage="1" sqref="M37:M39 M31:M32 M24:M25 M27:M29 M41:M46 M34:M35 M85:M86 M69:M71 M65:M67 M20:M22 M79:M83 M54:M63" xr:uid="{7B2E3E9B-E215-45C8-A7D2-EEDE45E19BEA}">
      <formula1>Cost_Classes</formula1>
    </dataValidation>
    <dataValidation type="decimal" allowBlank="1" showInputMessage="1" showErrorMessage="1" sqref="M64 M68 M23 M40 M36 M33 M30 M26 J79:K86 J20:K46 J54:K71" xr:uid="{AA627B31-4D29-4624-8FBF-4FFDB8433BC2}">
      <formula1>0</formula1>
      <formula2>1</formula2>
    </dataValidation>
    <dataValidation type="decimal" allowBlank="1" showInputMessage="1" showErrorMessage="1" sqref="I79:I86 I20:I46 I54:I71" xr:uid="{56EFAD04-DCB6-4C11-B625-52BE5E13402C}">
      <formula1>0</formula1>
      <formula2>999999999999</formula2>
    </dataValidation>
    <dataValidation type="list" allowBlank="1" showInputMessage="1" showErrorMessage="1" sqref="H85:H86 H24:H25 H27:H29 H31:H32 H34:H35 H37:H39 H71 H55:H59 H67 H42 H63" xr:uid="{B87B9567-EE61-4034-9C83-33BD2A698670}">
      <formula1>Strike_price_inclusions</formula1>
    </dataValidation>
  </dataValidation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E8B6A-E0CD-4752-990C-4D2F31A644A8}">
  <sheetPr codeName="Sheet12">
    <tabColor theme="4" tint="-0.499984740745262"/>
  </sheetPr>
  <dimension ref="A1:KN49"/>
  <sheetViews>
    <sheetView showGridLines="0" topLeftCell="A13" zoomScale="90" zoomScaleNormal="90" workbookViewId="0">
      <selection activeCell="F47" sqref="F47"/>
    </sheetView>
  </sheetViews>
  <sheetFormatPr defaultColWidth="0" defaultRowHeight="14.5" zeroHeight="1"/>
  <cols>
    <col min="1" max="2" width="3.54296875" style="256" customWidth="1"/>
    <col min="3" max="3" width="15.54296875" style="256" customWidth="1"/>
    <col min="4" max="4" width="45.90625" style="256" bestFit="1" customWidth="1"/>
    <col min="5" max="5" width="3.54296875" style="256" customWidth="1"/>
    <col min="6" max="6" width="40.54296875" style="256" customWidth="1"/>
    <col min="7" max="7" width="3.54296875" style="256" customWidth="1"/>
    <col min="8" max="8" width="18.81640625" style="256" bestFit="1" customWidth="1"/>
    <col min="9" max="9" width="20.54296875" style="256" customWidth="1"/>
    <col min="10" max="10" width="3.54296875" style="256" customWidth="1"/>
    <col min="11" max="11" width="13.08984375" style="256" bestFit="1" customWidth="1"/>
    <col min="12" max="12" width="13.26953125" style="256" customWidth="1"/>
    <col min="13" max="13" width="3.54296875" style="256" customWidth="1"/>
    <col min="14" max="14" width="70.54296875" style="256" customWidth="1"/>
    <col min="15" max="15" width="33.6328125" style="256" bestFit="1" customWidth="1"/>
    <col min="16" max="16" width="3.54296875" style="256" customWidth="1"/>
    <col min="17" max="17" width="35.54296875" style="256" customWidth="1"/>
    <col min="18" max="18" width="15.54296875" style="256" customWidth="1"/>
    <col min="19" max="20" width="3.54296875" style="256" customWidth="1"/>
    <col min="21" max="300" width="0" style="256" hidden="1" customWidth="1"/>
    <col min="301" max="16384" width="8.81640625" style="256" hidden="1"/>
  </cols>
  <sheetData>
    <row r="1" spans="2:19" customFormat="1" ht="21">
      <c r="B1" s="4" t="s">
        <v>337</v>
      </c>
      <c r="C1" s="4"/>
      <c r="D1" s="5"/>
      <c r="E1" s="5"/>
      <c r="F1" s="5"/>
      <c r="G1" s="5"/>
      <c r="H1" s="5"/>
      <c r="I1" s="5"/>
      <c r="J1" s="5"/>
      <c r="K1" s="5"/>
      <c r="L1" s="5"/>
      <c r="M1" s="5"/>
      <c r="N1" s="5"/>
      <c r="O1" s="5"/>
      <c r="P1" s="5"/>
      <c r="Q1" s="5"/>
      <c r="R1" s="5"/>
      <c r="S1" s="5"/>
    </row>
    <row r="2" spans="2:19" customFormat="1" ht="15" customHeight="1" thickBot="1"/>
    <row r="3" spans="2:19" customFormat="1" ht="225" customHeight="1">
      <c r="B3" s="640" t="s">
        <v>703</v>
      </c>
      <c r="C3" s="665"/>
      <c r="D3" s="665"/>
      <c r="E3" s="665"/>
      <c r="F3" s="665"/>
      <c r="G3" s="665"/>
      <c r="H3" s="665"/>
      <c r="I3" s="665"/>
      <c r="J3" s="665"/>
      <c r="K3" s="665"/>
      <c r="L3" s="665"/>
      <c r="M3" s="665"/>
      <c r="N3" s="665"/>
      <c r="O3" s="666"/>
      <c r="P3" s="400"/>
      <c r="Q3" s="271"/>
      <c r="R3" s="271"/>
    </row>
    <row r="4" spans="2:19" customFormat="1" ht="252.5" customHeight="1" thickBot="1">
      <c r="B4" s="667"/>
      <c r="C4" s="668"/>
      <c r="D4" s="668"/>
      <c r="E4" s="668"/>
      <c r="F4" s="668"/>
      <c r="G4" s="668"/>
      <c r="H4" s="668"/>
      <c r="I4" s="668"/>
      <c r="J4" s="668"/>
      <c r="K4" s="668"/>
      <c r="L4" s="668"/>
      <c r="M4" s="668"/>
      <c r="N4" s="668"/>
      <c r="O4" s="669"/>
      <c r="P4" s="400"/>
      <c r="Q4" s="271"/>
      <c r="R4" s="271"/>
    </row>
    <row r="5" spans="2:19" customFormat="1" ht="39.5" customHeight="1"/>
    <row r="6" spans="2:19" ht="15" customHeight="1">
      <c r="B6" s="257"/>
      <c r="C6" s="257"/>
      <c r="D6" s="257"/>
      <c r="E6" s="257"/>
      <c r="F6" s="257"/>
      <c r="G6" s="257"/>
      <c r="H6" s="257"/>
      <c r="I6" s="257"/>
      <c r="J6" s="257"/>
      <c r="K6" s="257"/>
      <c r="L6" s="257"/>
      <c r="M6" s="257"/>
      <c r="N6" s="257"/>
      <c r="O6" s="257"/>
      <c r="P6" s="257"/>
      <c r="Q6" s="257"/>
      <c r="R6" s="257"/>
      <c r="S6" s="257"/>
    </row>
    <row r="7" spans="2:19" ht="15" customHeight="1">
      <c r="B7" s="257"/>
      <c r="C7" s="258" t="s">
        <v>338</v>
      </c>
      <c r="D7" s="257"/>
      <c r="E7" s="257"/>
      <c r="F7" s="257"/>
      <c r="G7" s="257"/>
      <c r="H7" s="257"/>
      <c r="I7" s="257"/>
      <c r="J7" s="257"/>
      <c r="K7" s="257"/>
      <c r="L7" s="257"/>
      <c r="M7" s="257"/>
      <c r="N7" s="257"/>
      <c r="O7" s="257"/>
      <c r="P7" s="257"/>
      <c r="Q7" s="257"/>
      <c r="R7" s="257"/>
      <c r="S7" s="257"/>
    </row>
    <row r="8" spans="2:19" ht="15" customHeight="1" thickBot="1">
      <c r="B8" s="257"/>
      <c r="C8" s="257"/>
      <c r="D8" s="257"/>
      <c r="E8" s="257"/>
      <c r="F8" s="257"/>
      <c r="G8" s="257"/>
      <c r="H8" s="257"/>
      <c r="I8" s="257"/>
      <c r="J8" s="257"/>
      <c r="K8" s="257"/>
      <c r="L8" s="257"/>
      <c r="M8" s="257"/>
      <c r="N8" s="257"/>
      <c r="O8" s="257"/>
      <c r="P8" s="257"/>
      <c r="Q8" s="257"/>
      <c r="R8" s="257"/>
      <c r="S8" s="257"/>
    </row>
    <row r="9" spans="2:19" ht="44" thickBot="1">
      <c r="B9" s="257"/>
      <c r="C9" s="672" t="s">
        <v>261</v>
      </c>
      <c r="D9" s="673"/>
      <c r="E9" s="257"/>
      <c r="F9" s="324" t="s">
        <v>38</v>
      </c>
      <c r="G9" s="257"/>
      <c r="H9" s="391" t="s">
        <v>640</v>
      </c>
      <c r="I9" s="381" t="s">
        <v>339</v>
      </c>
      <c r="J9" s="257"/>
      <c r="K9" s="391" t="s">
        <v>709</v>
      </c>
      <c r="L9" s="381" t="s">
        <v>710</v>
      </c>
      <c r="M9" s="257"/>
      <c r="N9" s="300" t="s">
        <v>0</v>
      </c>
      <c r="O9" s="381" t="s">
        <v>4</v>
      </c>
      <c r="P9" s="257"/>
      <c r="Q9" s="391" t="s">
        <v>340</v>
      </c>
      <c r="R9" s="381" t="s">
        <v>341</v>
      </c>
      <c r="S9" s="257"/>
    </row>
    <row r="10" spans="2:19" ht="15" customHeight="1" thickBot="1">
      <c r="B10" s="257"/>
      <c r="C10" s="257"/>
      <c r="D10" s="257"/>
      <c r="E10" s="257"/>
      <c r="F10" s="257"/>
      <c r="G10" s="257"/>
      <c r="H10" s="257"/>
      <c r="I10" s="257"/>
      <c r="J10" s="257"/>
      <c r="K10" s="382"/>
      <c r="L10" s="382"/>
      <c r="M10" s="257"/>
      <c r="N10" s="257"/>
      <c r="O10" s="257"/>
      <c r="P10" s="257"/>
      <c r="Q10" s="257"/>
      <c r="R10" s="257"/>
      <c r="S10" s="257"/>
    </row>
    <row r="11" spans="2:19" ht="15" customHeight="1" thickBot="1">
      <c r="B11" s="257"/>
      <c r="C11" s="670" t="s">
        <v>342</v>
      </c>
      <c r="D11" s="671"/>
      <c r="E11" s="257"/>
      <c r="F11" s="384" t="s">
        <v>343</v>
      </c>
      <c r="G11" s="257" t="s">
        <v>39</v>
      </c>
      <c r="H11" s="401" t="s">
        <v>575</v>
      </c>
      <c r="I11" s="222"/>
      <c r="J11" s="257"/>
      <c r="K11" s="166"/>
      <c r="L11" s="167"/>
      <c r="M11" s="257"/>
      <c r="N11" s="165"/>
      <c r="O11" s="61"/>
      <c r="P11" s="257"/>
      <c r="Q11" s="163"/>
      <c r="R11" s="164"/>
      <c r="S11" s="257"/>
    </row>
    <row r="12" spans="2:19" ht="15" customHeight="1">
      <c r="B12" s="257"/>
      <c r="C12" s="257"/>
      <c r="D12" s="257"/>
      <c r="E12" s="257"/>
      <c r="F12" s="257"/>
      <c r="G12" s="257"/>
      <c r="H12" s="257"/>
      <c r="I12" s="257"/>
      <c r="J12" s="257"/>
      <c r="K12" s="257"/>
      <c r="L12" s="257"/>
      <c r="M12" s="257"/>
      <c r="N12" s="257"/>
      <c r="O12" s="257"/>
      <c r="P12" s="257"/>
      <c r="Q12" s="257"/>
      <c r="R12" s="257"/>
      <c r="S12" s="257"/>
    </row>
    <row r="13" spans="2:19" ht="15" customHeight="1"/>
    <row r="14" spans="2:19" ht="15" customHeight="1">
      <c r="B14" s="257"/>
      <c r="C14" s="257"/>
      <c r="D14" s="257"/>
      <c r="E14" s="257"/>
      <c r="F14" s="257"/>
      <c r="G14" s="257"/>
      <c r="H14" s="257"/>
      <c r="I14" s="257"/>
      <c r="J14" s="257"/>
      <c r="K14" s="257"/>
      <c r="L14" s="257"/>
      <c r="M14" s="257"/>
      <c r="N14" s="257"/>
      <c r="O14" s="257"/>
      <c r="P14" s="257"/>
      <c r="Q14"/>
      <c r="R14"/>
      <c r="S14"/>
    </row>
    <row r="15" spans="2:19" ht="15" customHeight="1">
      <c r="B15" s="257"/>
      <c r="C15" s="258" t="s">
        <v>344</v>
      </c>
      <c r="D15" s="402"/>
      <c r="E15" s="257"/>
      <c r="F15" s="257"/>
      <c r="G15" s="257"/>
      <c r="H15" s="257"/>
      <c r="I15" s="257"/>
      <c r="J15" s="257"/>
      <c r="K15" s="257"/>
      <c r="L15" s="257"/>
      <c r="M15" s="257"/>
      <c r="N15" s="257"/>
      <c r="O15" s="257"/>
      <c r="P15" s="257"/>
      <c r="Q15"/>
      <c r="R15"/>
      <c r="S15"/>
    </row>
    <row r="16" spans="2:19" ht="15" customHeight="1" thickBot="1">
      <c r="B16" s="257"/>
      <c r="C16" s="257"/>
      <c r="D16" s="257"/>
      <c r="E16" s="257"/>
      <c r="F16" s="257"/>
      <c r="G16" s="257"/>
      <c r="H16" s="257"/>
      <c r="I16" s="257"/>
      <c r="J16" s="257"/>
      <c r="K16" s="257"/>
      <c r="L16" s="257"/>
      <c r="M16" s="257"/>
      <c r="N16" s="257"/>
      <c r="O16" s="257"/>
      <c r="P16" s="257"/>
      <c r="Q16"/>
      <c r="R16"/>
      <c r="S16"/>
    </row>
    <row r="17" spans="2:19" ht="35" customHeight="1" thickBot="1">
      <c r="B17" s="257"/>
      <c r="C17" s="300" t="s">
        <v>260</v>
      </c>
      <c r="D17" s="309" t="s">
        <v>261</v>
      </c>
      <c r="E17" s="257"/>
      <c r="F17" s="324" t="s">
        <v>38</v>
      </c>
      <c r="G17" s="257"/>
      <c r="H17" s="380" t="s">
        <v>640</v>
      </c>
      <c r="I17" s="381" t="s">
        <v>345</v>
      </c>
      <c r="J17" s="257"/>
      <c r="K17" s="391" t="s">
        <v>709</v>
      </c>
      <c r="L17" s="381" t="s">
        <v>710</v>
      </c>
      <c r="M17" s="257"/>
      <c r="N17" s="300" t="s">
        <v>0</v>
      </c>
      <c r="O17" s="381" t="s">
        <v>4</v>
      </c>
      <c r="P17" s="257"/>
      <c r="Q17"/>
      <c r="R17"/>
      <c r="S17"/>
    </row>
    <row r="18" spans="2:19" ht="15" customHeight="1" thickBot="1">
      <c r="B18" s="257"/>
      <c r="C18" s="257"/>
      <c r="D18" s="403"/>
      <c r="E18" s="257"/>
      <c r="F18" s="257"/>
      <c r="G18" s="257" t="s">
        <v>39</v>
      </c>
      <c r="H18" s="257"/>
      <c r="I18" s="257"/>
      <c r="J18" s="257"/>
      <c r="K18" s="382"/>
      <c r="L18" s="382"/>
      <c r="M18" s="257"/>
      <c r="N18" s="257"/>
      <c r="O18" s="257"/>
      <c r="P18" s="257"/>
      <c r="Q18"/>
      <c r="R18"/>
      <c r="S18"/>
    </row>
    <row r="19" spans="2:19" ht="15" customHeight="1">
      <c r="B19" s="257"/>
      <c r="C19" s="607" t="s">
        <v>346</v>
      </c>
      <c r="D19" s="383" t="s">
        <v>653</v>
      </c>
      <c r="E19" s="257"/>
      <c r="F19" s="386" t="s">
        <v>675</v>
      </c>
      <c r="G19" s="257" t="s">
        <v>39</v>
      </c>
      <c r="H19" s="404" t="s">
        <v>575</v>
      </c>
      <c r="I19" s="219"/>
      <c r="J19" s="257"/>
      <c r="K19" s="168"/>
      <c r="L19" s="169"/>
      <c r="M19" s="257"/>
      <c r="N19" s="117"/>
      <c r="O19" s="62"/>
      <c r="P19" s="257"/>
      <c r="Q19"/>
      <c r="R19"/>
      <c r="S19"/>
    </row>
    <row r="20" spans="2:19" ht="15" customHeight="1">
      <c r="B20" s="257"/>
      <c r="C20" s="608"/>
      <c r="D20" s="385" t="s">
        <v>347</v>
      </c>
      <c r="E20" s="257"/>
      <c r="F20" s="386" t="s">
        <v>676</v>
      </c>
      <c r="G20" s="257" t="s">
        <v>39</v>
      </c>
      <c r="H20" s="405" t="s">
        <v>575</v>
      </c>
      <c r="I20" s="220"/>
      <c r="J20" s="257"/>
      <c r="K20" s="430"/>
      <c r="L20" s="431"/>
      <c r="M20" s="257"/>
      <c r="N20" s="58"/>
      <c r="O20" s="63"/>
      <c r="P20" s="257"/>
      <c r="Q20"/>
      <c r="R20"/>
      <c r="S20"/>
    </row>
    <row r="21" spans="2:19" ht="16" customHeight="1">
      <c r="B21" s="257"/>
      <c r="C21" s="674"/>
      <c r="D21" s="414" t="s">
        <v>652</v>
      </c>
      <c r="E21" s="257"/>
      <c r="F21" s="432" t="s">
        <v>677</v>
      </c>
      <c r="G21" s="257"/>
      <c r="H21" s="422" t="s">
        <v>576</v>
      </c>
      <c r="I21" s="416"/>
      <c r="J21" s="257"/>
      <c r="K21" s="430"/>
      <c r="L21" s="431"/>
      <c r="M21" s="257"/>
      <c r="N21" s="176"/>
      <c r="O21" s="161"/>
      <c r="P21" s="257"/>
      <c r="Q21"/>
      <c r="R21"/>
      <c r="S21"/>
    </row>
    <row r="22" spans="2:19" ht="16" customHeight="1">
      <c r="B22" s="257"/>
      <c r="C22" s="674"/>
      <c r="D22" s="414" t="s">
        <v>666</v>
      </c>
      <c r="E22" s="257"/>
      <c r="F22" s="432" t="s">
        <v>685</v>
      </c>
      <c r="G22" s="393"/>
      <c r="H22" s="399"/>
      <c r="I22" s="416"/>
      <c r="J22" s="257"/>
      <c r="K22" s="430"/>
      <c r="L22" s="431"/>
      <c r="M22" s="257"/>
      <c r="N22" s="176"/>
      <c r="O22" s="161"/>
      <c r="P22" s="257"/>
      <c r="Q22"/>
      <c r="R22"/>
      <c r="S22"/>
    </row>
    <row r="23" spans="2:19" ht="15" customHeight="1" thickBot="1">
      <c r="B23" s="257"/>
      <c r="C23" s="609"/>
      <c r="D23" s="406" t="s">
        <v>294</v>
      </c>
      <c r="E23" s="257"/>
      <c r="F23" s="386" t="s">
        <v>678</v>
      </c>
      <c r="G23" s="393" t="s">
        <v>39</v>
      </c>
      <c r="H23" s="398"/>
      <c r="I23" s="221"/>
      <c r="J23" s="257"/>
      <c r="K23" s="172"/>
      <c r="L23" s="173"/>
      <c r="M23" s="257"/>
      <c r="N23" s="59"/>
      <c r="O23" s="64"/>
      <c r="P23" s="257"/>
      <c r="Q23"/>
      <c r="R23"/>
      <c r="S23"/>
    </row>
    <row r="24" spans="2:19" ht="15" customHeight="1" thickBot="1">
      <c r="B24" s="257"/>
      <c r="C24" s="257"/>
      <c r="D24" s="257"/>
      <c r="E24" s="257"/>
      <c r="F24" s="386"/>
      <c r="G24" s="257" t="s">
        <v>39</v>
      </c>
      <c r="H24" s="418"/>
      <c r="I24" s="419"/>
      <c r="J24" s="257"/>
      <c r="K24" s="257"/>
      <c r="L24" s="257"/>
      <c r="M24" s="257"/>
      <c r="N24" s="257"/>
      <c r="O24" s="257"/>
      <c r="P24" s="257"/>
      <c r="Q24"/>
      <c r="R24"/>
      <c r="S24"/>
    </row>
    <row r="25" spans="2:19" ht="15" customHeight="1">
      <c r="B25" s="257"/>
      <c r="C25" s="607" t="s">
        <v>348</v>
      </c>
      <c r="D25" s="383" t="s">
        <v>653</v>
      </c>
      <c r="E25" s="257"/>
      <c r="F25" s="386" t="s">
        <v>679</v>
      </c>
      <c r="G25" s="257" t="s">
        <v>39</v>
      </c>
      <c r="H25" s="404" t="s">
        <v>575</v>
      </c>
      <c r="I25" s="219"/>
      <c r="J25" s="257"/>
      <c r="K25" s="168"/>
      <c r="L25" s="169"/>
      <c r="M25" s="257"/>
      <c r="N25" s="117"/>
      <c r="O25" s="62"/>
      <c r="P25" s="257"/>
      <c r="Q25"/>
      <c r="R25"/>
      <c r="S25"/>
    </row>
    <row r="26" spans="2:19" ht="15" customHeight="1">
      <c r="B26" s="257"/>
      <c r="C26" s="623"/>
      <c r="D26" s="414" t="s">
        <v>652</v>
      </c>
      <c r="E26" s="257"/>
      <c r="F26" s="432" t="s">
        <v>695</v>
      </c>
      <c r="G26" s="257"/>
      <c r="H26" s="421" t="s">
        <v>576</v>
      </c>
      <c r="I26" s="417"/>
      <c r="J26" s="257"/>
      <c r="K26" s="174"/>
      <c r="L26" s="175"/>
      <c r="M26" s="257"/>
      <c r="N26" s="217"/>
      <c r="O26" s="218"/>
      <c r="P26" s="257"/>
      <c r="Q26"/>
      <c r="R26"/>
      <c r="S26"/>
    </row>
    <row r="27" spans="2:19" ht="15" customHeight="1" thickBot="1">
      <c r="B27" s="257"/>
      <c r="C27" s="609"/>
      <c r="D27" s="406" t="s">
        <v>349</v>
      </c>
      <c r="E27" s="257"/>
      <c r="F27" s="386" t="s">
        <v>680</v>
      </c>
      <c r="G27" s="257" t="s">
        <v>39</v>
      </c>
      <c r="H27" s="398"/>
      <c r="I27" s="223"/>
      <c r="J27" s="257"/>
      <c r="K27" s="172"/>
      <c r="L27" s="173"/>
      <c r="M27" s="257"/>
      <c r="N27" s="59"/>
      <c r="O27" s="64"/>
      <c r="P27" s="257"/>
      <c r="Q27"/>
      <c r="R27"/>
      <c r="S27"/>
    </row>
    <row r="28" spans="2:19" ht="15" customHeight="1" thickBot="1">
      <c r="B28" s="257"/>
      <c r="C28" s="257"/>
      <c r="D28" s="257"/>
      <c r="E28" s="257"/>
      <c r="F28" s="390"/>
      <c r="G28" s="257" t="s">
        <v>39</v>
      </c>
      <c r="H28" s="257"/>
      <c r="I28" s="257"/>
      <c r="J28" s="257"/>
      <c r="K28" s="257"/>
      <c r="L28" s="257"/>
      <c r="M28" s="257"/>
      <c r="N28" s="257"/>
      <c r="O28" s="257"/>
      <c r="P28" s="257"/>
      <c r="Q28"/>
      <c r="R28"/>
      <c r="S28"/>
    </row>
    <row r="29" spans="2:19" ht="15" customHeight="1">
      <c r="B29" s="257"/>
      <c r="C29" s="607" t="s">
        <v>350</v>
      </c>
      <c r="D29" s="383" t="s">
        <v>653</v>
      </c>
      <c r="E29" s="257"/>
      <c r="F29" s="386" t="s">
        <v>681</v>
      </c>
      <c r="G29" s="257" t="s">
        <v>39</v>
      </c>
      <c r="H29" s="404" t="s">
        <v>575</v>
      </c>
      <c r="I29" s="219"/>
      <c r="J29" s="257"/>
      <c r="K29" s="168"/>
      <c r="L29" s="169"/>
      <c r="M29" s="257"/>
      <c r="N29" s="117"/>
      <c r="O29" s="62"/>
      <c r="P29" s="257"/>
      <c r="Q29"/>
      <c r="R29"/>
      <c r="S29"/>
    </row>
    <row r="30" spans="2:19" ht="15" customHeight="1">
      <c r="B30" s="257"/>
      <c r="C30" s="623"/>
      <c r="D30" s="414" t="s">
        <v>652</v>
      </c>
      <c r="E30" s="257"/>
      <c r="F30" s="433" t="s">
        <v>696</v>
      </c>
      <c r="G30" s="257"/>
      <c r="H30" s="421" t="s">
        <v>576</v>
      </c>
      <c r="I30" s="417"/>
      <c r="J30" s="257"/>
      <c r="K30" s="174"/>
      <c r="L30" s="175"/>
      <c r="M30" s="257"/>
      <c r="N30" s="217"/>
      <c r="O30" s="218"/>
      <c r="P30" s="257"/>
      <c r="Q30"/>
      <c r="R30"/>
      <c r="S30"/>
    </row>
    <row r="31" spans="2:19" ht="15" customHeight="1" thickBot="1">
      <c r="B31" s="257"/>
      <c r="C31" s="609"/>
      <c r="D31" s="406" t="s">
        <v>349</v>
      </c>
      <c r="E31" s="257"/>
      <c r="F31" s="386" t="s">
        <v>682</v>
      </c>
      <c r="G31" s="257" t="s">
        <v>39</v>
      </c>
      <c r="H31" s="398"/>
      <c r="I31" s="221"/>
      <c r="J31" s="257"/>
      <c r="K31" s="172"/>
      <c r="L31" s="173"/>
      <c r="M31" s="257"/>
      <c r="N31" s="59"/>
      <c r="O31" s="64"/>
      <c r="P31" s="257"/>
      <c r="Q31"/>
      <c r="R31"/>
      <c r="S31"/>
    </row>
    <row r="32" spans="2:19" ht="15" customHeight="1" thickBot="1">
      <c r="B32" s="257"/>
      <c r="C32" s="257"/>
      <c r="D32" s="408"/>
      <c r="E32" s="257"/>
      <c r="F32" s="390"/>
      <c r="G32" s="257" t="s">
        <v>39</v>
      </c>
      <c r="H32" s="257"/>
      <c r="I32" s="257"/>
      <c r="J32" s="257"/>
      <c r="K32" s="409"/>
      <c r="L32" s="409"/>
      <c r="M32" s="257"/>
      <c r="N32" s="257"/>
      <c r="O32" s="257"/>
      <c r="P32" s="257"/>
      <c r="Q32"/>
      <c r="R32"/>
      <c r="S32"/>
    </row>
    <row r="33" spans="2:19" ht="15" customHeight="1">
      <c r="B33" s="257"/>
      <c r="C33" s="655" t="s">
        <v>461</v>
      </c>
      <c r="D33" s="392" t="s">
        <v>351</v>
      </c>
      <c r="E33" s="257"/>
      <c r="F33" s="386" t="s">
        <v>683</v>
      </c>
      <c r="G33" s="257" t="s">
        <v>39</v>
      </c>
      <c r="H33" s="420" t="s">
        <v>575</v>
      </c>
      <c r="I33" s="140"/>
      <c r="J33" s="257"/>
      <c r="K33" s="168"/>
      <c r="L33" s="169"/>
      <c r="M33" s="257"/>
      <c r="N33" s="117"/>
      <c r="O33" s="62"/>
      <c r="P33" s="257"/>
      <c r="Q33"/>
      <c r="R33"/>
      <c r="S33"/>
    </row>
    <row r="34" spans="2:19" ht="15" customHeight="1" thickBot="1">
      <c r="B34" s="257"/>
      <c r="C34" s="656"/>
      <c r="D34" s="406" t="s">
        <v>352</v>
      </c>
      <c r="E34" s="257"/>
      <c r="F34" s="386" t="s">
        <v>684</v>
      </c>
      <c r="G34" s="257" t="s">
        <v>39</v>
      </c>
      <c r="H34" s="407" t="s">
        <v>575</v>
      </c>
      <c r="I34" s="221"/>
      <c r="J34" s="257"/>
      <c r="K34" s="172"/>
      <c r="L34" s="173"/>
      <c r="M34" s="257"/>
      <c r="N34" s="59"/>
      <c r="O34" s="64"/>
      <c r="P34" s="257"/>
      <c r="Q34"/>
      <c r="R34"/>
      <c r="S34"/>
    </row>
    <row r="35" spans="2:19" ht="15" customHeight="1">
      <c r="B35" s="257"/>
      <c r="C35" s="257"/>
      <c r="D35" s="280"/>
      <c r="E35" s="257"/>
      <c r="F35" s="257"/>
      <c r="G35" s="257"/>
      <c r="H35" s="257"/>
      <c r="I35" s="257"/>
      <c r="J35" s="257"/>
      <c r="K35" s="409"/>
      <c r="L35" s="409"/>
      <c r="M35" s="257"/>
      <c r="N35" s="257"/>
      <c r="O35" s="257"/>
      <c r="P35" s="257"/>
      <c r="Q35"/>
      <c r="R35"/>
      <c r="S35"/>
    </row>
    <row r="36" spans="2:19" ht="15" customHeight="1">
      <c r="D36" s="410"/>
      <c r="K36" s="411"/>
      <c r="L36" s="411"/>
      <c r="Q36"/>
      <c r="R36"/>
      <c r="S36"/>
    </row>
    <row r="37" spans="2:19" ht="15" customHeight="1">
      <c r="B37" s="257"/>
      <c r="C37" s="257"/>
      <c r="D37" s="280"/>
      <c r="E37" s="257"/>
      <c r="F37" s="257"/>
      <c r="G37" s="257"/>
      <c r="H37" s="257"/>
      <c r="I37" s="257"/>
      <c r="J37" s="257"/>
      <c r="K37" s="409"/>
      <c r="L37" s="409"/>
      <c r="M37" s="257"/>
      <c r="N37" s="257"/>
      <c r="O37" s="257"/>
      <c r="P37" s="257"/>
      <c r="Q37"/>
      <c r="R37"/>
      <c r="S37"/>
    </row>
    <row r="38" spans="2:19" ht="15" customHeight="1">
      <c r="B38" s="257"/>
      <c r="C38" s="394" t="s">
        <v>353</v>
      </c>
      <c r="D38" s="402"/>
      <c r="E38" s="257"/>
      <c r="F38" s="257"/>
      <c r="G38" s="257"/>
      <c r="H38" s="257"/>
      <c r="I38" s="257"/>
      <c r="J38" s="257"/>
      <c r="K38" s="409"/>
      <c r="L38" s="409"/>
      <c r="M38" s="257"/>
      <c r="N38" s="257"/>
      <c r="O38" s="257"/>
      <c r="P38" s="257"/>
      <c r="Q38"/>
      <c r="R38"/>
      <c r="S38"/>
    </row>
    <row r="39" spans="2:19" ht="15" customHeight="1" thickBot="1">
      <c r="B39" s="257"/>
      <c r="C39" s="257"/>
      <c r="D39" s="280"/>
      <c r="E39" s="257"/>
      <c r="F39" s="257"/>
      <c r="G39" s="257"/>
      <c r="H39" s="257"/>
      <c r="I39" s="257"/>
      <c r="J39" s="257"/>
      <c r="K39" s="409"/>
      <c r="L39" s="409"/>
      <c r="M39" s="257"/>
      <c r="N39" s="257"/>
      <c r="O39" s="257"/>
      <c r="P39" s="257"/>
      <c r="Q39"/>
      <c r="R39"/>
      <c r="S39"/>
    </row>
    <row r="40" spans="2:19" ht="44" thickBot="1">
      <c r="B40" s="257"/>
      <c r="C40" s="657" t="s">
        <v>261</v>
      </c>
      <c r="D40" s="658"/>
      <c r="E40" s="257"/>
      <c r="F40" s="324" t="s">
        <v>38</v>
      </c>
      <c r="G40" s="257"/>
      <c r="H40" s="380" t="s">
        <v>640</v>
      </c>
      <c r="I40" s="381" t="s">
        <v>354</v>
      </c>
      <c r="J40" s="257"/>
      <c r="K40" s="391" t="s">
        <v>709</v>
      </c>
      <c r="L40" s="381" t="s">
        <v>710</v>
      </c>
      <c r="M40" s="257"/>
      <c r="N40" s="300" t="s">
        <v>0</v>
      </c>
      <c r="O40" s="381" t="s">
        <v>4</v>
      </c>
      <c r="P40" s="257"/>
      <c r="Q40"/>
      <c r="R40"/>
      <c r="S40"/>
    </row>
    <row r="41" spans="2:19" ht="15" customHeight="1" thickBot="1">
      <c r="B41" s="257"/>
      <c r="C41" s="257"/>
      <c r="D41" s="382"/>
      <c r="E41" s="257"/>
      <c r="F41" s="257"/>
      <c r="G41" s="257"/>
      <c r="H41" s="257"/>
      <c r="I41" s="382"/>
      <c r="J41" s="257"/>
      <c r="K41" s="382"/>
      <c r="L41" s="382"/>
      <c r="M41" s="257"/>
      <c r="N41" s="257"/>
      <c r="O41" s="257"/>
      <c r="P41" s="257"/>
      <c r="Q41"/>
      <c r="R41"/>
      <c r="S41"/>
    </row>
    <row r="42" spans="2:19" ht="15" customHeight="1">
      <c r="B42" s="257"/>
      <c r="C42" s="663" t="s">
        <v>355</v>
      </c>
      <c r="D42" s="664"/>
      <c r="E42" s="257"/>
      <c r="F42" s="384" t="s">
        <v>356</v>
      </c>
      <c r="G42" s="257" t="s">
        <v>39</v>
      </c>
      <c r="H42" s="404" t="s">
        <v>575</v>
      </c>
      <c r="I42" s="224"/>
      <c r="J42" s="257"/>
      <c r="K42" s="168"/>
      <c r="L42" s="169"/>
      <c r="M42" s="257"/>
      <c r="N42" s="117"/>
      <c r="O42" s="62"/>
      <c r="P42" s="257"/>
      <c r="Q42"/>
      <c r="R42"/>
      <c r="S42"/>
    </row>
    <row r="43" spans="2:19" ht="15" customHeight="1">
      <c r="B43" s="257"/>
      <c r="C43" s="661" t="s">
        <v>357</v>
      </c>
      <c r="D43" s="662"/>
      <c r="E43" s="257"/>
      <c r="F43" s="384" t="s">
        <v>358</v>
      </c>
      <c r="G43" s="257" t="s">
        <v>39</v>
      </c>
      <c r="H43" s="405" t="s">
        <v>575</v>
      </c>
      <c r="I43" s="225"/>
      <c r="J43" s="257"/>
      <c r="K43" s="170"/>
      <c r="L43" s="171"/>
      <c r="M43" s="257"/>
      <c r="N43" s="58"/>
      <c r="O43" s="63"/>
      <c r="P43" s="257"/>
      <c r="Q43"/>
      <c r="R43"/>
      <c r="S43"/>
    </row>
    <row r="44" spans="2:19" ht="15" customHeight="1">
      <c r="B44" s="257"/>
      <c r="C44" s="661" t="s">
        <v>359</v>
      </c>
      <c r="D44" s="662"/>
      <c r="E44" s="257"/>
      <c r="F44" s="384" t="s">
        <v>360</v>
      </c>
      <c r="G44" s="257" t="s">
        <v>39</v>
      </c>
      <c r="H44" s="405" t="s">
        <v>575</v>
      </c>
      <c r="I44" s="225"/>
      <c r="J44" s="257"/>
      <c r="K44" s="174"/>
      <c r="L44" s="175"/>
      <c r="M44" s="257"/>
      <c r="N44" s="176"/>
      <c r="O44" s="161"/>
      <c r="P44" s="257"/>
      <c r="Q44"/>
      <c r="R44"/>
      <c r="S44"/>
    </row>
    <row r="45" spans="2:19" ht="15" customHeight="1" thickBot="1">
      <c r="B45" s="257"/>
      <c r="C45" s="659" t="s">
        <v>352</v>
      </c>
      <c r="D45" s="660"/>
      <c r="E45" s="257"/>
      <c r="F45" s="384" t="s">
        <v>361</v>
      </c>
      <c r="G45" s="257" t="s">
        <v>39</v>
      </c>
      <c r="H45" s="407" t="s">
        <v>575</v>
      </c>
      <c r="I45" s="226"/>
      <c r="J45" s="257"/>
      <c r="K45" s="172"/>
      <c r="L45" s="173"/>
      <c r="M45" s="257"/>
      <c r="N45" s="59"/>
      <c r="O45" s="64"/>
      <c r="P45" s="257"/>
      <c r="Q45"/>
      <c r="R45"/>
      <c r="S45"/>
    </row>
    <row r="46" spans="2:19" ht="15" customHeight="1">
      <c r="B46" s="257"/>
      <c r="C46" s="257"/>
      <c r="D46" s="280"/>
      <c r="E46" s="257"/>
      <c r="F46" s="257"/>
      <c r="G46" s="257"/>
      <c r="H46" s="257"/>
      <c r="I46" s="257"/>
      <c r="J46" s="257"/>
      <c r="K46" s="409"/>
      <c r="L46" s="409"/>
      <c r="M46" s="257"/>
      <c r="N46" s="257"/>
      <c r="O46" s="257"/>
      <c r="P46" s="257"/>
      <c r="Q46"/>
      <c r="R46"/>
      <c r="S46"/>
    </row>
    <row r="47" spans="2:19" ht="15" customHeight="1"/>
    <row r="48" spans="2:19" ht="15" customHeight="1">
      <c r="B48" s="255"/>
      <c r="C48" s="255"/>
      <c r="D48" s="255"/>
      <c r="E48" s="255"/>
      <c r="F48" s="255"/>
      <c r="G48" s="255"/>
      <c r="H48" s="255"/>
      <c r="I48" s="255"/>
      <c r="J48" s="255"/>
      <c r="K48" s="255"/>
      <c r="L48" s="255"/>
      <c r="M48" s="255"/>
      <c r="N48" s="255"/>
      <c r="O48" s="255"/>
      <c r="P48" s="255"/>
      <c r="Q48" s="255"/>
      <c r="R48" s="255"/>
      <c r="S48" s="255"/>
    </row>
    <row r="49"/>
  </sheetData>
  <sheetProtection algorithmName="SHA-512" hashValue="brRNTdD/EnZmW0sABpeO7rcyRMSpgmoNVgjY6+Gpc3AjEQpaRno3KY+4wg+Cu7MFrtq/TMOuRHDmdo86kBgNVw==" saltValue="r2qTPty5NkDbx1eq+l6SMA==" spinCount="100000" sheet="1" objects="1" scenarios="1"/>
  <mergeCells count="12">
    <mergeCell ref="B3:O4"/>
    <mergeCell ref="C29:C31"/>
    <mergeCell ref="C25:C27"/>
    <mergeCell ref="C11:D11"/>
    <mergeCell ref="C9:D9"/>
    <mergeCell ref="C19:C23"/>
    <mergeCell ref="C33:C34"/>
    <mergeCell ref="C40:D40"/>
    <mergeCell ref="C45:D45"/>
    <mergeCell ref="C44:D44"/>
    <mergeCell ref="C43:D43"/>
    <mergeCell ref="C42:D42"/>
  </mergeCells>
  <dataValidations count="5">
    <dataValidation type="decimal" allowBlank="1" showInputMessage="1" showErrorMessage="1" sqref="K11:L11 K42:L46 K19:L23 K25:L27 K29:L39" xr:uid="{353F8521-BCF6-48EF-9E55-2A6F90DDCF53}">
      <formula1>0</formula1>
      <formula2>1</formula2>
    </dataValidation>
    <dataValidation type="list" allowBlank="1" showInputMessage="1" showErrorMessage="1" sqref="Q11" xr:uid="{2D211533-7E2E-4D11-8CBA-02FBA1AC84AE}">
      <formula1>"0,1,2,3,4,5"</formula1>
    </dataValidation>
    <dataValidation type="list" allowBlank="1" showInputMessage="1" showErrorMessage="1" sqref="R11" xr:uid="{7BAE335D-FF61-4E24-818A-745AFF0BA38B}">
      <formula1>Stack_Replacement_Year</formula1>
    </dataValidation>
    <dataValidation type="decimal" allowBlank="1" showInputMessage="1" showErrorMessage="1" sqref="I19:I23 I42:I45 I25:I27 I29:I31 I11 I33:I34" xr:uid="{B3888AF1-7B8C-4DF7-8A65-E5F215DE0508}">
      <formula1>0</formula1>
      <formula2>999999999999999</formula2>
    </dataValidation>
    <dataValidation type="list" allowBlank="1" showInputMessage="1" showErrorMessage="1" sqref="H22:H23 H27 H31" xr:uid="{2DF24D02-6B96-46A0-8E82-EB91DC48B406}">
      <formula1>Strike_price_inclusions</formula1>
    </dataValidation>
  </dataValidation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9B8EC-A20B-4C27-A495-D5C1246E054C}">
  <sheetPr codeName="Sheet13">
    <tabColor theme="4" tint="-0.499984740745262"/>
    <pageSetUpPr autoPageBreaks="0"/>
  </sheetPr>
  <dimension ref="A1:CN92"/>
  <sheetViews>
    <sheetView showGridLines="0" topLeftCell="A31" zoomScale="80" zoomScaleNormal="80" workbookViewId="0">
      <selection activeCell="K39" sqref="K39"/>
    </sheetView>
  </sheetViews>
  <sheetFormatPr defaultColWidth="0" defaultRowHeight="0" customHeight="1" zeroHeight="1"/>
  <cols>
    <col min="1" max="2" width="3.54296875" style="256" customWidth="1"/>
    <col min="3" max="3" width="15.54296875" style="256" customWidth="1"/>
    <col min="4" max="4" width="55.54296875" style="256" customWidth="1"/>
    <col min="5" max="5" width="3.54296875" style="256" customWidth="1"/>
    <col min="6" max="6" width="20.54296875" style="256" customWidth="1"/>
    <col min="7" max="7" width="3.54296875" style="256" customWidth="1"/>
    <col min="8" max="8" width="15.54296875" style="256" customWidth="1"/>
    <col min="9" max="9" width="25.54296875" style="256" customWidth="1"/>
    <col min="10" max="10" width="3.54296875" style="256" customWidth="1"/>
    <col min="11" max="11" width="70.54296875" style="256" customWidth="1"/>
    <col min="12" max="12" width="40.54296875" style="256" customWidth="1"/>
    <col min="13" max="14" width="3.54296875" style="256" customWidth="1"/>
    <col min="15" max="92" width="0" style="256" hidden="1" customWidth="1"/>
    <col min="93" max="16384" width="8.81640625" style="256" hidden="1"/>
  </cols>
  <sheetData>
    <row r="1" spans="2:13" ht="21">
      <c r="B1" s="254" t="s">
        <v>362</v>
      </c>
      <c r="C1" s="255"/>
      <c r="D1" s="255"/>
      <c r="E1" s="255"/>
      <c r="F1" s="255"/>
      <c r="G1" s="255"/>
      <c r="H1" s="255"/>
      <c r="I1" s="255"/>
      <c r="J1" s="255"/>
      <c r="K1" s="255"/>
      <c r="L1" s="255"/>
      <c r="M1" s="255"/>
    </row>
    <row r="2" spans="2:13" ht="15" customHeight="1" thickBot="1"/>
    <row r="3" spans="2:13" ht="292" customHeight="1" thickBot="1">
      <c r="B3" s="675" t="s">
        <v>708</v>
      </c>
      <c r="C3" s="676"/>
      <c r="D3" s="676"/>
      <c r="E3" s="676"/>
      <c r="F3" s="676"/>
      <c r="G3" s="676"/>
      <c r="H3" s="676"/>
      <c r="I3" s="676"/>
      <c r="J3" s="676"/>
      <c r="K3" s="676"/>
      <c r="L3" s="676"/>
      <c r="M3" s="677"/>
    </row>
    <row r="4" spans="2:13" ht="15" customHeight="1"/>
    <row r="5" spans="2:13" ht="15" customHeight="1">
      <c r="B5" s="257"/>
      <c r="C5" s="257"/>
      <c r="D5" s="257"/>
      <c r="E5" s="257"/>
      <c r="F5" s="257"/>
      <c r="G5" s="257"/>
      <c r="H5" s="257"/>
      <c r="I5" s="257"/>
      <c r="J5" s="257"/>
      <c r="K5" s="257"/>
      <c r="L5" s="257"/>
      <c r="M5" s="257"/>
    </row>
    <row r="6" spans="2:13" ht="15" customHeight="1">
      <c r="B6" s="257"/>
      <c r="C6" s="258" t="s">
        <v>259</v>
      </c>
      <c r="D6" s="258"/>
      <c r="E6" s="257"/>
      <c r="F6" s="257"/>
      <c r="G6" s="257"/>
      <c r="H6" s="257"/>
      <c r="I6" s="257"/>
      <c r="J6" s="257"/>
      <c r="K6" s="257"/>
      <c r="L6" s="257"/>
      <c r="M6" s="257"/>
    </row>
    <row r="7" spans="2:13" ht="15" customHeight="1" thickBot="1">
      <c r="B7" s="257"/>
      <c r="C7" s="257"/>
      <c r="D7" s="257"/>
      <c r="E7" s="257"/>
      <c r="F7" s="257"/>
      <c r="G7" s="257"/>
      <c r="H7" s="257"/>
      <c r="I7" s="257"/>
      <c r="J7" s="257"/>
      <c r="K7" s="257"/>
      <c r="L7" s="257"/>
      <c r="M7" s="257"/>
    </row>
    <row r="8" spans="2:13" ht="46" customHeight="1" thickBot="1">
      <c r="B8" s="257"/>
      <c r="C8" s="300" t="s">
        <v>260</v>
      </c>
      <c r="D8" s="309" t="s">
        <v>261</v>
      </c>
      <c r="E8" s="257"/>
      <c r="F8" s="514" t="s">
        <v>649</v>
      </c>
      <c r="G8" s="257"/>
      <c r="H8" s="391" t="s">
        <v>363</v>
      </c>
      <c r="I8" s="381" t="s">
        <v>364</v>
      </c>
      <c r="J8" s="257"/>
      <c r="K8" s="380" t="s">
        <v>0</v>
      </c>
      <c r="L8" s="381" t="s">
        <v>4</v>
      </c>
      <c r="M8" s="257"/>
    </row>
    <row r="9" spans="2:13" ht="15" customHeight="1" thickBot="1">
      <c r="B9" s="257"/>
      <c r="C9" s="382"/>
      <c r="D9" s="382"/>
      <c r="E9" s="257"/>
      <c r="F9" s="382"/>
      <c r="G9" s="257"/>
      <c r="H9" s="382"/>
      <c r="I9" s="382"/>
      <c r="J9" s="257"/>
      <c r="K9" s="257"/>
      <c r="L9" s="257"/>
      <c r="M9" s="257"/>
    </row>
    <row r="10" spans="2:13" ht="19.5" customHeight="1">
      <c r="B10" s="257"/>
      <c r="C10" s="622" t="s">
        <v>266</v>
      </c>
      <c r="D10" s="383" t="s">
        <v>267</v>
      </c>
      <c r="E10" s="257"/>
      <c r="F10" s="487">
        <f>CAPEX!I20</f>
        <v>0</v>
      </c>
      <c r="G10" s="257"/>
      <c r="H10" s="51"/>
      <c r="I10" s="52"/>
      <c r="J10" s="341"/>
      <c r="K10" s="179"/>
      <c r="L10" s="52"/>
      <c r="M10" s="257"/>
    </row>
    <row r="11" spans="2:13" ht="19.5" customHeight="1">
      <c r="B11" s="257"/>
      <c r="C11" s="623"/>
      <c r="D11" s="488" t="s">
        <v>618</v>
      </c>
      <c r="E11" s="257"/>
      <c r="F11" s="489">
        <f>CAPEX!I21</f>
        <v>0</v>
      </c>
      <c r="G11" s="257"/>
      <c r="H11" s="53"/>
      <c r="I11" s="54"/>
      <c r="J11" s="341"/>
      <c r="K11" s="181"/>
      <c r="L11" s="54"/>
      <c r="M11" s="257"/>
    </row>
    <row r="12" spans="2:13" ht="19.5" customHeight="1" thickBot="1">
      <c r="B12" s="257"/>
      <c r="C12" s="624"/>
      <c r="D12" s="406" t="s">
        <v>271</v>
      </c>
      <c r="E12" s="257"/>
      <c r="F12" s="490">
        <f>CAPEX!I22</f>
        <v>0</v>
      </c>
      <c r="G12" s="257"/>
      <c r="H12" s="162"/>
      <c r="I12" s="72"/>
      <c r="J12" s="341"/>
      <c r="K12" s="183"/>
      <c r="L12" s="72"/>
      <c r="M12" s="257"/>
    </row>
    <row r="13" spans="2:13" ht="15" customHeight="1" thickBot="1">
      <c r="B13" s="257"/>
      <c r="C13" s="389"/>
      <c r="D13" s="389"/>
      <c r="E13" s="257"/>
      <c r="F13" s="230"/>
      <c r="G13" s="257"/>
      <c r="H13" s="257"/>
      <c r="I13" s="409"/>
      <c r="J13" s="341"/>
      <c r="K13" s="257"/>
      <c r="L13" s="257"/>
      <c r="M13" s="257"/>
    </row>
    <row r="14" spans="2:13" ht="22" customHeight="1">
      <c r="B14" s="257"/>
      <c r="C14" s="607" t="s">
        <v>273</v>
      </c>
      <c r="D14" s="383" t="s">
        <v>274</v>
      </c>
      <c r="E14" s="257"/>
      <c r="F14" s="487">
        <f>CAPEX!I24</f>
        <v>0</v>
      </c>
      <c r="G14" s="257"/>
      <c r="H14" s="51"/>
      <c r="I14" s="52"/>
      <c r="J14" s="341"/>
      <c r="K14" s="179"/>
      <c r="L14" s="52"/>
      <c r="M14" s="257"/>
    </row>
    <row r="15" spans="2:13" ht="22" customHeight="1" thickBot="1">
      <c r="B15" s="257"/>
      <c r="C15" s="609"/>
      <c r="D15" s="406" t="s">
        <v>275</v>
      </c>
      <c r="E15" s="257"/>
      <c r="F15" s="490">
        <f>CAPEX!I25</f>
        <v>0</v>
      </c>
      <c r="G15" s="257"/>
      <c r="H15" s="480"/>
      <c r="I15" s="481"/>
      <c r="J15" s="341"/>
      <c r="K15" s="485"/>
      <c r="L15" s="481"/>
      <c r="M15" s="257"/>
    </row>
    <row r="16" spans="2:13" ht="15" customHeight="1" thickBot="1">
      <c r="B16" s="257"/>
      <c r="C16" s="389"/>
      <c r="D16" s="389"/>
      <c r="E16" s="257"/>
      <c r="F16" s="230"/>
      <c r="G16" s="257"/>
      <c r="H16" s="257"/>
      <c r="I16" s="409"/>
      <c r="J16" s="341"/>
      <c r="K16" s="257"/>
      <c r="L16" s="257"/>
      <c r="M16" s="257"/>
    </row>
    <row r="17" spans="2:13" ht="19.5" customHeight="1">
      <c r="B17" s="257"/>
      <c r="C17" s="607" t="s">
        <v>277</v>
      </c>
      <c r="D17" s="383" t="s">
        <v>274</v>
      </c>
      <c r="E17" s="257"/>
      <c r="F17" s="487">
        <f>CAPEX!I27</f>
        <v>0</v>
      </c>
      <c r="G17" s="257"/>
      <c r="H17" s="51"/>
      <c r="I17" s="52"/>
      <c r="J17" s="341"/>
      <c r="K17" s="179"/>
      <c r="L17" s="52"/>
      <c r="M17" s="257"/>
    </row>
    <row r="18" spans="2:13" ht="19.5" customHeight="1">
      <c r="B18" s="257"/>
      <c r="C18" s="608"/>
      <c r="D18" s="385" t="s">
        <v>279</v>
      </c>
      <c r="E18" s="257"/>
      <c r="F18" s="489">
        <f>CAPEX!I28</f>
        <v>0</v>
      </c>
      <c r="G18" s="257"/>
      <c r="H18" s="53"/>
      <c r="I18" s="54"/>
      <c r="J18" s="341"/>
      <c r="K18" s="181"/>
      <c r="L18" s="54"/>
      <c r="M18" s="257"/>
    </row>
    <row r="19" spans="2:13" ht="19.5" customHeight="1" thickBot="1">
      <c r="B19" s="257"/>
      <c r="C19" s="609"/>
      <c r="D19" s="406" t="s">
        <v>281</v>
      </c>
      <c r="E19" s="257"/>
      <c r="F19" s="490">
        <f>CAPEX!I29</f>
        <v>0</v>
      </c>
      <c r="G19" s="257"/>
      <c r="H19" s="162"/>
      <c r="I19" s="72"/>
      <c r="J19" s="341"/>
      <c r="K19" s="183"/>
      <c r="L19" s="72"/>
      <c r="M19" s="257"/>
    </row>
    <row r="20" spans="2:13" ht="15" customHeight="1" thickBot="1">
      <c r="B20" s="257"/>
      <c r="C20" s="389"/>
      <c r="D20" s="389"/>
      <c r="E20" s="257"/>
      <c r="F20" s="230"/>
      <c r="G20" s="257"/>
      <c r="H20" s="257"/>
      <c r="I20" s="409"/>
      <c r="J20" s="341"/>
      <c r="K20" s="257"/>
      <c r="L20" s="257"/>
      <c r="M20" s="257"/>
    </row>
    <row r="21" spans="2:13" ht="21" customHeight="1">
      <c r="B21" s="257"/>
      <c r="C21" s="607" t="s">
        <v>283</v>
      </c>
      <c r="D21" s="383" t="s">
        <v>274</v>
      </c>
      <c r="E21" s="257"/>
      <c r="F21" s="487">
        <f>CAPEX!I31</f>
        <v>0</v>
      </c>
      <c r="G21" s="257"/>
      <c r="H21" s="51"/>
      <c r="I21" s="52"/>
      <c r="J21" s="341"/>
      <c r="K21" s="179"/>
      <c r="L21" s="52"/>
      <c r="M21" s="257"/>
    </row>
    <row r="22" spans="2:13" ht="21" customHeight="1" thickBot="1">
      <c r="B22" s="257"/>
      <c r="C22" s="609"/>
      <c r="D22" s="406" t="s">
        <v>285</v>
      </c>
      <c r="E22" s="257"/>
      <c r="F22" s="490">
        <f>CAPEX!I32</f>
        <v>0</v>
      </c>
      <c r="G22" s="257"/>
      <c r="H22" s="480"/>
      <c r="I22" s="481"/>
      <c r="J22" s="341"/>
      <c r="K22" s="485"/>
      <c r="L22" s="481"/>
      <c r="M22" s="257"/>
    </row>
    <row r="23" spans="2:13" ht="15" customHeight="1" thickBot="1">
      <c r="B23" s="257"/>
      <c r="C23" s="389"/>
      <c r="D23" s="389"/>
      <c r="E23" s="257"/>
      <c r="F23" s="230"/>
      <c r="G23" s="257"/>
      <c r="H23" s="257"/>
      <c r="I23" s="409"/>
      <c r="J23" s="341"/>
      <c r="K23" s="257"/>
      <c r="L23" s="257"/>
      <c r="M23" s="257"/>
    </row>
    <row r="24" spans="2:13" ht="21" customHeight="1">
      <c r="B24" s="257"/>
      <c r="C24" s="607" t="s">
        <v>287</v>
      </c>
      <c r="D24" s="383" t="s">
        <v>288</v>
      </c>
      <c r="E24" s="257"/>
      <c r="F24" s="487">
        <f>CAPEX!I34</f>
        <v>0</v>
      </c>
      <c r="G24" s="257"/>
      <c r="H24" s="177"/>
      <c r="I24" s="178"/>
      <c r="J24" s="341"/>
      <c r="K24" s="184"/>
      <c r="L24" s="178"/>
      <c r="M24" s="257"/>
    </row>
    <row r="25" spans="2:13" s="493" customFormat="1" ht="21" customHeight="1" thickBot="1">
      <c r="B25" s="491"/>
      <c r="C25" s="609"/>
      <c r="D25" s="406" t="s">
        <v>290</v>
      </c>
      <c r="E25" s="390"/>
      <c r="F25" s="490">
        <f>CAPEX!I35</f>
        <v>0</v>
      </c>
      <c r="G25" s="257"/>
      <c r="H25" s="482"/>
      <c r="I25" s="483"/>
      <c r="J25" s="492"/>
      <c r="K25" s="486"/>
      <c r="L25" s="483"/>
      <c r="M25" s="491"/>
    </row>
    <row r="26" spans="2:13" ht="15" customHeight="1" thickBot="1">
      <c r="B26" s="257"/>
      <c r="C26" s="389"/>
      <c r="D26" s="389"/>
      <c r="E26" s="390"/>
      <c r="F26" s="230"/>
      <c r="G26" s="257"/>
      <c r="H26" s="257"/>
      <c r="I26" s="409"/>
      <c r="J26" s="341"/>
      <c r="K26" s="257"/>
      <c r="L26" s="257"/>
      <c r="M26" s="257"/>
    </row>
    <row r="27" spans="2:13" ht="22" customHeight="1">
      <c r="B27" s="257"/>
      <c r="C27" s="607" t="s">
        <v>292</v>
      </c>
      <c r="D27" s="383" t="s">
        <v>274</v>
      </c>
      <c r="E27" s="390"/>
      <c r="F27" s="487">
        <f>CAPEX!I37</f>
        <v>0</v>
      </c>
      <c r="G27" s="257"/>
      <c r="H27" s="51"/>
      <c r="I27" s="52"/>
      <c r="J27" s="341"/>
      <c r="K27" s="179"/>
      <c r="L27" s="52"/>
      <c r="M27" s="257"/>
    </row>
    <row r="28" spans="2:13" ht="22" customHeight="1">
      <c r="B28" s="257"/>
      <c r="C28" s="608"/>
      <c r="D28" s="385" t="s">
        <v>294</v>
      </c>
      <c r="E28" s="390"/>
      <c r="F28" s="489">
        <f>CAPEX!I38</f>
        <v>0</v>
      </c>
      <c r="G28" s="257"/>
      <c r="H28" s="55"/>
      <c r="I28" s="56"/>
      <c r="J28" s="341"/>
      <c r="K28" s="181"/>
      <c r="L28" s="54"/>
      <c r="M28" s="257"/>
    </row>
    <row r="29" spans="2:13" ht="22" customHeight="1" thickBot="1">
      <c r="B29" s="257"/>
      <c r="C29" s="609"/>
      <c r="D29" s="406" t="s">
        <v>296</v>
      </c>
      <c r="E29" s="390"/>
      <c r="F29" s="490">
        <f>CAPEX!I39</f>
        <v>0</v>
      </c>
      <c r="G29" s="257"/>
      <c r="H29" s="162"/>
      <c r="I29" s="72"/>
      <c r="J29" s="341"/>
      <c r="K29" s="485"/>
      <c r="L29" s="481"/>
      <c r="M29" s="257"/>
    </row>
    <row r="30" spans="2:13" ht="15" customHeight="1" thickBot="1">
      <c r="B30" s="257"/>
      <c r="C30" s="494"/>
      <c r="D30" s="494"/>
      <c r="E30" s="257"/>
      <c r="F30" s="230"/>
      <c r="G30" s="257"/>
      <c r="H30" s="257"/>
      <c r="I30" s="409"/>
      <c r="J30" s="341"/>
      <c r="K30" s="257"/>
      <c r="L30" s="257"/>
      <c r="M30" s="257"/>
    </row>
    <row r="31" spans="2:13" ht="19" customHeight="1">
      <c r="B31" s="257"/>
      <c r="C31" s="607" t="s">
        <v>298</v>
      </c>
      <c r="D31" s="383" t="s">
        <v>299</v>
      </c>
      <c r="E31" s="257"/>
      <c r="F31" s="487">
        <f>CAPEX!I41</f>
        <v>0</v>
      </c>
      <c r="G31" s="257"/>
      <c r="H31" s="51"/>
      <c r="I31" s="52"/>
      <c r="J31" s="341"/>
      <c r="K31" s="179"/>
      <c r="L31" s="52"/>
      <c r="M31" s="257"/>
    </row>
    <row r="32" spans="2:13" ht="19" customHeight="1">
      <c r="B32" s="257"/>
      <c r="C32" s="678"/>
      <c r="D32" s="385" t="s">
        <v>590</v>
      </c>
      <c r="E32" s="257"/>
      <c r="F32" s="495">
        <f>CAPEX!I42</f>
        <v>0</v>
      </c>
      <c r="G32" s="257"/>
      <c r="H32" s="53"/>
      <c r="I32" s="54"/>
      <c r="J32" s="341"/>
      <c r="K32" s="180"/>
      <c r="L32" s="54"/>
      <c r="M32" s="257"/>
    </row>
    <row r="33" spans="2:13" ht="19" customHeight="1">
      <c r="B33" s="257"/>
      <c r="C33" s="608"/>
      <c r="D33" s="385" t="s">
        <v>301</v>
      </c>
      <c r="E33" s="257"/>
      <c r="F33" s="489">
        <f>CAPEX!I43</f>
        <v>0</v>
      </c>
      <c r="G33" s="257"/>
      <c r="H33" s="55"/>
      <c r="I33" s="56"/>
      <c r="J33" s="341"/>
      <c r="K33" s="182"/>
      <c r="L33" s="56"/>
      <c r="M33" s="257"/>
    </row>
    <row r="34" spans="2:13" ht="19" customHeight="1">
      <c r="B34" s="257"/>
      <c r="C34" s="608"/>
      <c r="D34" s="385" t="s">
        <v>303</v>
      </c>
      <c r="E34" s="257"/>
      <c r="F34" s="489">
        <f>CAPEX!I44</f>
        <v>0</v>
      </c>
      <c r="G34" s="257"/>
      <c r="H34" s="55"/>
      <c r="I34" s="56"/>
      <c r="J34" s="341"/>
      <c r="K34" s="185"/>
      <c r="L34" s="56"/>
      <c r="M34" s="257"/>
    </row>
    <row r="35" spans="2:13" ht="19" customHeight="1">
      <c r="B35" s="257"/>
      <c r="C35" s="608"/>
      <c r="D35" s="385" t="s">
        <v>305</v>
      </c>
      <c r="E35" s="257"/>
      <c r="F35" s="489">
        <f>CAPEX!I45</f>
        <v>0</v>
      </c>
      <c r="G35" s="257"/>
      <c r="H35" s="55"/>
      <c r="I35" s="56"/>
      <c r="J35" s="341"/>
      <c r="K35" s="182"/>
      <c r="L35" s="56"/>
      <c r="M35" s="257"/>
    </row>
    <row r="36" spans="2:13" ht="19" customHeight="1" thickBot="1">
      <c r="B36" s="257"/>
      <c r="C36" s="609"/>
      <c r="D36" s="406" t="s">
        <v>307</v>
      </c>
      <c r="E36" s="257"/>
      <c r="F36" s="490">
        <f>CAPEX!I46</f>
        <v>0</v>
      </c>
      <c r="G36" s="257"/>
      <c r="H36" s="162"/>
      <c r="I36" s="72"/>
      <c r="J36" s="341"/>
      <c r="K36" s="183"/>
      <c r="L36" s="72"/>
      <c r="M36" s="257"/>
    </row>
    <row r="37" spans="2:13" ht="15" customHeight="1">
      <c r="B37" s="257"/>
      <c r="C37" s="257"/>
      <c r="D37" s="257"/>
      <c r="E37" s="257"/>
      <c r="F37" s="230"/>
      <c r="G37" s="257"/>
      <c r="H37" s="257"/>
      <c r="I37" s="257"/>
      <c r="J37" s="257"/>
      <c r="K37" s="257"/>
      <c r="L37" s="257"/>
      <c r="M37" s="257"/>
    </row>
    <row r="38" spans="2:13" ht="15" customHeight="1"/>
    <row r="39" spans="2:13" ht="15" customHeight="1">
      <c r="B39" s="257"/>
      <c r="C39" s="257"/>
      <c r="D39" s="257"/>
      <c r="E39" s="257"/>
      <c r="F39" s="257"/>
      <c r="G39" s="257"/>
      <c r="H39" s="257"/>
      <c r="I39" s="257"/>
      <c r="J39" s="257"/>
      <c r="K39" s="257"/>
      <c r="L39" s="257"/>
      <c r="M39" s="257"/>
    </row>
    <row r="40" spans="2:13" ht="15" customHeight="1">
      <c r="B40" s="257"/>
      <c r="C40" s="258" t="s">
        <v>308</v>
      </c>
      <c r="D40" s="258"/>
      <c r="E40" s="257"/>
      <c r="F40" s="257"/>
      <c r="G40" s="257"/>
      <c r="H40" s="257"/>
      <c r="I40" s="257"/>
      <c r="J40" s="257"/>
      <c r="K40" s="257"/>
      <c r="L40" s="257"/>
      <c r="M40" s="257"/>
    </row>
    <row r="41" spans="2:13" ht="15" customHeight="1" thickBot="1">
      <c r="B41" s="257"/>
      <c r="C41" s="257"/>
      <c r="D41" s="257"/>
      <c r="E41" s="257"/>
      <c r="F41" s="257"/>
      <c r="G41" s="257"/>
      <c r="H41" s="257"/>
      <c r="I41" s="257"/>
      <c r="J41" s="257"/>
      <c r="K41" s="257"/>
      <c r="L41" s="257"/>
      <c r="M41" s="257"/>
    </row>
    <row r="42" spans="2:13" ht="41.5" customHeight="1" thickBot="1">
      <c r="B42" s="257"/>
      <c r="C42" s="300" t="s">
        <v>260</v>
      </c>
      <c r="D42" s="309" t="s">
        <v>261</v>
      </c>
      <c r="E42" s="257"/>
      <c r="F42" s="514" t="s">
        <v>649</v>
      </c>
      <c r="G42" s="257"/>
      <c r="H42" s="391" t="s">
        <v>363</v>
      </c>
      <c r="I42" s="381" t="s">
        <v>364</v>
      </c>
      <c r="J42" s="257"/>
      <c r="K42" s="380" t="s">
        <v>0</v>
      </c>
      <c r="L42" s="381" t="s">
        <v>4</v>
      </c>
      <c r="M42" s="257"/>
    </row>
    <row r="43" spans="2:13" ht="15" customHeight="1" thickBot="1">
      <c r="B43" s="257"/>
      <c r="C43" s="496"/>
      <c r="D43" s="496"/>
      <c r="E43" s="257"/>
      <c r="F43" s="382"/>
      <c r="G43" s="257"/>
      <c r="H43" s="496"/>
      <c r="I43" s="382"/>
      <c r="J43" s="257"/>
      <c r="K43" s="257"/>
      <c r="L43" s="257"/>
      <c r="M43" s="257"/>
    </row>
    <row r="44" spans="2:13" ht="19" customHeight="1">
      <c r="B44" s="257"/>
      <c r="C44" s="607" t="s">
        <v>309</v>
      </c>
      <c r="D44" s="392" t="s">
        <v>266</v>
      </c>
      <c r="E44" s="257"/>
      <c r="F44" s="487">
        <f>CAPEX!I54</f>
        <v>0</v>
      </c>
      <c r="G44" s="257"/>
      <c r="H44" s="51"/>
      <c r="I44" s="52"/>
      <c r="J44" s="341"/>
      <c r="K44" s="51"/>
      <c r="L44" s="52"/>
      <c r="M44" s="257"/>
    </row>
    <row r="45" spans="2:13" ht="19" customHeight="1">
      <c r="B45" s="257"/>
      <c r="C45" s="608"/>
      <c r="D45" s="497" t="s">
        <v>273</v>
      </c>
      <c r="E45" s="257"/>
      <c r="F45" s="489">
        <f>CAPEX!I55</f>
        <v>0</v>
      </c>
      <c r="G45" s="257"/>
      <c r="H45" s="55"/>
      <c r="I45" s="56"/>
      <c r="J45" s="341"/>
      <c r="K45" s="55"/>
      <c r="L45" s="56"/>
      <c r="M45" s="257"/>
    </row>
    <row r="46" spans="2:13" ht="19" customHeight="1">
      <c r="B46" s="257"/>
      <c r="C46" s="608"/>
      <c r="D46" s="497" t="s">
        <v>277</v>
      </c>
      <c r="E46" s="257"/>
      <c r="F46" s="489">
        <f>CAPEX!I56</f>
        <v>0</v>
      </c>
      <c r="G46" s="257"/>
      <c r="H46" s="55"/>
      <c r="I46" s="56"/>
      <c r="J46" s="341"/>
      <c r="K46" s="55"/>
      <c r="L46" s="56"/>
      <c r="M46" s="257"/>
    </row>
    <row r="47" spans="2:13" ht="19" customHeight="1">
      <c r="B47" s="257"/>
      <c r="C47" s="608"/>
      <c r="D47" s="497" t="s">
        <v>283</v>
      </c>
      <c r="E47" s="257"/>
      <c r="F47" s="489">
        <f>CAPEX!I57</f>
        <v>0</v>
      </c>
      <c r="G47" s="257"/>
      <c r="H47" s="55"/>
      <c r="I47" s="56"/>
      <c r="J47" s="341"/>
      <c r="K47" s="55"/>
      <c r="L47" s="56"/>
      <c r="M47" s="257"/>
    </row>
    <row r="48" spans="2:13" ht="19" customHeight="1">
      <c r="B48" s="257"/>
      <c r="C48" s="608"/>
      <c r="D48" s="497" t="s">
        <v>287</v>
      </c>
      <c r="E48" s="257"/>
      <c r="F48" s="489">
        <f>CAPEX!I58</f>
        <v>0</v>
      </c>
      <c r="G48" s="257"/>
      <c r="H48" s="55"/>
      <c r="I48" s="56"/>
      <c r="J48" s="341"/>
      <c r="K48" s="55"/>
      <c r="L48" s="56"/>
      <c r="M48" s="257"/>
    </row>
    <row r="49" spans="2:13" ht="19" customHeight="1">
      <c r="B49" s="257"/>
      <c r="C49" s="608"/>
      <c r="D49" s="497" t="s">
        <v>292</v>
      </c>
      <c r="E49" s="257"/>
      <c r="F49" s="489">
        <f>CAPEX!I59</f>
        <v>0</v>
      </c>
      <c r="G49" s="257"/>
      <c r="H49" s="55"/>
      <c r="I49" s="56"/>
      <c r="J49" s="341"/>
      <c r="K49" s="55"/>
      <c r="L49" s="56"/>
      <c r="M49" s="257"/>
    </row>
    <row r="50" spans="2:13" ht="19" customHeight="1" thickBot="1">
      <c r="B50" s="257"/>
      <c r="C50" s="609"/>
      <c r="D50" s="498" t="s">
        <v>298</v>
      </c>
      <c r="E50" s="257"/>
      <c r="F50" s="490">
        <f>CAPEX!I60</f>
        <v>0</v>
      </c>
      <c r="G50" s="257"/>
      <c r="H50" s="162"/>
      <c r="I50" s="72"/>
      <c r="J50" s="341"/>
      <c r="K50" s="162"/>
      <c r="L50" s="72"/>
      <c r="M50" s="257"/>
    </row>
    <row r="51" spans="2:13" ht="15" customHeight="1" thickBot="1">
      <c r="B51" s="257"/>
      <c r="C51" s="257"/>
      <c r="D51" s="257"/>
      <c r="E51" s="257"/>
      <c r="F51" s="257"/>
      <c r="G51" s="257"/>
      <c r="H51" s="257"/>
      <c r="I51" s="257"/>
      <c r="J51" s="257"/>
      <c r="K51" s="257"/>
      <c r="L51" s="257"/>
      <c r="M51" s="257"/>
    </row>
    <row r="52" spans="2:13" ht="22" customHeight="1">
      <c r="B52" s="257"/>
      <c r="C52" s="607" t="s">
        <v>629</v>
      </c>
      <c r="D52" s="392" t="s">
        <v>697</v>
      </c>
      <c r="E52" s="257"/>
      <c r="F52" s="487">
        <f>CAPEX!I62</f>
        <v>0</v>
      </c>
      <c r="G52" s="257"/>
      <c r="H52" s="51"/>
      <c r="I52" s="52"/>
      <c r="J52" s="341"/>
      <c r="K52" s="51"/>
      <c r="L52" s="52"/>
      <c r="M52" s="257"/>
    </row>
    <row r="53" spans="2:13" ht="22" customHeight="1" thickBot="1">
      <c r="B53" s="257"/>
      <c r="C53" s="609"/>
      <c r="D53" s="498" t="s">
        <v>698</v>
      </c>
      <c r="E53" s="257"/>
      <c r="F53" s="490">
        <f>CAPEX!I63</f>
        <v>0</v>
      </c>
      <c r="G53" s="257"/>
      <c r="H53" s="162"/>
      <c r="I53" s="72"/>
      <c r="J53" s="341"/>
      <c r="K53" s="162"/>
      <c r="L53" s="72"/>
      <c r="M53" s="257"/>
    </row>
    <row r="54" spans="2:13" ht="25.5" customHeight="1" thickBot="1">
      <c r="B54" s="257"/>
      <c r="C54" s="389"/>
      <c r="D54" s="499"/>
      <c r="E54" s="257"/>
      <c r="F54" s="230"/>
      <c r="G54" s="257"/>
      <c r="H54" s="257"/>
      <c r="I54" s="409"/>
      <c r="J54" s="341"/>
      <c r="K54" s="257"/>
      <c r="L54" s="257"/>
      <c r="M54" s="257"/>
    </row>
    <row r="55" spans="2:13" ht="21" customHeight="1">
      <c r="B55" s="257"/>
      <c r="C55" s="607" t="s">
        <v>311</v>
      </c>
      <c r="D55" s="392" t="s">
        <v>312</v>
      </c>
      <c r="E55" s="491"/>
      <c r="F55" s="487">
        <f>CAPEX!I65</f>
        <v>0</v>
      </c>
      <c r="G55" s="257"/>
      <c r="H55" s="51"/>
      <c r="I55" s="52"/>
      <c r="J55" s="341"/>
      <c r="K55" s="51"/>
      <c r="L55" s="52"/>
      <c r="M55" s="257"/>
    </row>
    <row r="56" spans="2:13" ht="21" customHeight="1">
      <c r="B56" s="257"/>
      <c r="C56" s="608"/>
      <c r="D56" s="500" t="s">
        <v>313</v>
      </c>
      <c r="E56" s="257"/>
      <c r="F56" s="489">
        <f>CAPEX!I66</f>
        <v>0</v>
      </c>
      <c r="G56" s="257"/>
      <c r="H56" s="55"/>
      <c r="I56" s="56"/>
      <c r="J56" s="341"/>
      <c r="K56" s="55"/>
      <c r="L56" s="56"/>
      <c r="M56" s="257"/>
    </row>
    <row r="57" spans="2:13" ht="21" customHeight="1" thickBot="1">
      <c r="B57" s="257"/>
      <c r="C57" s="609"/>
      <c r="D57" s="501" t="s">
        <v>314</v>
      </c>
      <c r="E57" s="257"/>
      <c r="F57" s="490">
        <f>CAPEX!I67</f>
        <v>0</v>
      </c>
      <c r="G57" s="257"/>
      <c r="H57" s="162"/>
      <c r="I57" s="72"/>
      <c r="J57" s="341"/>
      <c r="K57" s="183"/>
      <c r="L57" s="72"/>
      <c r="M57" s="257"/>
    </row>
    <row r="58" spans="2:13" ht="15" customHeight="1" thickBot="1">
      <c r="B58" s="257"/>
      <c r="C58" s="389"/>
      <c r="D58" s="499"/>
      <c r="E58" s="257"/>
      <c r="F58" s="230"/>
      <c r="G58" s="257"/>
      <c r="H58" s="257"/>
      <c r="I58" s="409"/>
      <c r="J58" s="341"/>
      <c r="K58" s="257"/>
      <c r="L58" s="257"/>
      <c r="M58" s="257"/>
    </row>
    <row r="59" spans="2:13" ht="19" customHeight="1">
      <c r="B59" s="257"/>
      <c r="C59" s="607" t="s">
        <v>315</v>
      </c>
      <c r="D59" s="392" t="s">
        <v>312</v>
      </c>
      <c r="E59" s="491"/>
      <c r="F59" s="487">
        <f>CAPEX!I69</f>
        <v>0</v>
      </c>
      <c r="G59" s="257"/>
      <c r="H59" s="51"/>
      <c r="I59" s="52"/>
      <c r="J59" s="341"/>
      <c r="K59" s="51"/>
      <c r="L59" s="52"/>
      <c r="M59" s="257"/>
    </row>
    <row r="60" spans="2:13" ht="19" customHeight="1">
      <c r="B60" s="257"/>
      <c r="C60" s="608"/>
      <c r="D60" s="500" t="s">
        <v>313</v>
      </c>
      <c r="E60" s="257"/>
      <c r="F60" s="489">
        <f>CAPEX!I70</f>
        <v>0</v>
      </c>
      <c r="G60" s="257"/>
      <c r="H60" s="55"/>
      <c r="I60" s="56"/>
      <c r="J60" s="341"/>
      <c r="K60" s="55"/>
      <c r="L60" s="56"/>
      <c r="M60" s="257"/>
    </row>
    <row r="61" spans="2:13" ht="19" customHeight="1" thickBot="1">
      <c r="B61" s="257"/>
      <c r="C61" s="609"/>
      <c r="D61" s="501" t="s">
        <v>314</v>
      </c>
      <c r="E61" s="257"/>
      <c r="F61" s="490">
        <f>CAPEX!I71</f>
        <v>0</v>
      </c>
      <c r="G61" s="257"/>
      <c r="H61" s="162"/>
      <c r="I61" s="72"/>
      <c r="J61" s="341"/>
      <c r="K61" s="162"/>
      <c r="L61" s="72"/>
      <c r="M61" s="257"/>
    </row>
    <row r="62" spans="2:13" ht="15" customHeight="1">
      <c r="B62" s="257"/>
      <c r="C62" s="257"/>
      <c r="D62" s="257"/>
      <c r="E62" s="257"/>
      <c r="F62" s="257"/>
      <c r="G62" s="257"/>
      <c r="H62" s="257"/>
      <c r="I62" s="257"/>
      <c r="J62" s="257"/>
      <c r="K62" s="257"/>
      <c r="L62" s="257"/>
      <c r="M62" s="257"/>
    </row>
    <row r="63" spans="2:13" ht="15" customHeight="1"/>
    <row r="64" spans="2:13" ht="15" customHeight="1">
      <c r="B64" s="257"/>
      <c r="C64" s="257"/>
      <c r="D64" s="257"/>
      <c r="E64" s="257"/>
      <c r="F64" s="257"/>
      <c r="G64" s="257"/>
      <c r="H64" s="257"/>
      <c r="I64" s="257"/>
      <c r="J64" s="257"/>
      <c r="K64" s="257"/>
      <c r="L64" s="257"/>
      <c r="M64" s="257"/>
    </row>
    <row r="65" spans="2:13" ht="15" customHeight="1">
      <c r="B65" s="257"/>
      <c r="C65" s="258" t="s">
        <v>316</v>
      </c>
      <c r="D65" s="258"/>
      <c r="E65" s="257"/>
      <c r="F65" s="257"/>
      <c r="G65" s="257"/>
      <c r="H65" s="257"/>
      <c r="I65" s="257"/>
      <c r="J65" s="257"/>
      <c r="K65" s="257"/>
      <c r="L65" s="257"/>
      <c r="M65" s="257"/>
    </row>
    <row r="66" spans="2:13" ht="15" customHeight="1" thickBot="1">
      <c r="B66" s="257"/>
      <c r="C66" s="257"/>
      <c r="D66" s="257"/>
      <c r="E66" s="257"/>
      <c r="F66" s="257"/>
      <c r="G66" s="257"/>
      <c r="H66" s="257"/>
      <c r="I66" s="257"/>
      <c r="J66" s="257"/>
      <c r="K66" s="257"/>
      <c r="L66" s="257"/>
      <c r="M66" s="257"/>
    </row>
    <row r="67" spans="2:13" ht="43" customHeight="1" thickBot="1">
      <c r="B67" s="257"/>
      <c r="C67" s="620" t="s">
        <v>260</v>
      </c>
      <c r="D67" s="621"/>
      <c r="E67" s="257"/>
      <c r="F67" s="514" t="s">
        <v>649</v>
      </c>
      <c r="G67" s="257"/>
      <c r="H67" s="391" t="s">
        <v>363</v>
      </c>
      <c r="I67" s="381" t="s">
        <v>364</v>
      </c>
      <c r="J67" s="257"/>
      <c r="K67" s="380" t="s">
        <v>0</v>
      </c>
      <c r="L67" s="381" t="s">
        <v>4</v>
      </c>
      <c r="M67" s="257"/>
    </row>
    <row r="68" spans="2:13" ht="15" customHeight="1" thickBot="1">
      <c r="B68" s="257"/>
      <c r="C68" s="496"/>
      <c r="D68" s="496"/>
      <c r="E68" s="257"/>
      <c r="F68" s="382"/>
      <c r="G68" s="257"/>
      <c r="H68" s="496"/>
      <c r="I68" s="382"/>
      <c r="J68" s="257"/>
      <c r="K68" s="257"/>
      <c r="L68" s="257"/>
      <c r="M68" s="257"/>
    </row>
    <row r="69" spans="2:13" ht="21" customHeight="1">
      <c r="B69" s="257"/>
      <c r="C69" s="607" t="s">
        <v>317</v>
      </c>
      <c r="D69" s="392" t="s">
        <v>318</v>
      </c>
      <c r="E69" s="257"/>
      <c r="F69" s="487">
        <f>CAPEX!I79</f>
        <v>0</v>
      </c>
      <c r="G69" s="257"/>
      <c r="H69" s="51"/>
      <c r="I69" s="52"/>
      <c r="J69" s="341"/>
      <c r="K69" s="51"/>
      <c r="L69" s="52"/>
      <c r="M69" s="257"/>
    </row>
    <row r="70" spans="2:13" ht="21" customHeight="1">
      <c r="B70" s="257"/>
      <c r="C70" s="608"/>
      <c r="D70" s="497" t="s">
        <v>320</v>
      </c>
      <c r="E70" s="257"/>
      <c r="F70" s="489">
        <f>CAPEX!I80</f>
        <v>0</v>
      </c>
      <c r="G70" s="257"/>
      <c r="H70" s="55"/>
      <c r="I70" s="56"/>
      <c r="J70" s="341"/>
      <c r="K70" s="55"/>
      <c r="L70" s="56"/>
      <c r="M70" s="257"/>
    </row>
    <row r="71" spans="2:13" ht="21" customHeight="1">
      <c r="B71" s="257"/>
      <c r="C71" s="608"/>
      <c r="D71" s="497" t="s">
        <v>322</v>
      </c>
      <c r="E71" s="257"/>
      <c r="F71" s="489">
        <f>CAPEX!I81</f>
        <v>0</v>
      </c>
      <c r="G71" s="257"/>
      <c r="H71" s="55"/>
      <c r="I71" s="56"/>
      <c r="J71" s="341"/>
      <c r="K71" s="55"/>
      <c r="L71" s="56"/>
      <c r="M71" s="257"/>
    </row>
    <row r="72" spans="2:13" ht="21" customHeight="1">
      <c r="B72" s="257"/>
      <c r="C72" s="608"/>
      <c r="D72" s="497" t="s">
        <v>324</v>
      </c>
      <c r="E72" s="257"/>
      <c r="F72" s="489">
        <f>CAPEX!I82</f>
        <v>0</v>
      </c>
      <c r="G72" s="257"/>
      <c r="H72" s="55"/>
      <c r="I72" s="56"/>
      <c r="J72" s="341"/>
      <c r="K72" s="55"/>
      <c r="L72" s="56"/>
      <c r="M72" s="257"/>
    </row>
    <row r="73" spans="2:13" ht="21" customHeight="1" thickBot="1">
      <c r="B73" s="257"/>
      <c r="C73" s="609"/>
      <c r="D73" s="498" t="s">
        <v>365</v>
      </c>
      <c r="E73" s="257"/>
      <c r="F73" s="490">
        <f>CAPEX!I83</f>
        <v>0</v>
      </c>
      <c r="G73" s="257"/>
      <c r="H73" s="162"/>
      <c r="I73" s="72"/>
      <c r="J73" s="341"/>
      <c r="K73" s="162"/>
      <c r="L73" s="72"/>
      <c r="M73" s="257"/>
    </row>
    <row r="74" spans="2:13" ht="15" customHeight="1" thickBot="1">
      <c r="B74" s="257"/>
      <c r="C74" s="502"/>
      <c r="D74" s="503"/>
      <c r="E74" s="257"/>
      <c r="F74" s="230"/>
      <c r="G74" s="257"/>
      <c r="H74" s="230"/>
      <c r="I74" s="230"/>
      <c r="J74" s="230"/>
      <c r="K74" s="230"/>
      <c r="L74" s="230"/>
      <c r="M74" s="257"/>
    </row>
    <row r="75" spans="2:13" ht="19.5" customHeight="1">
      <c r="B75" s="257"/>
      <c r="C75" s="607" t="s">
        <v>328</v>
      </c>
      <c r="D75" s="392" t="s">
        <v>329</v>
      </c>
      <c r="E75" s="257"/>
      <c r="F75" s="487">
        <f>CAPEX!I85</f>
        <v>0</v>
      </c>
      <c r="G75" s="257"/>
      <c r="H75" s="51"/>
      <c r="I75" s="52"/>
      <c r="J75" s="341"/>
      <c r="K75" s="51"/>
      <c r="L75" s="52"/>
      <c r="M75" s="257"/>
    </row>
    <row r="76" spans="2:13" ht="19.5" customHeight="1" thickBot="1">
      <c r="B76" s="257"/>
      <c r="C76" s="609"/>
      <c r="D76" s="498" t="s">
        <v>331</v>
      </c>
      <c r="E76" s="257"/>
      <c r="F76" s="490">
        <f>CAPEX!I86</f>
        <v>0</v>
      </c>
      <c r="G76" s="257"/>
      <c r="H76" s="162"/>
      <c r="I76" s="72"/>
      <c r="J76" s="341"/>
      <c r="K76" s="162"/>
      <c r="L76" s="72"/>
      <c r="M76" s="257"/>
    </row>
    <row r="77" spans="2:13" ht="15" customHeight="1">
      <c r="B77" s="257"/>
      <c r="C77" s="257"/>
      <c r="D77" s="257"/>
      <c r="E77" s="257"/>
      <c r="F77" s="257"/>
      <c r="G77" s="257"/>
      <c r="H77" s="257"/>
      <c r="I77" s="257"/>
      <c r="J77" s="257"/>
      <c r="K77" s="257"/>
      <c r="L77" s="257"/>
      <c r="M77" s="257"/>
    </row>
    <row r="78" spans="2:13" ht="15" customHeight="1"/>
    <row r="79" spans="2:13" ht="15" customHeight="1">
      <c r="B79" s="255"/>
      <c r="C79" s="255"/>
      <c r="D79" s="255"/>
      <c r="E79" s="255"/>
      <c r="F79" s="255"/>
      <c r="G79" s="255"/>
      <c r="H79" s="255"/>
      <c r="I79" s="255"/>
      <c r="J79" s="255"/>
      <c r="K79" s="255"/>
      <c r="L79" s="255"/>
      <c r="M79" s="255"/>
    </row>
    <row r="81" s="256" customFormat="1" ht="0" hidden="1" customHeight="1"/>
    <row r="82" s="256" customFormat="1" ht="0" hidden="1" customHeight="1"/>
    <row r="83" s="256" customFormat="1" ht="0" hidden="1" customHeight="1"/>
    <row r="84" s="256" customFormat="1" ht="0" hidden="1" customHeight="1"/>
    <row r="85" s="256" customFormat="1" ht="0" hidden="1" customHeight="1"/>
    <row r="86" s="256" customFormat="1" ht="0" hidden="1" customHeight="1"/>
    <row r="87" s="256" customFormat="1" ht="0" hidden="1" customHeight="1"/>
    <row r="88" s="256" customFormat="1" ht="0" hidden="1" customHeight="1"/>
    <row r="89" s="256" customFormat="1" ht="0" hidden="1" customHeight="1"/>
    <row r="90" s="256" customFormat="1" ht="0" hidden="1" customHeight="1"/>
    <row r="91" s="256" customFormat="1" ht="0" hidden="1" customHeight="1"/>
    <row r="92" s="256" customFormat="1" ht="0" hidden="1" customHeight="1"/>
  </sheetData>
  <sheetProtection algorithmName="SHA-512" hashValue="ZoiJaSCrcwCiKh28cBpCl9+5FtpFl30m+skltkEqIHrKfYMey9WaNwyksCQSqxtVsuTX/OTtOqYTkK1I8+Dpig==" saltValue="hSRzOaiJtADQAp3iE6DSmA==" spinCount="100000" sheet="1" objects="1" scenarios="1"/>
  <mergeCells count="15">
    <mergeCell ref="C69:C73"/>
    <mergeCell ref="C75:C76"/>
    <mergeCell ref="B3:M3"/>
    <mergeCell ref="C67:D67"/>
    <mergeCell ref="C59:C61"/>
    <mergeCell ref="C55:C57"/>
    <mergeCell ref="C44:C50"/>
    <mergeCell ref="C31:C36"/>
    <mergeCell ref="C21:C22"/>
    <mergeCell ref="C24:C25"/>
    <mergeCell ref="C27:C29"/>
    <mergeCell ref="C14:C15"/>
    <mergeCell ref="C17:C19"/>
    <mergeCell ref="C10:C12"/>
    <mergeCell ref="C52:C53"/>
  </mergeCells>
  <dataValidations count="3">
    <dataValidation type="decimal" allowBlank="1" showInputMessage="1" showErrorMessage="1" sqref="F14:F15 F31:F36 F27:F29 F24:F25 F21:F22 F17:F19 F69:F73 F75:F76 F55:F57 F59:F61 F10:F12 F44:F53" xr:uid="{2BA751F9-997A-4AA6-A03F-9CC8DCCA0601}">
      <formula1>0</formula1>
      <formula2>999999999999</formula2>
    </dataValidation>
    <dataValidation type="decimal" allowBlank="1" showInputMessage="1" showErrorMessage="1" sqref="H54 H58 H13 H30 H26 H23 H20 H16" xr:uid="{0FA83178-F1F6-4799-B1AF-084F53E546B8}">
      <formula1>0</formula1>
      <formula2>1</formula2>
    </dataValidation>
    <dataValidation type="list" allowBlank="1" showInputMessage="1" showErrorMessage="1" sqref="H14:H15 H17:H19 H21:H22 H24:H25 H27:H29 H31:H36 H75:H76 H55:H57 H59:H61 H10:H12 H69:H73 H44:H53" xr:uid="{04A657C9-94BA-4786-A82E-E354B80A1993}">
      <formula1>Economic_Benefits_Source</formula1>
    </dataValidation>
  </dataValidation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15A09-65E2-436A-987E-61E9F4127E83}">
  <sheetPr>
    <tabColor theme="4" tint="-0.499984740745262"/>
    <pageSetUpPr autoPageBreaks="0"/>
  </sheetPr>
  <dimension ref="A1:CN25"/>
  <sheetViews>
    <sheetView showGridLines="0" topLeftCell="A3" zoomScale="90" zoomScaleNormal="90" workbookViewId="0">
      <selection activeCell="I7" sqref="I7"/>
    </sheetView>
  </sheetViews>
  <sheetFormatPr defaultColWidth="0" defaultRowHeight="0" customHeight="1" zeroHeight="1"/>
  <cols>
    <col min="1" max="2" width="3.54296875" style="256" customWidth="1"/>
    <col min="3" max="3" width="16" style="256" customWidth="1"/>
    <col min="4" max="4" width="37.453125" style="256" bestFit="1" customWidth="1"/>
    <col min="5" max="5" width="3.54296875" style="256" customWidth="1"/>
    <col min="6" max="6" width="30.26953125" style="256" customWidth="1"/>
    <col min="7" max="7" width="25.54296875" style="256" customWidth="1"/>
    <col min="8" max="8" width="3.54296875" style="256" customWidth="1"/>
    <col min="9" max="9" width="70.54296875" style="256" customWidth="1"/>
    <col min="10" max="10" width="40.54296875" style="256" customWidth="1"/>
    <col min="11" max="12" width="3.54296875" style="256" customWidth="1"/>
    <col min="13" max="92" width="0" style="256" hidden="1" customWidth="1"/>
    <col min="93" max="16384" width="8.81640625" style="256" hidden="1"/>
  </cols>
  <sheetData>
    <row r="1" spans="2:11" ht="20.5" customHeight="1">
      <c r="B1" s="254" t="s">
        <v>627</v>
      </c>
      <c r="C1" s="255"/>
      <c r="D1" s="255"/>
      <c r="E1" s="255"/>
      <c r="F1" s="255"/>
      <c r="G1" s="255"/>
      <c r="H1" s="255"/>
      <c r="I1" s="255"/>
      <c r="J1" s="255"/>
      <c r="K1" s="255"/>
    </row>
    <row r="2" spans="2:11" ht="15" customHeight="1" thickBot="1"/>
    <row r="3" spans="2:11" ht="273.5" customHeight="1" thickBot="1">
      <c r="B3" s="675" t="s">
        <v>705</v>
      </c>
      <c r="C3" s="676"/>
      <c r="D3" s="676"/>
      <c r="E3" s="676"/>
      <c r="F3" s="676"/>
      <c r="G3" s="676"/>
      <c r="H3" s="676"/>
      <c r="I3" s="676"/>
      <c r="J3" s="676"/>
      <c r="K3" s="677"/>
    </row>
    <row r="4" spans="2:11" ht="15" customHeight="1"/>
    <row r="5" spans="2:11" ht="15" customHeight="1">
      <c r="B5" s="257"/>
      <c r="C5" s="257"/>
      <c r="D5" s="257"/>
      <c r="E5" s="257"/>
      <c r="F5" s="257"/>
      <c r="G5" s="257"/>
      <c r="H5" s="257"/>
      <c r="I5" s="257"/>
      <c r="J5" s="257"/>
      <c r="K5" s="257"/>
    </row>
    <row r="6" spans="2:11" ht="15" customHeight="1">
      <c r="B6" s="257"/>
      <c r="C6" s="258" t="s">
        <v>580</v>
      </c>
      <c r="D6" s="258"/>
      <c r="E6" s="257"/>
      <c r="F6" s="257"/>
      <c r="G6" s="257"/>
      <c r="H6" s="257"/>
      <c r="I6" s="257"/>
      <c r="J6" s="257"/>
      <c r="K6" s="257"/>
    </row>
    <row r="7" spans="2:11" ht="15" customHeight="1" thickBot="1">
      <c r="B7" s="257"/>
      <c r="C7" s="257"/>
      <c r="D7" s="257"/>
      <c r="E7" s="257"/>
      <c r="F7" s="257"/>
      <c r="G7" s="257"/>
      <c r="H7" s="257"/>
      <c r="I7" s="257"/>
      <c r="J7" s="257"/>
      <c r="K7" s="257"/>
    </row>
    <row r="8" spans="2:11" ht="49" customHeight="1" thickBot="1">
      <c r="B8" s="257"/>
      <c r="C8" s="300" t="s">
        <v>589</v>
      </c>
      <c r="D8" s="309" t="s">
        <v>588</v>
      </c>
      <c r="E8" s="257"/>
      <c r="F8" s="391" t="s">
        <v>617</v>
      </c>
      <c r="G8" s="381" t="s">
        <v>702</v>
      </c>
      <c r="H8" s="257"/>
      <c r="I8" s="380" t="s">
        <v>0</v>
      </c>
      <c r="J8" s="381" t="s">
        <v>4</v>
      </c>
      <c r="K8" s="257"/>
    </row>
    <row r="9" spans="2:11" ht="15" customHeight="1" thickBot="1">
      <c r="B9" s="257"/>
      <c r="C9" s="382"/>
      <c r="D9" s="382"/>
      <c r="E9" s="257"/>
      <c r="F9" s="382"/>
      <c r="G9" s="382"/>
      <c r="H9" s="257"/>
      <c r="I9" s="257"/>
      <c r="J9" s="257"/>
      <c r="K9" s="257"/>
    </row>
    <row r="10" spans="2:11" ht="14.5">
      <c r="B10" s="257"/>
      <c r="C10" s="622" t="s">
        <v>578</v>
      </c>
      <c r="D10" s="412" t="s">
        <v>581</v>
      </c>
      <c r="E10" s="257"/>
      <c r="F10" s="51"/>
      <c r="G10" s="224"/>
      <c r="H10" s="341"/>
      <c r="I10" s="51"/>
      <c r="J10" s="52"/>
      <c r="K10" s="257"/>
    </row>
    <row r="11" spans="2:11" ht="14.5">
      <c r="B11" s="257"/>
      <c r="C11" s="623"/>
      <c r="D11" s="413" t="s">
        <v>582</v>
      </c>
      <c r="E11" s="257"/>
      <c r="F11" s="55"/>
      <c r="G11" s="225"/>
      <c r="H11" s="341"/>
      <c r="I11" s="55"/>
      <c r="J11" s="56"/>
      <c r="K11" s="257"/>
    </row>
    <row r="12" spans="2:11" ht="14.5">
      <c r="B12" s="257"/>
      <c r="C12" s="623"/>
      <c r="D12" s="413" t="s">
        <v>583</v>
      </c>
      <c r="E12" s="257"/>
      <c r="F12" s="55"/>
      <c r="G12" s="225"/>
      <c r="H12" s="341"/>
      <c r="I12" s="55"/>
      <c r="J12" s="56"/>
      <c r="K12" s="257"/>
    </row>
    <row r="13" spans="2:11" ht="15" customHeight="1">
      <c r="B13" s="257"/>
      <c r="C13" s="623"/>
      <c r="D13" s="413" t="s">
        <v>616</v>
      </c>
      <c r="E13" s="257"/>
      <c r="F13" s="55"/>
      <c r="G13" s="225"/>
      <c r="H13" s="341"/>
      <c r="I13" s="68"/>
      <c r="J13" s="56"/>
      <c r="K13" s="257"/>
    </row>
    <row r="14" spans="2:11" ht="15" customHeight="1">
      <c r="B14" s="257"/>
      <c r="C14" s="623"/>
      <c r="D14" s="413" t="s">
        <v>584</v>
      </c>
      <c r="E14" s="257"/>
      <c r="F14" s="55"/>
      <c r="G14" s="225"/>
      <c r="H14" s="341"/>
      <c r="I14" s="55"/>
      <c r="J14" s="56"/>
      <c r="K14" s="257"/>
    </row>
    <row r="15" spans="2:11" ht="15" customHeight="1">
      <c r="B15" s="257"/>
      <c r="C15" s="623"/>
      <c r="D15" s="414" t="s">
        <v>641</v>
      </c>
      <c r="E15" s="257"/>
      <c r="F15" s="55"/>
      <c r="G15" s="225"/>
      <c r="H15" s="341"/>
      <c r="I15" s="55"/>
      <c r="J15" s="56"/>
      <c r="K15" s="257"/>
    </row>
    <row r="16" spans="2:11" s="388" customFormat="1" ht="15" customHeight="1" thickBot="1">
      <c r="B16" s="259"/>
      <c r="C16" s="624"/>
      <c r="D16" s="415" t="s">
        <v>151</v>
      </c>
      <c r="E16" s="259"/>
      <c r="F16" s="57"/>
      <c r="G16" s="452"/>
      <c r="H16" s="387"/>
      <c r="I16" s="162"/>
      <c r="J16" s="72"/>
      <c r="K16" s="259"/>
    </row>
    <row r="17" spans="2:11" ht="15" customHeight="1" thickBot="1">
      <c r="B17" s="257"/>
      <c r="C17" s="389"/>
      <c r="D17" s="389"/>
      <c r="E17" s="257"/>
      <c r="F17" s="257"/>
      <c r="G17" s="409"/>
      <c r="H17" s="341"/>
      <c r="I17" s="257"/>
      <c r="J17" s="257"/>
      <c r="K17" s="257"/>
    </row>
    <row r="18" spans="2:11" ht="15" customHeight="1">
      <c r="B18" s="257"/>
      <c r="C18" s="607" t="s">
        <v>579</v>
      </c>
      <c r="D18" s="412" t="s">
        <v>585</v>
      </c>
      <c r="E18" s="257"/>
      <c r="F18" s="51"/>
      <c r="G18" s="224"/>
      <c r="H18" s="341"/>
      <c r="I18" s="179"/>
      <c r="J18" s="52"/>
      <c r="K18" s="257"/>
    </row>
    <row r="19" spans="2:11" ht="15" customHeight="1">
      <c r="B19" s="257"/>
      <c r="C19" s="678"/>
      <c r="D19" s="413" t="s">
        <v>586</v>
      </c>
      <c r="E19" s="257"/>
      <c r="F19" s="53"/>
      <c r="G19" s="453"/>
      <c r="H19" s="341"/>
      <c r="I19" s="180"/>
      <c r="J19" s="54"/>
      <c r="K19" s="257"/>
    </row>
    <row r="20" spans="2:11" ht="15" customHeight="1">
      <c r="B20" s="257"/>
      <c r="C20" s="608"/>
      <c r="D20" s="413" t="s">
        <v>587</v>
      </c>
      <c r="E20" s="257"/>
      <c r="F20" s="53"/>
      <c r="G20" s="453"/>
      <c r="H20" s="341"/>
      <c r="I20" s="181"/>
      <c r="J20" s="54"/>
      <c r="K20" s="257"/>
    </row>
    <row r="21" spans="2:11" ht="15" customHeight="1">
      <c r="B21" s="257"/>
      <c r="C21" s="674"/>
      <c r="D21" s="414" t="s">
        <v>641</v>
      </c>
      <c r="E21" s="257"/>
      <c r="F21" s="227"/>
      <c r="G21" s="454"/>
      <c r="H21" s="341"/>
      <c r="I21" s="229"/>
      <c r="J21" s="228"/>
      <c r="K21" s="257"/>
    </row>
    <row r="22" spans="2:11" s="388" customFormat="1" ht="15" customHeight="1" thickBot="1">
      <c r="B22" s="259"/>
      <c r="C22" s="609"/>
      <c r="D22" s="415" t="s">
        <v>151</v>
      </c>
      <c r="E22" s="259"/>
      <c r="F22" s="57"/>
      <c r="G22" s="452"/>
      <c r="H22" s="387"/>
      <c r="I22" s="183"/>
      <c r="J22" s="72"/>
      <c r="K22" s="259"/>
    </row>
    <row r="23" spans="2:11" ht="15" customHeight="1">
      <c r="B23" s="257"/>
      <c r="C23" s="389"/>
      <c r="D23" s="389"/>
      <c r="E23" s="257"/>
      <c r="F23" s="257"/>
      <c r="G23" s="409"/>
      <c r="H23" s="341"/>
      <c r="I23" s="257"/>
      <c r="J23" s="257"/>
      <c r="K23" s="257"/>
    </row>
    <row r="24" spans="2:11" ht="15" customHeight="1"/>
    <row r="25" spans="2:11" ht="15" customHeight="1">
      <c r="B25" s="255"/>
      <c r="C25" s="255"/>
      <c r="D25" s="255"/>
      <c r="E25" s="255"/>
      <c r="F25" s="255"/>
      <c r="G25" s="255"/>
      <c r="H25" s="255"/>
      <c r="I25" s="255"/>
      <c r="J25" s="255"/>
      <c r="K25" s="255"/>
    </row>
  </sheetData>
  <sheetProtection algorithmName="SHA-512" hashValue="4Jy9b+GWdNvGU33OSkeuRaF4vYqHUgcYo1w6Px7JdLSgpeVbgP4rqkQL7uFMmEHZzYiJWXwaOyBuEaEg0F069g==" saltValue="desMemp6uhGEOwJteXrkbg==" spinCount="100000" sheet="1" objects="1" scenarios="1"/>
  <mergeCells count="3">
    <mergeCell ref="B3:K3"/>
    <mergeCell ref="C10:C16"/>
    <mergeCell ref="C18:C22"/>
  </mergeCells>
  <dataValidations count="2">
    <dataValidation type="decimal" allowBlank="1" showInputMessage="1" showErrorMessage="1" sqref="F17 F23" xr:uid="{F74887F9-2D33-4149-90F9-9B6DF6242E58}">
      <formula1>0</formula1>
      <formula2>1</formula2>
    </dataValidation>
    <dataValidation type="decimal" operator="greaterThanOrEqual" allowBlank="1" showInputMessage="1" showErrorMessage="1" sqref="F10:G16" xr:uid="{9E4FB1B8-6007-4D60-A935-801735F120D5}">
      <formula1>0</formula1>
    </dataValidation>
  </dataValidation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844B1-9AEB-4879-8CC5-2368CA44FCB0}">
  <sheetPr codeName="Sheet15">
    <tabColor theme="4" tint="-0.499984740745262"/>
  </sheetPr>
  <dimension ref="A1:BS253"/>
  <sheetViews>
    <sheetView workbookViewId="0">
      <selection activeCell="C1" sqref="C1:C3"/>
    </sheetView>
  </sheetViews>
  <sheetFormatPr defaultColWidth="8.81640625" defaultRowHeight="14.5"/>
  <cols>
    <col min="1" max="1" width="21.453125" bestFit="1" customWidth="1"/>
    <col min="2" max="2" width="3.54296875" customWidth="1"/>
    <col min="3" max="3" width="3.81640625" bestFit="1" customWidth="1"/>
    <col min="4" max="4" width="3.54296875" customWidth="1"/>
    <col min="5" max="5" width="14.81640625" bestFit="1" customWidth="1"/>
    <col min="6" max="6" width="3.54296875" customWidth="1"/>
    <col min="7" max="7" width="76.36328125" bestFit="1" customWidth="1"/>
    <col min="8" max="8" width="3.54296875" customWidth="1"/>
    <col min="9" max="9" width="18.81640625" bestFit="1" customWidth="1"/>
    <col min="10" max="10" width="3.54296875" customWidth="1"/>
    <col min="11" max="11" width="39.81640625" bestFit="1" customWidth="1"/>
    <col min="12" max="12" width="3.54296875" customWidth="1"/>
    <col min="13" max="13" width="30" bestFit="1" customWidth="1"/>
    <col min="14" max="14" width="3.54296875" customWidth="1"/>
    <col min="15" max="15" width="32.453125" bestFit="1" customWidth="1"/>
    <col min="16" max="16" width="3.54296875" customWidth="1"/>
    <col min="17" max="17" width="17" bestFit="1" customWidth="1"/>
    <col min="18" max="18" width="3.54296875" customWidth="1"/>
    <col min="19" max="19" width="11.1796875" bestFit="1" customWidth="1"/>
    <col min="20" max="20" width="3.54296875" customWidth="1"/>
    <col min="21" max="21" width="25.1796875" bestFit="1" customWidth="1"/>
    <col min="22" max="22" width="3.54296875" customWidth="1"/>
    <col min="23" max="23" width="34.81640625" bestFit="1" customWidth="1"/>
    <col min="24" max="24" width="3.54296875" customWidth="1"/>
    <col min="25" max="25" width="36.81640625" bestFit="1" customWidth="1"/>
    <col min="26" max="26" width="3.54296875" customWidth="1"/>
    <col min="27" max="27" width="15.54296875" bestFit="1" customWidth="1"/>
    <col min="28" max="28" width="3.54296875" customWidth="1"/>
    <col min="29" max="29" width="17.1796875" bestFit="1" customWidth="1"/>
    <col min="30" max="30" width="3.54296875" customWidth="1"/>
    <col min="31" max="31" width="33" bestFit="1" customWidth="1"/>
    <col min="32" max="32" width="3.54296875" customWidth="1"/>
    <col min="34" max="34" width="3.54296875" customWidth="1"/>
    <col min="36" max="36" width="3.54296875" customWidth="1"/>
    <col min="37" max="37" width="31.453125" bestFit="1" customWidth="1"/>
    <col min="38" max="38" width="3.54296875" customWidth="1"/>
    <col min="39" max="39" width="16.1796875" bestFit="1" customWidth="1"/>
    <col min="40" max="40" width="3.54296875" customWidth="1"/>
    <col min="41" max="41" width="15.81640625" bestFit="1" customWidth="1"/>
    <col min="42" max="42" width="3.54296875" customWidth="1"/>
    <col min="43" max="43" width="18.81640625" bestFit="1" customWidth="1"/>
    <col min="44" max="44" width="3.54296875" customWidth="1"/>
    <col min="45" max="45" width="27.81640625" bestFit="1" customWidth="1"/>
    <col min="46" max="46" width="3.54296875" customWidth="1"/>
    <col min="47" max="47" width="23" customWidth="1"/>
    <col min="48" max="48" width="3.54296875" customWidth="1"/>
    <col min="50" max="50" width="3.54296875" customWidth="1"/>
    <col min="51" max="51" width="33" bestFit="1" customWidth="1"/>
    <col min="52" max="52" width="3.54296875" customWidth="1"/>
    <col min="53" max="53" width="25.453125" bestFit="1" customWidth="1"/>
    <col min="54" max="54" width="3.54296875" customWidth="1"/>
    <col min="55" max="55" width="38.453125" bestFit="1" customWidth="1"/>
    <col min="57" max="57" width="23.1796875" bestFit="1" customWidth="1"/>
    <col min="59" max="59" width="20.453125" bestFit="1" customWidth="1"/>
    <col min="61" max="61" width="10.453125" bestFit="1" customWidth="1"/>
    <col min="63" max="63" width="28.26953125" bestFit="1" customWidth="1"/>
    <col min="65" max="65" width="20.453125" bestFit="1" customWidth="1"/>
    <col min="67" max="67" width="24.54296875" bestFit="1" customWidth="1"/>
    <col min="69" max="69" width="17.453125" bestFit="1" customWidth="1"/>
    <col min="71" max="71" width="19.36328125" bestFit="1" customWidth="1"/>
  </cols>
  <sheetData>
    <row r="1" spans="1:71" s="37" customFormat="1">
      <c r="A1" s="36" t="s">
        <v>46</v>
      </c>
      <c r="C1" s="36" t="s">
        <v>366</v>
      </c>
      <c r="E1" s="36" t="s">
        <v>130</v>
      </c>
      <c r="G1" s="36" t="s">
        <v>132</v>
      </c>
      <c r="I1" s="36" t="s">
        <v>367</v>
      </c>
      <c r="K1" s="36" t="s">
        <v>368</v>
      </c>
      <c r="M1" s="36" t="s">
        <v>107</v>
      </c>
      <c r="O1" s="36" t="s">
        <v>369</v>
      </c>
      <c r="Q1" s="36" t="s">
        <v>370</v>
      </c>
      <c r="S1" s="36" t="s">
        <v>371</v>
      </c>
      <c r="U1" s="36" t="s">
        <v>372</v>
      </c>
      <c r="W1" s="36" t="s">
        <v>131</v>
      </c>
      <c r="Y1" s="36" t="s">
        <v>373</v>
      </c>
      <c r="AA1" s="36" t="s">
        <v>374</v>
      </c>
      <c r="AC1" s="36" t="s">
        <v>375</v>
      </c>
      <c r="AE1" s="36" t="s">
        <v>376</v>
      </c>
      <c r="AG1" s="36" t="s">
        <v>377</v>
      </c>
      <c r="AI1" s="36" t="s">
        <v>378</v>
      </c>
      <c r="AK1" s="36" t="s">
        <v>135</v>
      </c>
      <c r="AM1" s="36" t="s">
        <v>133</v>
      </c>
      <c r="AO1" s="36" t="s">
        <v>379</v>
      </c>
      <c r="AQ1" s="36" t="s">
        <v>26</v>
      </c>
      <c r="AS1" s="36" t="s">
        <v>380</v>
      </c>
      <c r="AU1" s="36" t="s">
        <v>381</v>
      </c>
      <c r="AW1" s="38" t="s">
        <v>382</v>
      </c>
      <c r="AY1" s="36" t="s">
        <v>383</v>
      </c>
      <c r="BA1" s="36" t="s">
        <v>384</v>
      </c>
      <c r="BC1" s="36" t="s">
        <v>385</v>
      </c>
      <c r="BE1" s="36" t="s">
        <v>386</v>
      </c>
      <c r="BG1" s="36" t="s">
        <v>247</v>
      </c>
      <c r="BI1" s="36" t="s">
        <v>387</v>
      </c>
      <c r="BK1" s="36" t="s">
        <v>248</v>
      </c>
      <c r="BM1" s="36" t="s">
        <v>388</v>
      </c>
      <c r="BO1" s="36" t="s">
        <v>577</v>
      </c>
      <c r="BQ1" s="36" t="s">
        <v>630</v>
      </c>
      <c r="BS1" s="36" t="s">
        <v>634</v>
      </c>
    </row>
    <row r="2" spans="1:71">
      <c r="A2" s="39" t="s">
        <v>389</v>
      </c>
      <c r="C2" s="39" t="s">
        <v>390</v>
      </c>
      <c r="E2" s="39">
        <v>1</v>
      </c>
      <c r="G2" s="39" t="s">
        <v>596</v>
      </c>
      <c r="I2" s="39" t="s">
        <v>391</v>
      </c>
      <c r="K2" s="39" t="s">
        <v>392</v>
      </c>
      <c r="M2" s="39" t="s">
        <v>393</v>
      </c>
      <c r="O2" s="39" t="s">
        <v>394</v>
      </c>
      <c r="Q2" s="39" t="s">
        <v>395</v>
      </c>
      <c r="S2" s="39" t="s">
        <v>258</v>
      </c>
      <c r="U2" s="39" t="s">
        <v>396</v>
      </c>
      <c r="W2" s="39" t="s">
        <v>397</v>
      </c>
      <c r="Y2" s="39" t="s">
        <v>398</v>
      </c>
      <c r="AA2" s="39" t="s">
        <v>399</v>
      </c>
      <c r="AC2" s="39" t="s">
        <v>400</v>
      </c>
      <c r="AE2" s="39" t="s">
        <v>401</v>
      </c>
      <c r="AG2" s="40">
        <v>43831</v>
      </c>
      <c r="AI2" s="39" t="s">
        <v>402</v>
      </c>
      <c r="AK2" s="39" t="s">
        <v>642</v>
      </c>
      <c r="AM2" s="39" t="s">
        <v>403</v>
      </c>
      <c r="AO2" s="39" t="s">
        <v>404</v>
      </c>
      <c r="AQ2" s="39" t="s">
        <v>405</v>
      </c>
      <c r="AS2" s="39">
        <v>2025</v>
      </c>
      <c r="AU2" s="39" t="s">
        <v>406</v>
      </c>
      <c r="AW2" s="39" t="s">
        <v>407</v>
      </c>
      <c r="AY2" s="39" t="s">
        <v>408</v>
      </c>
      <c r="BA2" s="39" t="s">
        <v>409</v>
      </c>
      <c r="BC2" s="39" t="s">
        <v>410</v>
      </c>
      <c r="BE2" s="39" t="s">
        <v>411</v>
      </c>
      <c r="BG2" s="39" t="s">
        <v>412</v>
      </c>
      <c r="BI2" s="39" t="s">
        <v>413</v>
      </c>
      <c r="BK2" s="39" t="s">
        <v>414</v>
      </c>
      <c r="BM2" s="39" t="s">
        <v>415</v>
      </c>
      <c r="BO2" s="39" t="s">
        <v>575</v>
      </c>
      <c r="BQ2" s="39" t="s">
        <v>631</v>
      </c>
      <c r="BS2" s="39" t="s">
        <v>635</v>
      </c>
    </row>
    <row r="3" spans="1:71" ht="15" thickBot="1">
      <c r="A3" s="39" t="s">
        <v>416</v>
      </c>
      <c r="C3" s="41" t="s">
        <v>417</v>
      </c>
      <c r="E3" s="39">
        <v>2</v>
      </c>
      <c r="G3" s="39" t="s">
        <v>597</v>
      </c>
      <c r="I3" s="39" t="s">
        <v>418</v>
      </c>
      <c r="K3" s="39" t="s">
        <v>419</v>
      </c>
      <c r="M3" s="39" t="s">
        <v>420</v>
      </c>
      <c r="O3" s="39" t="s">
        <v>421</v>
      </c>
      <c r="Q3" s="41" t="s">
        <v>422</v>
      </c>
      <c r="S3" s="39" t="s">
        <v>257</v>
      </c>
      <c r="U3" s="39" t="s">
        <v>423</v>
      </c>
      <c r="W3" s="39" t="s">
        <v>424</v>
      </c>
      <c r="Y3" s="39" t="s">
        <v>425</v>
      </c>
      <c r="AA3" s="39" t="s">
        <v>426</v>
      </c>
      <c r="AC3" s="39" t="s">
        <v>427</v>
      </c>
      <c r="AE3" s="39" t="s">
        <v>428</v>
      </c>
      <c r="AG3" s="40">
        <v>43862</v>
      </c>
      <c r="AI3" s="39" t="s">
        <v>429</v>
      </c>
      <c r="AK3" s="41" t="s">
        <v>430</v>
      </c>
      <c r="AM3" s="39" t="s">
        <v>431</v>
      </c>
      <c r="AO3" s="39" t="s">
        <v>432</v>
      </c>
      <c r="AQ3" s="41" t="s">
        <v>433</v>
      </c>
      <c r="AS3" s="39">
        <v>2026</v>
      </c>
      <c r="AU3" s="41" t="s">
        <v>434</v>
      </c>
      <c r="AW3" s="39" t="s">
        <v>435</v>
      </c>
      <c r="AY3" s="39" t="s">
        <v>436</v>
      </c>
      <c r="BA3" s="39" t="s">
        <v>437</v>
      </c>
      <c r="BC3" s="39" t="s">
        <v>438</v>
      </c>
      <c r="BE3" s="39" t="s">
        <v>439</v>
      </c>
      <c r="BG3" s="41" t="s">
        <v>415</v>
      </c>
      <c r="BI3" s="41" t="s">
        <v>440</v>
      </c>
      <c r="BK3" s="39" t="s">
        <v>441</v>
      </c>
      <c r="BM3" s="41" t="s">
        <v>442</v>
      </c>
      <c r="BO3" s="41" t="s">
        <v>576</v>
      </c>
      <c r="BQ3" s="39" t="s">
        <v>645</v>
      </c>
      <c r="BS3" s="39" t="s">
        <v>636</v>
      </c>
    </row>
    <row r="4" spans="1:71" ht="15" thickBot="1">
      <c r="A4" s="39" t="s">
        <v>443</v>
      </c>
      <c r="E4" s="39">
        <v>3</v>
      </c>
      <c r="G4" s="39" t="s">
        <v>598</v>
      </c>
      <c r="I4" s="39" t="s">
        <v>414</v>
      </c>
      <c r="K4" s="41" t="s">
        <v>444</v>
      </c>
      <c r="M4" s="39" t="s">
        <v>445</v>
      </c>
      <c r="O4" s="39" t="s">
        <v>446</v>
      </c>
      <c r="S4" s="39" t="s">
        <v>256</v>
      </c>
      <c r="U4" s="39" t="s">
        <v>447</v>
      </c>
      <c r="W4" s="39" t="s">
        <v>448</v>
      </c>
      <c r="Y4" s="39" t="s">
        <v>449</v>
      </c>
      <c r="AA4" s="39" t="s">
        <v>450</v>
      </c>
      <c r="AC4" s="39" t="s">
        <v>451</v>
      </c>
      <c r="AE4" s="39" t="s">
        <v>452</v>
      </c>
      <c r="AG4" s="40">
        <v>43891</v>
      </c>
      <c r="AI4" s="41" t="s">
        <v>453</v>
      </c>
      <c r="AM4" s="39" t="s">
        <v>454</v>
      </c>
      <c r="AO4" s="39" t="s">
        <v>455</v>
      </c>
      <c r="AS4" s="39">
        <v>2027</v>
      </c>
      <c r="AW4" s="39" t="s">
        <v>456</v>
      </c>
      <c r="AY4" s="41" t="s">
        <v>457</v>
      </c>
      <c r="BA4" s="41" t="s">
        <v>453</v>
      </c>
      <c r="BC4" s="41" t="s">
        <v>458</v>
      </c>
      <c r="BE4" s="39" t="s">
        <v>459</v>
      </c>
      <c r="BG4" s="41" t="s">
        <v>442</v>
      </c>
      <c r="BK4" s="39" t="s">
        <v>460</v>
      </c>
      <c r="BQ4" s="39" t="s">
        <v>632</v>
      </c>
      <c r="BS4" s="39" t="s">
        <v>637</v>
      </c>
    </row>
    <row r="5" spans="1:71" ht="15" thickBot="1">
      <c r="A5" s="41" t="s">
        <v>461</v>
      </c>
      <c r="E5" s="39">
        <v>4</v>
      </c>
      <c r="G5" s="39" t="s">
        <v>599</v>
      </c>
      <c r="I5" s="39" t="s">
        <v>462</v>
      </c>
      <c r="M5" s="42" t="s">
        <v>463</v>
      </c>
      <c r="O5" s="41" t="s">
        <v>464</v>
      </c>
      <c r="S5" s="39" t="s">
        <v>255</v>
      </c>
      <c r="U5" s="39" t="s">
        <v>465</v>
      </c>
      <c r="W5" s="41" t="s">
        <v>466</v>
      </c>
      <c r="Y5" s="39" t="s">
        <v>467</v>
      </c>
      <c r="AA5" s="41" t="s">
        <v>468</v>
      </c>
      <c r="AC5" s="39" t="s">
        <v>469</v>
      </c>
      <c r="AE5" s="39" t="s">
        <v>470</v>
      </c>
      <c r="AG5" s="40">
        <v>43922</v>
      </c>
      <c r="AM5" s="41" t="s">
        <v>461</v>
      </c>
      <c r="AO5" s="41" t="s">
        <v>471</v>
      </c>
      <c r="AS5" s="39">
        <v>2028</v>
      </c>
      <c r="AW5" s="39" t="s">
        <v>472</v>
      </c>
      <c r="BE5" s="41" t="s">
        <v>473</v>
      </c>
      <c r="BK5" s="39" t="s">
        <v>474</v>
      </c>
      <c r="BQ5" s="41" t="s">
        <v>417</v>
      </c>
      <c r="BS5" s="41" t="s">
        <v>638</v>
      </c>
    </row>
    <row r="6" spans="1:71" ht="15" thickBot="1">
      <c r="E6" s="39">
        <v>5</v>
      </c>
      <c r="G6" s="39" t="s">
        <v>600</v>
      </c>
      <c r="I6" s="39" t="s">
        <v>441</v>
      </c>
      <c r="M6" s="41" t="s">
        <v>461</v>
      </c>
      <c r="S6" s="41" t="s">
        <v>254</v>
      </c>
      <c r="U6" s="39" t="s">
        <v>475</v>
      </c>
      <c r="Y6" s="39" t="s">
        <v>476</v>
      </c>
      <c r="AC6" s="39" t="s">
        <v>477</v>
      </c>
      <c r="AE6" s="41" t="s">
        <v>478</v>
      </c>
      <c r="AG6" s="40">
        <v>43952</v>
      </c>
      <c r="AS6" s="39">
        <v>2029</v>
      </c>
      <c r="AW6" s="39" t="s">
        <v>479</v>
      </c>
      <c r="BK6" s="39" t="s">
        <v>480</v>
      </c>
    </row>
    <row r="7" spans="1:71" ht="15" thickBot="1">
      <c r="E7" s="39">
        <v>6</v>
      </c>
      <c r="G7" s="39" t="s">
        <v>601</v>
      </c>
      <c r="I7" s="39" t="s">
        <v>460</v>
      </c>
      <c r="U7" s="41" t="s">
        <v>461</v>
      </c>
      <c r="Y7" s="41" t="s">
        <v>481</v>
      </c>
      <c r="AC7" s="39" t="s">
        <v>482</v>
      </c>
      <c r="AG7" s="40">
        <v>43983</v>
      </c>
      <c r="AS7" s="39">
        <v>2030</v>
      </c>
      <c r="AW7" s="39" t="s">
        <v>483</v>
      </c>
      <c r="BK7" s="39" t="s">
        <v>484</v>
      </c>
    </row>
    <row r="8" spans="1:71">
      <c r="E8" s="39">
        <v>7</v>
      </c>
      <c r="G8" s="39" t="s">
        <v>602</v>
      </c>
      <c r="I8" s="39" t="s">
        <v>474</v>
      </c>
      <c r="AC8" s="39" t="s">
        <v>485</v>
      </c>
      <c r="AG8" s="40">
        <v>44013</v>
      </c>
      <c r="AS8" s="39">
        <v>2031</v>
      </c>
      <c r="AW8" s="39" t="s">
        <v>486</v>
      </c>
      <c r="BK8" s="39" t="s">
        <v>487</v>
      </c>
    </row>
    <row r="9" spans="1:71">
      <c r="E9" s="39">
        <v>8</v>
      </c>
      <c r="G9" s="39" t="s">
        <v>603</v>
      </c>
      <c r="I9" s="39" t="s">
        <v>488</v>
      </c>
      <c r="AC9" s="39" t="s">
        <v>460</v>
      </c>
      <c r="AG9" s="40">
        <v>44044</v>
      </c>
      <c r="AS9" s="39">
        <v>2032</v>
      </c>
      <c r="AW9" s="39" t="s">
        <v>489</v>
      </c>
      <c r="BK9" s="39" t="s">
        <v>490</v>
      </c>
    </row>
    <row r="10" spans="1:71">
      <c r="E10" s="39">
        <v>9</v>
      </c>
      <c r="G10" s="39" t="s">
        <v>604</v>
      </c>
      <c r="I10" s="39" t="s">
        <v>491</v>
      </c>
      <c r="AC10" s="39" t="s">
        <v>441</v>
      </c>
      <c r="AG10" s="40">
        <v>44075</v>
      </c>
      <c r="AS10" s="39">
        <v>2033</v>
      </c>
      <c r="AW10" s="39" t="s">
        <v>492</v>
      </c>
      <c r="BK10" s="39" t="s">
        <v>493</v>
      </c>
    </row>
    <row r="11" spans="1:71" ht="15" thickBot="1">
      <c r="E11" s="41">
        <v>10</v>
      </c>
      <c r="G11" s="39" t="s">
        <v>605</v>
      </c>
      <c r="I11" s="39" t="s">
        <v>494</v>
      </c>
      <c r="AC11" s="39" t="s">
        <v>461</v>
      </c>
      <c r="AG11" s="40">
        <v>44105</v>
      </c>
      <c r="AS11" s="39">
        <v>2034</v>
      </c>
      <c r="AW11" s="41" t="s">
        <v>495</v>
      </c>
      <c r="BK11" s="39" t="s">
        <v>496</v>
      </c>
    </row>
    <row r="12" spans="1:71" ht="15" thickBot="1">
      <c r="G12" s="39" t="s">
        <v>612</v>
      </c>
      <c r="I12" s="39" t="s">
        <v>497</v>
      </c>
      <c r="AC12" s="41" t="s">
        <v>639</v>
      </c>
      <c r="AG12" s="40">
        <v>44136</v>
      </c>
      <c r="AS12" s="39">
        <v>2035</v>
      </c>
      <c r="BK12" s="39" t="s">
        <v>498</v>
      </c>
    </row>
    <row r="13" spans="1:71">
      <c r="G13" s="39" t="s">
        <v>606</v>
      </c>
      <c r="I13" s="39" t="s">
        <v>499</v>
      </c>
      <c r="AG13" s="40">
        <v>44166</v>
      </c>
      <c r="AS13" s="39">
        <v>2036</v>
      </c>
      <c r="BK13" s="39" t="s">
        <v>500</v>
      </c>
    </row>
    <row r="14" spans="1:71">
      <c r="G14" s="39" t="s">
        <v>607</v>
      </c>
      <c r="I14" s="39" t="s">
        <v>501</v>
      </c>
      <c r="AG14" s="40">
        <v>44197</v>
      </c>
      <c r="AS14" s="39">
        <v>2037</v>
      </c>
      <c r="BK14" s="39" t="s">
        <v>502</v>
      </c>
    </row>
    <row r="15" spans="1:71">
      <c r="G15" s="39" t="s">
        <v>608</v>
      </c>
      <c r="I15" s="39" t="s">
        <v>480</v>
      </c>
      <c r="AG15" s="40">
        <v>44228</v>
      </c>
      <c r="AS15" s="39">
        <v>2038</v>
      </c>
      <c r="BK15" s="39" t="s">
        <v>503</v>
      </c>
    </row>
    <row r="16" spans="1:71">
      <c r="G16" s="39" t="s">
        <v>609</v>
      </c>
      <c r="I16" s="39" t="s">
        <v>504</v>
      </c>
      <c r="AG16" s="40">
        <v>44256</v>
      </c>
      <c r="AS16" s="39">
        <v>2039</v>
      </c>
      <c r="BK16" s="39" t="s">
        <v>505</v>
      </c>
    </row>
    <row r="17" spans="7:63" ht="15" thickBot="1">
      <c r="G17" s="39" t="s">
        <v>610</v>
      </c>
      <c r="I17" s="39" t="s">
        <v>484</v>
      </c>
      <c r="AG17" s="40">
        <v>44287</v>
      </c>
      <c r="AS17" s="39">
        <v>2040</v>
      </c>
      <c r="BK17" s="41" t="s">
        <v>458</v>
      </c>
    </row>
    <row r="18" spans="7:63">
      <c r="G18" s="39" t="s">
        <v>613</v>
      </c>
      <c r="I18" s="39" t="s">
        <v>506</v>
      </c>
      <c r="AG18" s="40">
        <v>44317</v>
      </c>
      <c r="AS18" s="39">
        <v>2041</v>
      </c>
    </row>
    <row r="19" spans="7:63">
      <c r="G19" s="39" t="s">
        <v>611</v>
      </c>
      <c r="I19" s="39" t="s">
        <v>507</v>
      </c>
      <c r="AG19" s="40">
        <v>44348</v>
      </c>
      <c r="AS19" s="39">
        <v>2042</v>
      </c>
    </row>
    <row r="20" spans="7:63" ht="15" thickBot="1">
      <c r="G20" s="41" t="s">
        <v>458</v>
      </c>
      <c r="I20" s="39" t="s">
        <v>508</v>
      </c>
      <c r="AG20" s="40">
        <v>44378</v>
      </c>
      <c r="AS20" s="39">
        <v>2043</v>
      </c>
    </row>
    <row r="21" spans="7:63">
      <c r="I21" s="39" t="s">
        <v>509</v>
      </c>
      <c r="AG21" s="40">
        <v>44409</v>
      </c>
      <c r="AS21" s="39">
        <v>2044</v>
      </c>
    </row>
    <row r="22" spans="7:63">
      <c r="I22" s="39" t="s">
        <v>510</v>
      </c>
      <c r="AG22" s="40">
        <v>44440</v>
      </c>
      <c r="AS22" s="39">
        <v>2045</v>
      </c>
    </row>
    <row r="23" spans="7:63">
      <c r="I23" s="39" t="s">
        <v>511</v>
      </c>
      <c r="AG23" s="40">
        <v>44470</v>
      </c>
      <c r="AS23" s="39">
        <v>2046</v>
      </c>
    </row>
    <row r="24" spans="7:63">
      <c r="I24" s="39" t="s">
        <v>512</v>
      </c>
      <c r="AG24" s="40">
        <v>44501</v>
      </c>
      <c r="AS24" s="39">
        <v>2047</v>
      </c>
    </row>
    <row r="25" spans="7:63">
      <c r="I25" s="39" t="s">
        <v>513</v>
      </c>
      <c r="AG25" s="40">
        <v>44531</v>
      </c>
      <c r="AS25" s="39">
        <v>2048</v>
      </c>
    </row>
    <row r="26" spans="7:63">
      <c r="I26" s="39" t="s">
        <v>514</v>
      </c>
      <c r="AG26" s="40">
        <v>44562</v>
      </c>
      <c r="AS26" s="39">
        <v>2049</v>
      </c>
    </row>
    <row r="27" spans="7:63" ht="15" thickBot="1">
      <c r="I27" s="39" t="s">
        <v>515</v>
      </c>
      <c r="AG27" s="40">
        <v>44593</v>
      </c>
      <c r="AS27" s="41">
        <v>2050</v>
      </c>
    </row>
    <row r="28" spans="7:63">
      <c r="I28" s="39" t="s">
        <v>516</v>
      </c>
      <c r="AG28" s="40">
        <v>44621</v>
      </c>
    </row>
    <row r="29" spans="7:63" ht="15" thickBot="1">
      <c r="I29" s="41" t="s">
        <v>461</v>
      </c>
      <c r="AG29" s="40">
        <v>44652</v>
      </c>
    </row>
    <row r="30" spans="7:63">
      <c r="AG30" s="40">
        <v>44682</v>
      </c>
    </row>
    <row r="31" spans="7:63">
      <c r="AG31" s="40">
        <v>44713</v>
      </c>
    </row>
    <row r="32" spans="7:63">
      <c r="AG32" s="40">
        <v>44743</v>
      </c>
    </row>
    <row r="33" spans="33:33">
      <c r="AG33" s="40">
        <v>44774</v>
      </c>
    </row>
    <row r="34" spans="33:33">
      <c r="AG34" s="40">
        <v>44805</v>
      </c>
    </row>
    <row r="35" spans="33:33">
      <c r="AG35" s="40">
        <v>44835</v>
      </c>
    </row>
    <row r="36" spans="33:33">
      <c r="AG36" s="40">
        <v>44866</v>
      </c>
    </row>
    <row r="37" spans="33:33">
      <c r="AG37" s="40">
        <v>44896</v>
      </c>
    </row>
    <row r="38" spans="33:33">
      <c r="AG38" s="40">
        <v>44927</v>
      </c>
    </row>
    <row r="39" spans="33:33">
      <c r="AG39" s="40">
        <v>44958</v>
      </c>
    </row>
    <row r="40" spans="33:33">
      <c r="AG40" s="40">
        <v>44986</v>
      </c>
    </row>
    <row r="41" spans="33:33">
      <c r="AG41" s="40">
        <v>45017</v>
      </c>
    </row>
    <row r="42" spans="33:33">
      <c r="AG42" s="40">
        <v>45047</v>
      </c>
    </row>
    <row r="43" spans="33:33">
      <c r="AG43" s="40">
        <v>45078</v>
      </c>
    </row>
    <row r="44" spans="33:33">
      <c r="AG44" s="40">
        <v>45108</v>
      </c>
    </row>
    <row r="45" spans="33:33">
      <c r="AG45" s="40">
        <v>45139</v>
      </c>
    </row>
    <row r="46" spans="33:33">
      <c r="AG46" s="40">
        <v>45170</v>
      </c>
    </row>
    <row r="47" spans="33:33">
      <c r="AG47" s="40">
        <v>45200</v>
      </c>
    </row>
    <row r="48" spans="33:33">
      <c r="AG48" s="40">
        <v>45231</v>
      </c>
    </row>
    <row r="49" spans="33:33">
      <c r="AG49" s="40">
        <v>45261</v>
      </c>
    </row>
    <row r="50" spans="33:33">
      <c r="AG50" s="40">
        <v>45292</v>
      </c>
    </row>
    <row r="51" spans="33:33">
      <c r="AG51" s="40">
        <v>45323</v>
      </c>
    </row>
    <row r="52" spans="33:33">
      <c r="AG52" s="40">
        <v>45352</v>
      </c>
    </row>
    <row r="53" spans="33:33">
      <c r="AG53" s="40">
        <v>45383</v>
      </c>
    </row>
    <row r="54" spans="33:33">
      <c r="AG54" s="40">
        <v>45413</v>
      </c>
    </row>
    <row r="55" spans="33:33">
      <c r="AG55" s="40">
        <v>45444</v>
      </c>
    </row>
    <row r="56" spans="33:33">
      <c r="AG56" s="40">
        <v>45474</v>
      </c>
    </row>
    <row r="57" spans="33:33">
      <c r="AG57" s="40">
        <v>45505</v>
      </c>
    </row>
    <row r="58" spans="33:33">
      <c r="AG58" s="40">
        <v>45536</v>
      </c>
    </row>
    <row r="59" spans="33:33">
      <c r="AG59" s="40">
        <v>45566</v>
      </c>
    </row>
    <row r="60" spans="33:33">
      <c r="AG60" s="40">
        <v>45597</v>
      </c>
    </row>
    <row r="61" spans="33:33">
      <c r="AG61" s="40">
        <v>45627</v>
      </c>
    </row>
    <row r="62" spans="33:33">
      <c r="AG62" s="40">
        <v>45658</v>
      </c>
    </row>
    <row r="63" spans="33:33">
      <c r="AG63" s="40">
        <v>45689</v>
      </c>
    </row>
    <row r="64" spans="33:33">
      <c r="AG64" s="40">
        <v>45717</v>
      </c>
    </row>
    <row r="65" spans="33:33">
      <c r="AG65" s="40">
        <v>45748</v>
      </c>
    </row>
    <row r="66" spans="33:33">
      <c r="AG66" s="40">
        <v>45778</v>
      </c>
    </row>
    <row r="67" spans="33:33">
      <c r="AG67" s="40">
        <v>45809</v>
      </c>
    </row>
    <row r="68" spans="33:33">
      <c r="AG68" s="40">
        <v>45839</v>
      </c>
    </row>
    <row r="69" spans="33:33">
      <c r="AG69" s="40">
        <v>45870</v>
      </c>
    </row>
    <row r="70" spans="33:33">
      <c r="AG70" s="40">
        <v>45901</v>
      </c>
    </row>
    <row r="71" spans="33:33">
      <c r="AG71" s="40">
        <v>45931</v>
      </c>
    </row>
    <row r="72" spans="33:33">
      <c r="AG72" s="40">
        <v>45962</v>
      </c>
    </row>
    <row r="73" spans="33:33">
      <c r="AG73" s="40">
        <v>45992</v>
      </c>
    </row>
    <row r="74" spans="33:33">
      <c r="AG74" s="40">
        <v>46023</v>
      </c>
    </row>
    <row r="75" spans="33:33">
      <c r="AG75" s="40">
        <v>46054</v>
      </c>
    </row>
    <row r="76" spans="33:33">
      <c r="AG76" s="40">
        <v>46082</v>
      </c>
    </row>
    <row r="77" spans="33:33">
      <c r="AG77" s="40">
        <v>46113</v>
      </c>
    </row>
    <row r="78" spans="33:33">
      <c r="AG78" s="40">
        <v>46143</v>
      </c>
    </row>
    <row r="79" spans="33:33">
      <c r="AG79" s="40">
        <v>46174</v>
      </c>
    </row>
    <row r="80" spans="33:33">
      <c r="AG80" s="40">
        <v>46204</v>
      </c>
    </row>
    <row r="81" spans="33:33">
      <c r="AG81" s="40">
        <v>46235</v>
      </c>
    </row>
    <row r="82" spans="33:33">
      <c r="AG82" s="40">
        <v>46266</v>
      </c>
    </row>
    <row r="83" spans="33:33">
      <c r="AG83" s="40">
        <v>46296</v>
      </c>
    </row>
    <row r="84" spans="33:33">
      <c r="AG84" s="40">
        <v>46327</v>
      </c>
    </row>
    <row r="85" spans="33:33">
      <c r="AG85" s="40">
        <v>46357</v>
      </c>
    </row>
    <row r="86" spans="33:33">
      <c r="AG86" s="40">
        <v>46388</v>
      </c>
    </row>
    <row r="87" spans="33:33">
      <c r="AG87" s="40">
        <v>46419</v>
      </c>
    </row>
    <row r="88" spans="33:33">
      <c r="AG88" s="40">
        <v>46447</v>
      </c>
    </row>
    <row r="89" spans="33:33">
      <c r="AG89" s="40">
        <v>46478</v>
      </c>
    </row>
    <row r="90" spans="33:33">
      <c r="AG90" s="40">
        <v>46508</v>
      </c>
    </row>
    <row r="91" spans="33:33">
      <c r="AG91" s="40">
        <v>46539</v>
      </c>
    </row>
    <row r="92" spans="33:33">
      <c r="AG92" s="40">
        <v>46569</v>
      </c>
    </row>
    <row r="93" spans="33:33">
      <c r="AG93" s="40">
        <v>46600</v>
      </c>
    </row>
    <row r="94" spans="33:33">
      <c r="AG94" s="40">
        <v>46631</v>
      </c>
    </row>
    <row r="95" spans="33:33">
      <c r="AG95" s="40">
        <v>46661</v>
      </c>
    </row>
    <row r="96" spans="33:33">
      <c r="AG96" s="40">
        <v>46692</v>
      </c>
    </row>
    <row r="97" spans="33:33">
      <c r="AG97" s="40">
        <v>46722</v>
      </c>
    </row>
    <row r="98" spans="33:33">
      <c r="AG98" s="40">
        <v>46753</v>
      </c>
    </row>
    <row r="99" spans="33:33">
      <c r="AG99" s="40">
        <v>46784</v>
      </c>
    </row>
    <row r="100" spans="33:33">
      <c r="AG100" s="40">
        <v>46813</v>
      </c>
    </row>
    <row r="101" spans="33:33">
      <c r="AG101" s="40">
        <v>46844</v>
      </c>
    </row>
    <row r="102" spans="33:33">
      <c r="AG102" s="40">
        <v>46874</v>
      </c>
    </row>
    <row r="103" spans="33:33">
      <c r="AG103" s="40">
        <v>46905</v>
      </c>
    </row>
    <row r="104" spans="33:33">
      <c r="AG104" s="40">
        <v>46935</v>
      </c>
    </row>
    <row r="105" spans="33:33">
      <c r="AG105" s="40">
        <v>46966</v>
      </c>
    </row>
    <row r="106" spans="33:33">
      <c r="AG106" s="40">
        <v>46997</v>
      </c>
    </row>
    <row r="107" spans="33:33">
      <c r="AG107" s="40">
        <v>47027</v>
      </c>
    </row>
    <row r="108" spans="33:33">
      <c r="AG108" s="40">
        <v>47058</v>
      </c>
    </row>
    <row r="109" spans="33:33">
      <c r="AG109" s="40">
        <v>47088</v>
      </c>
    </row>
    <row r="110" spans="33:33">
      <c r="AG110" s="40">
        <v>47119</v>
      </c>
    </row>
    <row r="111" spans="33:33">
      <c r="AG111" s="40">
        <v>47150</v>
      </c>
    </row>
    <row r="112" spans="33:33">
      <c r="AG112" s="40">
        <v>47178</v>
      </c>
    </row>
    <row r="113" spans="33:33">
      <c r="AG113" s="40">
        <v>47209</v>
      </c>
    </row>
    <row r="114" spans="33:33">
      <c r="AG114" s="40">
        <v>47239</v>
      </c>
    </row>
    <row r="115" spans="33:33">
      <c r="AG115" s="40">
        <v>47270</v>
      </c>
    </row>
    <row r="116" spans="33:33">
      <c r="AG116" s="40">
        <v>47300</v>
      </c>
    </row>
    <row r="117" spans="33:33">
      <c r="AG117" s="40">
        <v>47331</v>
      </c>
    </row>
    <row r="118" spans="33:33">
      <c r="AG118" s="40">
        <v>47362</v>
      </c>
    </row>
    <row r="119" spans="33:33">
      <c r="AG119" s="40">
        <v>47392</v>
      </c>
    </row>
    <row r="120" spans="33:33">
      <c r="AG120" s="40">
        <v>47423</v>
      </c>
    </row>
    <row r="121" spans="33:33">
      <c r="AG121" s="40">
        <v>47453</v>
      </c>
    </row>
    <row r="122" spans="33:33">
      <c r="AG122" s="40">
        <v>47484</v>
      </c>
    </row>
    <row r="123" spans="33:33">
      <c r="AG123" s="40">
        <v>47515</v>
      </c>
    </row>
    <row r="124" spans="33:33">
      <c r="AG124" s="40">
        <v>47543</v>
      </c>
    </row>
    <row r="125" spans="33:33">
      <c r="AG125" s="40">
        <v>47574</v>
      </c>
    </row>
    <row r="126" spans="33:33">
      <c r="AG126" s="40">
        <v>47604</v>
      </c>
    </row>
    <row r="127" spans="33:33">
      <c r="AG127" s="40">
        <v>47635</v>
      </c>
    </row>
    <row r="128" spans="33:33">
      <c r="AG128" s="40">
        <v>47665</v>
      </c>
    </row>
    <row r="129" spans="33:33">
      <c r="AG129" s="40">
        <v>47696</v>
      </c>
    </row>
    <row r="130" spans="33:33">
      <c r="AG130" s="40">
        <v>47727</v>
      </c>
    </row>
    <row r="131" spans="33:33">
      <c r="AG131" s="40">
        <v>47757</v>
      </c>
    </row>
    <row r="132" spans="33:33">
      <c r="AG132" s="40">
        <v>47788</v>
      </c>
    </row>
    <row r="133" spans="33:33">
      <c r="AG133" s="40">
        <v>47818</v>
      </c>
    </row>
    <row r="134" spans="33:33">
      <c r="AG134" s="40">
        <v>47849</v>
      </c>
    </row>
    <row r="135" spans="33:33">
      <c r="AG135" s="40">
        <v>47880</v>
      </c>
    </row>
    <row r="136" spans="33:33">
      <c r="AG136" s="40">
        <v>47908</v>
      </c>
    </row>
    <row r="137" spans="33:33">
      <c r="AG137" s="40">
        <v>47939</v>
      </c>
    </row>
    <row r="138" spans="33:33">
      <c r="AG138" s="40">
        <v>47969</v>
      </c>
    </row>
    <row r="139" spans="33:33">
      <c r="AG139" s="40">
        <v>48000</v>
      </c>
    </row>
    <row r="140" spans="33:33">
      <c r="AG140" s="40">
        <v>48030</v>
      </c>
    </row>
    <row r="141" spans="33:33">
      <c r="AG141" s="40">
        <v>48061</v>
      </c>
    </row>
    <row r="142" spans="33:33">
      <c r="AG142" s="40">
        <v>48092</v>
      </c>
    </row>
    <row r="143" spans="33:33">
      <c r="AG143" s="40">
        <v>48122</v>
      </c>
    </row>
    <row r="144" spans="33:33">
      <c r="AG144" s="40">
        <v>48153</v>
      </c>
    </row>
    <row r="145" spans="33:33">
      <c r="AG145" s="40">
        <v>48183</v>
      </c>
    </row>
    <row r="146" spans="33:33">
      <c r="AG146" s="40">
        <v>48214</v>
      </c>
    </row>
    <row r="147" spans="33:33">
      <c r="AG147" s="40">
        <v>48245</v>
      </c>
    </row>
    <row r="148" spans="33:33">
      <c r="AG148" s="40">
        <v>48274</v>
      </c>
    </row>
    <row r="149" spans="33:33">
      <c r="AG149" s="40">
        <v>48305</v>
      </c>
    </row>
    <row r="150" spans="33:33">
      <c r="AG150" s="40">
        <v>48335</v>
      </c>
    </row>
    <row r="151" spans="33:33">
      <c r="AG151" s="40">
        <v>48366</v>
      </c>
    </row>
    <row r="152" spans="33:33">
      <c r="AG152" s="40">
        <v>48396</v>
      </c>
    </row>
    <row r="153" spans="33:33">
      <c r="AG153" s="40">
        <v>48427</v>
      </c>
    </row>
    <row r="154" spans="33:33">
      <c r="AG154" s="40">
        <v>48458</v>
      </c>
    </row>
    <row r="155" spans="33:33">
      <c r="AG155" s="40">
        <v>48488</v>
      </c>
    </row>
    <row r="156" spans="33:33">
      <c r="AG156" s="40">
        <v>48519</v>
      </c>
    </row>
    <row r="157" spans="33:33">
      <c r="AG157" s="40">
        <v>48549</v>
      </c>
    </row>
    <row r="158" spans="33:33">
      <c r="AG158" s="40">
        <v>48580</v>
      </c>
    </row>
    <row r="159" spans="33:33">
      <c r="AG159" s="40">
        <v>48611</v>
      </c>
    </row>
    <row r="160" spans="33:33">
      <c r="AG160" s="40">
        <v>48639</v>
      </c>
    </row>
    <row r="161" spans="33:33">
      <c r="AG161" s="40">
        <v>48670</v>
      </c>
    </row>
    <row r="162" spans="33:33">
      <c r="AG162" s="40">
        <v>48700</v>
      </c>
    </row>
    <row r="163" spans="33:33">
      <c r="AG163" s="40">
        <v>48731</v>
      </c>
    </row>
    <row r="164" spans="33:33">
      <c r="AG164" s="40">
        <v>48761</v>
      </c>
    </row>
    <row r="165" spans="33:33">
      <c r="AG165" s="40">
        <v>48792</v>
      </c>
    </row>
    <row r="166" spans="33:33">
      <c r="AG166" s="40">
        <v>48823</v>
      </c>
    </row>
    <row r="167" spans="33:33">
      <c r="AG167" s="40">
        <v>48853</v>
      </c>
    </row>
    <row r="168" spans="33:33">
      <c r="AG168" s="40">
        <v>48884</v>
      </c>
    </row>
    <row r="169" spans="33:33">
      <c r="AG169" s="40">
        <v>48914</v>
      </c>
    </row>
    <row r="170" spans="33:33">
      <c r="AG170" s="40">
        <v>48945</v>
      </c>
    </row>
    <row r="171" spans="33:33">
      <c r="AG171" s="40">
        <v>48976</v>
      </c>
    </row>
    <row r="172" spans="33:33">
      <c r="AG172" s="40">
        <v>49004</v>
      </c>
    </row>
    <row r="173" spans="33:33">
      <c r="AG173" s="40">
        <v>49035</v>
      </c>
    </row>
    <row r="174" spans="33:33">
      <c r="AG174" s="40">
        <v>49065</v>
      </c>
    </row>
    <row r="175" spans="33:33">
      <c r="AG175" s="40">
        <v>49096</v>
      </c>
    </row>
    <row r="176" spans="33:33">
      <c r="AG176" s="40">
        <v>49126</v>
      </c>
    </row>
    <row r="177" spans="33:33">
      <c r="AG177" s="40">
        <v>49157</v>
      </c>
    </row>
    <row r="178" spans="33:33">
      <c r="AG178" s="40">
        <v>49188</v>
      </c>
    </row>
    <row r="179" spans="33:33">
      <c r="AG179" s="40">
        <v>49218</v>
      </c>
    </row>
    <row r="180" spans="33:33">
      <c r="AG180" s="40">
        <v>49249</v>
      </c>
    </row>
    <row r="181" spans="33:33">
      <c r="AG181" s="40">
        <v>49279</v>
      </c>
    </row>
    <row r="182" spans="33:33">
      <c r="AG182" s="40">
        <v>49310</v>
      </c>
    </row>
    <row r="183" spans="33:33">
      <c r="AG183" s="40">
        <v>49341</v>
      </c>
    </row>
    <row r="184" spans="33:33">
      <c r="AG184" s="40">
        <v>49369</v>
      </c>
    </row>
    <row r="185" spans="33:33">
      <c r="AG185" s="40">
        <v>49400</v>
      </c>
    </row>
    <row r="186" spans="33:33">
      <c r="AG186" s="40">
        <v>49430</v>
      </c>
    </row>
    <row r="187" spans="33:33">
      <c r="AG187" s="40">
        <v>49461</v>
      </c>
    </row>
    <row r="188" spans="33:33">
      <c r="AG188" s="40">
        <v>49491</v>
      </c>
    </row>
    <row r="189" spans="33:33">
      <c r="AG189" s="40">
        <v>49522</v>
      </c>
    </row>
    <row r="190" spans="33:33">
      <c r="AG190" s="40">
        <v>49553</v>
      </c>
    </row>
    <row r="191" spans="33:33">
      <c r="AG191" s="40">
        <v>49583</v>
      </c>
    </row>
    <row r="192" spans="33:33">
      <c r="AG192" s="40">
        <v>49614</v>
      </c>
    </row>
    <row r="193" spans="33:33">
      <c r="AG193" s="40">
        <v>49644</v>
      </c>
    </row>
    <row r="194" spans="33:33">
      <c r="AG194" s="40">
        <v>49675</v>
      </c>
    </row>
    <row r="195" spans="33:33">
      <c r="AG195" s="40">
        <v>49706</v>
      </c>
    </row>
    <row r="196" spans="33:33">
      <c r="AG196" s="40">
        <v>49735</v>
      </c>
    </row>
    <row r="197" spans="33:33">
      <c r="AG197" s="40">
        <v>49766</v>
      </c>
    </row>
    <row r="198" spans="33:33">
      <c r="AG198" s="40">
        <v>49796</v>
      </c>
    </row>
    <row r="199" spans="33:33">
      <c r="AG199" s="40">
        <v>49827</v>
      </c>
    </row>
    <row r="200" spans="33:33">
      <c r="AG200" s="40">
        <v>49857</v>
      </c>
    </row>
    <row r="201" spans="33:33">
      <c r="AG201" s="40">
        <v>49888</v>
      </c>
    </row>
    <row r="202" spans="33:33">
      <c r="AG202" s="40">
        <v>49919</v>
      </c>
    </row>
    <row r="203" spans="33:33">
      <c r="AG203" s="40">
        <v>49949</v>
      </c>
    </row>
    <row r="204" spans="33:33">
      <c r="AG204" s="40">
        <v>49980</v>
      </c>
    </row>
    <row r="205" spans="33:33">
      <c r="AG205" s="40">
        <v>50010</v>
      </c>
    </row>
    <row r="206" spans="33:33">
      <c r="AG206" s="40">
        <v>50041</v>
      </c>
    </row>
    <row r="207" spans="33:33">
      <c r="AG207" s="40">
        <v>50072</v>
      </c>
    </row>
    <row r="208" spans="33:33">
      <c r="AG208" s="40">
        <v>50100</v>
      </c>
    </row>
    <row r="209" spans="33:33">
      <c r="AG209" s="40">
        <v>50131</v>
      </c>
    </row>
    <row r="210" spans="33:33">
      <c r="AG210" s="40">
        <v>50161</v>
      </c>
    </row>
    <row r="211" spans="33:33">
      <c r="AG211" s="40">
        <v>50192</v>
      </c>
    </row>
    <row r="212" spans="33:33">
      <c r="AG212" s="40">
        <v>50222</v>
      </c>
    </row>
    <row r="213" spans="33:33">
      <c r="AG213" s="40">
        <v>50253</v>
      </c>
    </row>
    <row r="214" spans="33:33">
      <c r="AG214" s="40">
        <v>50284</v>
      </c>
    </row>
    <row r="215" spans="33:33">
      <c r="AG215" s="40">
        <v>50314</v>
      </c>
    </row>
    <row r="216" spans="33:33">
      <c r="AG216" s="40">
        <v>50345</v>
      </c>
    </row>
    <row r="217" spans="33:33">
      <c r="AG217" s="40">
        <v>50375</v>
      </c>
    </row>
    <row r="218" spans="33:33">
      <c r="AG218" s="40">
        <v>50406</v>
      </c>
    </row>
    <row r="219" spans="33:33">
      <c r="AG219" s="40">
        <v>50437</v>
      </c>
    </row>
    <row r="220" spans="33:33">
      <c r="AG220" s="40">
        <v>50465</v>
      </c>
    </row>
    <row r="221" spans="33:33">
      <c r="AG221" s="40">
        <v>50496</v>
      </c>
    </row>
    <row r="222" spans="33:33">
      <c r="AG222" s="40">
        <v>50526</v>
      </c>
    </row>
    <row r="223" spans="33:33">
      <c r="AG223" s="40">
        <v>50557</v>
      </c>
    </row>
    <row r="224" spans="33:33">
      <c r="AG224" s="40">
        <v>50587</v>
      </c>
    </row>
    <row r="225" spans="33:33">
      <c r="AG225" s="40">
        <v>50618</v>
      </c>
    </row>
    <row r="226" spans="33:33">
      <c r="AG226" s="40">
        <v>50649</v>
      </c>
    </row>
    <row r="227" spans="33:33">
      <c r="AG227" s="40">
        <v>50679</v>
      </c>
    </row>
    <row r="228" spans="33:33">
      <c r="AG228" s="40">
        <v>50710</v>
      </c>
    </row>
    <row r="229" spans="33:33">
      <c r="AG229" s="40">
        <v>50740</v>
      </c>
    </row>
    <row r="230" spans="33:33">
      <c r="AG230" s="40">
        <v>50771</v>
      </c>
    </row>
    <row r="231" spans="33:33">
      <c r="AG231" s="40">
        <v>50802</v>
      </c>
    </row>
    <row r="232" spans="33:33">
      <c r="AG232" s="40">
        <v>50830</v>
      </c>
    </row>
    <row r="233" spans="33:33">
      <c r="AG233" s="40">
        <v>50861</v>
      </c>
    </row>
    <row r="234" spans="33:33">
      <c r="AG234" s="40">
        <v>50891</v>
      </c>
    </row>
    <row r="235" spans="33:33">
      <c r="AG235" s="40">
        <v>50922</v>
      </c>
    </row>
    <row r="236" spans="33:33">
      <c r="AG236" s="40">
        <v>50952</v>
      </c>
    </row>
    <row r="237" spans="33:33">
      <c r="AG237" s="40">
        <v>50983</v>
      </c>
    </row>
    <row r="238" spans="33:33">
      <c r="AG238" s="40">
        <v>51014</v>
      </c>
    </row>
    <row r="239" spans="33:33">
      <c r="AG239" s="40">
        <v>51044</v>
      </c>
    </row>
    <row r="240" spans="33:33">
      <c r="AG240" s="40">
        <v>51075</v>
      </c>
    </row>
    <row r="241" spans="33:33">
      <c r="AG241" s="40">
        <v>51105</v>
      </c>
    </row>
    <row r="242" spans="33:33">
      <c r="AG242" s="40">
        <v>51136</v>
      </c>
    </row>
    <row r="243" spans="33:33">
      <c r="AG243" s="40">
        <v>51167</v>
      </c>
    </row>
    <row r="244" spans="33:33">
      <c r="AG244" s="40">
        <v>51196</v>
      </c>
    </row>
    <row r="245" spans="33:33">
      <c r="AG245" s="40">
        <v>51227</v>
      </c>
    </row>
    <row r="246" spans="33:33">
      <c r="AG246" s="40">
        <v>51257</v>
      </c>
    </row>
    <row r="247" spans="33:33">
      <c r="AG247" s="40">
        <v>51288</v>
      </c>
    </row>
    <row r="248" spans="33:33">
      <c r="AG248" s="40">
        <v>51318</v>
      </c>
    </row>
    <row r="249" spans="33:33">
      <c r="AG249" s="40">
        <v>51349</v>
      </c>
    </row>
    <row r="250" spans="33:33">
      <c r="AG250" s="40">
        <v>51380</v>
      </c>
    </row>
    <row r="251" spans="33:33">
      <c r="AG251" s="40">
        <v>51410</v>
      </c>
    </row>
    <row r="252" spans="33:33">
      <c r="AG252" s="40">
        <v>51441</v>
      </c>
    </row>
    <row r="253" spans="33:33" ht="15" thickBot="1">
      <c r="AG253" s="43">
        <v>51471</v>
      </c>
    </row>
  </sheetData>
  <sheetProtection algorithmName="SHA-512" hashValue="njVy0Nq8YMT0Y3dx377qFIzCxSZi3sFi8J8SRn3hTJ4FSx+HlZwVc4ROYcdt5E4aJOESB5ak9CEDidB5s/UAWw==" saltValue="EjSFOH+XAyAg31Qc/MKFtA==" spinCount="100000" sheet="1" objects="1" scenarios="1"/>
  <sortState xmlns:xlrd2="http://schemas.microsoft.com/office/spreadsheetml/2017/richdata2" ref="O2:O6">
    <sortCondition ref="O2:O6"/>
  </sortState>
  <phoneticPr fontId="1" type="noConversion"/>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62513-A59A-4314-A78B-AA637626F035}">
  <sheetPr codeName="Sheet14">
    <tabColor theme="4" tint="-0.499984740745262"/>
  </sheetPr>
  <dimension ref="A1:E17"/>
  <sheetViews>
    <sheetView workbookViewId="0"/>
  </sheetViews>
  <sheetFormatPr defaultColWidth="0" defaultRowHeight="14.5" zeroHeight="1"/>
  <cols>
    <col min="1" max="1" width="3.54296875" customWidth="1"/>
    <col min="2" max="2" width="43.453125" bestFit="1" customWidth="1"/>
    <col min="3" max="3" width="9.453125" customWidth="1"/>
    <col min="4" max="4" width="6.1796875" customWidth="1"/>
    <col min="5" max="5" width="3.54296875" customWidth="1"/>
    <col min="6" max="16384" width="8.81640625" hidden="1"/>
  </cols>
  <sheetData>
    <row r="1" spans="2:4" ht="21">
      <c r="B1" s="4" t="s">
        <v>517</v>
      </c>
      <c r="C1" s="5"/>
      <c r="D1" s="5"/>
    </row>
    <row r="2" spans="2:4" ht="15" thickBot="1"/>
    <row r="3" spans="2:4">
      <c r="B3" s="1" t="s">
        <v>518</v>
      </c>
      <c r="C3" s="25">
        <v>3600</v>
      </c>
      <c r="D3" s="26" t="s">
        <v>519</v>
      </c>
    </row>
    <row r="4" spans="2:4">
      <c r="B4" s="2" t="s">
        <v>520</v>
      </c>
      <c r="C4" s="27">
        <v>141.86000000000001</v>
      </c>
      <c r="D4" s="28" t="s">
        <v>521</v>
      </c>
    </row>
    <row r="5" spans="2:4">
      <c r="B5" s="2" t="s">
        <v>522</v>
      </c>
      <c r="C5" s="27">
        <v>2</v>
      </c>
      <c r="D5" s="28" t="s">
        <v>523</v>
      </c>
    </row>
    <row r="6" spans="2:4">
      <c r="B6" s="2" t="s">
        <v>524</v>
      </c>
      <c r="C6" s="27">
        <v>32</v>
      </c>
      <c r="D6" s="28" t="s">
        <v>523</v>
      </c>
    </row>
    <row r="7" spans="2:4">
      <c r="B7" s="2" t="s">
        <v>525</v>
      </c>
      <c r="C7" s="29">
        <f>IFERROR(1/(1+((C6/C5)*((1/Output_Purity)-1))),1)</f>
        <v>1</v>
      </c>
      <c r="D7" s="28"/>
    </row>
    <row r="8" spans="2:4" ht="15" thickBot="1">
      <c r="B8" s="3" t="s">
        <v>526</v>
      </c>
      <c r="C8" s="30">
        <f>C4*C7</f>
        <v>141.86000000000001</v>
      </c>
      <c r="D8" s="6" t="s">
        <v>521</v>
      </c>
    </row>
    <row r="9" spans="2:4" ht="15" thickBot="1"/>
    <row r="10" spans="2:4" ht="15" thickBot="1">
      <c r="B10" s="31" t="s">
        <v>527</v>
      </c>
      <c r="C10" s="32">
        <f>C3/C8</f>
        <v>25.3771323840406</v>
      </c>
      <c r="D10" s="33" t="s">
        <v>528</v>
      </c>
    </row>
    <row r="11" spans="2:4" ht="15" thickBot="1"/>
    <row r="12" spans="2:4" ht="15" thickBot="1">
      <c r="B12" s="31" t="s">
        <v>529</v>
      </c>
      <c r="C12" s="34">
        <v>8760</v>
      </c>
      <c r="D12" s="33" t="s">
        <v>530</v>
      </c>
    </row>
    <row r="13" spans="2:4"/>
    <row r="14" spans="2:4">
      <c r="B14" s="5"/>
      <c r="C14" s="5"/>
      <c r="D14" s="5"/>
    </row>
    <row r="17" spans="2:2" hidden="1">
      <c r="B17" s="35"/>
    </row>
  </sheetData>
  <sheetProtection algorithmName="SHA-512" hashValue="CD5EzCtFfm99+xTzBCMK9Z269vOhm+QFFJcS5/uTpeN8o5bdoXhvZcf6LpsZg1ltjlQrgFALliYSPXFTAnY7dw==" saltValue="MBiZYE+SxqMQcCsFQKzJzA==" spinCount="100000" sheet="1"/>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C914-2C2E-4DED-ACA7-AD7976206246}">
  <sheetPr codeName="Sheet16">
    <tabColor theme="4" tint="-0.499984740745262"/>
  </sheetPr>
  <dimension ref="B1:H11"/>
  <sheetViews>
    <sheetView workbookViewId="0"/>
  </sheetViews>
  <sheetFormatPr defaultRowHeight="14.5"/>
  <cols>
    <col min="1" max="1" width="3.54296875" customWidth="1"/>
    <col min="2" max="2" width="16.81640625" bestFit="1" customWidth="1"/>
    <col min="3" max="3" width="13.1796875" bestFit="1" customWidth="1"/>
    <col min="4" max="4" width="9.54296875" bestFit="1" customWidth="1"/>
    <col min="5" max="8" width="20.453125" bestFit="1" customWidth="1"/>
  </cols>
  <sheetData>
    <row r="1" spans="2:8" ht="15" thickBot="1"/>
    <row r="2" spans="2:8">
      <c r="B2" s="9" t="s">
        <v>531</v>
      </c>
      <c r="C2" s="10" t="s">
        <v>532</v>
      </c>
      <c r="D2" s="10" t="s">
        <v>533</v>
      </c>
      <c r="E2" s="10" t="s">
        <v>534</v>
      </c>
      <c r="F2" s="11" t="s">
        <v>535</v>
      </c>
    </row>
    <row r="3" spans="2:8">
      <c r="B3" s="12" t="s">
        <v>536</v>
      </c>
      <c r="C3" s="13">
        <f>'Project Details &amp; Timelines'!D29</f>
        <v>0</v>
      </c>
      <c r="D3" s="13">
        <f>YEAR(C3)</f>
        <v>1900</v>
      </c>
      <c r="E3" s="14">
        <f>_xlfn.IFNA(HLOOKUP(D3,'H2 Volumes &amp; Sales Prices'!$G$15:$AF$18,4,FALSE),0)</f>
        <v>0</v>
      </c>
      <c r="F3" s="15">
        <f>DATE(D3,12,31)-C3</f>
        <v>366</v>
      </c>
      <c r="H3" s="16"/>
    </row>
    <row r="4" spans="2:8">
      <c r="B4" s="17" t="s">
        <v>537</v>
      </c>
      <c r="C4" s="13">
        <f>C3+365</f>
        <v>365</v>
      </c>
      <c r="D4" s="13">
        <f>YEAR(C4)</f>
        <v>1900</v>
      </c>
      <c r="E4" s="14">
        <f>_xlfn.IFNA(HLOOKUP(D4,'H2 Volumes &amp; Sales Prices'!$G$15:$AF$18,4,FALSE),0)</f>
        <v>0</v>
      </c>
      <c r="F4" s="18">
        <f>DATE(YEAR(C4),12,31)-DATE(YEAR(C4),1,1)+1</f>
        <v>366</v>
      </c>
    </row>
    <row r="5" spans="2:8">
      <c r="B5" s="12" t="s">
        <v>538</v>
      </c>
      <c r="C5" s="13">
        <f t="shared" ref="C5:C6" si="0">C4+365</f>
        <v>730</v>
      </c>
      <c r="D5" s="13">
        <f t="shared" ref="D5:D6" si="1">YEAR(C5)</f>
        <v>1901</v>
      </c>
      <c r="E5" s="14">
        <f>_xlfn.IFNA(HLOOKUP(D5,'H2 Volumes &amp; Sales Prices'!$G$15:$AF$18,4,FALSE),0)</f>
        <v>0</v>
      </c>
      <c r="F5" s="18">
        <f>DATE(YEAR(C5),12,31)-DATE(YEAR(C5),1,1)+1</f>
        <v>365</v>
      </c>
    </row>
    <row r="6" spans="2:8" ht="15" thickBot="1">
      <c r="B6" s="19" t="s">
        <v>539</v>
      </c>
      <c r="C6" s="20">
        <f t="shared" si="0"/>
        <v>1095</v>
      </c>
      <c r="D6" s="20">
        <f t="shared" si="1"/>
        <v>1902</v>
      </c>
      <c r="E6" s="21">
        <f>_xlfn.IFNA(HLOOKUP(D6,'H2 Volumes &amp; Sales Prices'!$G$15:$AF$18,4,FALSE),0)</f>
        <v>0</v>
      </c>
      <c r="F6" s="22">
        <f>DATE(YEAR(C6),12,31)-DATE(YEAR(C6),1,1)+1</f>
        <v>365</v>
      </c>
    </row>
    <row r="7" spans="2:8" ht="15" thickBot="1"/>
    <row r="8" spans="2:8">
      <c r="B8" s="9" t="s">
        <v>540</v>
      </c>
      <c r="C8" s="10" t="s">
        <v>534</v>
      </c>
      <c r="D8" s="11" t="s">
        <v>541</v>
      </c>
    </row>
    <row r="9" spans="2:8">
      <c r="B9" s="12">
        <v>1</v>
      </c>
      <c r="C9" s="14">
        <f>E3+(((F4-F3)/F4)*E4)</f>
        <v>0</v>
      </c>
      <c r="D9" s="23">
        <f>IFERROR(C9/SUM($C$9:$C$11),0)</f>
        <v>0</v>
      </c>
    </row>
    <row r="10" spans="2:8">
      <c r="B10" s="12">
        <v>2</v>
      </c>
      <c r="C10" s="14">
        <f>((F3/F4)*E4)+(((F5-F3)/F5)*E5)</f>
        <v>0</v>
      </c>
      <c r="D10" s="23">
        <f t="shared" ref="D10:D11" si="2">IFERROR(C10/SUM($C$9:$C$11),0)</f>
        <v>0</v>
      </c>
    </row>
    <row r="11" spans="2:8" ht="15" thickBot="1">
      <c r="B11" s="19">
        <v>3</v>
      </c>
      <c r="C11" s="21">
        <f>((F3/F5)*E5)+(((F6-F3)/F6)*E6)</f>
        <v>0</v>
      </c>
      <c r="D11" s="24">
        <f t="shared" si="2"/>
        <v>0</v>
      </c>
    </row>
  </sheetData>
  <sheetProtection algorithmName="SHA-512" hashValue="YO7ZzW73AlhMwpSfv1lJ3lUT21SQbazUAgdBRyTt34lp0YWdkFrySxKr0egoV6KniVi2Ug92OiSyvP2CDN69hw==" saltValue="/Gv42aWqscA/ORLb7fMNsw==" spinCount="100000" sheet="1" objects="1" scenarios="1"/>
  <phoneticPr fontId="1" type="noConversion"/>
  <pageMargins left="0.7" right="0.7" top="0.75" bottom="0.75" header="0.3" footer="0.3"/>
  <pageSetup paperSize="9" orientation="portrait" verticalDpi="0" r:id="rId1"/>
  <ignoredErrors>
    <ignoredError xmlns:x16r3="http://schemas.microsoft.com/office/spreadsheetml/2018/08/main" sqref="C3" x16r3:misleadingForma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050BD-4460-45B1-B55D-CB3CD2CDBF43}">
  <sheetPr codeName="Sheet3">
    <tabColor theme="4" tint="-0.499984740745262"/>
  </sheetPr>
  <dimension ref="A1:K33"/>
  <sheetViews>
    <sheetView showGridLines="0" zoomScale="90" zoomScaleNormal="90" workbookViewId="0">
      <selection activeCell="F6" sqref="F6"/>
    </sheetView>
  </sheetViews>
  <sheetFormatPr defaultColWidth="0" defaultRowHeight="15" customHeight="1" zeroHeight="1"/>
  <cols>
    <col min="1" max="2" width="3.54296875" customWidth="1"/>
    <col min="3" max="4" width="45.54296875" customWidth="1"/>
    <col min="5" max="5" width="3.54296875" customWidth="1"/>
    <col min="6" max="6" width="70.54296875" customWidth="1"/>
    <col min="7" max="7" width="40.54296875" customWidth="1"/>
    <col min="8" max="9" width="3.54296875" customWidth="1"/>
    <col min="10" max="11" width="0" hidden="1" customWidth="1"/>
    <col min="12" max="16384" width="8.81640625" hidden="1"/>
  </cols>
  <sheetData>
    <row r="1" spans="2:8" ht="21">
      <c r="B1" s="4" t="s">
        <v>1</v>
      </c>
      <c r="C1" s="4"/>
      <c r="D1" s="4"/>
      <c r="E1" s="4"/>
      <c r="F1" s="5"/>
      <c r="G1" s="5"/>
      <c r="H1" s="5"/>
    </row>
    <row r="2" spans="2:8" ht="15" customHeight="1" thickBot="1"/>
    <row r="3" spans="2:8" ht="201" customHeight="1">
      <c r="B3" s="554" t="s">
        <v>654</v>
      </c>
      <c r="C3" s="555"/>
      <c r="D3" s="555"/>
      <c r="E3" s="555"/>
      <c r="F3" s="555"/>
      <c r="G3" s="555"/>
      <c r="H3" s="556"/>
    </row>
    <row r="4" spans="2:8" ht="15" customHeight="1"/>
    <row r="5" spans="2:8" ht="15" customHeight="1" thickBot="1">
      <c r="B5" s="230"/>
      <c r="C5" s="230"/>
      <c r="D5" s="230"/>
      <c r="E5" s="230"/>
    </row>
    <row r="6" spans="2:8" ht="15" customHeight="1" thickBot="1">
      <c r="B6" s="230"/>
      <c r="C6" s="231" t="s">
        <v>2</v>
      </c>
      <c r="D6" s="61"/>
      <c r="E6" s="230"/>
    </row>
    <row r="7" spans="2:8" ht="15" customHeight="1">
      <c r="B7" s="230"/>
      <c r="C7" s="230"/>
      <c r="D7" s="230"/>
      <c r="E7" s="230"/>
    </row>
    <row r="8" spans="2:8" ht="15" customHeight="1"/>
    <row r="9" spans="2:8" ht="15" customHeight="1">
      <c r="B9" s="230"/>
      <c r="C9" s="230"/>
      <c r="D9" s="230"/>
      <c r="E9" s="230"/>
      <c r="F9" s="230"/>
      <c r="G9" s="230"/>
      <c r="H9" s="230"/>
    </row>
    <row r="10" spans="2:8" ht="15" customHeight="1" thickBot="1">
      <c r="B10" s="230"/>
      <c r="C10" s="232" t="s">
        <v>3</v>
      </c>
      <c r="D10" s="230"/>
      <c r="E10" s="230"/>
      <c r="F10" s="230"/>
      <c r="G10" s="230"/>
      <c r="H10" s="230"/>
    </row>
    <row r="11" spans="2:8" ht="15" customHeight="1" thickBot="1">
      <c r="B11" s="230"/>
      <c r="C11" s="230"/>
      <c r="D11" s="230"/>
      <c r="E11" s="230"/>
      <c r="F11" s="233" t="s">
        <v>0</v>
      </c>
      <c r="G11" s="234" t="s">
        <v>4</v>
      </c>
      <c r="H11" s="230"/>
    </row>
    <row r="12" spans="2:8" ht="15" customHeight="1">
      <c r="B12" s="230"/>
      <c r="C12" s="235" t="s">
        <v>5</v>
      </c>
      <c r="D12" s="62"/>
      <c r="E12" s="230"/>
      <c r="F12" s="58"/>
      <c r="G12" s="63"/>
      <c r="H12" s="230"/>
    </row>
    <row r="13" spans="2:8" ht="15" customHeight="1">
      <c r="B13" s="230"/>
      <c r="C13" s="236" t="s">
        <v>6</v>
      </c>
      <c r="D13" s="63"/>
      <c r="E13" s="230"/>
      <c r="F13" s="58"/>
      <c r="G13" s="63"/>
      <c r="H13" s="230"/>
    </row>
    <row r="14" spans="2:8" ht="15" customHeight="1">
      <c r="B14" s="230"/>
      <c r="C14" s="236" t="s">
        <v>7</v>
      </c>
      <c r="D14" s="63"/>
      <c r="E14" s="230"/>
      <c r="F14" s="58"/>
      <c r="G14" s="63"/>
      <c r="H14" s="230"/>
    </row>
    <row r="15" spans="2:8" ht="15" customHeight="1">
      <c r="B15" s="230"/>
      <c r="C15" s="236" t="s">
        <v>8</v>
      </c>
      <c r="D15" s="63"/>
      <c r="E15" s="230"/>
      <c r="F15" s="58"/>
      <c r="G15" s="63"/>
      <c r="H15" s="230"/>
    </row>
    <row r="16" spans="2:8" ht="15" customHeight="1" thickBot="1">
      <c r="B16" s="230"/>
      <c r="C16" s="237" t="s">
        <v>9</v>
      </c>
      <c r="D16" s="64"/>
      <c r="E16" s="230"/>
      <c r="F16" s="59"/>
      <c r="G16" s="64"/>
      <c r="H16" s="230"/>
    </row>
    <row r="17" spans="2:8" ht="15" customHeight="1">
      <c r="B17" s="230"/>
      <c r="C17" s="230"/>
      <c r="D17" s="230"/>
      <c r="E17" s="230"/>
      <c r="F17" s="230"/>
      <c r="G17" s="230"/>
      <c r="H17" s="230"/>
    </row>
    <row r="18" spans="2:8" ht="15" customHeight="1">
      <c r="F18" s="238"/>
    </row>
    <row r="19" spans="2:8" ht="15" customHeight="1">
      <c r="B19" s="230"/>
      <c r="C19" s="230"/>
      <c r="D19" s="230"/>
      <c r="E19" s="230"/>
      <c r="F19" s="230"/>
      <c r="G19" s="230"/>
      <c r="H19" s="230"/>
    </row>
    <row r="20" spans="2:8" ht="15" customHeight="1" thickBot="1">
      <c r="B20" s="230"/>
      <c r="C20" s="232" t="s">
        <v>10</v>
      </c>
      <c r="D20" s="230"/>
      <c r="E20" s="230"/>
      <c r="F20" s="230"/>
      <c r="G20" s="230"/>
      <c r="H20" s="230"/>
    </row>
    <row r="21" spans="2:8" ht="15" customHeight="1" thickBot="1">
      <c r="B21" s="230"/>
      <c r="C21" s="230"/>
      <c r="D21" s="230"/>
      <c r="E21" s="230"/>
      <c r="F21" s="233" t="s">
        <v>0</v>
      </c>
      <c r="G21" s="234" t="s">
        <v>4</v>
      </c>
      <c r="H21" s="230"/>
    </row>
    <row r="22" spans="2:8" ht="15" customHeight="1">
      <c r="B22" s="230"/>
      <c r="C22" s="239" t="s">
        <v>11</v>
      </c>
      <c r="D22" s="65"/>
      <c r="E22" s="230"/>
      <c r="F22" s="58"/>
      <c r="G22" s="63"/>
      <c r="H22" s="230"/>
    </row>
    <row r="23" spans="2:8" ht="15" customHeight="1">
      <c r="B23" s="230"/>
      <c r="C23" s="240" t="s">
        <v>12</v>
      </c>
      <c r="D23" s="66"/>
      <c r="E23" s="230"/>
      <c r="F23" s="58"/>
      <c r="G23" s="63"/>
      <c r="H23" s="230"/>
    </row>
    <row r="24" spans="2:8" ht="15" customHeight="1">
      <c r="B24" s="230"/>
      <c r="C24" s="241" t="s">
        <v>13</v>
      </c>
      <c r="D24" s="66"/>
      <c r="E24" s="230"/>
      <c r="F24" s="58"/>
      <c r="G24" s="63"/>
      <c r="H24" s="230"/>
    </row>
    <row r="25" spans="2:8" ht="15" customHeight="1">
      <c r="B25" s="230"/>
      <c r="C25" s="241" t="s">
        <v>14</v>
      </c>
      <c r="D25" s="66"/>
      <c r="E25" s="230"/>
      <c r="F25" s="58"/>
      <c r="G25" s="63"/>
      <c r="H25" s="230"/>
    </row>
    <row r="26" spans="2:8" ht="15" customHeight="1">
      <c r="B26" s="230"/>
      <c r="C26" s="241" t="s">
        <v>15</v>
      </c>
      <c r="D26" s="66"/>
      <c r="E26" s="230"/>
      <c r="F26" s="58"/>
      <c r="G26" s="63"/>
      <c r="H26" s="230"/>
    </row>
    <row r="27" spans="2:8" ht="15" customHeight="1">
      <c r="B27" s="230"/>
      <c r="C27" s="240" t="s">
        <v>16</v>
      </c>
      <c r="D27" s="67"/>
      <c r="E27" s="230"/>
      <c r="F27" s="58"/>
      <c r="G27" s="63"/>
      <c r="H27" s="230"/>
    </row>
    <row r="28" spans="2:8" ht="15" customHeight="1">
      <c r="B28" s="230"/>
      <c r="C28" s="240" t="s">
        <v>17</v>
      </c>
      <c r="D28" s="67"/>
      <c r="E28" s="230"/>
      <c r="F28" s="58"/>
      <c r="G28" s="63"/>
      <c r="H28" s="230"/>
    </row>
    <row r="29" spans="2:8" ht="15" customHeight="1">
      <c r="B29" s="230"/>
      <c r="C29" s="236" t="s">
        <v>687</v>
      </c>
      <c r="D29" s="67"/>
      <c r="E29" s="230"/>
      <c r="F29" s="58"/>
      <c r="G29" s="63"/>
      <c r="H29" s="230"/>
    </row>
    <row r="30" spans="2:8" ht="15" customHeight="1" thickBot="1">
      <c r="B30" s="230"/>
      <c r="C30" s="237" t="s">
        <v>18</v>
      </c>
      <c r="D30" s="242" t="str">
        <f>IF(D29&lt;46112,"Outside Eligible Delivery Window",IF(D29&lt;46478,Year_One,IF(D29&lt;46844,Year_Two,IF(D29&lt;47208,Year_Three,"Outside Eligible Delivery Window"))))</f>
        <v>Outside Eligible Delivery Window</v>
      </c>
      <c r="E30" s="230"/>
      <c r="F30" s="59"/>
      <c r="G30" s="64"/>
      <c r="H30" s="230"/>
    </row>
    <row r="31" spans="2:8" ht="15" customHeight="1">
      <c r="B31" s="230"/>
      <c r="C31" s="230"/>
      <c r="D31" s="230"/>
      <c r="E31" s="230"/>
      <c r="F31" s="230"/>
      <c r="G31" s="230"/>
      <c r="H31" s="230"/>
    </row>
    <row r="32" spans="2:8" ht="15" customHeight="1">
      <c r="D32" s="243"/>
    </row>
    <row r="33" spans="2:8" ht="15" customHeight="1">
      <c r="B33" s="5"/>
      <c r="C33" s="5"/>
      <c r="D33" s="5"/>
      <c r="E33" s="5"/>
      <c r="F33" s="5"/>
      <c r="G33" s="5"/>
      <c r="H33" s="5"/>
    </row>
  </sheetData>
  <sheetProtection algorithmName="SHA-512" hashValue="CU6FKiitCkP/F/1LWodTHvTyppRMglX+nEffpL31AkYttizPJFz6UTSVt0h3Ahw81AM4rxiz171zGXmgIyJvng==" saltValue="bhQLZJggG1UiCpNhBlpgVA==" spinCount="100000" sheet="1" objects="1" scenarios="1"/>
  <mergeCells count="1">
    <mergeCell ref="B3:H3"/>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6D203E1-0390-4A35-B89B-807423A87D81}">
          <x14:formula1>
            <xm:f>Dropdowns!$AG$2:$AG$253</xm:f>
          </x14:formula1>
          <xm:sqref>D23:D29 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50032-0343-457C-A15F-E7F36808436D}">
  <sheetPr codeName="Sheet4">
    <tabColor theme="4" tint="-0.499984740745262"/>
  </sheetPr>
  <dimension ref="A1:AP152"/>
  <sheetViews>
    <sheetView showGridLines="0" topLeftCell="A40" zoomScale="80" zoomScaleNormal="80" workbookViewId="0">
      <selection activeCell="B3" sqref="B3:I4"/>
    </sheetView>
  </sheetViews>
  <sheetFormatPr defaultColWidth="0" defaultRowHeight="15" customHeight="1" zeroHeight="1"/>
  <cols>
    <col min="1" max="2" width="3.54296875" style="256" customWidth="1"/>
    <col min="3" max="3" width="54.453125" style="256" customWidth="1"/>
    <col min="4" max="4" width="44.54296875" style="256" customWidth="1"/>
    <col min="5" max="5" width="43.6328125" style="256" bestFit="1" customWidth="1"/>
    <col min="6" max="6" width="27" style="256" bestFit="1" customWidth="1"/>
    <col min="7" max="8" width="70.54296875" style="256" customWidth="1"/>
    <col min="9" max="10" width="3.54296875" style="256" customWidth="1"/>
    <col min="11" max="11" width="3.54296875" style="256" hidden="1" customWidth="1"/>
    <col min="12" max="12" width="36.1796875" style="256" hidden="1" customWidth="1"/>
    <col min="13" max="28" width="12.54296875" style="256" hidden="1" customWidth="1"/>
    <col min="29" max="30" width="3.54296875" style="256" hidden="1" customWidth="1"/>
    <col min="31" max="42" width="0" style="256" hidden="1" customWidth="1"/>
    <col min="43" max="16384" width="8.81640625" style="256" hidden="1"/>
  </cols>
  <sheetData>
    <row r="1" spans="2:9" ht="21">
      <c r="B1" s="254" t="s">
        <v>19</v>
      </c>
      <c r="C1" s="255"/>
      <c r="D1" s="255"/>
      <c r="E1" s="255"/>
      <c r="F1" s="255"/>
      <c r="G1" s="255"/>
      <c r="H1" s="255"/>
      <c r="I1" s="255"/>
    </row>
    <row r="2" spans="2:9" ht="15" customHeight="1" thickBot="1"/>
    <row r="3" spans="2:9" ht="200.15" customHeight="1">
      <c r="B3" s="561" t="s">
        <v>655</v>
      </c>
      <c r="C3" s="562"/>
      <c r="D3" s="562"/>
      <c r="E3" s="562"/>
      <c r="F3" s="562"/>
      <c r="G3" s="562"/>
      <c r="H3" s="562"/>
      <c r="I3" s="563"/>
    </row>
    <row r="4" spans="2:9" ht="156" customHeight="1" thickBot="1">
      <c r="B4" s="564"/>
      <c r="C4" s="565"/>
      <c r="D4" s="565"/>
      <c r="E4" s="565"/>
      <c r="F4" s="565"/>
      <c r="G4" s="565"/>
      <c r="H4" s="565"/>
      <c r="I4" s="566"/>
    </row>
    <row r="5" spans="2:9" ht="15" customHeight="1"/>
    <row r="6" spans="2:9" ht="15" customHeight="1">
      <c r="B6" s="257"/>
      <c r="C6" s="257"/>
      <c r="D6" s="257"/>
      <c r="E6" s="257"/>
      <c r="F6" s="257"/>
      <c r="G6" s="257"/>
      <c r="H6" s="257"/>
      <c r="I6" s="257"/>
    </row>
    <row r="7" spans="2:9" ht="15" customHeight="1">
      <c r="B7" s="257"/>
      <c r="C7" s="258" t="s">
        <v>20</v>
      </c>
      <c r="D7" s="259"/>
      <c r="E7" s="257"/>
      <c r="F7" s="257"/>
      <c r="G7" s="257"/>
      <c r="H7" s="257"/>
      <c r="I7" s="257"/>
    </row>
    <row r="8" spans="2:9" ht="15" customHeight="1" thickBot="1">
      <c r="B8" s="257"/>
      <c r="C8" s="257"/>
      <c r="D8" s="257"/>
      <c r="E8" s="257"/>
      <c r="F8" s="257"/>
      <c r="G8" s="257"/>
      <c r="H8" s="257"/>
      <c r="I8" s="257"/>
    </row>
    <row r="9" spans="2:9" ht="15" customHeight="1">
      <c r="B9" s="257"/>
      <c r="C9" s="260" t="s">
        <v>21</v>
      </c>
      <c r="D9" s="188"/>
      <c r="E9" s="257"/>
      <c r="F9" s="257"/>
      <c r="G9" s="257"/>
      <c r="H9" s="257"/>
      <c r="I9" s="257"/>
    </row>
    <row r="10" spans="2:9" ht="15" customHeight="1" thickBot="1">
      <c r="B10" s="257"/>
      <c r="C10" s="423" t="s">
        <v>22</v>
      </c>
      <c r="D10" s="261" t="s">
        <v>432</v>
      </c>
      <c r="E10" s="257"/>
      <c r="F10" s="257"/>
      <c r="G10" s="257"/>
      <c r="H10" s="257"/>
      <c r="I10" s="257"/>
    </row>
    <row r="11" spans="2:9" ht="45" customHeight="1" thickBot="1">
      <c r="B11" s="257"/>
      <c r="C11" s="262" t="s">
        <v>23</v>
      </c>
      <c r="D11" s="571"/>
      <c r="E11" s="572"/>
      <c r="F11" s="572"/>
      <c r="G11" s="572"/>
      <c r="H11" s="573"/>
      <c r="I11" s="257"/>
    </row>
    <row r="12" spans="2:9" ht="15" customHeight="1">
      <c r="B12" s="257"/>
      <c r="C12" s="257"/>
      <c r="D12" s="257"/>
      <c r="E12" s="257"/>
      <c r="F12" s="257"/>
      <c r="G12" s="257"/>
      <c r="H12" s="257"/>
      <c r="I12" s="257"/>
    </row>
    <row r="13" spans="2:9" ht="15" customHeight="1"/>
    <row r="14" spans="2:9" ht="15" customHeight="1">
      <c r="B14" s="257"/>
      <c r="C14" s="257"/>
      <c r="D14" s="257"/>
      <c r="E14" s="257"/>
      <c r="F14" s="257"/>
      <c r="G14" s="257"/>
      <c r="H14" s="257"/>
      <c r="I14" s="257"/>
    </row>
    <row r="15" spans="2:9" ht="15" customHeight="1">
      <c r="B15" s="257"/>
      <c r="C15" s="258" t="s">
        <v>24</v>
      </c>
      <c r="D15" s="259"/>
      <c r="E15" s="257"/>
      <c r="F15" s="257"/>
      <c r="G15" s="257"/>
      <c r="H15" s="257"/>
      <c r="I15" s="257"/>
    </row>
    <row r="16" spans="2:9" ht="15" customHeight="1" thickBot="1">
      <c r="B16" s="257"/>
      <c r="C16" s="257"/>
      <c r="D16" s="257"/>
      <c r="E16" s="257"/>
      <c r="F16" s="257"/>
      <c r="G16" s="257"/>
      <c r="H16" s="257"/>
      <c r="I16" s="257"/>
    </row>
    <row r="17" spans="2:9" ht="30" customHeight="1">
      <c r="B17" s="257"/>
      <c r="C17" s="233" t="s">
        <v>25</v>
      </c>
      <c r="D17" s="263" t="s">
        <v>26</v>
      </c>
      <c r="E17" s="264" t="s">
        <v>27</v>
      </c>
      <c r="F17" s="263" t="s">
        <v>28</v>
      </c>
      <c r="G17" s="263" t="s">
        <v>0</v>
      </c>
      <c r="H17" s="234" t="s">
        <v>4</v>
      </c>
      <c r="I17" s="257"/>
    </row>
    <row r="18" spans="2:9" ht="15" customHeight="1">
      <c r="B18" s="257"/>
      <c r="C18" s="55"/>
      <c r="D18" s="113"/>
      <c r="E18" s="70"/>
      <c r="F18" s="186"/>
      <c r="G18" s="113"/>
      <c r="H18" s="56"/>
      <c r="I18" s="257"/>
    </row>
    <row r="19" spans="2:9" ht="15" customHeight="1">
      <c r="B19" s="257"/>
      <c r="C19" s="55"/>
      <c r="D19" s="113"/>
      <c r="E19" s="70"/>
      <c r="F19" s="186"/>
      <c r="G19" s="113"/>
      <c r="H19" s="56"/>
      <c r="I19" s="257"/>
    </row>
    <row r="20" spans="2:9" ht="15" customHeight="1">
      <c r="B20" s="257"/>
      <c r="C20" s="55"/>
      <c r="D20" s="113"/>
      <c r="E20" s="70"/>
      <c r="F20" s="186"/>
      <c r="G20" s="113"/>
      <c r="H20" s="56"/>
      <c r="I20" s="257"/>
    </row>
    <row r="21" spans="2:9" ht="15" customHeight="1">
      <c r="B21" s="257"/>
      <c r="C21" s="55"/>
      <c r="D21" s="113"/>
      <c r="E21" s="70"/>
      <c r="F21" s="186"/>
      <c r="G21" s="113"/>
      <c r="H21" s="56"/>
      <c r="I21" s="257"/>
    </row>
    <row r="22" spans="2:9" ht="15" customHeight="1">
      <c r="B22" s="257"/>
      <c r="C22" s="55"/>
      <c r="D22" s="113"/>
      <c r="E22" s="70"/>
      <c r="F22" s="186"/>
      <c r="G22" s="113"/>
      <c r="H22" s="56"/>
      <c r="I22" s="257"/>
    </row>
    <row r="23" spans="2:9" ht="15" customHeight="1">
      <c r="B23" s="257"/>
      <c r="C23" s="55"/>
      <c r="D23" s="113"/>
      <c r="E23" s="70"/>
      <c r="F23" s="186"/>
      <c r="G23" s="113"/>
      <c r="H23" s="56"/>
      <c r="I23" s="257"/>
    </row>
    <row r="24" spans="2:9" ht="15" customHeight="1">
      <c r="B24" s="257"/>
      <c r="C24" s="55"/>
      <c r="D24" s="113"/>
      <c r="E24" s="70"/>
      <c r="F24" s="186"/>
      <c r="G24" s="113"/>
      <c r="H24" s="56"/>
      <c r="I24" s="257"/>
    </row>
    <row r="25" spans="2:9" ht="15" customHeight="1">
      <c r="B25" s="257"/>
      <c r="C25" s="55"/>
      <c r="D25" s="113"/>
      <c r="E25" s="70"/>
      <c r="F25" s="186"/>
      <c r="G25" s="113"/>
      <c r="H25" s="56"/>
      <c r="I25" s="257"/>
    </row>
    <row r="26" spans="2:9" ht="15" customHeight="1">
      <c r="B26" s="257"/>
      <c r="C26" s="55"/>
      <c r="D26" s="113"/>
      <c r="E26" s="70"/>
      <c r="F26" s="186"/>
      <c r="G26" s="113"/>
      <c r="H26" s="56"/>
      <c r="I26" s="257"/>
    </row>
    <row r="27" spans="2:9" ht="15" customHeight="1" thickBot="1">
      <c r="B27" s="257"/>
      <c r="C27" s="162"/>
      <c r="D27" s="187"/>
      <c r="E27" s="71"/>
      <c r="F27" s="149"/>
      <c r="G27" s="187"/>
      <c r="H27" s="72"/>
      <c r="I27" s="257"/>
    </row>
    <row r="28" spans="2:9" ht="15" customHeight="1" thickBot="1">
      <c r="B28" s="257"/>
      <c r="C28" s="257"/>
      <c r="D28" s="257"/>
      <c r="E28" s="257"/>
      <c r="F28" s="257"/>
      <c r="G28" s="257"/>
      <c r="H28" s="257"/>
      <c r="I28" s="257"/>
    </row>
    <row r="29" spans="2:9" ht="15" customHeight="1">
      <c r="B29" s="257"/>
      <c r="C29" s="567" t="s">
        <v>29</v>
      </c>
      <c r="D29" s="263" t="s">
        <v>30</v>
      </c>
      <c r="E29" s="44" t="str">
        <f>IFERROR(SUMIF(D18:D27,"Equity",E18:E27)/SUM(E18:E27),"-")</f>
        <v>-</v>
      </c>
      <c r="F29" s="257"/>
      <c r="G29" s="257"/>
      <c r="H29" s="257"/>
      <c r="I29" s="257"/>
    </row>
    <row r="30" spans="2:9" ht="15" customHeight="1" thickBot="1">
      <c r="B30" s="257"/>
      <c r="C30" s="568"/>
      <c r="D30" s="266" t="s">
        <v>31</v>
      </c>
      <c r="E30" s="45" t="str">
        <f>IFERROR(SUMIF(D18:D27,"Debt",E18:E27)/SUM(E18:E27),"-")</f>
        <v>-</v>
      </c>
      <c r="F30" s="257"/>
      <c r="G30" s="257"/>
      <c r="H30" s="257"/>
      <c r="I30" s="257"/>
    </row>
    <row r="31" spans="2:9" ht="15" customHeight="1">
      <c r="B31" s="257"/>
      <c r="C31" s="257"/>
      <c r="D31" s="257"/>
      <c r="E31" s="257"/>
      <c r="F31" s="257"/>
      <c r="G31" s="257"/>
      <c r="H31" s="257"/>
      <c r="I31" s="257"/>
    </row>
    <row r="32" spans="2:9" ht="15" customHeight="1"/>
    <row r="33" spans="2:9" ht="15" customHeight="1">
      <c r="B33" s="257"/>
      <c r="C33" s="257"/>
      <c r="D33" s="257"/>
      <c r="E33" s="257"/>
      <c r="F33" s="257"/>
      <c r="G33" s="257"/>
      <c r="H33" s="257"/>
      <c r="I33" s="257"/>
    </row>
    <row r="34" spans="2:9" ht="15" customHeight="1">
      <c r="B34" s="257"/>
      <c r="C34" s="258" t="s">
        <v>32</v>
      </c>
      <c r="D34" s="257"/>
      <c r="E34" s="257"/>
      <c r="F34" s="257"/>
      <c r="G34" s="257"/>
      <c r="H34" s="257"/>
      <c r="I34" s="257"/>
    </row>
    <row r="35" spans="2:9" ht="15" customHeight="1" thickBot="1">
      <c r="B35" s="257"/>
      <c r="C35" s="257"/>
      <c r="D35" s="257"/>
      <c r="E35" s="257"/>
      <c r="F35" s="257"/>
      <c r="G35" s="257"/>
      <c r="H35" s="257"/>
      <c r="I35" s="257"/>
    </row>
    <row r="36" spans="2:9" ht="30" customHeight="1">
      <c r="B36" s="257"/>
      <c r="C36" s="569" t="s">
        <v>33</v>
      </c>
      <c r="D36" s="570"/>
      <c r="E36" s="264" t="s">
        <v>34</v>
      </c>
      <c r="F36" s="570" t="s">
        <v>35</v>
      </c>
      <c r="G36" s="570"/>
      <c r="H36" s="234" t="s">
        <v>4</v>
      </c>
      <c r="I36" s="257"/>
    </row>
    <row r="37" spans="2:9" ht="15" customHeight="1">
      <c r="B37" s="257"/>
      <c r="C37" s="557"/>
      <c r="D37" s="558"/>
      <c r="E37" s="70"/>
      <c r="F37" s="558"/>
      <c r="G37" s="558"/>
      <c r="H37" s="56"/>
      <c r="I37" s="257"/>
    </row>
    <row r="38" spans="2:9" ht="15" customHeight="1">
      <c r="B38" s="257"/>
      <c r="C38" s="557"/>
      <c r="D38" s="558"/>
      <c r="E38" s="70"/>
      <c r="F38" s="558"/>
      <c r="G38" s="558"/>
      <c r="H38" s="56"/>
      <c r="I38" s="257"/>
    </row>
    <row r="39" spans="2:9" ht="15" customHeight="1">
      <c r="B39" s="257"/>
      <c r="C39" s="557"/>
      <c r="D39" s="558"/>
      <c r="E39" s="70"/>
      <c r="F39" s="558"/>
      <c r="G39" s="558"/>
      <c r="H39" s="56"/>
      <c r="I39" s="257"/>
    </row>
    <row r="40" spans="2:9" ht="15" customHeight="1">
      <c r="B40" s="257"/>
      <c r="C40" s="557"/>
      <c r="D40" s="558"/>
      <c r="E40" s="70"/>
      <c r="F40" s="558"/>
      <c r="G40" s="558"/>
      <c r="H40" s="56"/>
      <c r="I40" s="257"/>
    </row>
    <row r="41" spans="2:9" ht="15" customHeight="1">
      <c r="B41" s="257"/>
      <c r="C41" s="557"/>
      <c r="D41" s="558"/>
      <c r="E41" s="70"/>
      <c r="F41" s="558"/>
      <c r="G41" s="558"/>
      <c r="H41" s="56"/>
      <c r="I41" s="257"/>
    </row>
    <row r="42" spans="2:9" ht="15" customHeight="1">
      <c r="B42" s="257"/>
      <c r="C42" s="557"/>
      <c r="D42" s="558"/>
      <c r="E42" s="70"/>
      <c r="F42" s="558"/>
      <c r="G42" s="558"/>
      <c r="H42" s="56"/>
      <c r="I42" s="257"/>
    </row>
    <row r="43" spans="2:9" ht="15" customHeight="1">
      <c r="B43" s="257"/>
      <c r="C43" s="557"/>
      <c r="D43" s="558"/>
      <c r="E43" s="70"/>
      <c r="F43" s="558"/>
      <c r="G43" s="558"/>
      <c r="H43" s="56"/>
      <c r="I43" s="257"/>
    </row>
    <row r="44" spans="2:9" ht="15" customHeight="1">
      <c r="B44" s="257"/>
      <c r="C44" s="557"/>
      <c r="D44" s="558"/>
      <c r="E44" s="70"/>
      <c r="F44" s="558"/>
      <c r="G44" s="558"/>
      <c r="H44" s="56"/>
      <c r="I44" s="257"/>
    </row>
    <row r="45" spans="2:9" ht="15" customHeight="1">
      <c r="B45" s="257"/>
      <c r="C45" s="557"/>
      <c r="D45" s="558"/>
      <c r="E45" s="70"/>
      <c r="F45" s="558"/>
      <c r="G45" s="558"/>
      <c r="H45" s="56"/>
      <c r="I45" s="257"/>
    </row>
    <row r="46" spans="2:9" ht="15" customHeight="1" thickBot="1">
      <c r="B46" s="257"/>
      <c r="C46" s="560"/>
      <c r="D46" s="559"/>
      <c r="E46" s="71"/>
      <c r="F46" s="559"/>
      <c r="G46" s="559"/>
      <c r="H46" s="72"/>
      <c r="I46" s="257"/>
    </row>
    <row r="47" spans="2:9" ht="15" customHeight="1">
      <c r="B47" s="257"/>
      <c r="C47" s="257"/>
      <c r="D47" s="257"/>
      <c r="E47" s="257"/>
      <c r="F47" s="257"/>
      <c r="G47" s="257"/>
      <c r="H47" s="257"/>
      <c r="I47" s="257"/>
    </row>
    <row r="48" spans="2:9" ht="15" customHeight="1"/>
    <row r="49" spans="2:9" ht="15" customHeight="1">
      <c r="B49" s="257"/>
      <c r="C49" s="257"/>
      <c r="D49" s="257"/>
      <c r="E49" s="257"/>
      <c r="F49" s="257"/>
    </row>
    <row r="50" spans="2:9" ht="15" customHeight="1">
      <c r="B50" s="257"/>
      <c r="C50" s="258" t="s">
        <v>686</v>
      </c>
      <c r="D50" s="257"/>
      <c r="E50" s="257"/>
      <c r="F50" s="257"/>
    </row>
    <row r="51" spans="2:9" ht="15" customHeight="1" thickBot="1">
      <c r="B51" s="257"/>
      <c r="C51" s="257"/>
      <c r="D51" s="257"/>
      <c r="E51" s="257"/>
      <c r="F51" s="257"/>
    </row>
    <row r="52" spans="2:9" ht="77" customHeight="1" thickBot="1">
      <c r="B52" s="257"/>
      <c r="C52" s="435" t="s">
        <v>699</v>
      </c>
      <c r="D52" s="434" t="s">
        <v>0</v>
      </c>
      <c r="E52" s="436" t="s">
        <v>4</v>
      </c>
      <c r="F52" s="257"/>
    </row>
    <row r="53" spans="2:9" ht="114" customHeight="1">
      <c r="B53" s="257"/>
      <c r="C53" s="140"/>
      <c r="D53" s="113"/>
      <c r="E53" s="98"/>
      <c r="F53" s="257"/>
    </row>
    <row r="54" spans="2:9" ht="15" customHeight="1">
      <c r="B54" s="257"/>
      <c r="C54" s="257"/>
      <c r="D54" s="257"/>
      <c r="E54" s="257"/>
      <c r="F54" s="257"/>
    </row>
    <row r="55" spans="2:9" ht="15" customHeight="1"/>
    <row r="56" spans="2:9" ht="14.5">
      <c r="B56" s="255"/>
      <c r="C56" s="255"/>
      <c r="D56" s="255"/>
      <c r="E56" s="255"/>
      <c r="F56" s="255"/>
      <c r="G56" s="255"/>
      <c r="H56" s="255"/>
      <c r="I56" s="255"/>
    </row>
    <row r="145" spans="2:10" ht="15" customHeight="1"/>
    <row r="152" spans="2:10" ht="15" hidden="1" customHeight="1">
      <c r="B152" s="255"/>
      <c r="C152" s="255"/>
      <c r="D152" s="255"/>
      <c r="E152" s="255"/>
      <c r="F152" s="255"/>
      <c r="G152" s="255"/>
      <c r="H152" s="255"/>
      <c r="I152" s="255"/>
      <c r="J152" s="255"/>
    </row>
  </sheetData>
  <sheetProtection algorithmName="SHA-512" hashValue="l7XaNyA/uQUTIKnyobEHnBzXwiyV4HTL+/rZJlyHORGvqp/tdfKl0FBL1DfDR4JNIbIdlr0qsZK+8MRqlY9ptQ==" saltValue="jp8IQ1h+7g+lk0ijNZfBqA==" spinCount="100000" sheet="1" objects="1" scenarios="1"/>
  <mergeCells count="25">
    <mergeCell ref="F40:G40"/>
    <mergeCell ref="B3:I4"/>
    <mergeCell ref="C39:D39"/>
    <mergeCell ref="C38:D38"/>
    <mergeCell ref="C37:D37"/>
    <mergeCell ref="C29:C30"/>
    <mergeCell ref="C36:D36"/>
    <mergeCell ref="D11:H11"/>
    <mergeCell ref="F39:G39"/>
    <mergeCell ref="F38:G38"/>
    <mergeCell ref="F37:G37"/>
    <mergeCell ref="F36:G36"/>
    <mergeCell ref="C40:D40"/>
    <mergeCell ref="C41:D41"/>
    <mergeCell ref="F46:G46"/>
    <mergeCell ref="F45:G45"/>
    <mergeCell ref="F44:G44"/>
    <mergeCell ref="C46:D46"/>
    <mergeCell ref="C45:D45"/>
    <mergeCell ref="C44:D44"/>
    <mergeCell ref="C43:D43"/>
    <mergeCell ref="C42:D42"/>
    <mergeCell ref="F43:G43"/>
    <mergeCell ref="F42:G42"/>
    <mergeCell ref="F41:G41"/>
  </mergeCells>
  <dataValidations count="4">
    <dataValidation type="decimal" allowBlank="1" showInputMessage="1" showErrorMessage="1" sqref="D9 F18:F27" xr:uid="{FDBC621A-BE7B-42C1-9BD2-6455C1680B2B}">
      <formula1>0</formula1>
      <formula2>1</formula2>
    </dataValidation>
    <dataValidation type="list" allowBlank="1" showInputMessage="1" showErrorMessage="1" sqref="D18:D27" xr:uid="{8DA5E231-75CE-4989-A890-932851256B2A}">
      <formula1>Funding_Type</formula1>
    </dataValidation>
    <dataValidation type="decimal" allowBlank="1" showInputMessage="1" showErrorMessage="1" sqref="E37:E46 E18:E27" xr:uid="{924D9155-79F4-4095-AD16-801273762FFF}">
      <formula1>0</formula1>
      <formula2>999999999999</formula2>
    </dataValidation>
    <dataValidation type="list" allowBlank="1" showInputMessage="1" showErrorMessage="1" sqref="C53" xr:uid="{379436B4-15E0-4EA4-8A55-4A99FE73DD49}">
      <formula1>"Yes, No"</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8668-1FB8-4059-AB93-78ABD40B1DBE}">
  <sheetPr>
    <tabColor theme="4" tint="-0.499984740745262"/>
  </sheetPr>
  <dimension ref="A1:XFC38"/>
  <sheetViews>
    <sheetView showGridLines="0" zoomScale="80" zoomScaleNormal="80" workbookViewId="0">
      <selection activeCell="P3" sqref="P3"/>
    </sheetView>
  </sheetViews>
  <sheetFormatPr defaultColWidth="0" defaultRowHeight="14.5" zeroHeight="1"/>
  <cols>
    <col min="1" max="2" width="3.453125" customWidth="1"/>
    <col min="3" max="3" width="30.7265625" bestFit="1" customWidth="1"/>
    <col min="4" max="4" width="33.90625" bestFit="1" customWidth="1"/>
    <col min="5" max="40" width="14.36328125" customWidth="1"/>
    <col min="41" max="41" width="3" customWidth="1"/>
    <col min="42" max="42" width="4.453125" customWidth="1"/>
    <col min="43" max="16383" width="8.7265625" hidden="1"/>
    <col min="16384" max="16384" width="7.26953125" hidden="1"/>
  </cols>
  <sheetData>
    <row r="1" spans="2:41" ht="21">
      <c r="B1" s="4" t="s">
        <v>542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row>
    <row r="2" spans="2:41" ht="15" thickBot="1"/>
    <row r="3" spans="2:41" ht="247.5" customHeight="1" thickBot="1">
      <c r="B3" s="574" t="s">
        <v>656</v>
      </c>
      <c r="C3" s="575"/>
      <c r="D3" s="575"/>
      <c r="E3" s="575"/>
      <c r="F3" s="575"/>
      <c r="G3" s="575"/>
      <c r="H3" s="575"/>
      <c r="I3" s="575"/>
      <c r="J3" s="575"/>
      <c r="K3" s="575"/>
      <c r="L3" s="575"/>
      <c r="M3" s="576"/>
    </row>
    <row r="4" spans="2:41"/>
    <row r="5" spans="2:41">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row>
    <row r="6" spans="2:41" ht="15.5">
      <c r="B6" s="230"/>
      <c r="C6" s="232" t="s">
        <v>543</v>
      </c>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row>
    <row r="7" spans="2:41" ht="15" thickBot="1">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row>
    <row r="8" spans="2:41">
      <c r="B8" s="230"/>
      <c r="C8" s="267" t="s">
        <v>25</v>
      </c>
      <c r="D8" s="427" t="s">
        <v>26</v>
      </c>
      <c r="E8" s="444" t="s">
        <v>544</v>
      </c>
      <c r="F8" s="395" t="s">
        <v>545</v>
      </c>
      <c r="G8" s="395" t="s">
        <v>546</v>
      </c>
      <c r="H8" s="445" t="s">
        <v>547</v>
      </c>
      <c r="I8" s="444" t="s">
        <v>548</v>
      </c>
      <c r="J8" s="395" t="s">
        <v>549</v>
      </c>
      <c r="K8" s="395" t="s">
        <v>550</v>
      </c>
      <c r="L8" s="446" t="s">
        <v>551</v>
      </c>
      <c r="M8" s="444" t="s">
        <v>552</v>
      </c>
      <c r="N8" s="395" t="s">
        <v>553</v>
      </c>
      <c r="O8" s="395" t="s">
        <v>554</v>
      </c>
      <c r="P8" s="446" t="s">
        <v>555</v>
      </c>
      <c r="Q8" s="444" t="s">
        <v>556</v>
      </c>
      <c r="R8" s="395" t="s">
        <v>557</v>
      </c>
      <c r="S8" s="395" t="s">
        <v>558</v>
      </c>
      <c r="T8" s="446" t="s">
        <v>559</v>
      </c>
      <c r="U8" s="444" t="s">
        <v>560</v>
      </c>
      <c r="V8" s="395" t="s">
        <v>561</v>
      </c>
      <c r="W8" s="395" t="s">
        <v>562</v>
      </c>
      <c r="X8" s="446" t="s">
        <v>563</v>
      </c>
      <c r="Y8" s="444" t="s">
        <v>564</v>
      </c>
      <c r="Z8" s="395" t="s">
        <v>565</v>
      </c>
      <c r="AA8" s="395" t="s">
        <v>566</v>
      </c>
      <c r="AB8" s="446" t="s">
        <v>567</v>
      </c>
      <c r="AC8" s="444" t="s">
        <v>568</v>
      </c>
      <c r="AD8" s="395" t="s">
        <v>569</v>
      </c>
      <c r="AE8" s="395" t="s">
        <v>570</v>
      </c>
      <c r="AF8" s="446" t="s">
        <v>571</v>
      </c>
      <c r="AG8" s="444" t="s">
        <v>671</v>
      </c>
      <c r="AH8" s="395" t="s">
        <v>672</v>
      </c>
      <c r="AI8" s="395" t="s">
        <v>667</v>
      </c>
      <c r="AJ8" s="446" t="s">
        <v>668</v>
      </c>
      <c r="AK8" s="444" t="s">
        <v>673</v>
      </c>
      <c r="AL8" s="395" t="s">
        <v>674</v>
      </c>
      <c r="AM8" s="395" t="s">
        <v>669</v>
      </c>
      <c r="AN8" s="446" t="s">
        <v>670</v>
      </c>
      <c r="AO8" s="230"/>
    </row>
    <row r="9" spans="2:41">
      <c r="B9" s="230"/>
      <c r="C9" s="189" t="str">
        <f>IF(ISBLANK('Funding Sources &amp; IRR'!C18), "", 'Funding Sources &amp; IRR'!C18)</f>
        <v/>
      </c>
      <c r="D9" s="428" t="str">
        <f>IF(ISBLANK('Funding Sources &amp; IRR'!D18), "", 'Funding Sources &amp; IRR'!D18)</f>
        <v/>
      </c>
      <c r="E9" s="438"/>
      <c r="F9" s="439"/>
      <c r="G9" s="439"/>
      <c r="H9" s="440"/>
      <c r="I9" s="438"/>
      <c r="J9" s="439"/>
      <c r="K9" s="439"/>
      <c r="L9" s="225"/>
      <c r="M9" s="438"/>
      <c r="N9" s="439"/>
      <c r="O9" s="439"/>
      <c r="P9" s="225"/>
      <c r="Q9" s="438"/>
      <c r="R9" s="439"/>
      <c r="S9" s="439"/>
      <c r="T9" s="225"/>
      <c r="U9" s="438"/>
      <c r="V9" s="439"/>
      <c r="W9" s="439"/>
      <c r="X9" s="225"/>
      <c r="Y9" s="438"/>
      <c r="Z9" s="439"/>
      <c r="AA9" s="439"/>
      <c r="AB9" s="225"/>
      <c r="AC9" s="438"/>
      <c r="AD9" s="439"/>
      <c r="AE9" s="439"/>
      <c r="AF9" s="225"/>
      <c r="AG9" s="438"/>
      <c r="AH9" s="439"/>
      <c r="AI9" s="439"/>
      <c r="AJ9" s="225"/>
      <c r="AK9" s="438"/>
      <c r="AL9" s="439"/>
      <c r="AM9" s="439"/>
      <c r="AN9" s="225"/>
      <c r="AO9" s="230"/>
    </row>
    <row r="10" spans="2:41">
      <c r="B10" s="230"/>
      <c r="C10" s="189" t="str">
        <f>IF(ISBLANK('Funding Sources &amp; IRR'!C19), "", 'Funding Sources &amp; IRR'!C19)</f>
        <v/>
      </c>
      <c r="D10" s="428" t="str">
        <f>IF(ISBLANK('Funding Sources &amp; IRR'!D19), "", 'Funding Sources &amp; IRR'!D19)</f>
        <v/>
      </c>
      <c r="E10" s="438"/>
      <c r="F10" s="439"/>
      <c r="G10" s="439"/>
      <c r="H10" s="440"/>
      <c r="I10" s="438"/>
      <c r="J10" s="439"/>
      <c r="K10" s="439"/>
      <c r="L10" s="225"/>
      <c r="M10" s="438"/>
      <c r="N10" s="439"/>
      <c r="O10" s="439"/>
      <c r="P10" s="225"/>
      <c r="Q10" s="438"/>
      <c r="R10" s="439"/>
      <c r="S10" s="439"/>
      <c r="T10" s="225"/>
      <c r="U10" s="438"/>
      <c r="V10" s="439"/>
      <c r="W10" s="439"/>
      <c r="X10" s="225"/>
      <c r="Y10" s="438"/>
      <c r="Z10" s="439"/>
      <c r="AA10" s="439"/>
      <c r="AB10" s="225"/>
      <c r="AC10" s="438"/>
      <c r="AD10" s="439"/>
      <c r="AE10" s="439"/>
      <c r="AF10" s="225"/>
      <c r="AG10" s="438"/>
      <c r="AH10" s="439"/>
      <c r="AI10" s="439"/>
      <c r="AJ10" s="225"/>
      <c r="AK10" s="438"/>
      <c r="AL10" s="439"/>
      <c r="AM10" s="439"/>
      <c r="AN10" s="225"/>
      <c r="AO10" s="230"/>
    </row>
    <row r="11" spans="2:41">
      <c r="B11" s="230"/>
      <c r="C11" s="189" t="str">
        <f>IF(ISBLANK('Funding Sources &amp; IRR'!C20), "", 'Funding Sources &amp; IRR'!C20)</f>
        <v/>
      </c>
      <c r="D11" s="428" t="str">
        <f>IF(ISBLANK('Funding Sources &amp; IRR'!D20), "", 'Funding Sources &amp; IRR'!D20)</f>
        <v/>
      </c>
      <c r="E11" s="438"/>
      <c r="F11" s="439"/>
      <c r="G11" s="439"/>
      <c r="H11" s="440"/>
      <c r="I11" s="438"/>
      <c r="J11" s="439"/>
      <c r="K11" s="439"/>
      <c r="L11" s="225"/>
      <c r="M11" s="438"/>
      <c r="N11" s="439"/>
      <c r="O11" s="439"/>
      <c r="P11" s="225"/>
      <c r="Q11" s="438"/>
      <c r="R11" s="439"/>
      <c r="S11" s="439"/>
      <c r="T11" s="225"/>
      <c r="U11" s="438"/>
      <c r="V11" s="439"/>
      <c r="W11" s="439"/>
      <c r="X11" s="225"/>
      <c r="Y11" s="438"/>
      <c r="Z11" s="439"/>
      <c r="AA11" s="439"/>
      <c r="AB11" s="225"/>
      <c r="AC11" s="438"/>
      <c r="AD11" s="439"/>
      <c r="AE11" s="439"/>
      <c r="AF11" s="225"/>
      <c r="AG11" s="438"/>
      <c r="AH11" s="439"/>
      <c r="AI11" s="439"/>
      <c r="AJ11" s="225"/>
      <c r="AK11" s="438"/>
      <c r="AL11" s="439"/>
      <c r="AM11" s="439"/>
      <c r="AN11" s="225"/>
      <c r="AO11" s="230"/>
    </row>
    <row r="12" spans="2:41">
      <c r="B12" s="230"/>
      <c r="C12" s="189" t="str">
        <f>IF(ISBLANK('Funding Sources &amp; IRR'!C21), "", 'Funding Sources &amp; IRR'!C21)</f>
        <v/>
      </c>
      <c r="D12" s="428" t="str">
        <f>IF(ISBLANK('Funding Sources &amp; IRR'!D21), "", 'Funding Sources &amp; IRR'!D21)</f>
        <v/>
      </c>
      <c r="E12" s="438"/>
      <c r="F12" s="439"/>
      <c r="G12" s="439"/>
      <c r="H12" s="440"/>
      <c r="I12" s="438"/>
      <c r="J12" s="439"/>
      <c r="K12" s="439"/>
      <c r="L12" s="225"/>
      <c r="M12" s="438"/>
      <c r="N12" s="439"/>
      <c r="O12" s="439"/>
      <c r="P12" s="225"/>
      <c r="Q12" s="438"/>
      <c r="R12" s="439"/>
      <c r="S12" s="439"/>
      <c r="T12" s="225"/>
      <c r="U12" s="438"/>
      <c r="V12" s="439"/>
      <c r="W12" s="439"/>
      <c r="X12" s="225"/>
      <c r="Y12" s="438"/>
      <c r="Z12" s="439"/>
      <c r="AA12" s="439"/>
      <c r="AB12" s="225"/>
      <c r="AC12" s="438"/>
      <c r="AD12" s="439"/>
      <c r="AE12" s="439"/>
      <c r="AF12" s="225"/>
      <c r="AG12" s="438"/>
      <c r="AH12" s="439"/>
      <c r="AI12" s="439"/>
      <c r="AJ12" s="225"/>
      <c r="AK12" s="438"/>
      <c r="AL12" s="439"/>
      <c r="AM12" s="439"/>
      <c r="AN12" s="225"/>
      <c r="AO12" s="230"/>
    </row>
    <row r="13" spans="2:41">
      <c r="B13" s="230"/>
      <c r="C13" s="189" t="str">
        <f>IF(ISBLANK('Funding Sources &amp; IRR'!C22), "", 'Funding Sources &amp; IRR'!C22)</f>
        <v/>
      </c>
      <c r="D13" s="428" t="str">
        <f>IF(ISBLANK('Funding Sources &amp; IRR'!D22), "", 'Funding Sources &amp; IRR'!D22)</f>
        <v/>
      </c>
      <c r="E13" s="438"/>
      <c r="F13" s="439"/>
      <c r="G13" s="439"/>
      <c r="H13" s="440"/>
      <c r="I13" s="438"/>
      <c r="J13" s="439"/>
      <c r="K13" s="439"/>
      <c r="L13" s="225"/>
      <c r="M13" s="438"/>
      <c r="N13" s="439"/>
      <c r="O13" s="439"/>
      <c r="P13" s="225"/>
      <c r="Q13" s="438"/>
      <c r="R13" s="439"/>
      <c r="S13" s="439"/>
      <c r="T13" s="225"/>
      <c r="U13" s="438"/>
      <c r="V13" s="439"/>
      <c r="W13" s="439"/>
      <c r="X13" s="225"/>
      <c r="Y13" s="438"/>
      <c r="Z13" s="439"/>
      <c r="AA13" s="439"/>
      <c r="AB13" s="225"/>
      <c r="AC13" s="438"/>
      <c r="AD13" s="439"/>
      <c r="AE13" s="439"/>
      <c r="AF13" s="225"/>
      <c r="AG13" s="438"/>
      <c r="AH13" s="439"/>
      <c r="AI13" s="439"/>
      <c r="AJ13" s="225"/>
      <c r="AK13" s="438"/>
      <c r="AL13" s="439"/>
      <c r="AM13" s="439"/>
      <c r="AN13" s="225"/>
      <c r="AO13" s="230"/>
    </row>
    <row r="14" spans="2:41">
      <c r="B14" s="230"/>
      <c r="C14" s="189" t="str">
        <f>IF(ISBLANK('Funding Sources &amp; IRR'!C23), "", 'Funding Sources &amp; IRR'!C23)</f>
        <v/>
      </c>
      <c r="D14" s="428" t="str">
        <f>IF(ISBLANK('Funding Sources &amp; IRR'!D23), "", 'Funding Sources &amp; IRR'!D23)</f>
        <v/>
      </c>
      <c r="E14" s="438"/>
      <c r="F14" s="439"/>
      <c r="G14" s="439"/>
      <c r="H14" s="440"/>
      <c r="I14" s="438"/>
      <c r="J14" s="439"/>
      <c r="K14" s="439"/>
      <c r="L14" s="225"/>
      <c r="M14" s="438"/>
      <c r="N14" s="439"/>
      <c r="O14" s="439"/>
      <c r="P14" s="225"/>
      <c r="Q14" s="438"/>
      <c r="R14" s="439"/>
      <c r="S14" s="439"/>
      <c r="T14" s="225"/>
      <c r="U14" s="438"/>
      <c r="V14" s="439"/>
      <c r="W14" s="439"/>
      <c r="X14" s="225"/>
      <c r="Y14" s="438"/>
      <c r="Z14" s="439"/>
      <c r="AA14" s="439"/>
      <c r="AB14" s="225"/>
      <c r="AC14" s="438"/>
      <c r="AD14" s="439"/>
      <c r="AE14" s="439"/>
      <c r="AF14" s="225"/>
      <c r="AG14" s="438"/>
      <c r="AH14" s="439"/>
      <c r="AI14" s="439"/>
      <c r="AJ14" s="225"/>
      <c r="AK14" s="438"/>
      <c r="AL14" s="439"/>
      <c r="AM14" s="439"/>
      <c r="AN14" s="225"/>
      <c r="AO14" s="230"/>
    </row>
    <row r="15" spans="2:41">
      <c r="B15" s="230"/>
      <c r="C15" s="189" t="str">
        <f>IF(ISBLANK('Funding Sources &amp; IRR'!C24), "", 'Funding Sources &amp; IRR'!C24)</f>
        <v/>
      </c>
      <c r="D15" s="428" t="str">
        <f>IF(ISBLANK('Funding Sources &amp; IRR'!D24), "", 'Funding Sources &amp; IRR'!D24)</f>
        <v/>
      </c>
      <c r="E15" s="438"/>
      <c r="F15" s="439"/>
      <c r="G15" s="439"/>
      <c r="H15" s="440"/>
      <c r="I15" s="438"/>
      <c r="J15" s="439"/>
      <c r="K15" s="439"/>
      <c r="L15" s="225"/>
      <c r="M15" s="438"/>
      <c r="N15" s="439"/>
      <c r="O15" s="439"/>
      <c r="P15" s="225"/>
      <c r="Q15" s="438"/>
      <c r="R15" s="439"/>
      <c r="S15" s="439"/>
      <c r="T15" s="225"/>
      <c r="U15" s="438"/>
      <c r="V15" s="439"/>
      <c r="W15" s="439"/>
      <c r="X15" s="225"/>
      <c r="Y15" s="438"/>
      <c r="Z15" s="439"/>
      <c r="AA15" s="439"/>
      <c r="AB15" s="225"/>
      <c r="AC15" s="438"/>
      <c r="AD15" s="439"/>
      <c r="AE15" s="439"/>
      <c r="AF15" s="225"/>
      <c r="AG15" s="438"/>
      <c r="AH15" s="439"/>
      <c r="AI15" s="439"/>
      <c r="AJ15" s="225"/>
      <c r="AK15" s="438"/>
      <c r="AL15" s="439"/>
      <c r="AM15" s="439"/>
      <c r="AN15" s="225"/>
      <c r="AO15" s="230"/>
    </row>
    <row r="16" spans="2:41">
      <c r="B16" s="230"/>
      <c r="C16" s="189" t="str">
        <f>IF(ISBLANK('Funding Sources &amp; IRR'!C25), "", 'Funding Sources &amp; IRR'!C25)</f>
        <v/>
      </c>
      <c r="D16" s="428" t="str">
        <f>IF(ISBLANK('Funding Sources &amp; IRR'!D25), "", 'Funding Sources &amp; IRR'!D25)</f>
        <v/>
      </c>
      <c r="E16" s="438"/>
      <c r="F16" s="439"/>
      <c r="G16" s="439"/>
      <c r="H16" s="440"/>
      <c r="I16" s="438"/>
      <c r="J16" s="439"/>
      <c r="K16" s="439"/>
      <c r="L16" s="225"/>
      <c r="M16" s="438"/>
      <c r="N16" s="439"/>
      <c r="O16" s="439"/>
      <c r="P16" s="225"/>
      <c r="Q16" s="438"/>
      <c r="R16" s="439"/>
      <c r="S16" s="439"/>
      <c r="T16" s="225"/>
      <c r="U16" s="438"/>
      <c r="V16" s="439"/>
      <c r="W16" s="439"/>
      <c r="X16" s="225"/>
      <c r="Y16" s="438"/>
      <c r="Z16" s="439"/>
      <c r="AA16" s="439"/>
      <c r="AB16" s="225"/>
      <c r="AC16" s="438"/>
      <c r="AD16" s="439"/>
      <c r="AE16" s="439"/>
      <c r="AF16" s="225"/>
      <c r="AG16" s="438"/>
      <c r="AH16" s="439"/>
      <c r="AI16" s="439"/>
      <c r="AJ16" s="225"/>
      <c r="AK16" s="438"/>
      <c r="AL16" s="439"/>
      <c r="AM16" s="439"/>
      <c r="AN16" s="225"/>
      <c r="AO16" s="230"/>
    </row>
    <row r="17" spans="2:41">
      <c r="B17" s="230"/>
      <c r="C17" s="189" t="str">
        <f>IF(ISBLANK('Funding Sources &amp; IRR'!C26), "", 'Funding Sources &amp; IRR'!C26)</f>
        <v/>
      </c>
      <c r="D17" s="428" t="str">
        <f>IF(ISBLANK('Funding Sources &amp; IRR'!D26), "", 'Funding Sources &amp; IRR'!D26)</f>
        <v/>
      </c>
      <c r="E17" s="438"/>
      <c r="F17" s="439"/>
      <c r="G17" s="439"/>
      <c r="H17" s="440"/>
      <c r="I17" s="438"/>
      <c r="J17" s="439"/>
      <c r="K17" s="439"/>
      <c r="L17" s="225"/>
      <c r="M17" s="438"/>
      <c r="N17" s="439"/>
      <c r="O17" s="439"/>
      <c r="P17" s="225"/>
      <c r="Q17" s="438"/>
      <c r="R17" s="439"/>
      <c r="S17" s="439"/>
      <c r="T17" s="225"/>
      <c r="U17" s="438"/>
      <c r="V17" s="439"/>
      <c r="W17" s="439"/>
      <c r="X17" s="225"/>
      <c r="Y17" s="438"/>
      <c r="Z17" s="439"/>
      <c r="AA17" s="439"/>
      <c r="AB17" s="225"/>
      <c r="AC17" s="438"/>
      <c r="AD17" s="439"/>
      <c r="AE17" s="439"/>
      <c r="AF17" s="225"/>
      <c r="AG17" s="438"/>
      <c r="AH17" s="439"/>
      <c r="AI17" s="439"/>
      <c r="AJ17" s="225"/>
      <c r="AK17" s="438"/>
      <c r="AL17" s="439"/>
      <c r="AM17" s="439"/>
      <c r="AN17" s="225"/>
      <c r="AO17" s="230"/>
    </row>
    <row r="18" spans="2:41" ht="15" thickBot="1">
      <c r="B18" s="230"/>
      <c r="C18" s="191" t="str">
        <f>IF(ISBLANK('Funding Sources &amp; IRR'!C27), "", 'Funding Sources &amp; IRR'!C27)</f>
        <v/>
      </c>
      <c r="D18" s="429" t="str">
        <f>IF(ISBLANK('Funding Sources &amp; IRR'!D27), "", 'Funding Sources &amp; IRR'!D27)</f>
        <v/>
      </c>
      <c r="E18" s="441"/>
      <c r="F18" s="442"/>
      <c r="G18" s="442"/>
      <c r="H18" s="443"/>
      <c r="I18" s="441"/>
      <c r="J18" s="442"/>
      <c r="K18" s="442"/>
      <c r="L18" s="226"/>
      <c r="M18" s="441"/>
      <c r="N18" s="442"/>
      <c r="O18" s="442"/>
      <c r="P18" s="226"/>
      <c r="Q18" s="441"/>
      <c r="R18" s="442"/>
      <c r="S18" s="442"/>
      <c r="T18" s="226"/>
      <c r="U18" s="441"/>
      <c r="V18" s="442"/>
      <c r="W18" s="442"/>
      <c r="X18" s="226"/>
      <c r="Y18" s="441"/>
      <c r="Z18" s="442"/>
      <c r="AA18" s="442"/>
      <c r="AB18" s="226"/>
      <c r="AC18" s="441"/>
      <c r="AD18" s="442"/>
      <c r="AE18" s="442"/>
      <c r="AF18" s="226"/>
      <c r="AG18" s="441"/>
      <c r="AH18" s="442"/>
      <c r="AI18" s="442"/>
      <c r="AJ18" s="226"/>
      <c r="AK18" s="441"/>
      <c r="AL18" s="442"/>
      <c r="AM18" s="442"/>
      <c r="AN18" s="226"/>
      <c r="AO18" s="230"/>
    </row>
    <row r="19" spans="2:41" ht="15" thickBot="1">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row>
    <row r="20" spans="2:41" ht="15" thickBot="1">
      <c r="B20" s="230"/>
      <c r="C20" s="230"/>
      <c r="D20" s="468" t="s">
        <v>707</v>
      </c>
      <c r="E20" s="444" t="s">
        <v>544</v>
      </c>
      <c r="F20" s="395" t="s">
        <v>545</v>
      </c>
      <c r="G20" s="395" t="s">
        <v>546</v>
      </c>
      <c r="H20" s="445" t="s">
        <v>547</v>
      </c>
      <c r="I20" s="444" t="s">
        <v>548</v>
      </c>
      <c r="J20" s="395" t="s">
        <v>549</v>
      </c>
      <c r="K20" s="395" t="s">
        <v>550</v>
      </c>
      <c r="L20" s="446" t="s">
        <v>551</v>
      </c>
      <c r="M20" s="444" t="s">
        <v>552</v>
      </c>
      <c r="N20" s="395" t="s">
        <v>553</v>
      </c>
      <c r="O20" s="395" t="s">
        <v>554</v>
      </c>
      <c r="P20" s="446" t="s">
        <v>555</v>
      </c>
      <c r="Q20" s="444" t="s">
        <v>556</v>
      </c>
      <c r="R20" s="395" t="s">
        <v>557</v>
      </c>
      <c r="S20" s="395" t="s">
        <v>558</v>
      </c>
      <c r="T20" s="446" t="s">
        <v>559</v>
      </c>
      <c r="U20" s="444" t="s">
        <v>560</v>
      </c>
      <c r="V20" s="395" t="s">
        <v>561</v>
      </c>
      <c r="W20" s="395" t="s">
        <v>562</v>
      </c>
      <c r="X20" s="446" t="s">
        <v>563</v>
      </c>
      <c r="Y20" s="444" t="s">
        <v>564</v>
      </c>
      <c r="Z20" s="395" t="s">
        <v>565</v>
      </c>
      <c r="AA20" s="395" t="s">
        <v>566</v>
      </c>
      <c r="AB20" s="446" t="s">
        <v>567</v>
      </c>
      <c r="AC20" s="444" t="s">
        <v>568</v>
      </c>
      <c r="AD20" s="395" t="s">
        <v>569</v>
      </c>
      <c r="AE20" s="395" t="s">
        <v>570</v>
      </c>
      <c r="AF20" s="446" t="s">
        <v>571</v>
      </c>
      <c r="AG20" s="444" t="s">
        <v>671</v>
      </c>
      <c r="AH20" s="395" t="s">
        <v>672</v>
      </c>
      <c r="AI20" s="395" t="s">
        <v>667</v>
      </c>
      <c r="AJ20" s="446" t="s">
        <v>668</v>
      </c>
      <c r="AK20" s="444" t="s">
        <v>673</v>
      </c>
      <c r="AL20" s="395" t="s">
        <v>674</v>
      </c>
      <c r="AM20" s="395" t="s">
        <v>669</v>
      </c>
      <c r="AN20" s="446" t="s">
        <v>670</v>
      </c>
      <c r="AO20" s="230"/>
    </row>
    <row r="21" spans="2:41">
      <c r="B21" s="230"/>
      <c r="C21" s="467"/>
      <c r="D21" s="424" t="s">
        <v>572</v>
      </c>
      <c r="E21" s="455">
        <f t="shared" ref="E21:AN21" si="0">SUMIF($D$9:$D$18, "Debt", E$9:E$18)</f>
        <v>0</v>
      </c>
      <c r="F21" s="456">
        <f t="shared" si="0"/>
        <v>0</v>
      </c>
      <c r="G21" s="456">
        <f t="shared" si="0"/>
        <v>0</v>
      </c>
      <c r="H21" s="457">
        <f t="shared" si="0"/>
        <v>0</v>
      </c>
      <c r="I21" s="455">
        <f t="shared" si="0"/>
        <v>0</v>
      </c>
      <c r="J21" s="456">
        <f t="shared" si="0"/>
        <v>0</v>
      </c>
      <c r="K21" s="456">
        <f t="shared" si="0"/>
        <v>0</v>
      </c>
      <c r="L21" s="457">
        <f t="shared" si="0"/>
        <v>0</v>
      </c>
      <c r="M21" s="455">
        <f t="shared" si="0"/>
        <v>0</v>
      </c>
      <c r="N21" s="456">
        <f t="shared" si="0"/>
        <v>0</v>
      </c>
      <c r="O21" s="456">
        <f t="shared" si="0"/>
        <v>0</v>
      </c>
      <c r="P21" s="457">
        <f t="shared" si="0"/>
        <v>0</v>
      </c>
      <c r="Q21" s="455">
        <f t="shared" si="0"/>
        <v>0</v>
      </c>
      <c r="R21" s="456">
        <f t="shared" si="0"/>
        <v>0</v>
      </c>
      <c r="S21" s="456">
        <f t="shared" si="0"/>
        <v>0</v>
      </c>
      <c r="T21" s="457">
        <f t="shared" si="0"/>
        <v>0</v>
      </c>
      <c r="U21" s="455">
        <f t="shared" si="0"/>
        <v>0</v>
      </c>
      <c r="V21" s="456">
        <f t="shared" si="0"/>
        <v>0</v>
      </c>
      <c r="W21" s="456">
        <f t="shared" si="0"/>
        <v>0</v>
      </c>
      <c r="X21" s="457">
        <f t="shared" si="0"/>
        <v>0</v>
      </c>
      <c r="Y21" s="455">
        <f t="shared" si="0"/>
        <v>0</v>
      </c>
      <c r="Z21" s="456">
        <f t="shared" si="0"/>
        <v>0</v>
      </c>
      <c r="AA21" s="456">
        <f t="shared" si="0"/>
        <v>0</v>
      </c>
      <c r="AB21" s="457">
        <f t="shared" si="0"/>
        <v>0</v>
      </c>
      <c r="AC21" s="455">
        <f t="shared" si="0"/>
        <v>0</v>
      </c>
      <c r="AD21" s="456">
        <f t="shared" si="0"/>
        <v>0</v>
      </c>
      <c r="AE21" s="456">
        <f t="shared" si="0"/>
        <v>0</v>
      </c>
      <c r="AF21" s="458">
        <f t="shared" si="0"/>
        <v>0</v>
      </c>
      <c r="AG21" s="455">
        <f t="shared" si="0"/>
        <v>0</v>
      </c>
      <c r="AH21" s="456">
        <f t="shared" si="0"/>
        <v>0</v>
      </c>
      <c r="AI21" s="456">
        <f t="shared" si="0"/>
        <v>0</v>
      </c>
      <c r="AJ21" s="458">
        <f t="shared" si="0"/>
        <v>0</v>
      </c>
      <c r="AK21" s="455">
        <f t="shared" si="0"/>
        <v>0</v>
      </c>
      <c r="AL21" s="456">
        <f t="shared" si="0"/>
        <v>0</v>
      </c>
      <c r="AM21" s="456">
        <f t="shared" si="0"/>
        <v>0</v>
      </c>
      <c r="AN21" s="457">
        <f t="shared" si="0"/>
        <v>0</v>
      </c>
      <c r="AO21" s="230"/>
    </row>
    <row r="22" spans="2:41">
      <c r="B22" s="230"/>
      <c r="C22" s="230"/>
      <c r="D22" s="425" t="s">
        <v>573</v>
      </c>
      <c r="E22" s="459">
        <f t="shared" ref="E22:AN22" si="1">SUMIF($D$9:$D$18, "Equity", E$9:E$18)</f>
        <v>0</v>
      </c>
      <c r="F22" s="460">
        <f t="shared" si="1"/>
        <v>0</v>
      </c>
      <c r="G22" s="460">
        <f t="shared" si="1"/>
        <v>0</v>
      </c>
      <c r="H22" s="461">
        <f t="shared" si="1"/>
        <v>0</v>
      </c>
      <c r="I22" s="459">
        <f t="shared" si="1"/>
        <v>0</v>
      </c>
      <c r="J22" s="460">
        <f t="shared" si="1"/>
        <v>0</v>
      </c>
      <c r="K22" s="460">
        <f t="shared" si="1"/>
        <v>0</v>
      </c>
      <c r="L22" s="461">
        <f t="shared" si="1"/>
        <v>0</v>
      </c>
      <c r="M22" s="459">
        <f t="shared" si="1"/>
        <v>0</v>
      </c>
      <c r="N22" s="460">
        <f t="shared" si="1"/>
        <v>0</v>
      </c>
      <c r="O22" s="460">
        <f t="shared" si="1"/>
        <v>0</v>
      </c>
      <c r="P22" s="461">
        <f t="shared" si="1"/>
        <v>0</v>
      </c>
      <c r="Q22" s="459">
        <f t="shared" si="1"/>
        <v>0</v>
      </c>
      <c r="R22" s="460">
        <f t="shared" si="1"/>
        <v>0</v>
      </c>
      <c r="S22" s="460">
        <f t="shared" si="1"/>
        <v>0</v>
      </c>
      <c r="T22" s="461">
        <f t="shared" si="1"/>
        <v>0</v>
      </c>
      <c r="U22" s="459">
        <f t="shared" si="1"/>
        <v>0</v>
      </c>
      <c r="V22" s="460">
        <f t="shared" si="1"/>
        <v>0</v>
      </c>
      <c r="W22" s="460">
        <f t="shared" si="1"/>
        <v>0</v>
      </c>
      <c r="X22" s="461">
        <f t="shared" si="1"/>
        <v>0</v>
      </c>
      <c r="Y22" s="459">
        <f t="shared" si="1"/>
        <v>0</v>
      </c>
      <c r="Z22" s="460">
        <f t="shared" si="1"/>
        <v>0</v>
      </c>
      <c r="AA22" s="460">
        <f t="shared" si="1"/>
        <v>0</v>
      </c>
      <c r="AB22" s="461">
        <f t="shared" si="1"/>
        <v>0</v>
      </c>
      <c r="AC22" s="459">
        <f t="shared" si="1"/>
        <v>0</v>
      </c>
      <c r="AD22" s="460">
        <f t="shared" si="1"/>
        <v>0</v>
      </c>
      <c r="AE22" s="460">
        <f t="shared" si="1"/>
        <v>0</v>
      </c>
      <c r="AF22" s="462">
        <f t="shared" si="1"/>
        <v>0</v>
      </c>
      <c r="AG22" s="459">
        <f t="shared" si="1"/>
        <v>0</v>
      </c>
      <c r="AH22" s="460">
        <f t="shared" si="1"/>
        <v>0</v>
      </c>
      <c r="AI22" s="460">
        <f t="shared" si="1"/>
        <v>0</v>
      </c>
      <c r="AJ22" s="462">
        <f t="shared" si="1"/>
        <v>0</v>
      </c>
      <c r="AK22" s="459">
        <f t="shared" si="1"/>
        <v>0</v>
      </c>
      <c r="AL22" s="460">
        <f t="shared" si="1"/>
        <v>0</v>
      </c>
      <c r="AM22" s="460">
        <f t="shared" si="1"/>
        <v>0</v>
      </c>
      <c r="AN22" s="461">
        <f t="shared" si="1"/>
        <v>0</v>
      </c>
      <c r="AO22" s="230"/>
    </row>
    <row r="23" spans="2:41" ht="15" thickBot="1">
      <c r="B23" s="230"/>
      <c r="C23" s="230"/>
      <c r="D23" s="426" t="s">
        <v>574</v>
      </c>
      <c r="E23" s="463">
        <f t="shared" ref="E23:AN23" si="2">SUM(E9:E18)</f>
        <v>0</v>
      </c>
      <c r="F23" s="464">
        <f t="shared" si="2"/>
        <v>0</v>
      </c>
      <c r="G23" s="464">
        <f t="shared" si="2"/>
        <v>0</v>
      </c>
      <c r="H23" s="465">
        <f t="shared" si="2"/>
        <v>0</v>
      </c>
      <c r="I23" s="463">
        <f t="shared" si="2"/>
        <v>0</v>
      </c>
      <c r="J23" s="464">
        <f t="shared" si="2"/>
        <v>0</v>
      </c>
      <c r="K23" s="464">
        <f t="shared" si="2"/>
        <v>0</v>
      </c>
      <c r="L23" s="465">
        <f t="shared" si="2"/>
        <v>0</v>
      </c>
      <c r="M23" s="463">
        <f t="shared" si="2"/>
        <v>0</v>
      </c>
      <c r="N23" s="464">
        <f t="shared" si="2"/>
        <v>0</v>
      </c>
      <c r="O23" s="464">
        <f t="shared" si="2"/>
        <v>0</v>
      </c>
      <c r="P23" s="465">
        <f t="shared" si="2"/>
        <v>0</v>
      </c>
      <c r="Q23" s="463">
        <f t="shared" si="2"/>
        <v>0</v>
      </c>
      <c r="R23" s="464">
        <f t="shared" si="2"/>
        <v>0</v>
      </c>
      <c r="S23" s="464">
        <f t="shared" si="2"/>
        <v>0</v>
      </c>
      <c r="T23" s="465">
        <f t="shared" si="2"/>
        <v>0</v>
      </c>
      <c r="U23" s="463">
        <f t="shared" si="2"/>
        <v>0</v>
      </c>
      <c r="V23" s="464">
        <f t="shared" si="2"/>
        <v>0</v>
      </c>
      <c r="W23" s="464">
        <f t="shared" si="2"/>
        <v>0</v>
      </c>
      <c r="X23" s="465">
        <f t="shared" si="2"/>
        <v>0</v>
      </c>
      <c r="Y23" s="463">
        <f t="shared" si="2"/>
        <v>0</v>
      </c>
      <c r="Z23" s="464">
        <f t="shared" si="2"/>
        <v>0</v>
      </c>
      <c r="AA23" s="464">
        <f t="shared" si="2"/>
        <v>0</v>
      </c>
      <c r="AB23" s="465">
        <f t="shared" si="2"/>
        <v>0</v>
      </c>
      <c r="AC23" s="463">
        <f t="shared" si="2"/>
        <v>0</v>
      </c>
      <c r="AD23" s="464">
        <f t="shared" si="2"/>
        <v>0</v>
      </c>
      <c r="AE23" s="464">
        <f t="shared" si="2"/>
        <v>0</v>
      </c>
      <c r="AF23" s="466">
        <f t="shared" si="2"/>
        <v>0</v>
      </c>
      <c r="AG23" s="463">
        <f t="shared" si="2"/>
        <v>0</v>
      </c>
      <c r="AH23" s="464">
        <f t="shared" si="2"/>
        <v>0</v>
      </c>
      <c r="AI23" s="464">
        <f t="shared" si="2"/>
        <v>0</v>
      </c>
      <c r="AJ23" s="466">
        <f t="shared" si="2"/>
        <v>0</v>
      </c>
      <c r="AK23" s="463">
        <f t="shared" si="2"/>
        <v>0</v>
      </c>
      <c r="AL23" s="464">
        <f t="shared" si="2"/>
        <v>0</v>
      </c>
      <c r="AM23" s="464">
        <f t="shared" si="2"/>
        <v>0</v>
      </c>
      <c r="AN23" s="465">
        <f t="shared" si="2"/>
        <v>0</v>
      </c>
      <c r="AO23" s="230"/>
    </row>
    <row r="24" spans="2:41" ht="15" thickBot="1">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row>
    <row r="25" spans="2:41">
      <c r="B25" s="230"/>
      <c r="C25" s="577" t="s">
        <v>0</v>
      </c>
      <c r="D25" s="578"/>
      <c r="E25" s="578"/>
      <c r="F25" s="578"/>
      <c r="G25" s="578"/>
      <c r="H25" s="578"/>
      <c r="I25" s="578"/>
      <c r="J25" s="578"/>
      <c r="K25" s="578"/>
      <c r="L25" s="578"/>
      <c r="M25" s="578"/>
      <c r="N25" s="578" t="s">
        <v>4</v>
      </c>
      <c r="O25" s="578"/>
      <c r="P25" s="578"/>
      <c r="Q25" s="578"/>
      <c r="R25" s="578"/>
      <c r="S25" s="579"/>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row>
    <row r="26" spans="2:41">
      <c r="B26" s="230"/>
      <c r="C26" s="580"/>
      <c r="D26" s="581"/>
      <c r="E26" s="581"/>
      <c r="F26" s="581"/>
      <c r="G26" s="581"/>
      <c r="H26" s="581"/>
      <c r="I26" s="581"/>
      <c r="J26" s="581"/>
      <c r="K26" s="581"/>
      <c r="L26" s="581"/>
      <c r="M26" s="582"/>
      <c r="N26" s="589"/>
      <c r="O26" s="589"/>
      <c r="P26" s="589"/>
      <c r="Q26" s="589"/>
      <c r="R26" s="589"/>
      <c r="S26" s="59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row>
    <row r="27" spans="2:41">
      <c r="B27" s="230"/>
      <c r="C27" s="583"/>
      <c r="D27" s="584"/>
      <c r="E27" s="584"/>
      <c r="F27" s="584"/>
      <c r="G27" s="584"/>
      <c r="H27" s="584"/>
      <c r="I27" s="584"/>
      <c r="J27" s="584"/>
      <c r="K27" s="584"/>
      <c r="L27" s="584"/>
      <c r="M27" s="585"/>
      <c r="N27" s="589"/>
      <c r="O27" s="589"/>
      <c r="P27" s="589"/>
      <c r="Q27" s="589"/>
      <c r="R27" s="589"/>
      <c r="S27" s="59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row>
    <row r="28" spans="2:41">
      <c r="B28" s="230"/>
      <c r="C28" s="583"/>
      <c r="D28" s="584"/>
      <c r="E28" s="584"/>
      <c r="F28" s="584"/>
      <c r="G28" s="584"/>
      <c r="H28" s="584"/>
      <c r="I28" s="584"/>
      <c r="J28" s="584"/>
      <c r="K28" s="584"/>
      <c r="L28" s="584"/>
      <c r="M28" s="585"/>
      <c r="N28" s="589"/>
      <c r="O28" s="589"/>
      <c r="P28" s="589"/>
      <c r="Q28" s="589"/>
      <c r="R28" s="589"/>
      <c r="S28" s="59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row>
    <row r="29" spans="2:41">
      <c r="B29" s="230"/>
      <c r="C29" s="583"/>
      <c r="D29" s="584"/>
      <c r="E29" s="584"/>
      <c r="F29" s="584"/>
      <c r="G29" s="584"/>
      <c r="H29" s="584"/>
      <c r="I29" s="584"/>
      <c r="J29" s="584"/>
      <c r="K29" s="584"/>
      <c r="L29" s="584"/>
      <c r="M29" s="585"/>
      <c r="N29" s="589"/>
      <c r="O29" s="589"/>
      <c r="P29" s="589"/>
      <c r="Q29" s="589"/>
      <c r="R29" s="589"/>
      <c r="S29" s="59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row>
    <row r="30" spans="2:41">
      <c r="B30" s="230"/>
      <c r="C30" s="583"/>
      <c r="D30" s="584"/>
      <c r="E30" s="584"/>
      <c r="F30" s="584"/>
      <c r="G30" s="584"/>
      <c r="H30" s="584"/>
      <c r="I30" s="584"/>
      <c r="J30" s="584"/>
      <c r="K30" s="584"/>
      <c r="L30" s="584"/>
      <c r="M30" s="585"/>
      <c r="N30" s="589"/>
      <c r="O30" s="589"/>
      <c r="P30" s="589"/>
      <c r="Q30" s="589"/>
      <c r="R30" s="589"/>
      <c r="S30" s="59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row>
    <row r="31" spans="2:41">
      <c r="B31" s="230"/>
      <c r="C31" s="583"/>
      <c r="D31" s="584"/>
      <c r="E31" s="584"/>
      <c r="F31" s="584"/>
      <c r="G31" s="584"/>
      <c r="H31" s="584"/>
      <c r="I31" s="584"/>
      <c r="J31" s="584"/>
      <c r="K31" s="584"/>
      <c r="L31" s="584"/>
      <c r="M31" s="585"/>
      <c r="N31" s="589"/>
      <c r="O31" s="589"/>
      <c r="P31" s="589"/>
      <c r="Q31" s="589"/>
      <c r="R31" s="589"/>
      <c r="S31" s="59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row>
    <row r="32" spans="2:41">
      <c r="B32" s="230"/>
      <c r="C32" s="583"/>
      <c r="D32" s="584"/>
      <c r="E32" s="584"/>
      <c r="F32" s="584"/>
      <c r="G32" s="584"/>
      <c r="H32" s="584"/>
      <c r="I32" s="584"/>
      <c r="J32" s="584"/>
      <c r="K32" s="584"/>
      <c r="L32" s="584"/>
      <c r="M32" s="585"/>
      <c r="N32" s="589"/>
      <c r="O32" s="589"/>
      <c r="P32" s="589"/>
      <c r="Q32" s="589"/>
      <c r="R32" s="589"/>
      <c r="S32" s="59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row>
    <row r="33" spans="2:41">
      <c r="B33" s="230"/>
      <c r="C33" s="583"/>
      <c r="D33" s="584"/>
      <c r="E33" s="584"/>
      <c r="F33" s="584"/>
      <c r="G33" s="584"/>
      <c r="H33" s="584"/>
      <c r="I33" s="584"/>
      <c r="J33" s="584"/>
      <c r="K33" s="584"/>
      <c r="L33" s="584"/>
      <c r="M33" s="585"/>
      <c r="N33" s="589"/>
      <c r="O33" s="589"/>
      <c r="P33" s="589"/>
      <c r="Q33" s="589"/>
      <c r="R33" s="589"/>
      <c r="S33" s="59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row>
    <row r="34" spans="2:41" ht="15" thickBot="1">
      <c r="B34" s="230"/>
      <c r="C34" s="586"/>
      <c r="D34" s="587"/>
      <c r="E34" s="587"/>
      <c r="F34" s="587"/>
      <c r="G34" s="587"/>
      <c r="H34" s="587"/>
      <c r="I34" s="587"/>
      <c r="J34" s="587"/>
      <c r="K34" s="587"/>
      <c r="L34" s="587"/>
      <c r="M34" s="588"/>
      <c r="N34" s="591"/>
      <c r="O34" s="591"/>
      <c r="P34" s="591"/>
      <c r="Q34" s="591"/>
      <c r="R34" s="591"/>
      <c r="S34" s="592"/>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row>
    <row r="35" spans="2:41">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row>
    <row r="36" spans="2:41"/>
    <row r="37" spans="2:41"/>
    <row r="38" spans="2:4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row>
  </sheetData>
  <sheetProtection algorithmName="SHA-512" hashValue="WZSUZuQW+U4Yl2w9CI6CQ8i97Ky+NC8TCF5GWmBwVzeojGZbyLfLMXg4Vd6MdEmMGiND1qiCmvGizxCNBWyJPA==" saltValue="Md6WZco8zHQ37sPDfTCxdw==" spinCount="100000" sheet="1" objects="1" scenarios="1"/>
  <mergeCells count="5">
    <mergeCell ref="B3:M3"/>
    <mergeCell ref="C25:M25"/>
    <mergeCell ref="N25:S25"/>
    <mergeCell ref="C26:M34"/>
    <mergeCell ref="N26:S34"/>
  </mergeCells>
  <phoneticPr fontId="1" type="noConversion"/>
  <dataValidations count="2">
    <dataValidation type="decimal" allowBlank="1" showInputMessage="1" showErrorMessage="1" sqref="E21:AN23" xr:uid="{10E46B5B-02F3-43AC-A699-9BACC19DAB3B}">
      <formula1>0</formula1>
      <formula2>9.99999999999999E+23</formula2>
    </dataValidation>
    <dataValidation type="decimal" operator="greaterThanOrEqual" allowBlank="1" showInputMessage="1" showErrorMessage="1" sqref="E9:AN18" xr:uid="{71C77A81-97BC-4C04-BBB4-11B44C214306}">
      <formula1>0</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648A2-3725-494D-BFCC-C9401704DC3D}">
  <sheetPr codeName="Sheet5">
    <tabColor theme="4" tint="-0.499984740745262"/>
  </sheetPr>
  <dimension ref="A1:Q65"/>
  <sheetViews>
    <sheetView showGridLines="0" topLeftCell="A7" zoomScale="70" zoomScaleNormal="70" workbookViewId="0">
      <selection activeCell="A45" sqref="A45:XFD45"/>
    </sheetView>
  </sheetViews>
  <sheetFormatPr defaultColWidth="0" defaultRowHeight="0" customHeight="1" zeroHeight="1"/>
  <cols>
    <col min="1" max="2" width="3.54296875" customWidth="1"/>
    <col min="3" max="3" width="90.54296875" customWidth="1"/>
    <col min="4" max="4" width="32.54296875" customWidth="1"/>
    <col min="5" max="5" width="4.1796875" customWidth="1"/>
    <col min="6" max="6" width="64.54296875" customWidth="1"/>
    <col min="7" max="7" width="3.54296875" customWidth="1"/>
    <col min="8" max="8" width="70.54296875" customWidth="1"/>
    <col min="9" max="9" width="43.6328125" bestFit="1" customWidth="1"/>
    <col min="10" max="11" width="3.54296875" customWidth="1"/>
    <col min="12" max="17" width="0" hidden="1" customWidth="1"/>
    <col min="18" max="16384" width="8.81640625" hidden="1"/>
  </cols>
  <sheetData>
    <row r="1" spans="2:10" ht="21">
      <c r="B1" s="4" t="s">
        <v>36</v>
      </c>
      <c r="C1" s="4"/>
      <c r="D1" s="4"/>
      <c r="E1" s="4"/>
      <c r="F1" s="4"/>
      <c r="G1" s="4"/>
      <c r="H1" s="4"/>
      <c r="I1" s="4"/>
      <c r="J1" s="4"/>
    </row>
    <row r="2" spans="2:10" ht="15" customHeight="1" thickBot="1"/>
    <row r="3" spans="2:10" ht="200" customHeight="1" thickBot="1">
      <c r="B3" s="554" t="s">
        <v>657</v>
      </c>
      <c r="C3" s="555"/>
      <c r="D3" s="555"/>
      <c r="E3" s="555"/>
      <c r="F3" s="556"/>
      <c r="G3" s="271"/>
      <c r="H3" s="271"/>
      <c r="I3" s="271"/>
      <c r="J3" s="271"/>
    </row>
    <row r="4" spans="2:10" ht="15" customHeight="1"/>
    <row r="5" spans="2:10" ht="15" customHeight="1">
      <c r="B5" s="230"/>
      <c r="C5" s="230"/>
      <c r="D5" s="230"/>
      <c r="E5" s="230"/>
      <c r="F5" s="230"/>
      <c r="G5" s="230"/>
      <c r="H5" s="230"/>
      <c r="I5" s="230"/>
      <c r="J5" s="230"/>
    </row>
    <row r="6" spans="2:10" ht="15" customHeight="1" thickBot="1">
      <c r="B6" s="230"/>
      <c r="C6" s="232" t="s">
        <v>37</v>
      </c>
      <c r="D6" s="230"/>
      <c r="E6" s="230"/>
      <c r="F6" s="230"/>
      <c r="G6" s="230"/>
      <c r="H6" s="230"/>
      <c r="I6" s="230"/>
      <c r="J6" s="230"/>
    </row>
    <row r="7" spans="2:10" ht="15" customHeight="1" thickBot="1">
      <c r="B7" s="230"/>
      <c r="C7" s="230"/>
      <c r="D7" s="230"/>
      <c r="E7" s="230"/>
      <c r="F7" s="272" t="s">
        <v>38</v>
      </c>
      <c r="G7" s="230" t="s">
        <v>39</v>
      </c>
      <c r="H7" s="233" t="s">
        <v>0</v>
      </c>
      <c r="I7" s="234" t="s">
        <v>4</v>
      </c>
      <c r="J7" s="230"/>
    </row>
    <row r="8" spans="2:10" ht="15" customHeight="1">
      <c r="B8" s="230"/>
      <c r="C8" s="233" t="s">
        <v>40</v>
      </c>
      <c r="D8" s="73"/>
      <c r="E8" s="273"/>
      <c r="F8" s="274"/>
      <c r="G8" s="230" t="s">
        <v>39</v>
      </c>
      <c r="H8" s="58"/>
      <c r="I8" s="63"/>
      <c r="J8" s="273"/>
    </row>
    <row r="9" spans="2:10" ht="15" customHeight="1">
      <c r="B9" s="230"/>
      <c r="C9" s="275" t="s">
        <v>41</v>
      </c>
      <c r="D9" s="74"/>
      <c r="E9" s="273"/>
      <c r="F9" s="274"/>
      <c r="G9" s="230" t="s">
        <v>39</v>
      </c>
      <c r="H9" s="58"/>
      <c r="I9" s="63"/>
      <c r="J9" s="273"/>
    </row>
    <row r="10" spans="2:10" ht="15" customHeight="1">
      <c r="B10" s="230"/>
      <c r="C10" s="275" t="s">
        <v>42</v>
      </c>
      <c r="D10" s="74"/>
      <c r="E10" s="273"/>
      <c r="F10" s="274"/>
      <c r="G10" s="230" t="s">
        <v>39</v>
      </c>
      <c r="H10" s="58"/>
      <c r="I10" s="63"/>
      <c r="J10" s="273"/>
    </row>
    <row r="11" spans="2:10" ht="15" customHeight="1">
      <c r="B11" s="230"/>
      <c r="C11" s="276" t="s">
        <v>43</v>
      </c>
      <c r="D11" s="74"/>
      <c r="E11" s="273"/>
      <c r="F11" s="277" t="s">
        <v>44</v>
      </c>
      <c r="G11" s="278" t="s">
        <v>45</v>
      </c>
      <c r="H11" s="58"/>
      <c r="I11" s="63"/>
      <c r="J11" s="273"/>
    </row>
    <row r="12" spans="2:10" ht="15" customHeight="1">
      <c r="B12" s="230"/>
      <c r="C12" s="275" t="s">
        <v>46</v>
      </c>
      <c r="D12" s="74"/>
      <c r="E12" s="273"/>
      <c r="F12" s="274" t="s">
        <v>47</v>
      </c>
      <c r="G12" s="278" t="s">
        <v>45</v>
      </c>
      <c r="H12" s="58"/>
      <c r="I12" s="63"/>
      <c r="J12" s="273"/>
    </row>
    <row r="13" spans="2:10" ht="15" customHeight="1">
      <c r="B13" s="230"/>
      <c r="C13" s="275" t="s">
        <v>48</v>
      </c>
      <c r="D13" s="74"/>
      <c r="E13" s="273"/>
      <c r="F13" s="279" t="s">
        <v>49</v>
      </c>
      <c r="G13" s="278" t="s">
        <v>45</v>
      </c>
      <c r="H13" s="58"/>
      <c r="I13" s="63"/>
      <c r="J13" s="273"/>
    </row>
    <row r="14" spans="2:10" ht="15" customHeight="1">
      <c r="B14" s="230"/>
      <c r="C14" s="275" t="s">
        <v>50</v>
      </c>
      <c r="D14" s="74"/>
      <c r="E14" s="273"/>
      <c r="F14" s="274" t="s">
        <v>51</v>
      </c>
      <c r="G14" s="278" t="s">
        <v>45</v>
      </c>
      <c r="H14" s="58"/>
      <c r="I14" s="63"/>
      <c r="J14" s="273"/>
    </row>
    <row r="15" spans="2:10" ht="15" customHeight="1" thickBot="1">
      <c r="B15" s="230"/>
      <c r="C15" s="265" t="s">
        <v>700</v>
      </c>
      <c r="D15" s="437"/>
      <c r="E15" s="273"/>
      <c r="F15" s="274" t="s">
        <v>701</v>
      </c>
      <c r="G15" s="278" t="s">
        <v>39</v>
      </c>
      <c r="H15" s="59"/>
      <c r="I15" s="64"/>
      <c r="J15" s="273"/>
    </row>
    <row r="16" spans="2:10" ht="15" customHeight="1">
      <c r="B16" s="230"/>
      <c r="C16" s="280"/>
      <c r="D16" s="230"/>
      <c r="E16" s="273"/>
      <c r="F16" s="274"/>
      <c r="G16" s="278"/>
      <c r="H16" s="281"/>
      <c r="I16" s="281"/>
      <c r="J16" s="273"/>
    </row>
    <row r="17" spans="2:10" ht="15" customHeight="1">
      <c r="F17" s="283"/>
      <c r="G17" s="244" t="s">
        <v>39</v>
      </c>
    </row>
    <row r="18" spans="2:10" ht="15" customHeight="1">
      <c r="B18" s="230"/>
      <c r="C18" s="230"/>
      <c r="D18" s="230"/>
      <c r="E18" s="230"/>
      <c r="F18" s="279"/>
      <c r="G18" s="230" t="s">
        <v>39</v>
      </c>
      <c r="H18" s="230"/>
      <c r="I18" s="230"/>
      <c r="J18" s="230"/>
    </row>
    <row r="19" spans="2:10" ht="15" customHeight="1" thickBot="1">
      <c r="B19" s="230"/>
      <c r="C19" s="232" t="s">
        <v>52</v>
      </c>
      <c r="D19" s="284"/>
      <c r="E19" s="230"/>
      <c r="F19" s="257"/>
      <c r="G19" s="230"/>
      <c r="H19" s="230"/>
      <c r="I19" s="230"/>
      <c r="J19" s="230"/>
    </row>
    <row r="20" spans="2:10" ht="15" customHeight="1" thickBot="1">
      <c r="B20" s="230"/>
      <c r="C20" s="230"/>
      <c r="D20" s="230"/>
      <c r="E20" s="230"/>
      <c r="F20" s="272" t="s">
        <v>38</v>
      </c>
      <c r="G20" s="230"/>
      <c r="H20" s="285" t="s">
        <v>0</v>
      </c>
      <c r="I20" s="286" t="s">
        <v>4</v>
      </c>
      <c r="J20" s="230"/>
    </row>
    <row r="21" spans="2:10" ht="15" customHeight="1">
      <c r="B21" s="230"/>
      <c r="C21" s="1" t="s">
        <v>53</v>
      </c>
      <c r="D21" s="76"/>
      <c r="E21" s="273"/>
      <c r="F21" s="257"/>
      <c r="G21" s="273"/>
      <c r="H21" s="88"/>
      <c r="I21" s="89"/>
      <c r="J21" s="273"/>
    </row>
    <row r="22" spans="2:10" ht="15" customHeight="1">
      <c r="B22" s="230"/>
      <c r="C22" s="2" t="s">
        <v>54</v>
      </c>
      <c r="D22" s="77"/>
      <c r="E22" s="273"/>
      <c r="F22" s="274" t="s">
        <v>55</v>
      </c>
      <c r="G22" s="287" t="s">
        <v>45</v>
      </c>
      <c r="H22" s="86"/>
      <c r="I22" s="87"/>
      <c r="J22" s="273"/>
    </row>
    <row r="23" spans="2:10" ht="15" customHeight="1">
      <c r="B23" s="230"/>
      <c r="C23" s="2" t="s">
        <v>56</v>
      </c>
      <c r="D23" s="77"/>
      <c r="E23" s="273"/>
      <c r="F23" s="274" t="s">
        <v>57</v>
      </c>
      <c r="G23" s="287" t="s">
        <v>45</v>
      </c>
      <c r="H23" s="58"/>
      <c r="I23" s="63"/>
      <c r="J23" s="273"/>
    </row>
    <row r="24" spans="2:10" ht="15" customHeight="1">
      <c r="B24" s="230"/>
      <c r="C24" s="2" t="s">
        <v>58</v>
      </c>
      <c r="D24" s="77"/>
      <c r="E24" s="273"/>
      <c r="F24" s="274" t="s">
        <v>59</v>
      </c>
      <c r="G24" s="287" t="s">
        <v>45</v>
      </c>
      <c r="H24" s="86"/>
      <c r="I24" s="87"/>
      <c r="J24" s="273"/>
    </row>
    <row r="25" spans="2:10" ht="15" customHeight="1">
      <c r="B25" s="230"/>
      <c r="C25" s="2" t="s">
        <v>60</v>
      </c>
      <c r="D25" s="78"/>
      <c r="E25" s="273"/>
      <c r="F25" s="274" t="s">
        <v>61</v>
      </c>
      <c r="G25" s="287" t="s">
        <v>45</v>
      </c>
      <c r="H25" s="86"/>
      <c r="I25" s="87"/>
      <c r="J25" s="273"/>
    </row>
    <row r="26" spans="2:10" ht="15" customHeight="1">
      <c r="B26" s="230"/>
      <c r="C26" s="2" t="s">
        <v>62</v>
      </c>
      <c r="D26" s="77">
        <f>IFERROR(D24*D25,0)</f>
        <v>0</v>
      </c>
      <c r="E26" s="273"/>
      <c r="F26" s="279" t="s">
        <v>63</v>
      </c>
      <c r="G26" s="287" t="s">
        <v>45</v>
      </c>
      <c r="H26" s="86"/>
      <c r="I26" s="87"/>
      <c r="J26" s="273"/>
    </row>
    <row r="27" spans="2:10" ht="15" customHeight="1">
      <c r="B27" s="230"/>
      <c r="C27" s="2" t="s">
        <v>64</v>
      </c>
      <c r="D27" s="77"/>
      <c r="E27" s="273"/>
      <c r="F27" s="282" t="s">
        <v>65</v>
      </c>
      <c r="G27" s="287" t="s">
        <v>45</v>
      </c>
      <c r="H27" s="86"/>
      <c r="I27" s="87"/>
      <c r="J27" s="273"/>
    </row>
    <row r="28" spans="2:10" ht="15" customHeight="1">
      <c r="B28" s="230"/>
      <c r="C28" s="2" t="s">
        <v>66</v>
      </c>
      <c r="D28" s="77"/>
      <c r="E28" s="273"/>
      <c r="F28" s="279" t="s">
        <v>67</v>
      </c>
      <c r="G28" s="287" t="s">
        <v>45</v>
      </c>
      <c r="H28" s="86"/>
      <c r="I28" s="87"/>
      <c r="J28" s="273"/>
    </row>
    <row r="29" spans="2:10" ht="15" customHeight="1" thickBot="1">
      <c r="B29" s="230"/>
      <c r="C29" s="3" t="s">
        <v>68</v>
      </c>
      <c r="D29" s="79">
        <f>IFERROR(D27*D28,0)</f>
        <v>0</v>
      </c>
      <c r="E29" s="273"/>
      <c r="F29" s="279" t="s">
        <v>69</v>
      </c>
      <c r="G29" s="287" t="s">
        <v>45</v>
      </c>
      <c r="H29" s="90"/>
      <c r="I29" s="91"/>
      <c r="J29" s="273"/>
    </row>
    <row r="30" spans="2:10" ht="15" customHeight="1">
      <c r="B30" s="230"/>
      <c r="C30" s="230"/>
      <c r="D30" s="230"/>
      <c r="E30" s="230"/>
      <c r="F30" s="257"/>
      <c r="G30" s="230"/>
      <c r="H30" s="230"/>
      <c r="I30" s="230"/>
      <c r="J30" s="230"/>
    </row>
    <row r="31" spans="2:10" ht="15" customHeight="1">
      <c r="F31" s="256"/>
    </row>
    <row r="32" spans="2:10" ht="15" customHeight="1">
      <c r="B32" s="230"/>
      <c r="C32" s="230"/>
      <c r="D32" s="230"/>
      <c r="E32" s="230"/>
      <c r="F32" s="257"/>
      <c r="G32" s="230"/>
      <c r="H32" s="230"/>
      <c r="I32" s="230"/>
      <c r="J32" s="230"/>
    </row>
    <row r="33" spans="2:10" ht="15" customHeight="1" thickBot="1">
      <c r="B33" s="230"/>
      <c r="C33" s="288" t="s">
        <v>70</v>
      </c>
      <c r="D33" s="289"/>
      <c r="E33" s="230"/>
      <c r="F33" s="257"/>
      <c r="G33" s="230"/>
      <c r="H33" s="230"/>
      <c r="I33" s="230"/>
      <c r="J33" s="230"/>
    </row>
    <row r="34" spans="2:10" ht="15" customHeight="1" thickBot="1">
      <c r="B34" s="230"/>
      <c r="C34" s="230"/>
      <c r="D34" s="230"/>
      <c r="E34" s="230"/>
      <c r="F34" s="272" t="s">
        <v>38</v>
      </c>
      <c r="G34" s="230"/>
      <c r="H34" s="233" t="s">
        <v>0</v>
      </c>
      <c r="I34" s="234" t="s">
        <v>4</v>
      </c>
      <c r="J34" s="230"/>
    </row>
    <row r="35" spans="2:10" ht="15" customHeight="1">
      <c r="B35" s="230"/>
      <c r="C35" s="1" t="s">
        <v>71</v>
      </c>
      <c r="D35" s="73"/>
      <c r="E35" s="273"/>
      <c r="F35" s="257"/>
      <c r="G35" s="230"/>
      <c r="H35" s="58"/>
      <c r="I35" s="63"/>
      <c r="J35" s="230"/>
    </row>
    <row r="36" spans="2:10" ht="15" customHeight="1">
      <c r="B36" s="230"/>
      <c r="C36" s="2" t="s">
        <v>72</v>
      </c>
      <c r="D36" s="74"/>
      <c r="E36" s="273"/>
      <c r="F36" s="274" t="s">
        <v>73</v>
      </c>
      <c r="G36" s="278" t="s">
        <v>45</v>
      </c>
      <c r="H36" s="58"/>
      <c r="I36" s="63"/>
      <c r="J36" s="230"/>
    </row>
    <row r="37" spans="2:10" ht="15" customHeight="1">
      <c r="B37" s="230"/>
      <c r="C37" s="2" t="s">
        <v>74</v>
      </c>
      <c r="D37" s="74"/>
      <c r="E37" s="273"/>
      <c r="F37" s="274"/>
      <c r="G37" s="278" t="s">
        <v>45</v>
      </c>
      <c r="H37" s="58"/>
      <c r="I37" s="63"/>
      <c r="J37" s="230"/>
    </row>
    <row r="38" spans="2:10" ht="15" customHeight="1" thickBot="1">
      <c r="B38" s="230"/>
      <c r="C38" s="3" t="s">
        <v>75</v>
      </c>
      <c r="D38" s="79"/>
      <c r="E38" s="273"/>
      <c r="F38" s="274" t="s">
        <v>76</v>
      </c>
      <c r="G38" s="287" t="s">
        <v>45</v>
      </c>
      <c r="H38" s="59"/>
      <c r="I38" s="64"/>
      <c r="J38" s="273"/>
    </row>
    <row r="39" spans="2:10" ht="15" customHeight="1">
      <c r="B39" s="230"/>
      <c r="C39" s="230"/>
      <c r="D39" s="230"/>
      <c r="E39" s="230"/>
      <c r="F39" s="230"/>
      <c r="G39" s="230"/>
      <c r="H39" s="230"/>
      <c r="I39" s="230"/>
      <c r="J39" s="230"/>
    </row>
    <row r="40" spans="2:10" ht="15" customHeight="1">
      <c r="F40" s="256"/>
    </row>
    <row r="41" spans="2:10" ht="15" customHeight="1">
      <c r="B41" s="230"/>
      <c r="C41" s="230"/>
      <c r="D41" s="230"/>
      <c r="E41" s="230"/>
      <c r="F41" s="257"/>
      <c r="G41" s="230"/>
      <c r="H41" s="230"/>
      <c r="I41" s="230"/>
      <c r="J41" s="230"/>
    </row>
    <row r="42" spans="2:10" ht="15" customHeight="1" thickBot="1">
      <c r="B42" s="230"/>
      <c r="C42" s="288" t="s">
        <v>77</v>
      </c>
      <c r="D42" s="230"/>
      <c r="E42" s="230"/>
      <c r="F42" s="257"/>
      <c r="G42" s="230"/>
      <c r="H42" s="230"/>
      <c r="I42" s="230"/>
      <c r="J42" s="230"/>
    </row>
    <row r="43" spans="2:10" ht="15" customHeight="1" thickBot="1">
      <c r="B43" s="230"/>
      <c r="C43" s="230"/>
      <c r="D43" s="230"/>
      <c r="E43" s="230"/>
      <c r="F43" s="272" t="s">
        <v>38</v>
      </c>
      <c r="G43" s="230"/>
      <c r="H43" s="233" t="s">
        <v>0</v>
      </c>
      <c r="I43" s="234" t="s">
        <v>4</v>
      </c>
      <c r="J43" s="230"/>
    </row>
    <row r="44" spans="2:10" ht="15" customHeight="1">
      <c r="B44" s="230"/>
      <c r="C44" s="1" t="s">
        <v>78</v>
      </c>
      <c r="D44" s="76"/>
      <c r="E44" s="273"/>
      <c r="F44" s="274" t="s">
        <v>79</v>
      </c>
      <c r="G44" s="287" t="s">
        <v>45</v>
      </c>
      <c r="H44" s="86"/>
      <c r="I44" s="87"/>
      <c r="J44" s="273"/>
    </row>
    <row r="45" spans="2:10" ht="15" customHeight="1">
      <c r="B45" s="230"/>
      <c r="C45" s="2" t="s">
        <v>80</v>
      </c>
      <c r="D45" s="290">
        <f>D44/H2_kg_to_MWh_HHV</f>
        <v>0</v>
      </c>
      <c r="E45" s="273"/>
      <c r="F45" s="279" t="s">
        <v>81</v>
      </c>
      <c r="G45" s="287" t="s">
        <v>45</v>
      </c>
      <c r="H45" s="86"/>
      <c r="I45" s="87"/>
      <c r="J45" s="273"/>
    </row>
    <row r="46" spans="2:10" ht="15" customHeight="1">
      <c r="B46" s="230"/>
      <c r="C46" s="2" t="s">
        <v>82</v>
      </c>
      <c r="D46" s="46">
        <f>IFERROR(D45/D23,0)</f>
        <v>0</v>
      </c>
      <c r="E46" s="273"/>
      <c r="F46" s="279" t="s">
        <v>83</v>
      </c>
      <c r="G46" s="287" t="s">
        <v>45</v>
      </c>
      <c r="H46" s="58"/>
      <c r="I46" s="63"/>
      <c r="J46" s="273"/>
    </row>
    <row r="47" spans="2:10" ht="15" customHeight="1">
      <c r="B47" s="230"/>
      <c r="C47" s="2" t="s">
        <v>84</v>
      </c>
      <c r="D47" s="291">
        <f>IFERROR(D45/D26,0)</f>
        <v>0</v>
      </c>
      <c r="E47" s="273"/>
      <c r="F47" s="279" t="s">
        <v>85</v>
      </c>
      <c r="G47" s="287" t="s">
        <v>45</v>
      </c>
      <c r="H47" s="58"/>
      <c r="I47" s="63"/>
      <c r="J47" s="273"/>
    </row>
    <row r="48" spans="2:10" ht="15" customHeight="1">
      <c r="B48" s="230"/>
      <c r="C48" s="2" t="s">
        <v>86</v>
      </c>
      <c r="D48" s="291">
        <f>IFERROR(D45/D29,0)</f>
        <v>0</v>
      </c>
      <c r="E48" s="273"/>
      <c r="F48" s="274" t="s">
        <v>87</v>
      </c>
      <c r="G48" s="287" t="s">
        <v>45</v>
      </c>
      <c r="H48" s="58"/>
      <c r="I48" s="63"/>
      <c r="J48" s="273"/>
    </row>
    <row r="49" spans="2:10" ht="15" customHeight="1">
      <c r="B49" s="230"/>
      <c r="C49" s="2" t="s">
        <v>88</v>
      </c>
      <c r="D49" s="82"/>
      <c r="E49" s="273"/>
      <c r="F49" s="279" t="s">
        <v>89</v>
      </c>
      <c r="G49" s="287" t="s">
        <v>45</v>
      </c>
      <c r="H49" s="58"/>
      <c r="I49" s="63"/>
      <c r="J49" s="273"/>
    </row>
    <row r="50" spans="2:10" ht="15" customHeight="1">
      <c r="B50" s="230"/>
      <c r="C50" s="2" t="s">
        <v>90</v>
      </c>
      <c r="D50" s="83"/>
      <c r="E50" s="273"/>
      <c r="F50" s="274" t="s">
        <v>91</v>
      </c>
      <c r="G50" s="287" t="s">
        <v>45</v>
      </c>
      <c r="H50" s="58"/>
      <c r="I50" s="63"/>
      <c r="J50" s="273"/>
    </row>
    <row r="51" spans="2:10" ht="15" customHeight="1">
      <c r="B51" s="230"/>
      <c r="C51" s="2" t="s">
        <v>92</v>
      </c>
      <c r="D51" s="47">
        <f>IFERROR((D49-D48)/(D50/1000),0)</f>
        <v>0</v>
      </c>
      <c r="E51" s="273"/>
      <c r="F51" s="279" t="s">
        <v>93</v>
      </c>
      <c r="G51" s="287" t="s">
        <v>45</v>
      </c>
      <c r="H51" s="58"/>
      <c r="I51" s="63"/>
      <c r="J51" s="273"/>
    </row>
    <row r="52" spans="2:10" ht="15" customHeight="1">
      <c r="B52" s="230"/>
      <c r="C52" s="2" t="s">
        <v>94</v>
      </c>
      <c r="D52" s="84"/>
      <c r="E52" s="273"/>
      <c r="F52" s="292" t="s">
        <v>95</v>
      </c>
      <c r="G52" s="287" t="s">
        <v>45</v>
      </c>
      <c r="H52" s="58"/>
      <c r="I52" s="63"/>
      <c r="J52" s="273"/>
    </row>
    <row r="53" spans="2:10" ht="15" customHeight="1">
      <c r="B53" s="230"/>
      <c r="C53" s="2" t="s">
        <v>96</v>
      </c>
      <c r="D53" s="85"/>
      <c r="E53" s="273"/>
      <c r="F53" s="274" t="s">
        <v>97</v>
      </c>
      <c r="G53" s="287" t="s">
        <v>45</v>
      </c>
      <c r="H53" s="58"/>
      <c r="I53" s="63"/>
      <c r="J53" s="273"/>
    </row>
    <row r="54" spans="2:10" ht="15" customHeight="1" thickBot="1">
      <c r="B54" s="230"/>
      <c r="C54" s="3" t="s">
        <v>98</v>
      </c>
      <c r="D54" s="79"/>
      <c r="E54" s="273"/>
      <c r="F54" s="274" t="s">
        <v>99</v>
      </c>
      <c r="G54" s="287" t="s">
        <v>45</v>
      </c>
      <c r="H54" s="59"/>
      <c r="I54" s="64"/>
      <c r="J54" s="273"/>
    </row>
    <row r="55" spans="2:10" ht="15" customHeight="1">
      <c r="B55" s="230"/>
      <c r="C55" s="230"/>
      <c r="D55" s="230"/>
      <c r="E55" s="230"/>
      <c r="F55" s="257"/>
      <c r="G55" s="230"/>
      <c r="H55" s="230"/>
      <c r="I55" s="230"/>
      <c r="J55" s="230"/>
    </row>
    <row r="56" spans="2:10" ht="15" customHeight="1">
      <c r="F56" s="256"/>
    </row>
    <row r="57" spans="2:10" ht="15" customHeight="1">
      <c r="B57" s="593"/>
      <c r="C57" s="593"/>
      <c r="D57" s="293"/>
      <c r="E57" s="293"/>
      <c r="F57" s="593"/>
      <c r="G57" s="593"/>
      <c r="H57" s="293"/>
      <c r="I57" s="293"/>
      <c r="J57" s="293"/>
    </row>
    <row r="58" spans="2:10" ht="15" customHeight="1" thickBot="1">
      <c r="B58" s="293"/>
      <c r="C58" s="294" t="s">
        <v>100</v>
      </c>
      <c r="D58" s="293"/>
      <c r="E58" s="293"/>
      <c r="F58" s="593"/>
      <c r="G58" s="593"/>
      <c r="H58" s="293"/>
      <c r="I58" s="293"/>
      <c r="J58" s="293"/>
    </row>
    <row r="59" spans="2:10" ht="15" customHeight="1" thickBot="1">
      <c r="B59" s="593"/>
      <c r="C59" s="593"/>
      <c r="D59" s="293"/>
      <c r="E59" s="293"/>
      <c r="F59" s="272" t="s">
        <v>38</v>
      </c>
      <c r="G59" s="293"/>
      <c r="H59" s="233" t="s">
        <v>0</v>
      </c>
      <c r="I59" s="234" t="s">
        <v>4</v>
      </c>
      <c r="J59" s="293"/>
    </row>
    <row r="60" spans="2:10" ht="15" customHeight="1">
      <c r="B60" s="293"/>
      <c r="C60" s="295" t="s">
        <v>101</v>
      </c>
      <c r="D60" s="76"/>
      <c r="E60" s="293"/>
      <c r="F60" s="274" t="s">
        <v>102</v>
      </c>
      <c r="G60" s="293" t="s">
        <v>39</v>
      </c>
      <c r="H60" s="58"/>
      <c r="I60" s="63"/>
      <c r="J60" s="293"/>
    </row>
    <row r="61" spans="2:10" ht="15" customHeight="1">
      <c r="B61" s="293"/>
      <c r="C61" s="296" t="s">
        <v>103</v>
      </c>
      <c r="D61" s="77"/>
      <c r="E61" s="293"/>
      <c r="F61" s="274" t="s">
        <v>102</v>
      </c>
      <c r="G61" s="293" t="s">
        <v>39</v>
      </c>
      <c r="H61" s="58"/>
      <c r="I61" s="63"/>
      <c r="J61" s="293"/>
    </row>
    <row r="62" spans="2:10" ht="15" customHeight="1" thickBot="1">
      <c r="B62" s="293"/>
      <c r="C62" s="297" t="s">
        <v>104</v>
      </c>
      <c r="D62" s="79"/>
      <c r="E62" s="293"/>
      <c r="F62" s="274" t="s">
        <v>102</v>
      </c>
      <c r="G62" s="293" t="s">
        <v>39</v>
      </c>
      <c r="H62" s="59"/>
      <c r="I62" s="64"/>
      <c r="J62" s="293"/>
    </row>
    <row r="63" spans="2:10" ht="15" customHeight="1">
      <c r="B63" s="593"/>
      <c r="C63" s="593"/>
      <c r="D63" s="293"/>
      <c r="E63" s="293"/>
      <c r="F63" s="274"/>
      <c r="G63" s="274"/>
      <c r="H63" s="274"/>
      <c r="I63" s="274"/>
      <c r="J63" s="293"/>
    </row>
    <row r="64" spans="2:10" ht="15" customHeight="1">
      <c r="B64" s="244"/>
      <c r="C64" s="244"/>
      <c r="D64" s="244"/>
      <c r="E64" s="244"/>
      <c r="F64" s="244"/>
      <c r="G64" s="244"/>
      <c r="H64" s="298"/>
      <c r="I64" s="298"/>
      <c r="J64" s="244"/>
    </row>
    <row r="65" spans="2:10" ht="15" customHeight="1">
      <c r="B65" s="5"/>
      <c r="C65" s="5"/>
      <c r="D65" s="5"/>
      <c r="E65" s="5"/>
      <c r="F65" s="5"/>
      <c r="G65" s="5"/>
      <c r="H65" s="5"/>
      <c r="I65" s="5"/>
      <c r="J65" s="5"/>
    </row>
  </sheetData>
  <sheetProtection algorithmName="SHA-512" hashValue="1FuQeID5TbgyK3pt0NuTrAkE8Ry4x+/u92/DE918Ld9KZJt8hHu9MvwsAgpf7c4CIZyAuJ8VxS9iweFahh6H8w==" saltValue="mHg/dlv30/Ojq6DKYsrcSQ==" spinCount="100000" sheet="1" objects="1" scenarios="1"/>
  <mergeCells count="6">
    <mergeCell ref="B3:F3"/>
    <mergeCell ref="B57:C57"/>
    <mergeCell ref="F57:G57"/>
    <mergeCell ref="B59:C59"/>
    <mergeCell ref="B63:C63"/>
    <mergeCell ref="F58:G58"/>
  </mergeCells>
  <dataValidations count="9">
    <dataValidation type="list" allowBlank="1" showInputMessage="1" showErrorMessage="1" sqref="D21 D36:D37" xr:uid="{6B1398AE-8DB2-4CE4-93D8-2481D8F44582}">
      <formula1>YN</formula1>
    </dataValidation>
    <dataValidation type="whole" allowBlank="1" showInputMessage="1" showErrorMessage="1" sqref="D25" xr:uid="{149BB60D-4E51-4828-8C92-61CAA3FF1A4D}">
      <formula1>0</formula1>
      <formula2>999999999</formula2>
    </dataValidation>
    <dataValidation type="decimal" allowBlank="1" showInputMessage="1" showErrorMessage="1" sqref="D38 D44 D22:D29 D54" xr:uid="{792D2FC4-554A-4AD5-9348-093527AC29B4}">
      <formula1>0</formula1>
      <formula2>999999999999</formula2>
    </dataValidation>
    <dataValidation type="decimal" allowBlank="1" showInputMessage="1" showErrorMessage="1" sqref="D51:D53" xr:uid="{DD4D20D7-D1CF-46DE-A9B0-D647D0BFCF79}">
      <formula1>0</formula1>
      <formula2>1</formula2>
    </dataValidation>
    <dataValidation type="list" allowBlank="1" showInputMessage="1" showErrorMessage="1" sqref="D14" xr:uid="{1B853B82-95A6-4446-8FE6-C4EDE3B583D3}">
      <formula1>TRL</formula1>
    </dataValidation>
    <dataValidation type="list" allowBlank="1" showInputMessage="1" showErrorMessage="1" sqref="D11" xr:uid="{A6D42832-1DC7-4450-AF7F-BA947797754E}">
      <formula1>Production_Facility_Type</formula1>
    </dataValidation>
    <dataValidation type="decimal" allowBlank="1" showInputMessage="1" showErrorMessage="1" sqref="D60:D62" xr:uid="{F5E596F7-42C8-40A7-B071-71D2E28462E2}">
      <formula1>0</formula1>
      <formula2>999999999</formula2>
    </dataValidation>
    <dataValidation type="list" allowBlank="1" showInputMessage="1" showErrorMessage="1" sqref="D12" xr:uid="{96902E3E-314E-44BD-8EBC-145B06ACB762}">
      <formula1>Electrolyser_Tech</formula1>
    </dataValidation>
    <dataValidation type="whole" allowBlank="1" showInputMessage="1" showErrorMessage="1" sqref="D15" xr:uid="{DC11E62E-008A-4348-AED2-658502B83FCF}">
      <formula1>1</formula1>
      <formula2>100</formula2>
    </dataValidation>
  </dataValidations>
  <pageMargins left="0.7" right="0.7" top="0.75" bottom="0.75" header="0.3" footer="0.3"/>
  <pageSetup paperSize="9" orientation="portrait" verticalDpi="0" r:id="rId1"/>
  <ignoredErrors>
    <ignoredError sqref="D29 D5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CEA-2244-4551-9936-5C7FF3D7B5C9}">
  <sheetPr>
    <tabColor theme="4" tint="-0.499984740745262"/>
  </sheetPr>
  <dimension ref="A1:K24"/>
  <sheetViews>
    <sheetView showGridLines="0" zoomScale="80" zoomScaleNormal="80" workbookViewId="0">
      <selection activeCell="B3" sqref="B3:E3"/>
    </sheetView>
  </sheetViews>
  <sheetFormatPr defaultColWidth="0" defaultRowHeight="14.5" zeroHeight="1"/>
  <cols>
    <col min="1" max="1" width="1.36328125" customWidth="1"/>
    <col min="2" max="2" width="1.90625" customWidth="1"/>
    <col min="3" max="3" width="82.36328125" bestFit="1" customWidth="1"/>
    <col min="4" max="4" width="5.1796875" customWidth="1"/>
    <col min="5" max="9" width="27.453125" customWidth="1"/>
    <col min="10" max="11" width="8.81640625" customWidth="1"/>
    <col min="12" max="16384" width="8.81640625" hidden="1"/>
  </cols>
  <sheetData>
    <row r="1" spans="2:10" ht="21">
      <c r="B1" s="4" t="s">
        <v>105</v>
      </c>
      <c r="C1" s="299"/>
      <c r="D1" s="299"/>
      <c r="E1" s="299"/>
      <c r="F1" s="299"/>
      <c r="G1" s="299"/>
      <c r="H1" s="299"/>
      <c r="I1" s="299"/>
      <c r="J1" s="299"/>
    </row>
    <row r="2" spans="2:10" ht="15" customHeight="1" thickBot="1"/>
    <row r="3" spans="2:10" ht="213" customHeight="1" thickBot="1">
      <c r="B3" s="594" t="s">
        <v>658</v>
      </c>
      <c r="C3" s="595"/>
      <c r="D3" s="595"/>
      <c r="E3" s="596"/>
    </row>
    <row r="4" spans="2:10" ht="15" customHeight="1"/>
    <row r="5" spans="2:10" ht="15" customHeight="1" thickBot="1">
      <c r="B5" s="230"/>
      <c r="C5" s="230"/>
      <c r="D5" s="230"/>
      <c r="E5" s="230"/>
      <c r="F5" s="230"/>
      <c r="G5" s="230"/>
      <c r="H5" s="230"/>
      <c r="I5" s="230"/>
      <c r="J5" s="230"/>
    </row>
    <row r="6" spans="2:10" ht="15" customHeight="1" thickBot="1">
      <c r="B6" s="230"/>
      <c r="C6" s="232" t="s">
        <v>105</v>
      </c>
      <c r="D6" s="230"/>
      <c r="E6" s="300" t="s">
        <v>619</v>
      </c>
      <c r="F6" s="300" t="s">
        <v>620</v>
      </c>
      <c r="G6" s="300" t="s">
        <v>621</v>
      </c>
      <c r="H6" s="300" t="s">
        <v>622</v>
      </c>
      <c r="I6" s="300" t="s">
        <v>623</v>
      </c>
      <c r="J6" s="230"/>
    </row>
    <row r="7" spans="2:10" ht="15" customHeight="1" thickBot="1">
      <c r="B7" s="230"/>
      <c r="C7" s="230"/>
      <c r="D7" s="230"/>
      <c r="E7" s="230"/>
      <c r="F7" s="230"/>
      <c r="G7" s="230"/>
      <c r="H7" s="230"/>
      <c r="I7" s="230"/>
      <c r="J7" s="230"/>
    </row>
    <row r="8" spans="2:10" ht="15" customHeight="1">
      <c r="B8" s="230"/>
      <c r="C8" s="1" t="s">
        <v>106</v>
      </c>
      <c r="D8" s="230"/>
      <c r="E8" s="135"/>
      <c r="F8" s="207"/>
      <c r="G8" s="207"/>
      <c r="H8" s="207"/>
      <c r="I8" s="73"/>
      <c r="J8" s="230"/>
    </row>
    <row r="9" spans="2:10" ht="15" customHeight="1">
      <c r="B9" s="230"/>
      <c r="C9" s="2" t="s">
        <v>107</v>
      </c>
      <c r="D9" s="230"/>
      <c r="E9" s="136"/>
      <c r="F9" s="206"/>
      <c r="G9" s="206"/>
      <c r="H9" s="206"/>
      <c r="I9" s="74"/>
      <c r="J9" s="230"/>
    </row>
    <row r="10" spans="2:10" ht="15" customHeight="1">
      <c r="B10" s="230"/>
      <c r="C10" s="2" t="s">
        <v>108</v>
      </c>
      <c r="D10" s="230"/>
      <c r="E10" s="136"/>
      <c r="F10" s="206"/>
      <c r="G10" s="206"/>
      <c r="H10" s="206"/>
      <c r="I10" s="74"/>
      <c r="J10" s="230"/>
    </row>
    <row r="11" spans="2:10" ht="15" customHeight="1">
      <c r="B11" s="230"/>
      <c r="C11" s="2" t="s">
        <v>109</v>
      </c>
      <c r="D11" s="230"/>
      <c r="E11" s="136"/>
      <c r="F11" s="206"/>
      <c r="G11" s="206"/>
      <c r="H11" s="206"/>
      <c r="I11" s="74"/>
      <c r="J11" s="230"/>
    </row>
    <row r="12" spans="2:10" ht="15" customHeight="1">
      <c r="B12" s="230"/>
      <c r="C12" s="2" t="s">
        <v>110</v>
      </c>
      <c r="D12" s="230"/>
      <c r="E12" s="136"/>
      <c r="F12" s="206"/>
      <c r="G12" s="206"/>
      <c r="H12" s="206"/>
      <c r="I12" s="74"/>
      <c r="J12" s="230"/>
    </row>
    <row r="13" spans="2:10" ht="15" customHeight="1">
      <c r="B13" s="230"/>
      <c r="C13" s="2" t="s">
        <v>111</v>
      </c>
      <c r="D13" s="248"/>
      <c r="E13" s="136"/>
      <c r="F13" s="206"/>
      <c r="G13" s="206"/>
      <c r="H13" s="206"/>
      <c r="I13" s="74"/>
      <c r="J13" s="230"/>
    </row>
    <row r="14" spans="2:10" ht="15" customHeight="1">
      <c r="B14" s="230"/>
      <c r="C14" s="2" t="s">
        <v>112</v>
      </c>
      <c r="D14" s="230"/>
      <c r="E14" s="301">
        <f>IFERROR(E13/'Production Facility'!$D$44,0)</f>
        <v>0</v>
      </c>
      <c r="F14" s="302">
        <f>IFERROR(F13/'Production Facility'!$D$44,0)</f>
        <v>0</v>
      </c>
      <c r="G14" s="302">
        <f>IFERROR(G13/'Production Facility'!$D$44,0)</f>
        <v>0</v>
      </c>
      <c r="H14" s="302">
        <f>IFERROR(H13/'Production Facility'!$D$44,0)</f>
        <v>0</v>
      </c>
      <c r="I14" s="303">
        <f>IFERROR(I13/'Production Facility'!$D$44,0)</f>
        <v>0</v>
      </c>
      <c r="J14" s="230"/>
    </row>
    <row r="15" spans="2:10" ht="15" customHeight="1">
      <c r="B15" s="230"/>
      <c r="C15" s="2" t="s">
        <v>113</v>
      </c>
      <c r="D15" s="230"/>
      <c r="E15" s="136"/>
      <c r="F15" s="206"/>
      <c r="G15" s="206"/>
      <c r="H15" s="206"/>
      <c r="I15" s="74"/>
      <c r="J15" s="230"/>
    </row>
    <row r="16" spans="2:10" ht="15" customHeight="1">
      <c r="B16" s="230"/>
      <c r="C16" s="2" t="s">
        <v>114</v>
      </c>
      <c r="D16" s="230"/>
      <c r="E16" s="136"/>
      <c r="F16" s="206"/>
      <c r="G16" s="206"/>
      <c r="H16" s="206"/>
      <c r="I16" s="74"/>
      <c r="J16" s="230"/>
    </row>
    <row r="17" spans="2:10" ht="15" customHeight="1">
      <c r="B17" s="230"/>
      <c r="C17" s="2" t="s">
        <v>115</v>
      </c>
      <c r="D17" s="230"/>
      <c r="E17" s="136"/>
      <c r="F17" s="206"/>
      <c r="G17" s="206"/>
      <c r="H17" s="206"/>
      <c r="I17" s="74"/>
      <c r="J17" s="230"/>
    </row>
    <row r="18" spans="2:10" ht="15" customHeight="1" thickBot="1">
      <c r="B18" s="230"/>
      <c r="C18" s="3" t="s">
        <v>116</v>
      </c>
      <c r="D18" s="230"/>
      <c r="E18" s="137"/>
      <c r="F18" s="208"/>
      <c r="G18" s="208"/>
      <c r="H18" s="208"/>
      <c r="I18" s="75"/>
      <c r="J18" s="230"/>
    </row>
    <row r="19" spans="2:10" ht="15" customHeight="1" thickBot="1">
      <c r="B19" s="230"/>
      <c r="C19" s="230"/>
      <c r="D19" s="230"/>
      <c r="E19" s="230"/>
      <c r="F19" s="230"/>
      <c r="G19" s="230"/>
      <c r="H19" s="230"/>
      <c r="I19" s="230"/>
      <c r="J19" s="230"/>
    </row>
    <row r="20" spans="2:10" ht="111" customHeight="1">
      <c r="B20" s="230"/>
      <c r="C20" s="304" t="s">
        <v>0</v>
      </c>
      <c r="D20" s="230"/>
      <c r="E20" s="108"/>
      <c r="F20" s="109"/>
      <c r="G20" s="109"/>
      <c r="H20" s="109"/>
      <c r="I20" s="110"/>
      <c r="J20" s="230"/>
    </row>
    <row r="21" spans="2:10" ht="40.5" customHeight="1" thickBot="1">
      <c r="B21" s="230"/>
      <c r="C21" s="305" t="s">
        <v>4</v>
      </c>
      <c r="D21" s="230"/>
      <c r="E21" s="90"/>
      <c r="F21" s="111"/>
      <c r="G21" s="111"/>
      <c r="H21" s="111"/>
      <c r="I21" s="91"/>
      <c r="J21" s="230"/>
    </row>
    <row r="22" spans="2:10">
      <c r="B22" s="230"/>
      <c r="C22" s="230"/>
      <c r="D22" s="230"/>
      <c r="E22" s="230"/>
      <c r="F22" s="230"/>
      <c r="G22" s="230"/>
      <c r="H22" s="230"/>
      <c r="I22" s="230"/>
      <c r="J22" s="230"/>
    </row>
    <row r="23" spans="2:10" ht="15" customHeight="1"/>
    <row r="24" spans="2:10" ht="15" customHeight="1">
      <c r="B24" s="5"/>
      <c r="C24" s="5"/>
      <c r="D24" s="5"/>
      <c r="E24" s="5"/>
      <c r="F24" s="5"/>
      <c r="G24" s="5"/>
      <c r="H24" s="5"/>
      <c r="I24" s="5"/>
      <c r="J24" s="5"/>
    </row>
  </sheetData>
  <sheetProtection algorithmName="SHA-512" hashValue="a6Mg/JY3WRkBlyPTn87B+LuIf7HnvCwxhCft/mcoUTmYQDhJTOONRYKFAmBLp9FjNjRUH/yeQJJRGVDXXJqfOA==" saltValue="RNGwlqyjQ9cUZQ12seaAuw==" spinCount="100000" sheet="1" objects="1" scenarios="1"/>
  <mergeCells count="1">
    <mergeCell ref="B3:E3"/>
  </mergeCells>
  <phoneticPr fontId="1" type="noConversion"/>
  <dataValidations count="3">
    <dataValidation type="list" allowBlank="1" showInputMessage="1" showErrorMessage="1" sqref="E9:I9" xr:uid="{06BDBCE3-403F-485A-8E46-EB0FB4612F30}">
      <formula1>Storage_Type</formula1>
    </dataValidation>
    <dataValidation type="decimal" allowBlank="1" showInputMessage="1" showErrorMessage="1" sqref="D13:I13 D15:I18" xr:uid="{442AE036-A425-4740-B822-B1391B020C52}">
      <formula1>0</formula1>
      <formula2>999999999999</formula2>
    </dataValidation>
    <dataValidation type="list" allowBlank="1" showInputMessage="1" showErrorMessage="1" sqref="E12:I12" xr:uid="{13430877-CB25-4083-94DB-7E6647CCCF18}">
      <formula1>YN</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0CCEE-2089-464E-8E31-F8DB1528D852}">
  <sheetPr codeName="Sheet7">
    <tabColor theme="4" tint="-0.499984740745262"/>
  </sheetPr>
  <dimension ref="A1:KF48"/>
  <sheetViews>
    <sheetView showGridLines="0" topLeftCell="A3" zoomScale="80" zoomScaleNormal="80" workbookViewId="0">
      <selection activeCell="F3" sqref="F3"/>
    </sheetView>
  </sheetViews>
  <sheetFormatPr defaultColWidth="0" defaultRowHeight="0" customHeight="1" zeroHeight="1"/>
  <cols>
    <col min="1" max="2" width="3.54296875" customWidth="1"/>
    <col min="3" max="3" width="107.1796875" customWidth="1"/>
    <col min="4" max="4" width="3.54296875" customWidth="1"/>
    <col min="5" max="13" width="25.54296875" customWidth="1"/>
    <col min="14" max="14" width="22.26953125" customWidth="1"/>
    <col min="15" max="16" width="3.54296875" customWidth="1"/>
    <col min="17" max="262" width="10.54296875" hidden="1" customWidth="1"/>
    <col min="263" max="263" width="3.54296875" hidden="1" customWidth="1"/>
    <col min="264" max="284" width="10.54296875" hidden="1" customWidth="1"/>
    <col min="285" max="286" width="3.54296875" hidden="1" customWidth="1"/>
    <col min="287" max="292" width="0" hidden="1" customWidth="1"/>
    <col min="293" max="16384" width="8.81640625" hidden="1"/>
  </cols>
  <sheetData>
    <row r="1" spans="1:15" ht="21">
      <c r="B1" s="4" t="s">
        <v>117</v>
      </c>
      <c r="C1" s="306"/>
      <c r="D1" s="306"/>
      <c r="E1" s="5"/>
      <c r="F1" s="5"/>
      <c r="G1" s="5"/>
      <c r="H1" s="5"/>
      <c r="I1" s="5"/>
      <c r="J1" s="5"/>
      <c r="K1" s="5"/>
      <c r="L1" s="5"/>
      <c r="M1" s="5"/>
      <c r="N1" s="5"/>
      <c r="O1" s="5"/>
    </row>
    <row r="2" spans="1:15" ht="15" customHeight="1" thickBot="1"/>
    <row r="3" spans="1:15" ht="409.5" customHeight="1" thickBot="1">
      <c r="B3" s="554" t="s">
        <v>688</v>
      </c>
      <c r="C3" s="556"/>
      <c r="D3" s="307"/>
    </row>
    <row r="4" spans="1:15" ht="15" customHeight="1"/>
    <row r="5" spans="1:15" ht="15" customHeight="1" thickBot="1">
      <c r="B5" s="230"/>
      <c r="C5" s="230"/>
      <c r="D5" s="230"/>
      <c r="E5" s="230"/>
      <c r="F5" s="230"/>
      <c r="G5" s="230"/>
      <c r="H5" s="230"/>
      <c r="I5" s="230"/>
      <c r="J5" s="230"/>
      <c r="K5" s="230"/>
      <c r="L5" s="230"/>
      <c r="M5" s="230"/>
      <c r="N5" s="230"/>
      <c r="O5" s="230"/>
    </row>
    <row r="6" spans="1:15" ht="15" customHeight="1" thickBot="1">
      <c r="B6" s="230"/>
      <c r="C6" s="232" t="s">
        <v>118</v>
      </c>
      <c r="D6" s="230"/>
      <c r="E6" s="300" t="s">
        <v>119</v>
      </c>
      <c r="F6" s="308" t="s">
        <v>120</v>
      </c>
      <c r="G6" s="308" t="s">
        <v>121</v>
      </c>
      <c r="H6" s="308" t="s">
        <v>122</v>
      </c>
      <c r="I6" s="308" t="s">
        <v>123</v>
      </c>
      <c r="J6" s="308" t="s">
        <v>124</v>
      </c>
      <c r="K6" s="308" t="s">
        <v>125</v>
      </c>
      <c r="L6" s="308" t="s">
        <v>126</v>
      </c>
      <c r="M6" s="308" t="s">
        <v>127</v>
      </c>
      <c r="N6" s="309" t="s">
        <v>128</v>
      </c>
      <c r="O6" s="230"/>
    </row>
    <row r="7" spans="1:15" ht="15" customHeight="1" thickBot="1">
      <c r="B7" s="230"/>
      <c r="C7" s="230"/>
      <c r="D7" s="230"/>
      <c r="E7" s="230"/>
      <c r="F7" s="230"/>
      <c r="G7" s="230"/>
      <c r="H7" s="230"/>
      <c r="I7" s="230"/>
      <c r="J7" s="230"/>
      <c r="K7" s="230"/>
      <c r="L7" s="230"/>
      <c r="M7" s="230"/>
      <c r="N7" s="230"/>
      <c r="O7" s="230"/>
    </row>
    <row r="8" spans="1:15" ht="15" customHeight="1">
      <c r="B8" s="230"/>
      <c r="C8" s="268" t="s">
        <v>129</v>
      </c>
      <c r="D8" s="230"/>
      <c r="E8" s="92"/>
      <c r="F8" s="93"/>
      <c r="G8" s="93"/>
      <c r="H8" s="93"/>
      <c r="I8" s="93"/>
      <c r="J8" s="93"/>
      <c r="K8" s="93"/>
      <c r="L8" s="93"/>
      <c r="M8" s="93"/>
      <c r="N8" s="94"/>
      <c r="O8" s="230"/>
    </row>
    <row r="9" spans="1:15" ht="15" customHeight="1">
      <c r="B9" s="230"/>
      <c r="C9" s="269" t="s">
        <v>41</v>
      </c>
      <c r="D9" s="230"/>
      <c r="E9" s="68"/>
      <c r="F9" s="69"/>
      <c r="G9" s="69"/>
      <c r="H9" s="69"/>
      <c r="I9" s="69"/>
      <c r="J9" s="69"/>
      <c r="K9" s="69"/>
      <c r="L9" s="69"/>
      <c r="M9" s="69"/>
      <c r="N9" s="95"/>
      <c r="O9" s="230"/>
    </row>
    <row r="10" spans="1:15" ht="15" customHeight="1">
      <c r="B10" s="230"/>
      <c r="C10" s="269" t="s">
        <v>42</v>
      </c>
      <c r="D10" s="230"/>
      <c r="E10" s="68"/>
      <c r="F10" s="69"/>
      <c r="G10" s="69"/>
      <c r="H10" s="69"/>
      <c r="I10" s="69"/>
      <c r="J10" s="69"/>
      <c r="K10" s="69"/>
      <c r="L10" s="69"/>
      <c r="M10" s="69"/>
      <c r="N10" s="95"/>
      <c r="O10" s="230"/>
    </row>
    <row r="11" spans="1:15" ht="15" customHeight="1">
      <c r="B11" s="230"/>
      <c r="C11" s="269" t="s">
        <v>130</v>
      </c>
      <c r="D11" s="230"/>
      <c r="E11" s="196"/>
      <c r="F11" s="197"/>
      <c r="G11" s="197"/>
      <c r="H11" s="197"/>
      <c r="I11" s="197"/>
      <c r="J11" s="197"/>
      <c r="K11" s="197"/>
      <c r="L11" s="197"/>
      <c r="M11" s="197"/>
      <c r="N11" s="198"/>
      <c r="O11" s="230"/>
    </row>
    <row r="12" spans="1:15" ht="15" customHeight="1">
      <c r="B12" s="230"/>
      <c r="C12" s="269" t="s">
        <v>614</v>
      </c>
      <c r="D12" s="310"/>
      <c r="E12" s="215"/>
      <c r="F12" s="213"/>
      <c r="G12" s="213"/>
      <c r="H12" s="213"/>
      <c r="I12" s="213"/>
      <c r="J12" s="213"/>
      <c r="K12" s="213"/>
      <c r="L12" s="213"/>
      <c r="M12" s="213"/>
      <c r="N12" s="214"/>
      <c r="O12" s="248"/>
    </row>
    <row r="13" spans="1:15" ht="15" customHeight="1">
      <c r="B13" s="230"/>
      <c r="C13" s="269" t="s">
        <v>659</v>
      </c>
      <c r="D13" s="310"/>
      <c r="E13" s="216"/>
      <c r="F13" s="202"/>
      <c r="G13" s="202"/>
      <c r="H13" s="202"/>
      <c r="I13" s="202"/>
      <c r="J13" s="202"/>
      <c r="K13" s="202"/>
      <c r="L13" s="202"/>
      <c r="M13" s="202"/>
      <c r="N13" s="203"/>
      <c r="O13" s="248"/>
    </row>
    <row r="14" spans="1:15" ht="15" customHeight="1">
      <c r="B14" s="230"/>
      <c r="C14" s="269" t="s">
        <v>131</v>
      </c>
      <c r="D14" s="230"/>
      <c r="E14" s="199"/>
      <c r="F14" s="200"/>
      <c r="G14" s="200"/>
      <c r="H14" s="200"/>
      <c r="I14" s="200"/>
      <c r="J14" s="200"/>
      <c r="K14" s="200"/>
      <c r="L14" s="200"/>
      <c r="M14" s="200"/>
      <c r="N14" s="201"/>
      <c r="O14" s="230"/>
    </row>
    <row r="15" spans="1:15" ht="15" customHeight="1">
      <c r="B15" s="230"/>
      <c r="C15" s="269" t="s">
        <v>132</v>
      </c>
      <c r="D15" s="230"/>
      <c r="E15" s="68"/>
      <c r="F15" s="69"/>
      <c r="G15" s="69"/>
      <c r="H15" s="69"/>
      <c r="I15" s="69"/>
      <c r="J15" s="69"/>
      <c r="K15" s="69"/>
      <c r="L15" s="69"/>
      <c r="M15" s="69"/>
      <c r="N15" s="95"/>
      <c r="O15" s="230"/>
    </row>
    <row r="16" spans="1:15" ht="15" customHeight="1">
      <c r="A16" t="s">
        <v>39</v>
      </c>
      <c r="B16" s="230"/>
      <c r="C16" s="269" t="s">
        <v>133</v>
      </c>
      <c r="D16" s="230"/>
      <c r="E16" s="68"/>
      <c r="F16" s="69"/>
      <c r="G16" s="69"/>
      <c r="H16" s="69"/>
      <c r="I16" s="69"/>
      <c r="J16" s="69"/>
      <c r="K16" s="69"/>
      <c r="L16" s="69"/>
      <c r="M16" s="69"/>
      <c r="N16" s="95"/>
      <c r="O16" s="230"/>
    </row>
    <row r="17" spans="2:15" ht="15" customHeight="1">
      <c r="B17" s="230"/>
      <c r="C17" s="269" t="s">
        <v>134</v>
      </c>
      <c r="D17" s="230"/>
      <c r="E17" s="68"/>
      <c r="F17" s="69"/>
      <c r="G17" s="69"/>
      <c r="H17" s="69"/>
      <c r="I17" s="69"/>
      <c r="J17" s="69"/>
      <c r="K17" s="69"/>
      <c r="L17" s="69"/>
      <c r="M17" s="69"/>
      <c r="N17" s="95"/>
      <c r="O17" s="230"/>
    </row>
    <row r="18" spans="2:15" ht="15" customHeight="1">
      <c r="B18" s="230"/>
      <c r="C18" s="269" t="s">
        <v>135</v>
      </c>
      <c r="D18" s="230"/>
      <c r="E18" s="68"/>
      <c r="F18" s="69"/>
      <c r="G18" s="69"/>
      <c r="H18" s="69"/>
      <c r="I18" s="69"/>
      <c r="J18" s="69"/>
      <c r="K18" s="69"/>
      <c r="L18" s="69"/>
      <c r="M18" s="69"/>
      <c r="N18" s="95"/>
      <c r="O18" s="230"/>
    </row>
    <row r="19" spans="2:15" ht="15" customHeight="1">
      <c r="B19" s="230"/>
      <c r="C19" s="269" t="s">
        <v>643</v>
      </c>
      <c r="D19" s="230"/>
      <c r="E19" s="99"/>
      <c r="F19" s="100"/>
      <c r="G19" s="100"/>
      <c r="H19" s="100"/>
      <c r="I19" s="100"/>
      <c r="J19" s="100"/>
      <c r="K19" s="100"/>
      <c r="L19" s="100"/>
      <c r="M19" s="100"/>
      <c r="N19" s="101"/>
      <c r="O19" s="230"/>
    </row>
    <row r="20" spans="2:15" ht="15" customHeight="1">
      <c r="B20" s="230"/>
      <c r="C20" s="269" t="s">
        <v>136</v>
      </c>
      <c r="D20" s="230"/>
      <c r="E20" s="102"/>
      <c r="F20" s="103"/>
      <c r="G20" s="103"/>
      <c r="H20" s="103"/>
      <c r="I20" s="103"/>
      <c r="J20" s="103"/>
      <c r="K20" s="103"/>
      <c r="L20" s="103"/>
      <c r="M20" s="103"/>
      <c r="N20" s="104"/>
      <c r="O20" s="230"/>
    </row>
    <row r="21" spans="2:15" ht="15" customHeight="1">
      <c r="B21" s="230"/>
      <c r="C21" s="269" t="s">
        <v>660</v>
      </c>
      <c r="D21" s="230"/>
      <c r="E21" s="99"/>
      <c r="F21" s="100"/>
      <c r="G21" s="100"/>
      <c r="H21" s="100"/>
      <c r="I21" s="100"/>
      <c r="J21" s="100"/>
      <c r="K21" s="100"/>
      <c r="L21" s="100"/>
      <c r="M21" s="100"/>
      <c r="N21" s="101"/>
      <c r="O21" s="230"/>
    </row>
    <row r="22" spans="2:15" ht="15" customHeight="1">
      <c r="B22" s="230"/>
      <c r="C22" s="269" t="s">
        <v>137</v>
      </c>
      <c r="D22" s="230"/>
      <c r="E22" s="196"/>
      <c r="F22" s="197"/>
      <c r="G22" s="197"/>
      <c r="H22" s="197"/>
      <c r="I22" s="197"/>
      <c r="J22" s="197"/>
      <c r="K22" s="197"/>
      <c r="L22" s="197"/>
      <c r="M22" s="197"/>
      <c r="N22" s="198"/>
      <c r="O22" s="230"/>
    </row>
    <row r="23" spans="2:15" ht="15" customHeight="1">
      <c r="B23" s="230"/>
      <c r="C23" s="269" t="s">
        <v>644</v>
      </c>
      <c r="D23" s="310"/>
      <c r="E23" s="209"/>
      <c r="F23" s="97"/>
      <c r="G23" s="97"/>
      <c r="H23" s="97"/>
      <c r="I23" s="97"/>
      <c r="J23" s="97"/>
      <c r="K23" s="97"/>
      <c r="L23" s="97"/>
      <c r="M23" s="97"/>
      <c r="N23" s="98"/>
      <c r="O23" s="230"/>
    </row>
    <row r="24" spans="2:15" ht="15" customHeight="1">
      <c r="B24" s="230"/>
      <c r="C24" s="269" t="s">
        <v>633</v>
      </c>
      <c r="D24" s="310"/>
      <c r="E24" s="209"/>
      <c r="F24" s="97"/>
      <c r="G24" s="97"/>
      <c r="H24" s="97"/>
      <c r="I24" s="97"/>
      <c r="J24" s="97"/>
      <c r="K24" s="97"/>
      <c r="L24" s="97"/>
      <c r="M24" s="97"/>
      <c r="N24" s="98"/>
      <c r="O24" s="230"/>
    </row>
    <row r="25" spans="2:15" ht="15" customHeight="1">
      <c r="B25" s="230"/>
      <c r="C25" s="269" t="s">
        <v>138</v>
      </c>
      <c r="D25" s="230"/>
      <c r="E25" s="210"/>
      <c r="F25" s="211"/>
      <c r="G25" s="211"/>
      <c r="H25" s="211"/>
      <c r="I25" s="211"/>
      <c r="J25" s="211"/>
      <c r="K25" s="211"/>
      <c r="L25" s="211"/>
      <c r="M25" s="211"/>
      <c r="N25" s="212"/>
      <c r="O25" s="230"/>
    </row>
    <row r="26" spans="2:15" ht="15" customHeight="1">
      <c r="B26" s="230"/>
      <c r="C26" s="269" t="s">
        <v>139</v>
      </c>
      <c r="D26" s="230"/>
      <c r="E26" s="96"/>
      <c r="F26" s="97"/>
      <c r="G26" s="97"/>
      <c r="H26" s="97"/>
      <c r="I26" s="97"/>
      <c r="J26" s="97"/>
      <c r="K26" s="97"/>
      <c r="L26" s="97"/>
      <c r="M26" s="97"/>
      <c r="N26" s="98"/>
      <c r="O26" s="230"/>
    </row>
    <row r="27" spans="2:15" ht="15" customHeight="1">
      <c r="B27" s="230"/>
      <c r="C27" s="269" t="s">
        <v>140</v>
      </c>
      <c r="D27" s="230"/>
      <c r="E27" s="96"/>
      <c r="F27" s="97"/>
      <c r="G27" s="97"/>
      <c r="H27" s="97"/>
      <c r="I27" s="97"/>
      <c r="J27" s="97"/>
      <c r="K27" s="97"/>
      <c r="L27" s="97"/>
      <c r="M27" s="97"/>
      <c r="N27" s="98"/>
      <c r="O27" s="230"/>
    </row>
    <row r="28" spans="2:15" ht="15" customHeight="1">
      <c r="B28" s="230"/>
      <c r="C28" s="269" t="s">
        <v>141</v>
      </c>
      <c r="D28" s="230"/>
      <c r="E28" s="96"/>
      <c r="F28" s="97"/>
      <c r="G28" s="97"/>
      <c r="H28" s="97"/>
      <c r="I28" s="97"/>
      <c r="J28" s="97"/>
      <c r="K28" s="97"/>
      <c r="L28" s="97"/>
      <c r="M28" s="97"/>
      <c r="N28" s="98"/>
      <c r="O28" s="230"/>
    </row>
    <row r="29" spans="2:15" ht="15" customHeight="1" thickBot="1">
      <c r="B29" s="230"/>
      <c r="C29" s="270" t="s">
        <v>142</v>
      </c>
      <c r="D29" s="230"/>
      <c r="E29" s="105"/>
      <c r="F29" s="106"/>
      <c r="G29" s="106"/>
      <c r="H29" s="106"/>
      <c r="I29" s="106"/>
      <c r="J29" s="106"/>
      <c r="K29" s="106"/>
      <c r="L29" s="106"/>
      <c r="M29" s="106"/>
      <c r="N29" s="107"/>
      <c r="O29" s="230"/>
    </row>
    <row r="30" spans="2:15" ht="15" hidden="1" thickBot="1">
      <c r="B30" s="230"/>
      <c r="C30" s="311" t="s">
        <v>143</v>
      </c>
      <c r="D30" s="230"/>
      <c r="E30" s="312" t="str">
        <f>IF(AND(E25="Yes",E26="No",E27="No",E28="No",E29="No"),"Yes","No")</f>
        <v>No</v>
      </c>
      <c r="F30" s="313" t="str">
        <f>IF(AND(F25="Yes",F26="No",F27="No",F28="No",F29="No"),"Yes","No")</f>
        <v>No</v>
      </c>
      <c r="G30" s="313" t="str">
        <f t="shared" ref="G30:N30" si="0">IF(AND(G25="Yes",G26="No",G27="No",G28="No",G29="No"),"Yes","No")</f>
        <v>No</v>
      </c>
      <c r="H30" s="313" t="str">
        <f t="shared" si="0"/>
        <v>No</v>
      </c>
      <c r="I30" s="313" t="str">
        <f t="shared" si="0"/>
        <v>No</v>
      </c>
      <c r="J30" s="313" t="str">
        <f t="shared" si="0"/>
        <v>No</v>
      </c>
      <c r="K30" s="313" t="str">
        <f t="shared" si="0"/>
        <v>No</v>
      </c>
      <c r="L30" s="313" t="str">
        <f t="shared" si="0"/>
        <v>No</v>
      </c>
      <c r="M30" s="313" t="str">
        <f t="shared" si="0"/>
        <v>No</v>
      </c>
      <c r="N30" s="314" t="str">
        <f t="shared" si="0"/>
        <v>No</v>
      </c>
      <c r="O30" s="230"/>
    </row>
    <row r="31" spans="2:15" ht="15" customHeight="1" thickBot="1">
      <c r="B31" s="230"/>
      <c r="C31" s="315"/>
      <c r="D31" s="230"/>
      <c r="E31" s="230"/>
      <c r="F31" s="230"/>
      <c r="G31" s="230"/>
      <c r="H31" s="230"/>
      <c r="I31" s="230"/>
      <c r="J31" s="230"/>
      <c r="K31" s="230"/>
      <c r="L31" s="230"/>
      <c r="M31" s="230"/>
      <c r="N31" s="230"/>
      <c r="O31" s="230"/>
    </row>
    <row r="32" spans="2:15" ht="200.15" customHeight="1">
      <c r="B32" s="230"/>
      <c r="C32" s="304" t="s">
        <v>0</v>
      </c>
      <c r="D32" s="230"/>
      <c r="E32" s="108"/>
      <c r="F32" s="109"/>
      <c r="G32" s="109"/>
      <c r="H32" s="109"/>
      <c r="I32" s="109"/>
      <c r="J32" s="109"/>
      <c r="K32" s="109"/>
      <c r="L32" s="109"/>
      <c r="M32" s="109"/>
      <c r="N32" s="110"/>
      <c r="O32" s="230"/>
    </row>
    <row r="33" spans="2:15" ht="100" customHeight="1" thickBot="1">
      <c r="B33" s="230"/>
      <c r="C33" s="316" t="s">
        <v>4</v>
      </c>
      <c r="D33" s="230"/>
      <c r="E33" s="90"/>
      <c r="F33" s="111"/>
      <c r="G33" s="111"/>
      <c r="H33" s="111"/>
      <c r="I33" s="111"/>
      <c r="J33" s="111"/>
      <c r="K33" s="111"/>
      <c r="L33" s="111"/>
      <c r="M33" s="111"/>
      <c r="N33" s="91"/>
      <c r="O33" s="230"/>
    </row>
    <row r="34" spans="2:15" ht="15" customHeight="1">
      <c r="B34" s="230"/>
      <c r="C34" s="315"/>
      <c r="D34" s="230"/>
      <c r="E34" s="230"/>
      <c r="F34" s="230"/>
      <c r="G34" s="230"/>
      <c r="H34" s="230"/>
      <c r="I34" s="230"/>
      <c r="J34" s="230"/>
      <c r="K34" s="230"/>
      <c r="L34" s="230"/>
      <c r="M34" s="230"/>
      <c r="N34" s="230"/>
      <c r="O34" s="230"/>
    </row>
    <row r="35" spans="2:15" ht="15" customHeight="1"/>
    <row r="36" spans="2:15" ht="15" customHeight="1" thickBot="1">
      <c r="B36" s="230"/>
      <c r="C36" s="230"/>
      <c r="D36" s="230"/>
      <c r="E36" s="230"/>
      <c r="F36" s="230"/>
      <c r="G36" s="230"/>
      <c r="H36" s="230"/>
      <c r="I36" s="230"/>
      <c r="J36" s="230"/>
      <c r="K36" s="230"/>
      <c r="L36" s="230"/>
      <c r="M36" s="230"/>
      <c r="N36" s="230"/>
      <c r="O36" s="230"/>
    </row>
    <row r="37" spans="2:15" ht="15" customHeight="1" thickBot="1">
      <c r="B37" s="230"/>
      <c r="C37" s="232" t="s">
        <v>144</v>
      </c>
      <c r="D37" s="230"/>
      <c r="E37" s="300" t="s">
        <v>119</v>
      </c>
      <c r="F37" s="308" t="s">
        <v>120</v>
      </c>
      <c r="G37" s="308" t="s">
        <v>121</v>
      </c>
      <c r="H37" s="308" t="s">
        <v>122</v>
      </c>
      <c r="I37" s="308" t="s">
        <v>123</v>
      </c>
      <c r="J37" s="308" t="s">
        <v>124</v>
      </c>
      <c r="K37" s="308" t="s">
        <v>125</v>
      </c>
      <c r="L37" s="308" t="s">
        <v>126</v>
      </c>
      <c r="M37" s="308" t="s">
        <v>127</v>
      </c>
      <c r="N37" s="309" t="s">
        <v>128</v>
      </c>
      <c r="O37" s="230"/>
    </row>
    <row r="38" spans="2:15" ht="15" customHeight="1" thickBot="1">
      <c r="B38" s="230"/>
      <c r="C38" s="317"/>
      <c r="D38" s="230"/>
      <c r="E38" s="230"/>
      <c r="F38" s="230"/>
      <c r="G38" s="230"/>
      <c r="H38" s="230"/>
      <c r="I38" s="230"/>
      <c r="J38" s="230"/>
      <c r="K38" s="230"/>
      <c r="L38" s="230"/>
      <c r="M38" s="230"/>
      <c r="N38" s="230"/>
      <c r="O38" s="230"/>
    </row>
    <row r="39" spans="2:15" ht="15" customHeight="1">
      <c r="B39" s="230"/>
      <c r="C39" s="268" t="s">
        <v>145</v>
      </c>
      <c r="D39" s="230"/>
      <c r="E39" s="51"/>
      <c r="F39" s="112"/>
      <c r="G39" s="112"/>
      <c r="H39" s="112"/>
      <c r="I39" s="112"/>
      <c r="J39" s="112"/>
      <c r="K39" s="112"/>
      <c r="L39" s="112"/>
      <c r="M39" s="112"/>
      <c r="N39" s="52"/>
      <c r="O39" s="230"/>
    </row>
    <row r="40" spans="2:15" ht="15" customHeight="1">
      <c r="B40" s="230"/>
      <c r="C40" s="269" t="s">
        <v>146</v>
      </c>
      <c r="D40" s="230"/>
      <c r="E40" s="55"/>
      <c r="F40" s="113"/>
      <c r="G40" s="113"/>
      <c r="H40" s="113"/>
      <c r="I40" s="113"/>
      <c r="J40" s="113"/>
      <c r="K40" s="113"/>
      <c r="L40" s="113"/>
      <c r="M40" s="113"/>
      <c r="N40" s="56"/>
      <c r="O40" s="230"/>
    </row>
    <row r="41" spans="2:15" ht="15" customHeight="1">
      <c r="B41" s="230"/>
      <c r="C41" s="269" t="s">
        <v>147</v>
      </c>
      <c r="D41" s="230"/>
      <c r="E41" s="96"/>
      <c r="F41" s="97"/>
      <c r="G41" s="97"/>
      <c r="H41" s="97"/>
      <c r="I41" s="97"/>
      <c r="J41" s="97"/>
      <c r="K41" s="97"/>
      <c r="L41" s="97"/>
      <c r="M41" s="97"/>
      <c r="N41" s="98"/>
      <c r="O41" s="230"/>
    </row>
    <row r="42" spans="2:15" ht="15" customHeight="1" thickBot="1">
      <c r="B42" s="230"/>
      <c r="C42" s="270" t="s">
        <v>148</v>
      </c>
      <c r="D42" s="230"/>
      <c r="E42" s="114"/>
      <c r="F42" s="115"/>
      <c r="G42" s="115"/>
      <c r="H42" s="115"/>
      <c r="I42" s="115"/>
      <c r="J42" s="115"/>
      <c r="K42" s="115"/>
      <c r="L42" s="115"/>
      <c r="M42" s="115"/>
      <c r="N42" s="116"/>
      <c r="O42" s="230"/>
    </row>
    <row r="43" spans="2:15" ht="15" customHeight="1" thickBot="1">
      <c r="B43" s="230"/>
      <c r="C43" s="230"/>
      <c r="D43" s="230"/>
      <c r="E43" s="230"/>
      <c r="F43" s="230"/>
      <c r="G43" s="230"/>
      <c r="H43" s="230"/>
      <c r="I43" s="230"/>
      <c r="J43" s="230"/>
      <c r="K43" s="230"/>
      <c r="L43" s="230"/>
      <c r="M43" s="230"/>
      <c r="N43" s="230"/>
      <c r="O43" s="230"/>
    </row>
    <row r="44" spans="2:15" ht="200.15" customHeight="1">
      <c r="B44" s="230"/>
      <c r="C44" s="304" t="s">
        <v>0</v>
      </c>
      <c r="D44" s="230"/>
      <c r="E44" s="108"/>
      <c r="F44" s="109"/>
      <c r="G44" s="109"/>
      <c r="H44" s="109"/>
      <c r="I44" s="109"/>
      <c r="J44" s="109"/>
      <c r="K44" s="109"/>
      <c r="L44" s="109"/>
      <c r="M44" s="109"/>
      <c r="N44" s="110"/>
      <c r="O44" s="230"/>
    </row>
    <row r="45" spans="2:15" ht="100" customHeight="1" thickBot="1">
      <c r="B45" s="230"/>
      <c r="C45" s="316" t="s">
        <v>4</v>
      </c>
      <c r="D45" s="230"/>
      <c r="E45" s="90"/>
      <c r="F45" s="111"/>
      <c r="G45" s="111"/>
      <c r="H45" s="111"/>
      <c r="I45" s="111"/>
      <c r="J45" s="111"/>
      <c r="K45" s="111"/>
      <c r="L45" s="111"/>
      <c r="M45" s="111"/>
      <c r="N45" s="91"/>
      <c r="O45" s="230"/>
    </row>
    <row r="46" spans="2:15" ht="15" customHeight="1">
      <c r="B46" s="230"/>
      <c r="C46" s="230"/>
      <c r="D46" s="230"/>
      <c r="E46" s="230"/>
      <c r="F46" s="230"/>
      <c r="G46" s="230"/>
      <c r="H46" s="230"/>
      <c r="I46" s="230"/>
      <c r="J46" s="230"/>
      <c r="K46" s="230"/>
      <c r="L46" s="230"/>
      <c r="M46" s="230"/>
      <c r="N46" s="230"/>
      <c r="O46" s="230"/>
    </row>
    <row r="47" spans="2:15" ht="15" customHeight="1"/>
    <row r="48" spans="2:15" ht="15" customHeight="1">
      <c r="B48" s="5"/>
      <c r="C48" s="5"/>
      <c r="D48" s="5"/>
      <c r="E48" s="5"/>
      <c r="F48" s="5"/>
      <c r="G48" s="5"/>
      <c r="H48" s="5"/>
      <c r="I48" s="5"/>
      <c r="J48" s="5"/>
      <c r="K48" s="5"/>
      <c r="L48" s="5"/>
      <c r="M48" s="5"/>
      <c r="N48" s="5"/>
      <c r="O48" s="5"/>
    </row>
  </sheetData>
  <sheetProtection algorithmName="SHA-512" hashValue="uMq9rRi0vea51PE/Gjn6BKGaamn5M34kjLYelk0vFfBUYAy07EEdpmQwiiyLlFOUVUIzHCsBNoGcFnnQLv4aRw==" saltValue="hp/52DElTw1drY+DnBavpg==" spinCount="100000" sheet="1" objects="1" scenarios="1"/>
  <dataConsolidate/>
  <mergeCells count="1">
    <mergeCell ref="B3:C3"/>
  </mergeCells>
  <phoneticPr fontId="1" type="noConversion"/>
  <dataValidations count="11">
    <dataValidation type="list" allowBlank="1" showInputMessage="1" showErrorMessage="1" sqref="E16:N16" xr:uid="{FC0F0CF0-DC90-4C78-9439-27E097A9D5FD}">
      <formula1>Demand_Pattern</formula1>
    </dataValidation>
    <dataValidation type="list" allowBlank="1" showInputMessage="1" showErrorMessage="1" sqref="E14:N14" xr:uid="{8211BFA1-4E4C-4EFD-9CDE-E5403E9CCDE6}">
      <formula1>Agreement_Status</formula1>
    </dataValidation>
    <dataValidation type="list" allowBlank="1" showInputMessage="1" showErrorMessage="1" sqref="E18:N18" xr:uid="{C23A4411-68E1-4107-A3AE-D29179317F9B}">
      <formula1>Displacement_Level</formula1>
    </dataValidation>
    <dataValidation type="decimal" allowBlank="1" showInputMessage="1" showErrorMessage="1" sqref="E41:N42 E19:N19 E21:N21" xr:uid="{D0A5AB08-13D9-456B-AD70-F81A48EA148D}">
      <formula1>0</formula1>
      <formula2>999999999999</formula2>
    </dataValidation>
    <dataValidation type="list" allowBlank="1" showInputMessage="1" showErrorMessage="1" sqref="E39:N39" xr:uid="{D8C2FFBF-78AA-42B7-B6C7-42E17C5C92D5}">
      <formula1>H2_Transport</formula1>
    </dataValidation>
    <dataValidation type="list" allowBlank="1" showInputMessage="1" showErrorMessage="1" sqref="E17:N17" xr:uid="{08E84B1C-F318-4148-AB36-4A093D8B40C6}">
      <formula1>Displaced_Fuels</formula1>
    </dataValidation>
    <dataValidation type="list" allowBlank="1" showInputMessage="1" showErrorMessage="1" sqref="E22:N22 E25:N29" xr:uid="{802BFDE1-C35D-48BE-8D38-9BE772255184}">
      <formula1>YN</formula1>
    </dataValidation>
    <dataValidation type="list" allowBlank="1" showInputMessage="1" showErrorMessage="1" sqref="E11:N11" xr:uid="{B4E195A5-954E-43E8-B244-34DB9B60E308}">
      <formula1>Offtaker_Priority</formula1>
    </dataValidation>
    <dataValidation type="decimal" allowBlank="1" showInputMessage="1" showErrorMessage="1" sqref="E20:N20 E13:N13" xr:uid="{5407B468-8854-4C1A-8599-A535E853FCCC}">
      <formula1>0</formula1>
      <formula2>1</formula2>
    </dataValidation>
    <dataValidation type="list" allowBlank="1" showInputMessage="1" showErrorMessage="1" sqref="E23:N23" xr:uid="{E875606F-0924-4EF1-ACB0-1E9D19661CF6}">
      <formula1>IETF_support?</formula1>
    </dataValidation>
    <dataValidation type="list" allowBlank="1" showInputMessage="1" showErrorMessage="1" sqref="E24:N24" xr:uid="{9AB0E63F-8FF7-4162-A121-2783E0F0CAF2}">
      <formula1>IETF_application_stage</formula1>
    </dataValidation>
  </dataValidations>
  <pageMargins left="0.7" right="0.7" top="0.75" bottom="0.75" header="0.3" footer="0.3"/>
  <pageSetup paperSize="9" orientation="portrait" verticalDpi="0" r:id="rId1"/>
  <ignoredErrors>
    <ignoredError sqref="F30:N30"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2274387-257D-422A-8ADF-0F4689A0C913}">
          <x14:formula1>
            <xm:f>Dropdowns!$G$2:$G$20</xm:f>
          </x14:formula1>
          <xm:sqref>E15:N15</xm:sqref>
        </x14:dataValidation>
        <x14:dataValidation type="list" allowBlank="1" showInputMessage="1" showErrorMessage="1" xr:uid="{39F121CE-511A-4284-AD28-BF7FC26E9F51}">
          <x14:formula1>
            <xm:f>Dropdowns!$AG$2:$AG$253</xm:f>
          </x14:formula1>
          <xm:sqref>E12:N12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71A0-F96D-4CDE-9350-90AABA23C579}">
  <sheetPr codeName="Sheet8">
    <tabColor theme="4" tint="-0.499984740745262"/>
  </sheetPr>
  <dimension ref="A1:JX59"/>
  <sheetViews>
    <sheetView showGridLines="0" zoomScale="85" zoomScaleNormal="85" workbookViewId="0">
      <selection activeCell="B3" sqref="B3:L4"/>
    </sheetView>
  </sheetViews>
  <sheetFormatPr defaultColWidth="0" defaultRowHeight="15" customHeight="1" zeroHeight="1"/>
  <cols>
    <col min="1" max="2" width="3.54296875" customWidth="1"/>
    <col min="3" max="3" width="54" customWidth="1"/>
    <col min="4" max="4" width="4.54296875" customWidth="1"/>
    <col min="5" max="5" width="11" bestFit="1" customWidth="1"/>
    <col min="6" max="6" width="3.7265625" customWidth="1"/>
    <col min="7" max="13" width="10.54296875" customWidth="1"/>
    <col min="14" max="14" width="10.453125" customWidth="1"/>
    <col min="15" max="32" width="10.54296875" customWidth="1"/>
    <col min="33" max="33" width="3.54296875" customWidth="1"/>
    <col min="34" max="34" width="70.54296875" customWidth="1"/>
    <col min="35" max="35" width="40.54296875" customWidth="1"/>
    <col min="36" max="37" width="3.54296875" customWidth="1"/>
    <col min="38" max="283" width="8.81640625" hidden="1" customWidth="1"/>
    <col min="284" max="284" width="0" hidden="1" customWidth="1"/>
    <col min="285" max="16384" width="8.81640625" hidden="1"/>
  </cols>
  <sheetData>
    <row r="1" spans="2:36" ht="21">
      <c r="B1" s="4" t="s">
        <v>149</v>
      </c>
      <c r="C1" s="4"/>
      <c r="D1" s="4"/>
      <c r="E1" s="4"/>
      <c r="F1" s="4"/>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pans="2:36" ht="15" customHeight="1" thickBot="1"/>
    <row r="3" spans="2:36" ht="232" customHeight="1">
      <c r="B3" s="601" t="s">
        <v>661</v>
      </c>
      <c r="C3" s="602"/>
      <c r="D3" s="602"/>
      <c r="E3" s="602"/>
      <c r="F3" s="602"/>
      <c r="G3" s="602"/>
      <c r="H3" s="602"/>
      <c r="I3" s="602"/>
      <c r="J3" s="602"/>
      <c r="K3" s="602"/>
      <c r="L3" s="603"/>
    </row>
    <row r="4" spans="2:36" ht="273.5" customHeight="1" thickBot="1">
      <c r="B4" s="604"/>
      <c r="C4" s="605"/>
      <c r="D4" s="605"/>
      <c r="E4" s="605"/>
      <c r="F4" s="605"/>
      <c r="G4" s="605"/>
      <c r="H4" s="605"/>
      <c r="I4" s="605"/>
      <c r="J4" s="605"/>
      <c r="K4" s="605"/>
      <c r="L4" s="606"/>
    </row>
    <row r="5" spans="2:36" ht="15" customHeight="1"/>
    <row r="6" spans="2:36" ht="15" customHeight="1">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row>
    <row r="7" spans="2:36" ht="15" customHeight="1">
      <c r="B7" s="230"/>
      <c r="C7" s="318" t="s">
        <v>624</v>
      </c>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row>
    <row r="8" spans="2:36" ht="15" customHeight="1" thickBot="1">
      <c r="B8" s="230"/>
      <c r="C8" s="319"/>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row>
    <row r="9" spans="2:36" ht="15" customHeight="1">
      <c r="B9" s="230"/>
      <c r="C9" s="320" t="s">
        <v>625</v>
      </c>
      <c r="D9" s="230"/>
      <c r="E9" s="321">
        <f>'Project Details &amp; Timelines'!D29</f>
        <v>0</v>
      </c>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row>
    <row r="10" spans="2:36" ht="31.5" customHeight="1" thickBot="1">
      <c r="B10" s="230"/>
      <c r="C10" s="322" t="s">
        <v>626</v>
      </c>
      <c r="D10" s="230"/>
      <c r="E10" s="323">
        <f>DATE(YEAR('Project Details &amp; Timelines'!D29) + 15, MONTH('Project Details &amp; Timelines'!D29), DAY('Project Details &amp; Timelines'!D29))</f>
        <v>5479</v>
      </c>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row>
    <row r="11" spans="2:36" ht="15" customHeight="1">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row>
    <row r="12" spans="2:36" ht="15" customHeight="1">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row>
    <row r="13" spans="2:36" ht="15" customHeight="1">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row>
    <row r="14" spans="2:36" ht="15" customHeight="1" thickBot="1">
      <c r="B14" s="230"/>
      <c r="C14" s="232" t="s">
        <v>150</v>
      </c>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row>
    <row r="15" spans="2:36" s="256" customFormat="1" ht="15" customHeight="1" thickBot="1">
      <c r="B15" s="257"/>
      <c r="C15" s="257"/>
      <c r="D15" s="230"/>
      <c r="E15" s="324" t="s">
        <v>151</v>
      </c>
      <c r="F15" s="230"/>
      <c r="G15" s="300">
        <v>2025</v>
      </c>
      <c r="H15" s="308">
        <v>2026</v>
      </c>
      <c r="I15" s="308">
        <v>2027</v>
      </c>
      <c r="J15" s="308">
        <v>2028</v>
      </c>
      <c r="K15" s="308">
        <v>2029</v>
      </c>
      <c r="L15" s="308">
        <v>2030</v>
      </c>
      <c r="M15" s="308">
        <v>2031</v>
      </c>
      <c r="N15" s="308">
        <v>2032</v>
      </c>
      <c r="O15" s="308">
        <v>2033</v>
      </c>
      <c r="P15" s="308">
        <v>2034</v>
      </c>
      <c r="Q15" s="308">
        <v>2035</v>
      </c>
      <c r="R15" s="308">
        <v>2036</v>
      </c>
      <c r="S15" s="308">
        <v>2037</v>
      </c>
      <c r="T15" s="308">
        <v>2038</v>
      </c>
      <c r="U15" s="308">
        <v>2039</v>
      </c>
      <c r="V15" s="308">
        <v>2040</v>
      </c>
      <c r="W15" s="308">
        <v>2041</v>
      </c>
      <c r="X15" s="308">
        <v>2042</v>
      </c>
      <c r="Y15" s="308">
        <v>2043</v>
      </c>
      <c r="Z15" s="308">
        <v>2044</v>
      </c>
      <c r="AA15" s="308">
        <v>2045</v>
      </c>
      <c r="AB15" s="308">
        <v>2046</v>
      </c>
      <c r="AC15" s="308">
        <v>2047</v>
      </c>
      <c r="AD15" s="308">
        <v>2048</v>
      </c>
      <c r="AE15" s="308">
        <v>2049</v>
      </c>
      <c r="AF15" s="309">
        <v>2050</v>
      </c>
      <c r="AG15" s="257"/>
      <c r="AH15" s="325" t="s">
        <v>0</v>
      </c>
      <c r="AI15" s="326" t="s">
        <v>4</v>
      </c>
      <c r="AJ15" s="257"/>
    </row>
    <row r="16" spans="2:36" ht="15" customHeight="1" thickBot="1">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row>
    <row r="17" spans="2:36" s="256" customFormat="1" ht="15" customHeight="1">
      <c r="B17" s="257"/>
      <c r="C17" s="327" t="s">
        <v>152</v>
      </c>
      <c r="D17" s="230"/>
      <c r="E17" s="328">
        <f>SUM(G17:AF17)</f>
        <v>0</v>
      </c>
      <c r="F17" s="230"/>
      <c r="G17" s="138"/>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40"/>
      <c r="AG17" s="257"/>
      <c r="AH17" s="598"/>
      <c r="AI17" s="597"/>
      <c r="AJ17" s="257"/>
    </row>
    <row r="18" spans="2:36" s="256" customFormat="1" ht="15" customHeight="1">
      <c r="B18" s="257"/>
      <c r="C18" s="329" t="s">
        <v>153</v>
      </c>
      <c r="D18" s="230"/>
      <c r="E18" s="330">
        <f>SUM(G18:AF18)</f>
        <v>0</v>
      </c>
      <c r="F18" s="230"/>
      <c r="G18" s="331">
        <f t="shared" ref="G18:AF18" si="0">G17/H2_kg_to_MWh_HHV</f>
        <v>0</v>
      </c>
      <c r="H18" s="332">
        <f t="shared" si="0"/>
        <v>0</v>
      </c>
      <c r="I18" s="332">
        <f t="shared" si="0"/>
        <v>0</v>
      </c>
      <c r="J18" s="332">
        <f t="shared" si="0"/>
        <v>0</v>
      </c>
      <c r="K18" s="332">
        <f t="shared" si="0"/>
        <v>0</v>
      </c>
      <c r="L18" s="332">
        <f t="shared" si="0"/>
        <v>0</v>
      </c>
      <c r="M18" s="332">
        <f t="shared" si="0"/>
        <v>0</v>
      </c>
      <c r="N18" s="332">
        <f t="shared" si="0"/>
        <v>0</v>
      </c>
      <c r="O18" s="332">
        <f t="shared" si="0"/>
        <v>0</v>
      </c>
      <c r="P18" s="332">
        <f t="shared" si="0"/>
        <v>0</v>
      </c>
      <c r="Q18" s="332">
        <f t="shared" si="0"/>
        <v>0</v>
      </c>
      <c r="R18" s="332">
        <f t="shared" si="0"/>
        <v>0</v>
      </c>
      <c r="S18" s="332">
        <f t="shared" si="0"/>
        <v>0</v>
      </c>
      <c r="T18" s="332">
        <f t="shared" si="0"/>
        <v>0</v>
      </c>
      <c r="U18" s="332">
        <f t="shared" si="0"/>
        <v>0</v>
      </c>
      <c r="V18" s="332">
        <f t="shared" si="0"/>
        <v>0</v>
      </c>
      <c r="W18" s="332">
        <f t="shared" si="0"/>
        <v>0</v>
      </c>
      <c r="X18" s="332">
        <f t="shared" si="0"/>
        <v>0</v>
      </c>
      <c r="Y18" s="332">
        <f t="shared" si="0"/>
        <v>0</v>
      </c>
      <c r="Z18" s="332">
        <f t="shared" si="0"/>
        <v>0</v>
      </c>
      <c r="AA18" s="332">
        <f t="shared" si="0"/>
        <v>0</v>
      </c>
      <c r="AB18" s="332">
        <f t="shared" si="0"/>
        <v>0</v>
      </c>
      <c r="AC18" s="332">
        <f t="shared" si="0"/>
        <v>0</v>
      </c>
      <c r="AD18" s="332">
        <f t="shared" si="0"/>
        <v>0</v>
      </c>
      <c r="AE18" s="332">
        <f t="shared" si="0"/>
        <v>0</v>
      </c>
      <c r="AF18" s="333">
        <f t="shared" si="0"/>
        <v>0</v>
      </c>
      <c r="AG18" s="257"/>
      <c r="AH18" s="599"/>
      <c r="AI18" s="590"/>
      <c r="AJ18" s="257"/>
    </row>
    <row r="19" spans="2:36" s="256" customFormat="1" ht="15" customHeight="1" thickBot="1">
      <c r="B19" s="257"/>
      <c r="C19" s="334" t="s">
        <v>154</v>
      </c>
      <c r="D19" s="230"/>
      <c r="E19" s="335">
        <f>IFERROR(SUMPRODUCT(G17:AF17,G19:AF19)/E17,0)</f>
        <v>0</v>
      </c>
      <c r="F19" s="230"/>
      <c r="G19" s="336">
        <f>IFERROR(G18/(H2_Production_Capacity*Hours_in_a_year),0)</f>
        <v>0</v>
      </c>
      <c r="H19" s="337">
        <f t="shared" ref="H19:AF19" si="1">IFERROR(H18/(H2_Production_Capacity*Hours_in_a_year),0)</f>
        <v>0</v>
      </c>
      <c r="I19" s="337">
        <f t="shared" si="1"/>
        <v>0</v>
      </c>
      <c r="J19" s="337">
        <f t="shared" si="1"/>
        <v>0</v>
      </c>
      <c r="K19" s="337">
        <f t="shared" si="1"/>
        <v>0</v>
      </c>
      <c r="L19" s="337">
        <f t="shared" si="1"/>
        <v>0</v>
      </c>
      <c r="M19" s="337">
        <f t="shared" si="1"/>
        <v>0</v>
      </c>
      <c r="N19" s="337">
        <f t="shared" si="1"/>
        <v>0</v>
      </c>
      <c r="O19" s="337">
        <f t="shared" si="1"/>
        <v>0</v>
      </c>
      <c r="P19" s="337">
        <f t="shared" si="1"/>
        <v>0</v>
      </c>
      <c r="Q19" s="337">
        <f t="shared" si="1"/>
        <v>0</v>
      </c>
      <c r="R19" s="337">
        <f t="shared" si="1"/>
        <v>0</v>
      </c>
      <c r="S19" s="337">
        <f t="shared" si="1"/>
        <v>0</v>
      </c>
      <c r="T19" s="337">
        <f t="shared" si="1"/>
        <v>0</v>
      </c>
      <c r="U19" s="337">
        <f t="shared" si="1"/>
        <v>0</v>
      </c>
      <c r="V19" s="337">
        <f t="shared" si="1"/>
        <v>0</v>
      </c>
      <c r="W19" s="337">
        <f t="shared" si="1"/>
        <v>0</v>
      </c>
      <c r="X19" s="337">
        <f t="shared" si="1"/>
        <v>0</v>
      </c>
      <c r="Y19" s="337">
        <f t="shared" si="1"/>
        <v>0</v>
      </c>
      <c r="Z19" s="337">
        <f t="shared" si="1"/>
        <v>0</v>
      </c>
      <c r="AA19" s="337">
        <f t="shared" si="1"/>
        <v>0</v>
      </c>
      <c r="AB19" s="337">
        <f t="shared" si="1"/>
        <v>0</v>
      </c>
      <c r="AC19" s="337">
        <f t="shared" si="1"/>
        <v>0</v>
      </c>
      <c r="AD19" s="337">
        <f t="shared" si="1"/>
        <v>0</v>
      </c>
      <c r="AE19" s="337">
        <f t="shared" si="1"/>
        <v>0</v>
      </c>
      <c r="AF19" s="338">
        <f t="shared" si="1"/>
        <v>0</v>
      </c>
      <c r="AG19" s="257"/>
      <c r="AH19" s="599"/>
      <c r="AI19" s="590"/>
      <c r="AJ19" s="257"/>
    </row>
    <row r="20" spans="2:36" ht="15" customHeight="1" thickBot="1">
      <c r="B20" s="230"/>
      <c r="C20" s="339"/>
      <c r="D20" s="230"/>
      <c r="E20" s="340"/>
      <c r="F20" s="230"/>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230"/>
      <c r="AH20" s="599"/>
      <c r="AI20" s="590"/>
      <c r="AJ20" s="230"/>
    </row>
    <row r="21" spans="2:36" s="256" customFormat="1" ht="15" customHeight="1" thickBot="1">
      <c r="B21" s="257"/>
      <c r="C21" s="327" t="s">
        <v>155</v>
      </c>
      <c r="D21" s="230"/>
      <c r="E21" s="342">
        <f>SUM(G21:AF21)</f>
        <v>0</v>
      </c>
      <c r="F21" s="230"/>
      <c r="G21" s="343">
        <f>SUM(G31:G40)</f>
        <v>0</v>
      </c>
      <c r="H21" s="344">
        <f t="shared" ref="H21:AF21" si="2">SUM(H31:H40)</f>
        <v>0</v>
      </c>
      <c r="I21" s="344">
        <f t="shared" si="2"/>
        <v>0</v>
      </c>
      <c r="J21" s="344">
        <f t="shared" si="2"/>
        <v>0</v>
      </c>
      <c r="K21" s="344">
        <f t="shared" si="2"/>
        <v>0</v>
      </c>
      <c r="L21" s="344">
        <f t="shared" si="2"/>
        <v>0</v>
      </c>
      <c r="M21" s="344">
        <f t="shared" si="2"/>
        <v>0</v>
      </c>
      <c r="N21" s="344">
        <f t="shared" si="2"/>
        <v>0</v>
      </c>
      <c r="O21" s="344">
        <f t="shared" si="2"/>
        <v>0</v>
      </c>
      <c r="P21" s="344">
        <f t="shared" si="2"/>
        <v>0</v>
      </c>
      <c r="Q21" s="344">
        <f t="shared" si="2"/>
        <v>0</v>
      </c>
      <c r="R21" s="344">
        <f t="shared" si="2"/>
        <v>0</v>
      </c>
      <c r="S21" s="344">
        <f t="shared" si="2"/>
        <v>0</v>
      </c>
      <c r="T21" s="344">
        <f t="shared" si="2"/>
        <v>0</v>
      </c>
      <c r="U21" s="344">
        <f t="shared" si="2"/>
        <v>0</v>
      </c>
      <c r="V21" s="344">
        <f t="shared" si="2"/>
        <v>0</v>
      </c>
      <c r="W21" s="344">
        <f t="shared" si="2"/>
        <v>0</v>
      </c>
      <c r="X21" s="344">
        <f t="shared" si="2"/>
        <v>0</v>
      </c>
      <c r="Y21" s="344">
        <f t="shared" si="2"/>
        <v>0</v>
      </c>
      <c r="Z21" s="344">
        <f t="shared" si="2"/>
        <v>0</v>
      </c>
      <c r="AA21" s="344">
        <f t="shared" si="2"/>
        <v>0</v>
      </c>
      <c r="AB21" s="344">
        <f t="shared" si="2"/>
        <v>0</v>
      </c>
      <c r="AC21" s="344">
        <f t="shared" si="2"/>
        <v>0</v>
      </c>
      <c r="AD21" s="344">
        <f t="shared" si="2"/>
        <v>0</v>
      </c>
      <c r="AE21" s="344">
        <f t="shared" si="2"/>
        <v>0</v>
      </c>
      <c r="AF21" s="345">
        <f t="shared" si="2"/>
        <v>0</v>
      </c>
      <c r="AG21" s="257"/>
      <c r="AH21" s="599"/>
      <c r="AI21" s="590"/>
      <c r="AJ21" s="257"/>
    </row>
    <row r="22" spans="2:36" s="256" customFormat="1" ht="15" customHeight="1" thickBot="1">
      <c r="B22" s="257"/>
      <c r="C22" s="329" t="s">
        <v>156</v>
      </c>
      <c r="D22" s="230"/>
      <c r="E22" s="230"/>
      <c r="F22" s="230"/>
      <c r="G22" s="331">
        <f>G17-G21</f>
        <v>0</v>
      </c>
      <c r="H22" s="332">
        <f t="shared" ref="H22:AF22" si="3">H17-H21</f>
        <v>0</v>
      </c>
      <c r="I22" s="332">
        <f t="shared" si="3"/>
        <v>0</v>
      </c>
      <c r="J22" s="332">
        <f t="shared" si="3"/>
        <v>0</v>
      </c>
      <c r="K22" s="332">
        <f t="shared" si="3"/>
        <v>0</v>
      </c>
      <c r="L22" s="332">
        <f t="shared" si="3"/>
        <v>0</v>
      </c>
      <c r="M22" s="332">
        <f t="shared" si="3"/>
        <v>0</v>
      </c>
      <c r="N22" s="332">
        <f t="shared" si="3"/>
        <v>0</v>
      </c>
      <c r="O22" s="332">
        <f t="shared" si="3"/>
        <v>0</v>
      </c>
      <c r="P22" s="332">
        <f t="shared" si="3"/>
        <v>0</v>
      </c>
      <c r="Q22" s="332">
        <f t="shared" si="3"/>
        <v>0</v>
      </c>
      <c r="R22" s="332">
        <f t="shared" si="3"/>
        <v>0</v>
      </c>
      <c r="S22" s="332">
        <f t="shared" si="3"/>
        <v>0</v>
      </c>
      <c r="T22" s="332">
        <f t="shared" si="3"/>
        <v>0</v>
      </c>
      <c r="U22" s="332">
        <f t="shared" si="3"/>
        <v>0</v>
      </c>
      <c r="V22" s="332">
        <f t="shared" si="3"/>
        <v>0</v>
      </c>
      <c r="W22" s="332">
        <f t="shared" si="3"/>
        <v>0</v>
      </c>
      <c r="X22" s="332">
        <f t="shared" si="3"/>
        <v>0</v>
      </c>
      <c r="Y22" s="332">
        <f t="shared" si="3"/>
        <v>0</v>
      </c>
      <c r="Z22" s="332">
        <f t="shared" si="3"/>
        <v>0</v>
      </c>
      <c r="AA22" s="332">
        <f t="shared" si="3"/>
        <v>0</v>
      </c>
      <c r="AB22" s="332">
        <f t="shared" si="3"/>
        <v>0</v>
      </c>
      <c r="AC22" s="332">
        <f t="shared" si="3"/>
        <v>0</v>
      </c>
      <c r="AD22" s="332">
        <f t="shared" si="3"/>
        <v>0</v>
      </c>
      <c r="AE22" s="332">
        <f t="shared" si="3"/>
        <v>0</v>
      </c>
      <c r="AF22" s="333">
        <f t="shared" si="3"/>
        <v>0</v>
      </c>
      <c r="AG22" s="257"/>
      <c r="AH22" s="599"/>
      <c r="AI22" s="590"/>
      <c r="AJ22" s="257"/>
    </row>
    <row r="23" spans="2:36" s="256" customFormat="1" ht="15" customHeight="1" thickBot="1">
      <c r="B23" s="257"/>
      <c r="C23" s="329" t="s">
        <v>157</v>
      </c>
      <c r="D23" s="230"/>
      <c r="E23" s="342">
        <f>SUM(G23:AF23)</f>
        <v>0</v>
      </c>
      <c r="F23" s="230"/>
      <c r="G23" s="141"/>
      <c r="H23" s="70"/>
      <c r="I23" s="70"/>
      <c r="J23" s="70"/>
      <c r="K23" s="70"/>
      <c r="L23" s="70"/>
      <c r="M23" s="70"/>
      <c r="N23" s="70"/>
      <c r="O23" s="70"/>
      <c r="P23" s="70"/>
      <c r="Q23" s="70"/>
      <c r="R23" s="70"/>
      <c r="S23" s="70"/>
      <c r="T23" s="70"/>
      <c r="U23" s="70"/>
      <c r="V23" s="70"/>
      <c r="W23" s="70"/>
      <c r="X23" s="70"/>
      <c r="Y23" s="70"/>
      <c r="Z23" s="70"/>
      <c r="AA23" s="70"/>
      <c r="AB23" s="70"/>
      <c r="AC23" s="70"/>
      <c r="AD23" s="70"/>
      <c r="AE23" s="70"/>
      <c r="AF23" s="142"/>
      <c r="AG23" s="257"/>
      <c r="AH23" s="599"/>
      <c r="AI23" s="590"/>
      <c r="AJ23" s="257"/>
    </row>
    <row r="24" spans="2:36" s="256" customFormat="1" ht="15" customHeight="1" thickBot="1">
      <c r="B24" s="257"/>
      <c r="C24" s="334" t="s">
        <v>158</v>
      </c>
      <c r="D24" s="230"/>
      <c r="E24" s="230"/>
      <c r="F24" s="230"/>
      <c r="G24" s="346">
        <f>G22-G23</f>
        <v>0</v>
      </c>
      <c r="H24" s="347">
        <f>G24+H22-H23</f>
        <v>0</v>
      </c>
      <c r="I24" s="347">
        <f t="shared" ref="I24:AF24" si="4">H24+I22-I23</f>
        <v>0</v>
      </c>
      <c r="J24" s="347">
        <f t="shared" si="4"/>
        <v>0</v>
      </c>
      <c r="K24" s="347">
        <f t="shared" si="4"/>
        <v>0</v>
      </c>
      <c r="L24" s="347">
        <f t="shared" si="4"/>
        <v>0</v>
      </c>
      <c r="M24" s="347">
        <f t="shared" si="4"/>
        <v>0</v>
      </c>
      <c r="N24" s="347">
        <f t="shared" si="4"/>
        <v>0</v>
      </c>
      <c r="O24" s="347">
        <f t="shared" si="4"/>
        <v>0</v>
      </c>
      <c r="P24" s="347">
        <f t="shared" si="4"/>
        <v>0</v>
      </c>
      <c r="Q24" s="347">
        <f t="shared" si="4"/>
        <v>0</v>
      </c>
      <c r="R24" s="347">
        <f t="shared" si="4"/>
        <v>0</v>
      </c>
      <c r="S24" s="347">
        <f t="shared" si="4"/>
        <v>0</v>
      </c>
      <c r="T24" s="347">
        <f t="shared" si="4"/>
        <v>0</v>
      </c>
      <c r="U24" s="347">
        <f t="shared" si="4"/>
        <v>0</v>
      </c>
      <c r="V24" s="347">
        <f t="shared" si="4"/>
        <v>0</v>
      </c>
      <c r="W24" s="347">
        <f t="shared" si="4"/>
        <v>0</v>
      </c>
      <c r="X24" s="347">
        <f t="shared" si="4"/>
        <v>0</v>
      </c>
      <c r="Y24" s="347">
        <f t="shared" si="4"/>
        <v>0</v>
      </c>
      <c r="Z24" s="347">
        <f t="shared" si="4"/>
        <v>0</v>
      </c>
      <c r="AA24" s="347">
        <f t="shared" si="4"/>
        <v>0</v>
      </c>
      <c r="AB24" s="347">
        <f t="shared" si="4"/>
        <v>0</v>
      </c>
      <c r="AC24" s="347">
        <f t="shared" si="4"/>
        <v>0</v>
      </c>
      <c r="AD24" s="347">
        <f t="shared" si="4"/>
        <v>0</v>
      </c>
      <c r="AE24" s="347">
        <f t="shared" si="4"/>
        <v>0</v>
      </c>
      <c r="AF24" s="348">
        <f t="shared" si="4"/>
        <v>0</v>
      </c>
      <c r="AG24" s="257"/>
      <c r="AH24" s="600"/>
      <c r="AI24" s="592"/>
      <c r="AJ24" s="257"/>
    </row>
    <row r="25" spans="2:36" ht="15" customHeight="1">
      <c r="B25" s="230"/>
      <c r="C25" s="339"/>
      <c r="D25" s="230"/>
      <c r="E25" s="340"/>
      <c r="F25" s="230"/>
      <c r="G25" s="341"/>
      <c r="H25" s="341"/>
      <c r="I25" s="341"/>
      <c r="J25" s="341"/>
      <c r="K25" s="341"/>
      <c r="L25" s="341"/>
      <c r="M25" s="341"/>
      <c r="N25" s="341"/>
      <c r="O25" s="341"/>
      <c r="P25" s="341"/>
      <c r="Q25" s="341"/>
      <c r="R25" s="341"/>
      <c r="S25" s="341"/>
      <c r="T25" s="341"/>
      <c r="U25" s="341"/>
      <c r="V25" s="341"/>
      <c r="W25" s="341"/>
      <c r="X25" s="341"/>
      <c r="Y25" s="341"/>
      <c r="Z25" s="341"/>
      <c r="AA25" s="341"/>
      <c r="AB25" s="230"/>
      <c r="AC25" s="230"/>
      <c r="AD25" s="230"/>
      <c r="AE25" s="230"/>
      <c r="AF25" s="230"/>
      <c r="AG25" s="230"/>
      <c r="AH25" s="230"/>
      <c r="AI25" s="230"/>
      <c r="AJ25" s="230"/>
    </row>
    <row r="26" spans="2:36" ht="15" customHeight="1"/>
    <row r="27" spans="2:36" ht="15" customHeight="1">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row>
    <row r="28" spans="2:36" ht="15" customHeight="1" thickBot="1">
      <c r="B28" s="230"/>
      <c r="C28" s="232" t="s">
        <v>159</v>
      </c>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row>
    <row r="29" spans="2:36" ht="15" customHeight="1" thickBot="1">
      <c r="B29" s="230"/>
      <c r="C29" s="230"/>
      <c r="D29" s="230"/>
      <c r="E29" s="324" t="s">
        <v>151</v>
      </c>
      <c r="F29" s="230"/>
      <c r="G29" s="300">
        <v>2025</v>
      </c>
      <c r="H29" s="308">
        <v>2026</v>
      </c>
      <c r="I29" s="308">
        <v>2027</v>
      </c>
      <c r="J29" s="308">
        <v>2028</v>
      </c>
      <c r="K29" s="308">
        <v>2029</v>
      </c>
      <c r="L29" s="308">
        <v>2030</v>
      </c>
      <c r="M29" s="308">
        <v>2031</v>
      </c>
      <c r="N29" s="308">
        <v>2032</v>
      </c>
      <c r="O29" s="308">
        <v>2033</v>
      </c>
      <c r="P29" s="308">
        <v>2034</v>
      </c>
      <c r="Q29" s="308">
        <v>2035</v>
      </c>
      <c r="R29" s="308">
        <v>2036</v>
      </c>
      <c r="S29" s="308">
        <v>2037</v>
      </c>
      <c r="T29" s="308">
        <v>2038</v>
      </c>
      <c r="U29" s="308">
        <v>2039</v>
      </c>
      <c r="V29" s="308">
        <v>2040</v>
      </c>
      <c r="W29" s="308">
        <v>2041</v>
      </c>
      <c r="X29" s="308">
        <v>2042</v>
      </c>
      <c r="Y29" s="308">
        <v>2043</v>
      </c>
      <c r="Z29" s="308">
        <v>2044</v>
      </c>
      <c r="AA29" s="308">
        <v>2045</v>
      </c>
      <c r="AB29" s="308">
        <v>2046</v>
      </c>
      <c r="AC29" s="308">
        <v>2047</v>
      </c>
      <c r="AD29" s="308">
        <v>2048</v>
      </c>
      <c r="AE29" s="308">
        <v>2049</v>
      </c>
      <c r="AF29" s="309">
        <v>2050</v>
      </c>
      <c r="AG29" s="230"/>
      <c r="AH29" s="325" t="s">
        <v>0</v>
      </c>
      <c r="AI29" s="326" t="s">
        <v>4</v>
      </c>
      <c r="AJ29" s="230"/>
    </row>
    <row r="30" spans="2:36" ht="15" customHeight="1" thickBot="1">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row>
    <row r="31" spans="2:36" ht="15" customHeight="1">
      <c r="B31" s="230"/>
      <c r="C31" s="268" t="s">
        <v>160</v>
      </c>
      <c r="D31" s="230"/>
      <c r="E31" s="328">
        <f>SUM(G31:AF31)</f>
        <v>0</v>
      </c>
      <c r="F31" s="230"/>
      <c r="G31" s="118"/>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20"/>
      <c r="AG31" s="230"/>
      <c r="AH31" s="135"/>
      <c r="AI31" s="73"/>
      <c r="AJ31" s="230"/>
    </row>
    <row r="32" spans="2:36" ht="15" customHeight="1">
      <c r="B32" s="230"/>
      <c r="C32" s="269" t="s">
        <v>161</v>
      </c>
      <c r="D32" s="230"/>
      <c r="E32" s="330">
        <f t="shared" ref="E32:E40" si="5">SUM(G32:AF32)</f>
        <v>0</v>
      </c>
      <c r="F32" s="230"/>
      <c r="G32" s="121"/>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78"/>
      <c r="AG32" s="230"/>
      <c r="AH32" s="136"/>
      <c r="AI32" s="74"/>
      <c r="AJ32" s="230"/>
    </row>
    <row r="33" spans="2:36" ht="15" customHeight="1">
      <c r="B33" s="230"/>
      <c r="C33" s="269" t="s">
        <v>162</v>
      </c>
      <c r="D33" s="230"/>
      <c r="E33" s="330">
        <f t="shared" si="5"/>
        <v>0</v>
      </c>
      <c r="F33" s="230"/>
      <c r="G33" s="121"/>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78"/>
      <c r="AG33" s="230"/>
      <c r="AH33" s="136"/>
      <c r="AI33" s="74"/>
      <c r="AJ33" s="230"/>
    </row>
    <row r="34" spans="2:36" ht="15" customHeight="1">
      <c r="B34" s="230"/>
      <c r="C34" s="269" t="s">
        <v>163</v>
      </c>
      <c r="D34" s="230"/>
      <c r="E34" s="330">
        <f t="shared" si="5"/>
        <v>0</v>
      </c>
      <c r="F34" s="230"/>
      <c r="G34" s="121"/>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78"/>
      <c r="AG34" s="230"/>
      <c r="AH34" s="136"/>
      <c r="AI34" s="74"/>
      <c r="AJ34" s="230"/>
    </row>
    <row r="35" spans="2:36" ht="15" customHeight="1">
      <c r="B35" s="230"/>
      <c r="C35" s="269" t="s">
        <v>164</v>
      </c>
      <c r="D35" s="230"/>
      <c r="E35" s="330">
        <f t="shared" si="5"/>
        <v>0</v>
      </c>
      <c r="F35" s="230"/>
      <c r="G35" s="121"/>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78"/>
      <c r="AG35" s="230"/>
      <c r="AH35" s="136"/>
      <c r="AI35" s="74"/>
      <c r="AJ35" s="230"/>
    </row>
    <row r="36" spans="2:36" ht="15" customHeight="1">
      <c r="B36" s="230"/>
      <c r="C36" s="269" t="s">
        <v>165</v>
      </c>
      <c r="D36" s="230"/>
      <c r="E36" s="330">
        <f t="shared" si="5"/>
        <v>0</v>
      </c>
      <c r="F36" s="230"/>
      <c r="G36" s="121"/>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78"/>
      <c r="AG36" s="230"/>
      <c r="AH36" s="136"/>
      <c r="AI36" s="74"/>
      <c r="AJ36" s="230"/>
    </row>
    <row r="37" spans="2:36" ht="15" customHeight="1">
      <c r="B37" s="230"/>
      <c r="C37" s="269" t="s">
        <v>166</v>
      </c>
      <c r="D37" s="230"/>
      <c r="E37" s="330">
        <f t="shared" si="5"/>
        <v>0</v>
      </c>
      <c r="F37" s="230"/>
      <c r="G37" s="121"/>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78"/>
      <c r="AG37" s="230"/>
      <c r="AH37" s="136"/>
      <c r="AI37" s="74"/>
      <c r="AJ37" s="230"/>
    </row>
    <row r="38" spans="2:36" ht="15" customHeight="1">
      <c r="B38" s="230"/>
      <c r="C38" s="269" t="s">
        <v>167</v>
      </c>
      <c r="D38" s="230"/>
      <c r="E38" s="330">
        <f t="shared" si="5"/>
        <v>0</v>
      </c>
      <c r="F38" s="230"/>
      <c r="G38" s="121"/>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78"/>
      <c r="AG38" s="230"/>
      <c r="AH38" s="136"/>
      <c r="AI38" s="74"/>
      <c r="AJ38" s="230"/>
    </row>
    <row r="39" spans="2:36" ht="15" customHeight="1">
      <c r="B39" s="230"/>
      <c r="C39" s="269" t="s">
        <v>168</v>
      </c>
      <c r="D39" s="230"/>
      <c r="E39" s="330">
        <f t="shared" si="5"/>
        <v>0</v>
      </c>
      <c r="F39" s="230"/>
      <c r="G39" s="121"/>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78"/>
      <c r="AG39" s="230"/>
      <c r="AH39" s="136"/>
      <c r="AI39" s="74"/>
      <c r="AJ39" s="230"/>
    </row>
    <row r="40" spans="2:36" ht="15" customHeight="1" thickBot="1">
      <c r="B40" s="230"/>
      <c r="C40" s="270" t="s">
        <v>169</v>
      </c>
      <c r="D40" s="230"/>
      <c r="E40" s="349">
        <f t="shared" si="5"/>
        <v>0</v>
      </c>
      <c r="F40" s="230"/>
      <c r="G40" s="123"/>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5"/>
      <c r="AG40" s="230"/>
      <c r="AH40" s="137"/>
      <c r="AI40" s="75"/>
      <c r="AJ40" s="230"/>
    </row>
    <row r="41" spans="2:36" ht="15" customHeight="1">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row>
    <row r="42" spans="2:36" ht="15" customHeight="1"/>
    <row r="43" spans="2:36" ht="15" customHeight="1">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row>
    <row r="44" spans="2:36" ht="15" customHeight="1" thickBot="1">
      <c r="B44" s="230"/>
      <c r="C44" s="232" t="s">
        <v>170</v>
      </c>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row>
    <row r="45" spans="2:36" ht="15" customHeight="1" thickBot="1">
      <c r="B45" s="230"/>
      <c r="C45" s="230"/>
      <c r="D45" s="230"/>
      <c r="E45" s="324" t="s">
        <v>171</v>
      </c>
      <c r="F45" s="230"/>
      <c r="G45" s="300">
        <v>2025</v>
      </c>
      <c r="H45" s="308">
        <v>2026</v>
      </c>
      <c r="I45" s="308">
        <v>2027</v>
      </c>
      <c r="J45" s="308">
        <v>2028</v>
      </c>
      <c r="K45" s="308">
        <v>2029</v>
      </c>
      <c r="L45" s="308">
        <v>2030</v>
      </c>
      <c r="M45" s="308">
        <v>2031</v>
      </c>
      <c r="N45" s="308">
        <v>2032</v>
      </c>
      <c r="O45" s="308">
        <v>2033</v>
      </c>
      <c r="P45" s="308">
        <v>2034</v>
      </c>
      <c r="Q45" s="308">
        <v>2035</v>
      </c>
      <c r="R45" s="308">
        <v>2036</v>
      </c>
      <c r="S45" s="308">
        <v>2037</v>
      </c>
      <c r="T45" s="308">
        <v>2038</v>
      </c>
      <c r="U45" s="308">
        <v>2039</v>
      </c>
      <c r="V45" s="308">
        <v>2040</v>
      </c>
      <c r="W45" s="308">
        <v>2041</v>
      </c>
      <c r="X45" s="308">
        <v>2042</v>
      </c>
      <c r="Y45" s="308">
        <v>2043</v>
      </c>
      <c r="Z45" s="308">
        <v>2044</v>
      </c>
      <c r="AA45" s="308">
        <v>2045</v>
      </c>
      <c r="AB45" s="308">
        <v>2046</v>
      </c>
      <c r="AC45" s="308">
        <v>2047</v>
      </c>
      <c r="AD45" s="308">
        <v>2048</v>
      </c>
      <c r="AE45" s="308">
        <v>2049</v>
      </c>
      <c r="AF45" s="309">
        <v>2050</v>
      </c>
      <c r="AG45" s="230"/>
      <c r="AH45" s="325" t="s">
        <v>0</v>
      </c>
      <c r="AI45" s="326" t="s">
        <v>4</v>
      </c>
      <c r="AJ45" s="230"/>
    </row>
    <row r="46" spans="2:36" ht="15" customHeight="1" thickBot="1">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row>
    <row r="47" spans="2:36" ht="15" customHeight="1">
      <c r="B47" s="230"/>
      <c r="C47" s="268" t="s">
        <v>172</v>
      </c>
      <c r="D47" s="230"/>
      <c r="E47" s="350">
        <f>IFERROR(SUMPRODUCT(G31:AF31,G47:AF47)/E31,0)</f>
        <v>0</v>
      </c>
      <c r="F47" s="230"/>
      <c r="G47" s="126"/>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8"/>
      <c r="AG47" s="230"/>
      <c r="AH47" s="135"/>
      <c r="AI47" s="73"/>
      <c r="AJ47" s="230"/>
    </row>
    <row r="48" spans="2:36" ht="15" customHeight="1">
      <c r="B48" s="230"/>
      <c r="C48" s="269" t="s">
        <v>173</v>
      </c>
      <c r="D48" s="230"/>
      <c r="E48" s="351">
        <f t="shared" ref="E48:E56" si="6">IFERROR(SUMPRODUCT(G32:AF32,G48:AF48)/E32,0)</f>
        <v>0</v>
      </c>
      <c r="F48" s="230"/>
      <c r="G48" s="129"/>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1"/>
      <c r="AG48" s="230"/>
      <c r="AH48" s="136"/>
      <c r="AI48" s="74"/>
      <c r="AJ48" s="230"/>
    </row>
    <row r="49" spans="2:36" ht="15" customHeight="1">
      <c r="B49" s="230"/>
      <c r="C49" s="269" t="s">
        <v>174</v>
      </c>
      <c r="D49" s="230"/>
      <c r="E49" s="351">
        <f t="shared" si="6"/>
        <v>0</v>
      </c>
      <c r="F49" s="230"/>
      <c r="G49" s="129"/>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1"/>
      <c r="AG49" s="230"/>
      <c r="AH49" s="136"/>
      <c r="AI49" s="74"/>
      <c r="AJ49" s="230"/>
    </row>
    <row r="50" spans="2:36" ht="15" customHeight="1">
      <c r="B50" s="230"/>
      <c r="C50" s="269" t="s">
        <v>175</v>
      </c>
      <c r="D50" s="230"/>
      <c r="E50" s="351">
        <f t="shared" si="6"/>
        <v>0</v>
      </c>
      <c r="F50" s="230"/>
      <c r="G50" s="129"/>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1"/>
      <c r="AG50" s="230"/>
      <c r="AH50" s="136"/>
      <c r="AI50" s="74"/>
      <c r="AJ50" s="230"/>
    </row>
    <row r="51" spans="2:36" ht="15" customHeight="1">
      <c r="B51" s="230"/>
      <c r="C51" s="269" t="s">
        <v>176</v>
      </c>
      <c r="D51" s="230"/>
      <c r="E51" s="351">
        <f t="shared" si="6"/>
        <v>0</v>
      </c>
      <c r="F51" s="230"/>
      <c r="G51" s="129"/>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1"/>
      <c r="AG51" s="230"/>
      <c r="AH51" s="136"/>
      <c r="AI51" s="74"/>
      <c r="AJ51" s="230"/>
    </row>
    <row r="52" spans="2:36" ht="15" customHeight="1">
      <c r="B52" s="230"/>
      <c r="C52" s="269" t="s">
        <v>177</v>
      </c>
      <c r="D52" s="230"/>
      <c r="E52" s="351">
        <f t="shared" si="6"/>
        <v>0</v>
      </c>
      <c r="F52" s="230"/>
      <c r="G52" s="129"/>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1"/>
      <c r="AG52" s="230"/>
      <c r="AH52" s="136"/>
      <c r="AI52" s="74"/>
      <c r="AJ52" s="230"/>
    </row>
    <row r="53" spans="2:36" ht="15" customHeight="1">
      <c r="B53" s="230"/>
      <c r="C53" s="269" t="s">
        <v>178</v>
      </c>
      <c r="D53" s="230"/>
      <c r="E53" s="351">
        <f t="shared" si="6"/>
        <v>0</v>
      </c>
      <c r="F53" s="230"/>
      <c r="G53" s="129"/>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1"/>
      <c r="AG53" s="230"/>
      <c r="AH53" s="136"/>
      <c r="AI53" s="74"/>
      <c r="AJ53" s="230"/>
    </row>
    <row r="54" spans="2:36" ht="15" customHeight="1">
      <c r="B54" s="230"/>
      <c r="C54" s="269" t="s">
        <v>179</v>
      </c>
      <c r="D54" s="230"/>
      <c r="E54" s="351">
        <f t="shared" si="6"/>
        <v>0</v>
      </c>
      <c r="F54" s="230"/>
      <c r="G54" s="129"/>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1"/>
      <c r="AG54" s="230"/>
      <c r="AH54" s="136"/>
      <c r="AI54" s="74"/>
      <c r="AJ54" s="230"/>
    </row>
    <row r="55" spans="2:36" ht="15" customHeight="1">
      <c r="B55" s="230"/>
      <c r="C55" s="269" t="s">
        <v>180</v>
      </c>
      <c r="D55" s="230"/>
      <c r="E55" s="351">
        <f t="shared" si="6"/>
        <v>0</v>
      </c>
      <c r="F55" s="230"/>
      <c r="G55" s="129"/>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1"/>
      <c r="AG55" s="230"/>
      <c r="AH55" s="136"/>
      <c r="AI55" s="74"/>
      <c r="AJ55" s="230"/>
    </row>
    <row r="56" spans="2:36" ht="15" customHeight="1" thickBot="1">
      <c r="B56" s="230"/>
      <c r="C56" s="270" t="s">
        <v>181</v>
      </c>
      <c r="D56" s="230"/>
      <c r="E56" s="352">
        <f t="shared" si="6"/>
        <v>0</v>
      </c>
      <c r="F56" s="230"/>
      <c r="G56" s="132"/>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4"/>
      <c r="AG56" s="230"/>
      <c r="AH56" s="137"/>
      <c r="AI56" s="75"/>
      <c r="AJ56" s="230"/>
    </row>
    <row r="57" spans="2:36" ht="15" customHeight="1">
      <c r="B57" s="230"/>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row>
    <row r="58" spans="2:36" ht="15" customHeight="1"/>
    <row r="59" spans="2:36" ht="15" customHeight="1">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sheetData>
  <sheetProtection algorithmName="SHA-512" hashValue="8ReIUZHj29zP6w3IUWvkGufQ1ahrqA9kNpVgH08oj+H0wam9bhyS9HJMfsXOy2fRLWCrRtWMobSeNsBSkSdk4g==" saltValue="HRhzxyg8f8XqNID7GrGs4g==" spinCount="100000" sheet="1" objects="1" scenarios="1"/>
  <mergeCells count="3">
    <mergeCell ref="AI17:AI24"/>
    <mergeCell ref="AH17:AH24"/>
    <mergeCell ref="B3:L4"/>
  </mergeCells>
  <dataValidations count="1">
    <dataValidation type="decimal" allowBlank="1" showInputMessage="1" showErrorMessage="1" sqref="G17:AF17 G23:AF23 G31:AF40 G47:AF56" xr:uid="{322315F8-14C9-4FAA-8735-D7E0327514E4}">
      <formula1>0</formula1>
      <formula2>999999999999999000000</formula2>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72F4-F32A-4FD9-8A35-3BDBE8CEA0F1}">
  <sheetPr codeName="Sheet9">
    <tabColor theme="4" tint="-0.499984740745262"/>
  </sheetPr>
  <dimension ref="A1:KD84"/>
  <sheetViews>
    <sheetView showGridLines="0" topLeftCell="A20" zoomScale="80" zoomScaleNormal="80" workbookViewId="0">
      <selection activeCell="D43" sqref="D43"/>
    </sheetView>
  </sheetViews>
  <sheetFormatPr defaultColWidth="0" defaultRowHeight="14.5" zeroHeight="1"/>
  <cols>
    <col min="1" max="2" width="3.54296875" customWidth="1"/>
    <col min="3" max="3" width="116.7265625" bestFit="1" customWidth="1"/>
    <col min="4" max="4" width="10.1796875" customWidth="1"/>
    <col min="5" max="5" width="30.54296875" customWidth="1"/>
    <col min="6" max="6" width="32.7265625" customWidth="1"/>
    <col min="7" max="7" width="35.26953125" customWidth="1"/>
    <col min="8" max="13" width="30.54296875" customWidth="1"/>
    <col min="14" max="14" width="30.36328125" customWidth="1"/>
    <col min="15" max="16" width="3.54296875" customWidth="1"/>
    <col min="17" max="262" width="10.54296875" hidden="1" customWidth="1"/>
    <col min="263" max="263" width="3.54296875" hidden="1" customWidth="1"/>
    <col min="264" max="284" width="10.54296875" hidden="1" customWidth="1"/>
    <col min="285" max="286" width="3.54296875" hidden="1" customWidth="1"/>
    <col min="287" max="290" width="0" hidden="1" customWidth="1"/>
    <col min="291" max="16384" width="8.81640625" hidden="1"/>
  </cols>
  <sheetData>
    <row r="1" spans="2:285" ht="21">
      <c r="B1" s="4" t="s">
        <v>182</v>
      </c>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06"/>
      <c r="CG1" s="306"/>
      <c r="CH1" s="306"/>
      <c r="CI1" s="306"/>
      <c r="CJ1" s="306"/>
      <c r="CK1" s="306"/>
      <c r="CL1" s="306"/>
      <c r="CM1" s="306"/>
      <c r="CN1" s="306"/>
      <c r="CO1" s="306"/>
      <c r="CP1" s="306"/>
      <c r="CQ1" s="306"/>
      <c r="CR1" s="306"/>
      <c r="CS1" s="306"/>
      <c r="CT1" s="306"/>
      <c r="CU1" s="306"/>
      <c r="CV1" s="306"/>
      <c r="CW1" s="306"/>
      <c r="CX1" s="306"/>
      <c r="CY1" s="306"/>
      <c r="CZ1" s="306"/>
      <c r="DA1" s="306"/>
      <c r="DB1" s="306"/>
      <c r="DC1" s="306"/>
      <c r="DD1" s="306"/>
      <c r="DE1" s="306"/>
      <c r="DF1" s="306"/>
      <c r="DG1" s="306"/>
      <c r="DH1" s="306"/>
      <c r="DI1" s="306"/>
      <c r="DJ1" s="306"/>
      <c r="DK1" s="306"/>
      <c r="DL1" s="306"/>
      <c r="DM1" s="306"/>
      <c r="DN1" s="306"/>
      <c r="DO1" s="306"/>
      <c r="DP1" s="306"/>
      <c r="DQ1" s="306"/>
      <c r="DR1" s="306"/>
      <c r="DS1" s="306"/>
      <c r="DT1" s="306"/>
      <c r="DU1" s="306"/>
      <c r="DV1" s="306"/>
      <c r="DW1" s="306"/>
      <c r="DX1" s="306"/>
      <c r="DY1" s="306"/>
      <c r="DZ1" s="306"/>
      <c r="EA1" s="306"/>
      <c r="EB1" s="306"/>
      <c r="EC1" s="306"/>
      <c r="ED1" s="306"/>
      <c r="EE1" s="306"/>
      <c r="EF1" s="306"/>
      <c r="EG1" s="306"/>
      <c r="EH1" s="306"/>
      <c r="EI1" s="306"/>
      <c r="EJ1" s="306"/>
      <c r="EK1" s="306"/>
      <c r="EL1" s="306"/>
      <c r="EM1" s="306"/>
      <c r="EN1" s="306"/>
      <c r="EO1" s="306"/>
      <c r="EP1" s="306"/>
      <c r="EQ1" s="306"/>
      <c r="ER1" s="306"/>
      <c r="ES1" s="306"/>
      <c r="ET1" s="306"/>
      <c r="EU1" s="306"/>
      <c r="EV1" s="306"/>
      <c r="EW1" s="306"/>
      <c r="EX1" s="306"/>
      <c r="EY1" s="306"/>
      <c r="EZ1" s="306"/>
      <c r="FA1" s="306"/>
      <c r="FB1" s="306"/>
      <c r="FC1" s="306"/>
      <c r="FD1" s="306"/>
      <c r="FE1" s="306"/>
      <c r="FF1" s="306"/>
      <c r="FG1" s="306"/>
      <c r="FH1" s="306"/>
      <c r="FI1" s="306"/>
      <c r="FJ1" s="306"/>
      <c r="FK1" s="306"/>
      <c r="FL1" s="306"/>
      <c r="FM1" s="306"/>
      <c r="FN1" s="306"/>
      <c r="FO1" s="306"/>
      <c r="FP1" s="306"/>
      <c r="FQ1" s="306"/>
      <c r="FR1" s="306"/>
      <c r="FS1" s="306"/>
      <c r="FT1" s="306"/>
      <c r="FU1" s="306"/>
      <c r="FV1" s="306"/>
      <c r="FW1" s="306"/>
      <c r="FX1" s="306"/>
      <c r="FY1" s="306"/>
      <c r="FZ1" s="306"/>
      <c r="GA1" s="306"/>
      <c r="GB1" s="306"/>
      <c r="GC1" s="306"/>
      <c r="GD1" s="306"/>
      <c r="GE1" s="306"/>
      <c r="GF1" s="306"/>
      <c r="GG1" s="306"/>
      <c r="GH1" s="306"/>
      <c r="GI1" s="306"/>
      <c r="GJ1" s="306"/>
      <c r="GK1" s="306"/>
      <c r="GL1" s="306"/>
      <c r="GM1" s="306"/>
      <c r="GN1" s="306"/>
      <c r="GO1" s="306"/>
      <c r="GP1" s="306"/>
      <c r="GQ1" s="306"/>
      <c r="GR1" s="306"/>
      <c r="GS1" s="306"/>
      <c r="GT1" s="306"/>
      <c r="GU1" s="306"/>
      <c r="GV1" s="306"/>
      <c r="GW1" s="306"/>
      <c r="GX1" s="306"/>
      <c r="GY1" s="306"/>
      <c r="GZ1" s="306"/>
      <c r="HA1" s="306"/>
      <c r="HB1" s="306"/>
      <c r="HC1" s="306"/>
      <c r="HD1" s="306"/>
      <c r="HE1" s="306"/>
      <c r="HF1" s="306"/>
      <c r="HG1" s="306"/>
      <c r="HH1" s="306"/>
      <c r="HI1" s="306"/>
      <c r="HJ1" s="306"/>
      <c r="HK1" s="306"/>
      <c r="HL1" s="306"/>
      <c r="HM1" s="306"/>
      <c r="HN1" s="306"/>
      <c r="HO1" s="306"/>
      <c r="HP1" s="306"/>
      <c r="HQ1" s="306"/>
      <c r="HR1" s="306"/>
      <c r="HS1" s="306"/>
      <c r="HT1" s="306"/>
      <c r="HU1" s="306"/>
      <c r="HV1" s="306"/>
      <c r="HW1" s="306"/>
      <c r="HX1" s="306"/>
      <c r="HY1" s="306"/>
      <c r="HZ1" s="306"/>
      <c r="IA1" s="306"/>
      <c r="IB1" s="306"/>
      <c r="IC1" s="306"/>
      <c r="ID1" s="306"/>
      <c r="IE1" s="306"/>
      <c r="IF1" s="306"/>
      <c r="IG1" s="306"/>
      <c r="IH1" s="306"/>
      <c r="II1" s="306"/>
      <c r="IJ1" s="306"/>
      <c r="IK1" s="306"/>
      <c r="IL1" s="306"/>
      <c r="IM1" s="306"/>
      <c r="IN1" s="306"/>
      <c r="IO1" s="306"/>
      <c r="IP1" s="306"/>
      <c r="IQ1" s="306"/>
      <c r="IR1" s="306"/>
      <c r="IS1" s="306"/>
      <c r="IT1" s="306"/>
      <c r="IU1" s="306"/>
      <c r="IV1" s="306"/>
      <c r="IW1" s="306"/>
      <c r="IX1" s="306"/>
      <c r="IY1" s="306"/>
      <c r="IZ1" s="306"/>
      <c r="JA1" s="306"/>
      <c r="JB1" s="306"/>
      <c r="JC1" s="306"/>
      <c r="JD1" s="306"/>
      <c r="JE1" s="306"/>
      <c r="JF1" s="306"/>
      <c r="JG1" s="306"/>
      <c r="JH1" s="306"/>
      <c r="JI1" s="306"/>
      <c r="JJ1" s="306"/>
      <c r="JK1" s="306"/>
      <c r="JL1" s="306"/>
      <c r="JM1" s="306"/>
      <c r="JN1" s="306"/>
      <c r="JO1" s="306"/>
      <c r="JP1" s="306"/>
      <c r="JQ1" s="306"/>
      <c r="JR1" s="306"/>
      <c r="JS1" s="306"/>
      <c r="JT1" s="306"/>
      <c r="JU1" s="306"/>
      <c r="JV1" s="306"/>
      <c r="JW1" s="306"/>
      <c r="JX1" s="306"/>
      <c r="JY1" s="306"/>
    </row>
    <row r="2" spans="2:285" ht="15" thickBot="1"/>
    <row r="3" spans="2:285" ht="355" customHeight="1" thickBot="1">
      <c r="B3" s="554" t="s">
        <v>662</v>
      </c>
      <c r="C3" s="555"/>
      <c r="D3" s="555"/>
      <c r="E3" s="555"/>
      <c r="F3" s="555"/>
      <c r="G3" s="556"/>
    </row>
    <row r="4" spans="2:285" ht="42" customHeight="1"/>
    <row r="5" spans="2:285" ht="15" customHeight="1" thickBot="1">
      <c r="B5" s="230"/>
      <c r="C5" s="230"/>
      <c r="D5" s="230"/>
      <c r="E5" s="230"/>
      <c r="F5" s="230"/>
      <c r="G5" s="230"/>
      <c r="H5" s="230"/>
      <c r="I5" s="230"/>
      <c r="J5" s="230"/>
      <c r="K5" s="230"/>
      <c r="L5" s="230"/>
      <c r="M5" s="230"/>
      <c r="N5" s="230"/>
      <c r="O5" s="230"/>
    </row>
    <row r="6" spans="2:285" ht="15" customHeight="1" thickBot="1">
      <c r="B6" s="230"/>
      <c r="C6" s="232" t="s">
        <v>183</v>
      </c>
      <c r="D6" s="230"/>
      <c r="E6" s="300" t="s">
        <v>184</v>
      </c>
      <c r="F6" s="308" t="s">
        <v>185</v>
      </c>
      <c r="G6" s="308" t="s">
        <v>186</v>
      </c>
      <c r="H6" s="308" t="s">
        <v>187</v>
      </c>
      <c r="I6" s="308" t="s">
        <v>188</v>
      </c>
      <c r="J6" s="308" t="s">
        <v>189</v>
      </c>
      <c r="K6" s="308" t="s">
        <v>190</v>
      </c>
      <c r="L6" s="308" t="s">
        <v>191</v>
      </c>
      <c r="M6" s="308" t="s">
        <v>192</v>
      </c>
      <c r="N6" s="309" t="s">
        <v>193</v>
      </c>
      <c r="O6" s="230"/>
    </row>
    <row r="7" spans="2:285" ht="15" customHeight="1" thickBot="1">
      <c r="B7" s="230"/>
      <c r="C7" s="230"/>
      <c r="D7" s="230"/>
      <c r="E7" s="230"/>
      <c r="F7" s="230"/>
      <c r="G7" s="230"/>
      <c r="H7" s="230"/>
      <c r="I7" s="230"/>
      <c r="J7" s="230"/>
      <c r="K7" s="230"/>
      <c r="L7" s="230"/>
      <c r="M7" s="230"/>
      <c r="N7" s="230"/>
      <c r="O7" s="230"/>
    </row>
    <row r="8" spans="2:285" ht="15" customHeight="1">
      <c r="B8" s="230"/>
      <c r="C8" s="353" t="s">
        <v>71</v>
      </c>
      <c r="D8" s="273"/>
      <c r="E8" s="51"/>
      <c r="F8" s="112"/>
      <c r="G8" s="112"/>
      <c r="H8" s="112"/>
      <c r="I8" s="112"/>
      <c r="J8" s="112"/>
      <c r="K8" s="112"/>
      <c r="L8" s="112"/>
      <c r="M8" s="112"/>
      <c r="N8" s="52"/>
      <c r="O8" s="230"/>
    </row>
    <row r="9" spans="2:285" ht="15" customHeight="1">
      <c r="B9" s="230"/>
      <c r="C9" s="269" t="s">
        <v>194</v>
      </c>
      <c r="D9" s="273"/>
      <c r="E9" s="55"/>
      <c r="F9" s="113"/>
      <c r="G9" s="113"/>
      <c r="H9" s="113"/>
      <c r="I9" s="113"/>
      <c r="J9" s="113"/>
      <c r="K9" s="113"/>
      <c r="L9" s="113"/>
      <c r="M9" s="113"/>
      <c r="N9" s="56"/>
      <c r="O9" s="230"/>
    </row>
    <row r="10" spans="2:285" ht="15" customHeight="1">
      <c r="B10" s="230"/>
      <c r="C10" s="269" t="s">
        <v>195</v>
      </c>
      <c r="D10" s="273"/>
      <c r="E10" s="55"/>
      <c r="F10" s="113"/>
      <c r="G10" s="113"/>
      <c r="H10" s="113"/>
      <c r="I10" s="113"/>
      <c r="J10" s="113"/>
      <c r="K10" s="113"/>
      <c r="L10" s="113"/>
      <c r="M10" s="113"/>
      <c r="N10" s="56"/>
      <c r="O10" s="230"/>
    </row>
    <row r="11" spans="2:285" ht="15" customHeight="1">
      <c r="B11" s="230"/>
      <c r="C11" s="269" t="s">
        <v>196</v>
      </c>
      <c r="D11" s="273"/>
      <c r="E11" s="141"/>
      <c r="F11" s="70"/>
      <c r="G11" s="70"/>
      <c r="H11" s="70"/>
      <c r="I11" s="70"/>
      <c r="J11" s="70"/>
      <c r="K11" s="70"/>
      <c r="L11" s="70"/>
      <c r="M11" s="70"/>
      <c r="N11" s="142"/>
      <c r="O11" s="230"/>
    </row>
    <row r="12" spans="2:285" ht="15" customHeight="1">
      <c r="B12" s="230"/>
      <c r="C12" s="269" t="s">
        <v>197</v>
      </c>
      <c r="D12" s="273"/>
      <c r="E12" s="55"/>
      <c r="F12" s="113"/>
      <c r="G12" s="113"/>
      <c r="H12" s="113"/>
      <c r="I12" s="113"/>
      <c r="J12" s="113"/>
      <c r="K12" s="113"/>
      <c r="L12" s="113"/>
      <c r="M12" s="113"/>
      <c r="N12" s="56"/>
      <c r="O12" s="230"/>
    </row>
    <row r="13" spans="2:285" ht="15" customHeight="1">
      <c r="B13" s="230"/>
      <c r="C13" s="269" t="s">
        <v>198</v>
      </c>
      <c r="D13" s="273"/>
      <c r="E13" s="55"/>
      <c r="F13" s="113"/>
      <c r="G13" s="113"/>
      <c r="H13" s="113"/>
      <c r="I13" s="113"/>
      <c r="J13" s="113"/>
      <c r="K13" s="113"/>
      <c r="L13" s="113"/>
      <c r="M13" s="113"/>
      <c r="N13" s="56"/>
      <c r="O13" s="230"/>
    </row>
    <row r="14" spans="2:285" ht="15" customHeight="1">
      <c r="B14" s="230"/>
      <c r="C14" s="269" t="s">
        <v>199</v>
      </c>
      <c r="D14" s="273"/>
      <c r="E14" s="55"/>
      <c r="F14" s="113"/>
      <c r="G14" s="113"/>
      <c r="H14" s="113"/>
      <c r="I14" s="113"/>
      <c r="J14" s="113"/>
      <c r="K14" s="113"/>
      <c r="L14" s="113"/>
      <c r="M14" s="113"/>
      <c r="N14" s="56"/>
      <c r="O14" s="230"/>
    </row>
    <row r="15" spans="2:285" ht="15" customHeight="1">
      <c r="B15" s="230"/>
      <c r="C15" s="269" t="s">
        <v>200</v>
      </c>
      <c r="D15" s="273"/>
      <c r="E15" s="55"/>
      <c r="F15" s="113"/>
      <c r="G15" s="113"/>
      <c r="H15" s="113"/>
      <c r="I15" s="113"/>
      <c r="J15" s="113"/>
      <c r="K15" s="113"/>
      <c r="L15" s="113"/>
      <c r="M15" s="113"/>
      <c r="N15" s="56"/>
      <c r="O15" s="230"/>
    </row>
    <row r="16" spans="2:285" ht="15" customHeight="1" thickBot="1">
      <c r="B16" s="230"/>
      <c r="C16" s="270" t="s">
        <v>646</v>
      </c>
      <c r="D16" s="273"/>
      <c r="E16" s="148"/>
      <c r="F16" s="149"/>
      <c r="G16" s="149"/>
      <c r="H16" s="149"/>
      <c r="I16" s="149"/>
      <c r="J16" s="149"/>
      <c r="K16" s="149"/>
      <c r="L16" s="149"/>
      <c r="M16" s="149"/>
      <c r="N16" s="150"/>
      <c r="O16" s="230"/>
    </row>
    <row r="17" spans="2:15" ht="15" customHeight="1" thickBot="1">
      <c r="B17" s="230"/>
      <c r="C17" s="230"/>
      <c r="D17" s="273"/>
      <c r="E17" s="230"/>
      <c r="F17" s="230"/>
      <c r="G17" s="230"/>
      <c r="H17" s="230"/>
      <c r="I17" s="230"/>
      <c r="J17" s="230"/>
      <c r="K17" s="230"/>
      <c r="L17" s="230"/>
      <c r="M17" s="230"/>
      <c r="N17" s="230"/>
      <c r="O17" s="230"/>
    </row>
    <row r="18" spans="2:15" ht="200.15" customHeight="1">
      <c r="B18" s="230"/>
      <c r="C18" s="304" t="s">
        <v>0</v>
      </c>
      <c r="D18" s="230"/>
      <c r="E18" s="117"/>
      <c r="F18" s="151"/>
      <c r="G18" s="151"/>
      <c r="H18" s="151"/>
      <c r="I18" s="151"/>
      <c r="J18" s="151"/>
      <c r="K18" s="151"/>
      <c r="L18" s="151"/>
      <c r="M18" s="151"/>
      <c r="N18" s="62"/>
      <c r="O18" s="230"/>
    </row>
    <row r="19" spans="2:15" ht="100" customHeight="1" thickBot="1">
      <c r="B19" s="230"/>
      <c r="C19" s="316" t="s">
        <v>4</v>
      </c>
      <c r="D19" s="230"/>
      <c r="E19" s="59"/>
      <c r="F19" s="60"/>
      <c r="G19" s="60"/>
      <c r="H19" s="60"/>
      <c r="I19" s="60"/>
      <c r="J19" s="60"/>
      <c r="K19" s="60"/>
      <c r="L19" s="60"/>
      <c r="M19" s="60"/>
      <c r="N19" s="64"/>
      <c r="O19" s="230"/>
    </row>
    <row r="20" spans="2:15" ht="15" customHeight="1">
      <c r="B20" s="230"/>
      <c r="C20" s="230"/>
      <c r="D20" s="273"/>
      <c r="E20" s="230"/>
      <c r="F20" s="230"/>
      <c r="G20" s="230"/>
      <c r="H20" s="230"/>
      <c r="I20" s="230"/>
      <c r="J20" s="230"/>
      <c r="K20" s="230"/>
      <c r="L20" s="230"/>
      <c r="M20" s="230"/>
      <c r="N20" s="230"/>
      <c r="O20" s="230"/>
    </row>
    <row r="21" spans="2:15" ht="15" customHeight="1">
      <c r="D21" s="354"/>
    </row>
    <row r="22" spans="2:15" ht="15" customHeight="1" thickBot="1">
      <c r="B22" s="230"/>
      <c r="C22" s="230"/>
      <c r="D22" s="273"/>
      <c r="E22" s="230"/>
      <c r="F22" s="230"/>
      <c r="G22" s="230"/>
      <c r="H22" s="230"/>
      <c r="I22" s="230"/>
      <c r="J22" s="230"/>
      <c r="K22" s="230"/>
      <c r="L22" s="230"/>
      <c r="M22" s="230"/>
      <c r="N22" s="230"/>
      <c r="O22" s="230"/>
    </row>
    <row r="23" spans="2:15" ht="15" customHeight="1" thickBot="1">
      <c r="B23" s="230"/>
      <c r="C23" s="232" t="s">
        <v>201</v>
      </c>
      <c r="D23" s="273"/>
      <c r="E23" s="300" t="s">
        <v>184</v>
      </c>
      <c r="F23" s="308" t="s">
        <v>185</v>
      </c>
      <c r="G23" s="308" t="s">
        <v>186</v>
      </c>
      <c r="H23" s="308" t="s">
        <v>187</v>
      </c>
      <c r="I23" s="308" t="s">
        <v>188</v>
      </c>
      <c r="J23" s="308" t="s">
        <v>189</v>
      </c>
      <c r="K23" s="308" t="s">
        <v>190</v>
      </c>
      <c r="L23" s="308" t="s">
        <v>191</v>
      </c>
      <c r="M23" s="308" t="s">
        <v>192</v>
      </c>
      <c r="N23" s="309" t="s">
        <v>193</v>
      </c>
      <c r="O23" s="230"/>
    </row>
    <row r="24" spans="2:15" ht="15" customHeight="1" thickBot="1">
      <c r="B24" s="230"/>
      <c r="C24" s="355" t="s">
        <v>202</v>
      </c>
      <c r="D24" s="273"/>
      <c r="E24" s="230"/>
      <c r="F24" s="230"/>
      <c r="G24" s="230"/>
      <c r="H24" s="230"/>
      <c r="I24" s="230"/>
      <c r="J24" s="230"/>
      <c r="K24" s="230"/>
      <c r="L24" s="230"/>
      <c r="M24" s="230"/>
      <c r="N24" s="230"/>
      <c r="O24" s="230"/>
    </row>
    <row r="25" spans="2:15" ht="15" customHeight="1">
      <c r="B25" s="230"/>
      <c r="C25" s="353" t="s">
        <v>203</v>
      </c>
      <c r="D25" s="273"/>
      <c r="E25" s="51"/>
      <c r="F25" s="112"/>
      <c r="G25" s="112"/>
      <c r="H25" s="112"/>
      <c r="I25" s="112"/>
      <c r="J25" s="112"/>
      <c r="K25" s="112"/>
      <c r="L25" s="112"/>
      <c r="M25" s="112"/>
      <c r="N25" s="52"/>
      <c r="O25" s="230"/>
    </row>
    <row r="26" spans="2:15" ht="15" customHeight="1">
      <c r="B26" s="230"/>
      <c r="C26" s="356" t="s">
        <v>204</v>
      </c>
      <c r="D26" s="273"/>
      <c r="E26" s="55"/>
      <c r="F26" s="113"/>
      <c r="G26" s="113"/>
      <c r="H26" s="113"/>
      <c r="I26" s="113"/>
      <c r="J26" s="113"/>
      <c r="K26" s="113"/>
      <c r="L26" s="113"/>
      <c r="M26" s="113"/>
      <c r="N26" s="56"/>
      <c r="O26" s="230"/>
    </row>
    <row r="27" spans="2:15" ht="15" customHeight="1">
      <c r="B27" s="230"/>
      <c r="C27" s="356" t="s">
        <v>205</v>
      </c>
      <c r="D27" s="273"/>
      <c r="E27" s="55"/>
      <c r="F27" s="113"/>
      <c r="G27" s="113"/>
      <c r="H27" s="113"/>
      <c r="I27" s="113"/>
      <c r="J27" s="113"/>
      <c r="K27" s="113"/>
      <c r="L27" s="113"/>
      <c r="M27" s="113"/>
      <c r="N27" s="56"/>
      <c r="O27" s="230"/>
    </row>
    <row r="28" spans="2:15" ht="15" customHeight="1">
      <c r="B28" s="230"/>
      <c r="C28" s="356" t="s">
        <v>206</v>
      </c>
      <c r="D28" s="273"/>
      <c r="E28" s="143"/>
      <c r="F28" s="144"/>
      <c r="G28" s="144"/>
      <c r="H28" s="144"/>
      <c r="I28" s="144"/>
      <c r="J28" s="144"/>
      <c r="K28" s="144"/>
      <c r="L28" s="144"/>
      <c r="M28" s="144"/>
      <c r="N28" s="81"/>
      <c r="O28" s="230"/>
    </row>
    <row r="29" spans="2:15" ht="15" customHeight="1">
      <c r="B29" s="230"/>
      <c r="C29" s="356" t="s">
        <v>207</v>
      </c>
      <c r="D29" s="273"/>
      <c r="E29" s="143"/>
      <c r="F29" s="144"/>
      <c r="G29" s="144"/>
      <c r="H29" s="144"/>
      <c r="I29" s="144"/>
      <c r="J29" s="144"/>
      <c r="K29" s="144"/>
      <c r="L29" s="144"/>
      <c r="M29" s="144"/>
      <c r="N29" s="81"/>
      <c r="O29" s="230"/>
    </row>
    <row r="30" spans="2:15" ht="15" customHeight="1">
      <c r="B30" s="230"/>
      <c r="C30" s="356" t="s">
        <v>208</v>
      </c>
      <c r="D30" s="273"/>
      <c r="E30" s="143"/>
      <c r="F30" s="144"/>
      <c r="G30" s="144"/>
      <c r="H30" s="144"/>
      <c r="I30" s="144"/>
      <c r="J30" s="144"/>
      <c r="K30" s="144"/>
      <c r="L30" s="144"/>
      <c r="M30" s="144"/>
      <c r="N30" s="81"/>
      <c r="O30" s="230"/>
    </row>
    <row r="31" spans="2:15" ht="15" customHeight="1">
      <c r="B31" s="230"/>
      <c r="C31" s="356" t="s">
        <v>209</v>
      </c>
      <c r="D31" s="273"/>
      <c r="E31" s="143"/>
      <c r="F31" s="144"/>
      <c r="G31" s="144"/>
      <c r="H31" s="144"/>
      <c r="I31" s="144"/>
      <c r="J31" s="144"/>
      <c r="K31" s="144"/>
      <c r="L31" s="144"/>
      <c r="M31" s="144"/>
      <c r="N31" s="81"/>
      <c r="O31" s="230"/>
    </row>
    <row r="32" spans="2:15" ht="15" customHeight="1">
      <c r="B32" s="230"/>
      <c r="C32" s="356" t="s">
        <v>210</v>
      </c>
      <c r="D32" s="273"/>
      <c r="E32" s="145"/>
      <c r="F32" s="146"/>
      <c r="G32" s="146"/>
      <c r="H32" s="146"/>
      <c r="I32" s="146"/>
      <c r="J32" s="146"/>
      <c r="K32" s="146"/>
      <c r="L32" s="146"/>
      <c r="M32" s="146"/>
      <c r="N32" s="147"/>
      <c r="O32" s="230"/>
    </row>
    <row r="33" spans="2:15" ht="15" customHeight="1">
      <c r="B33" s="230"/>
      <c r="C33" s="356" t="s">
        <v>211</v>
      </c>
      <c r="D33" s="230"/>
      <c r="E33" s="55"/>
      <c r="F33" s="113"/>
      <c r="G33" s="113"/>
      <c r="H33" s="113"/>
      <c r="I33" s="113"/>
      <c r="J33" s="113"/>
      <c r="K33" s="113"/>
      <c r="L33" s="113"/>
      <c r="M33" s="113"/>
      <c r="N33" s="56"/>
      <c r="O33" s="230"/>
    </row>
    <row r="34" spans="2:15" ht="15" customHeight="1">
      <c r="B34" s="230"/>
      <c r="C34" s="356" t="s">
        <v>212</v>
      </c>
      <c r="D34" s="230"/>
      <c r="E34" s="55"/>
      <c r="F34" s="113"/>
      <c r="G34" s="113"/>
      <c r="H34" s="113"/>
      <c r="I34" s="113"/>
      <c r="J34" s="113"/>
      <c r="K34" s="113"/>
      <c r="L34" s="113"/>
      <c r="M34" s="113"/>
      <c r="N34" s="56"/>
      <c r="O34" s="230"/>
    </row>
    <row r="35" spans="2:15" ht="15" customHeight="1">
      <c r="B35" s="230"/>
      <c r="C35" s="356" t="s">
        <v>213</v>
      </c>
      <c r="D35" s="230"/>
      <c r="E35" s="55"/>
      <c r="F35" s="113"/>
      <c r="G35" s="113"/>
      <c r="H35" s="113"/>
      <c r="I35" s="113"/>
      <c r="J35" s="113"/>
      <c r="K35" s="113"/>
      <c r="L35" s="113"/>
      <c r="M35" s="113"/>
      <c r="N35" s="56"/>
      <c r="O35" s="230"/>
    </row>
    <row r="36" spans="2:15" ht="15" customHeight="1">
      <c r="B36" s="230"/>
      <c r="C36" s="356" t="s">
        <v>214</v>
      </c>
      <c r="D36" s="230"/>
      <c r="E36" s="55"/>
      <c r="F36" s="113"/>
      <c r="G36" s="113"/>
      <c r="H36" s="113"/>
      <c r="I36" s="113"/>
      <c r="J36" s="113"/>
      <c r="K36" s="113"/>
      <c r="L36" s="113"/>
      <c r="M36" s="113"/>
      <c r="N36" s="56"/>
      <c r="O36" s="230"/>
    </row>
    <row r="37" spans="2:15" ht="15" customHeight="1">
      <c r="B37" s="230"/>
      <c r="C37" s="356" t="s">
        <v>215</v>
      </c>
      <c r="D37" s="230"/>
      <c r="E37" s="145"/>
      <c r="F37" s="146"/>
      <c r="G37" s="146"/>
      <c r="H37" s="146"/>
      <c r="I37" s="146"/>
      <c r="J37" s="146"/>
      <c r="K37" s="146"/>
      <c r="L37" s="146"/>
      <c r="M37" s="146"/>
      <c r="N37" s="147"/>
      <c r="O37" s="230"/>
    </row>
    <row r="38" spans="2:15" ht="15" customHeight="1">
      <c r="B38" s="230"/>
      <c r="C38" s="356" t="s">
        <v>216</v>
      </c>
      <c r="D38" s="230"/>
      <c r="E38" s="55"/>
      <c r="F38" s="113"/>
      <c r="G38" s="113"/>
      <c r="H38" s="113"/>
      <c r="I38" s="113"/>
      <c r="J38" s="113"/>
      <c r="K38" s="113"/>
      <c r="L38" s="113"/>
      <c r="M38" s="113"/>
      <c r="N38" s="56"/>
      <c r="O38" s="230"/>
    </row>
    <row r="39" spans="2:15" ht="15" customHeight="1">
      <c r="B39" s="230"/>
      <c r="C39" s="356" t="s">
        <v>217</v>
      </c>
      <c r="D39" s="230"/>
      <c r="E39" s="156"/>
      <c r="F39" s="190"/>
      <c r="G39" s="190"/>
      <c r="H39" s="190"/>
      <c r="I39" s="190"/>
      <c r="J39" s="190"/>
      <c r="K39" s="190"/>
      <c r="L39" s="190"/>
      <c r="M39" s="190"/>
      <c r="N39" s="80"/>
      <c r="O39" s="230"/>
    </row>
    <row r="40" spans="2:15" ht="15" customHeight="1">
      <c r="B40" s="230"/>
      <c r="C40" s="357" t="s">
        <v>615</v>
      </c>
      <c r="D40" s="230"/>
      <c r="E40" s="204"/>
      <c r="F40" s="186"/>
      <c r="G40" s="186"/>
      <c r="H40" s="186"/>
      <c r="I40" s="186"/>
      <c r="J40" s="186"/>
      <c r="K40" s="186"/>
      <c r="L40" s="186"/>
      <c r="M40" s="186"/>
      <c r="N40" s="205"/>
      <c r="O40" s="230"/>
    </row>
    <row r="41" spans="2:15" ht="15" customHeight="1" thickBot="1">
      <c r="B41" s="230"/>
      <c r="C41" s="358" t="s">
        <v>218</v>
      </c>
      <c r="D41" s="230"/>
      <c r="E41" s="148"/>
      <c r="F41" s="149"/>
      <c r="G41" s="149"/>
      <c r="H41" s="149"/>
      <c r="I41" s="149"/>
      <c r="J41" s="149"/>
      <c r="K41" s="149"/>
      <c r="L41" s="149"/>
      <c r="M41" s="149"/>
      <c r="N41" s="150"/>
      <c r="O41" s="230"/>
    </row>
    <row r="42" spans="2:15" ht="15" customHeight="1" thickBot="1">
      <c r="B42" s="230"/>
      <c r="C42" s="230"/>
      <c r="D42" s="230"/>
      <c r="E42" s="230"/>
      <c r="F42" s="230"/>
      <c r="G42" s="230"/>
      <c r="H42" s="230"/>
      <c r="I42" s="230"/>
      <c r="J42" s="230"/>
      <c r="K42" s="230"/>
      <c r="L42" s="230"/>
      <c r="M42" s="230"/>
      <c r="N42" s="230"/>
      <c r="O42" s="230"/>
    </row>
    <row r="43" spans="2:15" ht="200.15" customHeight="1">
      <c r="B43" s="230"/>
      <c r="C43" s="304" t="s">
        <v>0</v>
      </c>
      <c r="D43" s="230"/>
      <c r="E43" s="117"/>
      <c r="F43" s="151"/>
      <c r="G43" s="151"/>
      <c r="H43" s="151"/>
      <c r="I43" s="151"/>
      <c r="J43" s="151"/>
      <c r="K43" s="151"/>
      <c r="L43" s="151"/>
      <c r="M43" s="151"/>
      <c r="N43" s="62"/>
      <c r="O43" s="230"/>
    </row>
    <row r="44" spans="2:15" ht="100" customHeight="1" thickBot="1">
      <c r="B44" s="230"/>
      <c r="C44" s="316" t="s">
        <v>4</v>
      </c>
      <c r="D44" s="230"/>
      <c r="E44" s="59"/>
      <c r="F44" s="60"/>
      <c r="G44" s="60"/>
      <c r="H44" s="60"/>
      <c r="I44" s="60"/>
      <c r="J44" s="60"/>
      <c r="K44" s="60"/>
      <c r="L44" s="60"/>
      <c r="M44" s="60"/>
      <c r="N44" s="64"/>
      <c r="O44" s="230"/>
    </row>
    <row r="45" spans="2:15" ht="15" customHeight="1">
      <c r="B45" s="230"/>
      <c r="C45" s="230"/>
      <c r="D45" s="230"/>
      <c r="E45" s="230"/>
      <c r="F45" s="230"/>
      <c r="G45" s="230"/>
      <c r="H45" s="230"/>
      <c r="I45" s="230"/>
      <c r="J45" s="230"/>
      <c r="K45" s="230"/>
      <c r="L45" s="230"/>
      <c r="M45" s="230"/>
      <c r="N45" s="230"/>
      <c r="O45" s="230"/>
    </row>
    <row r="46" spans="2:15" ht="15" customHeight="1"/>
    <row r="47" spans="2:15" ht="15" customHeight="1">
      <c r="B47" s="5"/>
      <c r="C47" s="5"/>
      <c r="D47" s="5"/>
      <c r="E47" s="5"/>
      <c r="F47" s="5"/>
      <c r="G47" s="5"/>
      <c r="H47" s="5"/>
      <c r="I47" s="5"/>
      <c r="J47" s="5"/>
      <c r="K47" s="5"/>
      <c r="L47" s="5"/>
      <c r="M47" s="5"/>
      <c r="N47" s="5"/>
      <c r="O47" s="5"/>
    </row>
    <row r="50" ht="14.5" hidden="1" customHeight="1"/>
    <row r="84" ht="14.5" hidden="1" customHeight="1"/>
  </sheetData>
  <sheetProtection algorithmName="SHA-512" hashValue="BNbS6csmHgGzS3rgbUOnO9Vr293JVySaFaxqrbJdX1AWDWFb3AfnH8/aSytk+O1J7MUpMRRYoAXAMldgU6++VQ==" saltValue="I0hdDibxr4r6mChe1tJnNw==" spinCount="100000" sheet="1" objects="1" scenarios="1"/>
  <mergeCells count="1">
    <mergeCell ref="B3:G3"/>
  </mergeCells>
  <dataValidations count="13">
    <dataValidation type="decimal" allowBlank="1" showInputMessage="1" showErrorMessage="1" sqref="E11:N11" xr:uid="{952671E6-821A-40CB-AC64-23C6B643172A}">
      <formula1>0</formula1>
      <formula2>999999999</formula2>
    </dataValidation>
    <dataValidation type="list" allowBlank="1" showInputMessage="1" showErrorMessage="1" sqref="E37:N37 E32:N32" xr:uid="{06692180-0E7D-418D-A0FC-DA995128337C}">
      <formula1>Months</formula1>
    </dataValidation>
    <dataValidation type="list" allowBlank="1" showInputMessage="1" showErrorMessage="1" sqref="E33:N33" xr:uid="{F9E24AB5-AD97-44CE-B896-61799B75302B}">
      <formula1>CfDRO</formula1>
    </dataValidation>
    <dataValidation type="list" allowBlank="1" showInputMessage="1" showErrorMessage="1" sqref="E36:N36" xr:uid="{2D20180F-7904-464F-AD65-41D538C0D2F6}">
      <formula1>Connection_Status</formula1>
    </dataValidation>
    <dataValidation type="list" allowBlank="1" showInputMessage="1" showErrorMessage="1" sqref="E27:N27" xr:uid="{2B81113C-E443-4667-AB25-6E50E0D3A317}">
      <formula1>Generation_Type</formula1>
    </dataValidation>
    <dataValidation type="list" allowBlank="1" showInputMessage="1" showErrorMessage="1" sqref="E15:N15" xr:uid="{5FB8C0DE-6D7B-46C0-804C-0360A3C47EF4}">
      <formula1>Indexation</formula1>
    </dataValidation>
    <dataValidation type="list" allowBlank="1" showInputMessage="1" showErrorMessage="1" sqref="E39:N39" xr:uid="{11D2EB86-E772-4D6F-B660-BA1792D95CC2}">
      <formula1>Additionality_Criteria</formula1>
    </dataValidation>
    <dataValidation type="decimal" allowBlank="1" showInputMessage="1" showErrorMessage="1" sqref="E16:N16 E40:N41" xr:uid="{9101A769-7BD7-45A1-AB13-F0A6CAFC5B14}">
      <formula1>0</formula1>
      <formula2>1</formula2>
    </dataValidation>
    <dataValidation type="list" allowBlank="1" showInputMessage="1" showErrorMessage="1" sqref="E12:N12" xr:uid="{1666DBDB-8D94-47FD-875B-2275D590A50B}">
      <formula1>Electricity_Delivery</formula1>
    </dataValidation>
    <dataValidation type="list" allowBlank="1" showInputMessage="1" showErrorMessage="1" sqref="E13:N14 E31:N31 E38:N38 E34:N34" xr:uid="{13B9BC55-F5AC-4F92-8A35-078CFD8B93E8}">
      <formula1>YN</formula1>
    </dataValidation>
    <dataValidation type="decimal" allowBlank="1" showInputMessage="1" showErrorMessage="1" sqref="E35:N35 E28:N30" xr:uid="{41692508-C508-4F59-B25C-AFE36B943FBE}">
      <formula1>0</formula1>
      <formula2>999999999999</formula2>
    </dataValidation>
    <dataValidation type="list" allowBlank="1" showInputMessage="1" showErrorMessage="1" sqref="F10:N10 E10" xr:uid="{9453FAD5-6885-44AF-8E54-099AB1DD064B}">
      <formula1>Agreement_Status</formula1>
    </dataValidation>
    <dataValidation type="list" allowBlank="1" showInputMessage="1" showErrorMessage="1" sqref="E9:N9" xr:uid="{44437A30-0873-4D41-AE99-2BB404089814}">
      <formula1>Electricity_Arrangement_Type</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TaxCatchAll xmlns="4d5da151-2d64-47a7-90b0-5e8b374a0f39">
      <Value>1</Value>
    </TaxCatchAll>
    <lcf76f155ced4ddcb4097134ff3c332f xmlns="52c29ecd-3e26-4574-97d2-e4d4c6e2696f">
      <Terms xmlns="http://schemas.microsoft.com/office/infopath/2007/PartnerControls"/>
    </lcf76f155ced4ddcb4097134ff3c332f>
    <_dlc_DocId xmlns="4d5da151-2d64-47a7-90b0-5e8b374a0f39">7SXZVK6TH3PA-1857719354-390506</_dlc_DocId>
    <_dlc_DocIdUrl xmlns="4d5da151-2d64-47a7-90b0-5e8b374a0f39">
      <Url>https://beisgov.sharepoint.com/sites/H2bizmodels/_layouts/15/DocIdRedir.aspx?ID=7SXZVK6TH3PA-1857719354-390506</Url>
      <Description>7SXZVK6TH3PA-1857719354-390506</Description>
    </_dlc_DocIdUrl>
    <SharedWithUsers xmlns="4d5da151-2d64-47a7-90b0-5e8b374a0f39">
      <UserInfo>
        <DisplayName>zz_Darke, Dianne (Industrial Energy)</DisplayName>
        <AccountId>28</AccountId>
        <AccountType/>
      </UserInfo>
      <UserInfo>
        <DisplayName>Cleland, Shona (Energy Security)</DisplayName>
        <AccountId>232</AccountId>
        <AccountType/>
      </UserInfo>
      <UserInfo>
        <DisplayName>Cooper-Searle, Simone (Energy Security)</DisplayName>
        <AccountId>24</AccountId>
        <AccountType/>
      </UserInfo>
      <UserInfo>
        <DisplayName>Acheampong, Arnold (BEIS)</DisplayName>
        <AccountId>114</AccountId>
        <AccountType/>
      </UserInfo>
      <UserInfo>
        <DisplayName>Dawes, Simon (Energy &amp; Security - ESNM)</DisplayName>
        <AccountId>179</AccountId>
        <AccountType/>
      </UserInfo>
      <UserInfo>
        <DisplayName>Campbell, Carolyn (Energy Security)</DisplayName>
        <AccountId>26</AccountId>
        <AccountType/>
      </UserInfo>
      <UserInfo>
        <DisplayName>Vasques2, Jorge (BEIS)</DisplayName>
        <AccountId>37</AccountId>
        <AccountType/>
      </UserInfo>
      <UserInfo>
        <DisplayName>Dusanovic, Milica (Energy Security)</DisplayName>
        <AccountId>127</AccountId>
        <AccountType/>
      </UserInfo>
      <UserInfo>
        <DisplayName>Cavanagh, Marie (NZBI  - Hydrogen &amp; Industrial Carbon Capture)</DisplayName>
        <AccountId>56</AccountId>
        <AccountType/>
      </UserInfo>
      <UserInfo>
        <DisplayName>Rajasingham, Jesh (BEIS)</DisplayName>
        <AccountId>217</AccountId>
        <AccountType/>
      </UserInfo>
      <UserInfo>
        <DisplayName>Evans, Grant (Energy Security)</DisplayName>
        <AccountId>319</AccountId>
        <AccountType/>
      </UserInfo>
      <UserInfo>
        <DisplayName>zz_Miller, Antony (CCUS)</DisplayName>
        <AccountId>156</AccountId>
        <AccountType/>
      </UserInfo>
      <UserInfo>
        <DisplayName>Hopper, Mark (Professional Business Services, Retail &amp; Post Directorate)</DisplayName>
        <AccountId>370</AccountId>
        <AccountType/>
      </UserInfo>
      <UserInfo>
        <DisplayName>zz_Begum, Shelly (Business Investment)</DisplayName>
        <AccountId>27</AccountId>
        <AccountType/>
      </UserInfo>
      <UserInfo>
        <DisplayName>Papanikolaou, Leo (BEIS)</DisplayName>
        <AccountId>346</AccountId>
        <AccountType/>
      </UserInfo>
      <UserInfo>
        <DisplayName>Roman, Zara (Clean Heat Directorate)</DisplayName>
        <AccountId>267</AccountId>
        <AccountType/>
      </UserInfo>
      <UserInfo>
        <DisplayName>Manion, Corinne (Energy Security)</DisplayName>
        <AccountId>22</AccountId>
        <AccountType/>
      </UserInfo>
      <UserInfo>
        <DisplayName>Turvey, Jenny (DSIT)</DisplayName>
        <AccountId>364</AccountId>
        <AccountType/>
      </UserInfo>
      <UserInfo>
        <DisplayName>Cullen, Ian (Energy Security)</DisplayName>
        <AccountId>406</AccountId>
        <AccountType/>
      </UserInfo>
      <UserInfo>
        <DisplayName>Sultan, Saquib (Energy Security)</DisplayName>
        <AccountId>301</AccountId>
        <AccountType/>
      </UserInfo>
      <UserInfo>
        <DisplayName>Mather, Bradley (Energy Security)</DisplayName>
        <AccountId>6077</AccountId>
        <AccountType/>
      </UserInfo>
      <UserInfo>
        <DisplayName>Bryson, Ross (Energy Security)</DisplayName>
        <AccountId>7569</AccountId>
        <AccountType/>
      </UserInfo>
      <UserInfo>
        <DisplayName>Peacock, Josh (Energy Security)</DisplayName>
        <AccountId>6710</AccountId>
        <AccountType/>
      </UserInfo>
      <UserInfo>
        <DisplayName>Morris, Emi (Energy Security)</DisplayName>
        <AccountId>3841</AccountId>
        <AccountType/>
      </UserInfo>
      <UserInfo>
        <DisplayName>Badgery, Jessica (Energy Security)</DisplayName>
        <AccountId>6936</AccountId>
        <AccountType/>
      </UserInfo>
      <UserInfo>
        <DisplayName>Chowdrey, Ahsan (NZBI - Hydrogen &amp; Industrial Carbon Capture)</DisplayName>
        <AccountId>516</AccountId>
        <AccountType/>
      </UserInfo>
      <UserInfo>
        <DisplayName>Day, Lisa (Energy Security)</DisplayName>
        <AccountId>2234</AccountId>
        <AccountType/>
      </UserInfo>
      <UserInfo>
        <DisplayName>Collis, Libby (Energy Security)</DisplayName>
        <AccountId>3520</AccountId>
        <AccountType/>
      </UserInfo>
      <UserInfo>
        <DisplayName>Cosford, Joshua (Energy Security)</DisplayName>
        <AccountId>632</AccountId>
        <AccountType/>
      </UserInfo>
      <UserInfo>
        <DisplayName>Leszek, Aleksandra (Energy Security)</DisplayName>
        <AccountId>9671</AccountId>
        <AccountType/>
      </UserInfo>
    </SharedWithUsers>
    <m975189f4ba442ecbf67d4147307b177 xmlns="4d5da151-2d64-47a7-90b0-5e8b374a0f39">
      <Terms xmlns="http://schemas.microsoft.com/office/infopath/2007/PartnerControls">
        <TermInfo xmlns="http://schemas.microsoft.com/office/infopath/2007/PartnerControls">
          <TermName xmlns="http://schemas.microsoft.com/office/infopath/2007/PartnerControls">BEIS:Energy, Transformation and Clean Growth:Industrial Energy:ICCS ＆ H2 Business Models</TermName>
          <TermId xmlns="http://schemas.microsoft.com/office/infopath/2007/PartnerControls">f7762285-766c-4526-8354-c2676ba8f297</TermId>
        </TermInfo>
      </Terms>
    </m975189f4ba442ecbf67d4147307b177>
    <Government_x0020_Body xmlns="b413c3fd-5a3b-4239-b985-69032e371c04">BEIS</Government_x0020_Body>
    <Date_x0020_Opened xmlns="b413c3fd-5a3b-4239-b985-69032e371c04">2023-11-01T15:07:26+00:00</Date_x0020_Opened>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E85F53B030C14AB9194ED3A31BAA19" ma:contentTypeVersion="26" ma:contentTypeDescription="Create a new document." ma:contentTypeScope="" ma:versionID="0de8a33e9fb0d77dae70c5ef2b97f02e">
  <xsd:schema xmlns:xsd="http://www.w3.org/2001/XMLSchema" xmlns:xs="http://www.w3.org/2001/XMLSchema" xmlns:p="http://schemas.microsoft.com/office/2006/metadata/properties" xmlns:ns2="4d5da151-2d64-47a7-90b0-5e8b374a0f39" xmlns:ns3="0063f72e-ace3-48fb-9c1f-5b513408b31f" xmlns:ns4="b413c3fd-5a3b-4239-b985-69032e371c04" xmlns:ns5="a8f60570-4bd3-4f2b-950b-a996de8ab151" xmlns:ns6="aaacb922-5235-4a66-b188-303b9b46fbd7" xmlns:ns7="52c29ecd-3e26-4574-97d2-e4d4c6e2696f" targetNamespace="http://schemas.microsoft.com/office/2006/metadata/properties" ma:root="true" ma:fieldsID="a241a2584d443bb9845baf8dd4ac5d23" ns2:_="" ns3:_="" ns4:_="" ns5:_="" ns6:_="" ns7:_="">
    <xsd:import namespace="4d5da151-2d64-47a7-90b0-5e8b374a0f39"/>
    <xsd:import namespace="0063f72e-ace3-48fb-9c1f-5b513408b31f"/>
    <xsd:import namespace="b413c3fd-5a3b-4239-b985-69032e371c04"/>
    <xsd:import namespace="a8f60570-4bd3-4f2b-950b-a996de8ab151"/>
    <xsd:import namespace="aaacb922-5235-4a66-b188-303b9b46fbd7"/>
    <xsd:import namespace="52c29ecd-3e26-4574-97d2-e4d4c6e2696f"/>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element ref="ns7:MediaServiceAutoTags" minOccurs="0"/>
                <xsd:element ref="ns7:MediaServiceOCR" minOccurs="0"/>
                <xsd:element ref="ns7:MediaServiceGenerationTime" minOccurs="0"/>
                <xsd:element ref="ns7:MediaServiceEventHashCode" minOccurs="0"/>
                <xsd:element ref="ns7:MediaServiceDateTaken" minOccurs="0"/>
                <xsd:element ref="ns7:MediaLengthInSeconds" minOccurs="0"/>
                <xsd:element ref="ns7:MediaServiceLocation" minOccurs="0"/>
                <xsd:element ref="ns7:lcf76f155ced4ddcb4097134ff3c332f" minOccurs="0"/>
                <xsd:element ref="ns7:MediaServiceObjectDetectorVersion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5da151-2d64-47a7-90b0-5e8b374a0f3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Industrial Energy:ICCS ＆ H2 Business Models|f7762285-766c-4526-8354-c2676ba8f297"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e9a8a1d2-2842-47c5-bc35-b66562a62186}" ma:internalName="TaxCatchAll" ma:showField="CatchAllData" ma:web="4d5da151-2d64-47a7-90b0-5e8b374a0f39">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e9a8a1d2-2842-47c5-bc35-b66562a62186}" ma:internalName="TaxCatchAllLabel" ma:readOnly="true" ma:showField="CatchAllDataLabel" ma:web="4d5da151-2d64-47a7-90b0-5e8b374a0f39">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c29ecd-3e26-4574-97d2-e4d4c6e2696f"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MediaLengthInSeconds" ma:index="33" nillable="true" ma:displayName="Length (seconds)" ma:internalName="MediaLengthInSeconds" ma:readOnly="true">
      <xsd:simpleType>
        <xsd:restriction base="dms:Unknown"/>
      </xsd:simpleType>
    </xsd:element>
    <xsd:element name="MediaServiceLocation" ma:index="34" nillable="true" ma:displayName="Location" ma:internalName="MediaServiceLocation"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2D6025-30BE-4205-9DCB-B0833A29E866}">
  <ds:schemaRefs>
    <ds:schemaRef ds:uri="http://schemas.microsoft.com/sharepoint/v3/contenttype/forms"/>
  </ds:schemaRefs>
</ds:datastoreItem>
</file>

<file path=customXml/itemProps2.xml><?xml version="1.0" encoding="utf-8"?>
<ds:datastoreItem xmlns:ds="http://schemas.openxmlformats.org/officeDocument/2006/customXml" ds:itemID="{AD7B35FE-9FEC-4BC0-AE65-0A1DCE289A91}">
  <ds:schemaRefs>
    <ds:schemaRef ds:uri="http://schemas.microsoft.com/sharepoint/events"/>
  </ds:schemaRefs>
</ds:datastoreItem>
</file>

<file path=customXml/itemProps3.xml><?xml version="1.0" encoding="utf-8"?>
<ds:datastoreItem xmlns:ds="http://schemas.openxmlformats.org/officeDocument/2006/customXml" ds:itemID="{9DE700D4-70CD-4DC0-802F-791B142874D2}">
  <ds:schemaRefs>
    <ds:schemaRef ds:uri="http://purl.org/dc/terms/"/>
    <ds:schemaRef ds:uri="52c29ecd-3e26-4574-97d2-e4d4c6e2696f"/>
    <ds:schemaRef ds:uri="http://www.w3.org/XML/1998/namespace"/>
    <ds:schemaRef ds:uri="4d5da151-2d64-47a7-90b0-5e8b374a0f39"/>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aaacb922-5235-4a66-b188-303b9b46fbd7"/>
    <ds:schemaRef ds:uri="a8f60570-4bd3-4f2b-950b-a996de8ab151"/>
    <ds:schemaRef ds:uri="b413c3fd-5a3b-4239-b985-69032e371c04"/>
    <ds:schemaRef ds:uri="0063f72e-ace3-48fb-9c1f-5b513408b31f"/>
  </ds:schemaRefs>
</ds:datastoreItem>
</file>

<file path=customXml/itemProps4.xml><?xml version="1.0" encoding="utf-8"?>
<ds:datastoreItem xmlns:ds="http://schemas.openxmlformats.org/officeDocument/2006/customXml" ds:itemID="{64BDFABC-4E26-421B-AD74-F254E312F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5da151-2d64-47a7-90b0-5e8b374a0f39"/>
    <ds:schemaRef ds:uri="0063f72e-ace3-48fb-9c1f-5b513408b31f"/>
    <ds:schemaRef ds:uri="b413c3fd-5a3b-4239-b985-69032e371c04"/>
    <ds:schemaRef ds:uri="a8f60570-4bd3-4f2b-950b-a996de8ab151"/>
    <ds:schemaRef ds:uri="aaacb922-5235-4a66-b188-303b9b46fbd7"/>
    <ds:schemaRef ds:uri="52c29ecd-3e26-4574-97d2-e4d4c6e269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a3fd3-029b-403d-91b4-1dc930cb0e60}" enabled="1" method="Standard" siteId="{4ae48b41-0137-4599-8661-fc641fe77be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42</vt:i4>
      </vt:variant>
    </vt:vector>
  </HeadingPairs>
  <TitlesOfParts>
    <vt:vector size="59" baseType="lpstr">
      <vt:lpstr>Guidance PLEASE READ</vt:lpstr>
      <vt:lpstr>Project Details &amp; Timelines</vt:lpstr>
      <vt:lpstr>Funding Sources &amp; IRR</vt:lpstr>
      <vt:lpstr>Funding Timelines</vt:lpstr>
      <vt:lpstr>Production Facility</vt:lpstr>
      <vt:lpstr>H2 Storage Facilities</vt:lpstr>
      <vt:lpstr>Offtaker Details</vt:lpstr>
      <vt:lpstr>H2 Volumes &amp; Sales Prices</vt:lpstr>
      <vt:lpstr>Electricity Sources</vt:lpstr>
      <vt:lpstr>Electricity Volumes &amp; Prices</vt:lpstr>
      <vt:lpstr>CAPEX</vt:lpstr>
      <vt:lpstr>Non-Electricity OPEX</vt:lpstr>
      <vt:lpstr>Economic Benefits</vt:lpstr>
      <vt:lpstr>Jobs</vt:lpstr>
      <vt:lpstr>Dropdowns</vt:lpstr>
      <vt:lpstr>Conversions</vt:lpstr>
      <vt:lpstr>HEC Weighting</vt:lpstr>
      <vt:lpstr>Additionality_Criteria</vt:lpstr>
      <vt:lpstr>Agreement_Status</vt:lpstr>
      <vt:lpstr>CfDRO</vt:lpstr>
      <vt:lpstr>Connection_Status</vt:lpstr>
      <vt:lpstr>Cost_Class_Basis</vt:lpstr>
      <vt:lpstr>Cost_Classes</vt:lpstr>
      <vt:lpstr>Demand_Pattern</vt:lpstr>
      <vt:lpstr>Displaced_Fuels</vt:lpstr>
      <vt:lpstr>Displacement_Level</vt:lpstr>
      <vt:lpstr>Economic_Benefits_Source</vt:lpstr>
      <vt:lpstr>Electricity_Arrangement_Type</vt:lpstr>
      <vt:lpstr>Electricity_Delivery</vt:lpstr>
      <vt:lpstr>Electrolyser_Tech</vt:lpstr>
      <vt:lpstr>End_Use_Sector</vt:lpstr>
      <vt:lpstr>Energy_Feedstock_Arrangement_Type</vt:lpstr>
      <vt:lpstr>Energy_Feedstock_Delivery</vt:lpstr>
      <vt:lpstr>Funding_Type</vt:lpstr>
      <vt:lpstr>Generation_Type</vt:lpstr>
      <vt:lpstr>H2_kg_to_MWh_HHV</vt:lpstr>
      <vt:lpstr>H2_Production_Capacity</vt:lpstr>
      <vt:lpstr>H2_Transport</vt:lpstr>
      <vt:lpstr>Hours_in_a_year</vt:lpstr>
      <vt:lpstr>IETF_application_stage</vt:lpstr>
      <vt:lpstr>IETF_support?</vt:lpstr>
      <vt:lpstr>Indexation</vt:lpstr>
      <vt:lpstr>Input_Type</vt:lpstr>
      <vt:lpstr>Input_Type_1</vt:lpstr>
      <vt:lpstr>Input_Units</vt:lpstr>
      <vt:lpstr>Inputs</vt:lpstr>
      <vt:lpstr>IRR_Terms</vt:lpstr>
      <vt:lpstr>Months</vt:lpstr>
      <vt:lpstr>Offtaker_Priority</vt:lpstr>
      <vt:lpstr>Output_Purity</vt:lpstr>
      <vt:lpstr>Production_Facility_Type</vt:lpstr>
      <vt:lpstr>Stack_Replacement_Year</vt:lpstr>
      <vt:lpstr>Storage_Type</vt:lpstr>
      <vt:lpstr>Strike_price_inclusions</vt:lpstr>
      <vt:lpstr>TRL</vt:lpstr>
      <vt:lpstr>Year_One</vt:lpstr>
      <vt:lpstr>Year_Three</vt:lpstr>
      <vt:lpstr>Year_Two</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cosfordj</dc:creator>
  <cp:keywords/>
  <dc:description/>
  <cp:lastModifiedBy>Mather, Bradley (Energy Security)</cp:lastModifiedBy>
  <cp:revision/>
  <dcterms:created xsi:type="dcterms:W3CDTF">2023-02-28T11:21:21Z</dcterms:created>
  <dcterms:modified xsi:type="dcterms:W3CDTF">2025-04-03T13:50:43Z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2023-02-28T11:21:21Z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7c459882-7b85-4fbe-b735-a079efd0900b</vt:lpwstr>
  </property>
  <property fmtid="{D5CDD505-2E9C-101B-9397-08002B2CF9AE}" pid="8" name="MSIP_Label_ba62f585-b40f-4ab9-bafe-39150f03d124_ContentBits">
    <vt:lpwstr>0</vt:lpwstr>
  </property>
  <property fmtid="{D5CDD505-2E9C-101B-9397-08002B2CF9AE}" pid="9" name="ContentTypeId">
    <vt:lpwstr>0x0101007BE85F53B030C14AB9194ED3A31BAA19</vt:lpwstr>
  </property>
  <property fmtid="{D5CDD505-2E9C-101B-9397-08002B2CF9AE}" pid="10" name="KIM_Activity">
    <vt:lpwstr>2;#Net Zero and Clean Growth|c2afd409-3b0b-45c2-843b-2d626a0eae2e</vt:lpwstr>
  </property>
  <property fmtid="{D5CDD505-2E9C-101B-9397-08002B2CF9AE}" pid="11" name="MediaServiceImageTags">
    <vt:lpwstr/>
  </property>
  <property fmtid="{D5CDD505-2E9C-101B-9397-08002B2CF9AE}" pid="12" name="KIM_GovernmentBody">
    <vt:lpwstr>3;#BEIS|b386cac2-c28c-4db4-8fca-43733d0e74ef</vt:lpwstr>
  </property>
  <property fmtid="{D5CDD505-2E9C-101B-9397-08002B2CF9AE}" pid="13" name="KIM_Function">
    <vt:lpwstr>1;#Energy and Climate|67dfd3db-8e6c-4d42-96c1-aed1098cd89b</vt:lpwstr>
  </property>
  <property fmtid="{D5CDD505-2E9C-101B-9397-08002B2CF9AE}" pid="14" name="_dlc_DocIdItemGuid">
    <vt:lpwstr>e4fd0048-2163-4f7b-b33f-d7374a177b71</vt:lpwstr>
  </property>
  <property fmtid="{D5CDD505-2E9C-101B-9397-08002B2CF9AE}" pid="15" name="MSIP_Label_82fa3fd3-029b-403d-91b4-1dc930cb0e60_Enabled">
    <vt:lpwstr>true</vt:lpwstr>
  </property>
  <property fmtid="{D5CDD505-2E9C-101B-9397-08002B2CF9AE}" pid="16" name="MSIP_Label_82fa3fd3-029b-403d-91b4-1dc930cb0e60_SetDate">
    <vt:lpwstr>2023-03-27T14:17:17Z</vt:lpwstr>
  </property>
  <property fmtid="{D5CDD505-2E9C-101B-9397-08002B2CF9AE}" pid="17" name="MSIP_Label_82fa3fd3-029b-403d-91b4-1dc930cb0e60_Method">
    <vt:lpwstr>Standard</vt:lpwstr>
  </property>
  <property fmtid="{D5CDD505-2E9C-101B-9397-08002B2CF9AE}" pid="18" name="MSIP_Label_82fa3fd3-029b-403d-91b4-1dc930cb0e60_Name">
    <vt:lpwstr>82fa3fd3-029b-403d-91b4-1dc930cb0e60</vt:lpwstr>
  </property>
  <property fmtid="{D5CDD505-2E9C-101B-9397-08002B2CF9AE}" pid="19" name="MSIP_Label_82fa3fd3-029b-403d-91b4-1dc930cb0e60_SiteId">
    <vt:lpwstr>4ae48b41-0137-4599-8661-fc641fe77bea</vt:lpwstr>
  </property>
  <property fmtid="{D5CDD505-2E9C-101B-9397-08002B2CF9AE}" pid="20" name="MSIP_Label_82fa3fd3-029b-403d-91b4-1dc930cb0e60_ActionId">
    <vt:lpwstr>9dc9f5d5-666c-4c0b-a946-efd4719e1a13</vt:lpwstr>
  </property>
  <property fmtid="{D5CDD505-2E9C-101B-9397-08002B2CF9AE}" pid="21" name="MSIP_Label_82fa3fd3-029b-403d-91b4-1dc930cb0e60_ContentBits">
    <vt:lpwstr>0</vt:lpwstr>
  </property>
  <property fmtid="{D5CDD505-2E9C-101B-9397-08002B2CF9AE}" pid="22" name="Business Unit">
    <vt:lpwstr>1;#BEIS:Energy, Transformation and Clean Growth:Industrial Energy:ICCS ＆ H2 Business Models|f7762285-766c-4526-8354-c2676ba8f297</vt:lpwstr>
  </property>
  <property fmtid="{D5CDD505-2E9C-101B-9397-08002B2CF9AE}" pid="23" name="Business_x0020_Unit">
    <vt:lpwstr>1;#BEIS:Energy, Transformation and Clean Growth:Industrial Energy:ICCS ＆ H2 Business Models|f7762285-766c-4526-8354-c2676ba8f297</vt:lpwstr>
  </property>
</Properties>
</file>