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educationgovuk-my.sharepoint.com/personal/daniel_deakin_education_gov_uk/Documents/Desktop/Funding withdrawals/"/>
    </mc:Choice>
  </mc:AlternateContent>
  <xr:revisionPtr revIDLastSave="259" documentId="8_{A5377246-9411-4377-9288-F9C20DEB4AD8}" xr6:coauthVersionLast="47" xr6:coauthVersionMax="47" xr10:uidLastSave="{E1B04B6C-A9A1-48C8-8147-FAE25DE315AE}"/>
  <workbookProtection workbookAlgorithmName="SHA-512" workbookHashValue="EdpBri4YjVq5hDG4TuxqL669sV+PbDevGsJVRiDob3uObCKnAtKSjJynd3PX5V2jnF3Fmd4IlgG79KSvU3g4qw==" workbookSaltValue="s/BEuICE4k1Xn5bNPantOQ==" workbookSpinCount="100000" lockStructure="1"/>
  <bookViews>
    <workbookView xWindow="-120" yWindow="-120" windowWidth="29040" windowHeight="15720" xr2:uid="{AC5AC68A-89E1-4564-9272-ACDFBC03548C}"/>
  </bookViews>
  <sheets>
    <sheet name="Loans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2" i="1" l="1"/>
  <c r="F54" i="1"/>
  <c r="F58" i="1" l="1"/>
  <c r="F33" i="1"/>
  <c r="F35" i="1" s="1" a="1"/>
  <c r="F35" i="1" s="1"/>
  <c r="F60" i="1"/>
  <c r="F56" i="1"/>
  <c r="F23" i="1"/>
  <c r="F62" i="1" l="1"/>
  <c r="F64" i="1" l="1" a="1"/>
  <c r="F64" i="1" s="1"/>
  <c r="F66" i="1" s="1"/>
  <c r="F68" i="1" l="1"/>
  <c r="F70" i="1" s="1"/>
  <c r="F80" i="1" l="1"/>
  <c r="F72" i="1"/>
  <c r="F74" i="1" s="1"/>
  <c r="F78" i="1" l="1"/>
  <c r="F82" i="1" s="1"/>
  <c r="F84" i="1" l="1" a="1"/>
  <c r="F84" i="1" s="1"/>
  <c r="F86" i="1" s="1" a="1"/>
  <c r="F86" i="1" s="1"/>
  <c r="F88" i="1" l="1"/>
  <c r="F90" i="1" s="1"/>
  <c r="F9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<sst xmlns="http://schemas.openxmlformats.org/spreadsheetml/2006/main" count="120" uniqueCount="104">
  <si>
    <t>Your information</t>
  </si>
  <si>
    <t>UKPRN</t>
  </si>
  <si>
    <t>You only need to complete your UKPRN and provider name if you plan to share your calculations with the ESFA.</t>
  </si>
  <si>
    <t>Provider legal name</t>
  </si>
  <si>
    <t>What type of contract do you have?</t>
  </si>
  <si>
    <t>Do you have a track record issue?</t>
  </si>
  <si>
    <t>Select yes if any of the following apply to you:
- you are in formal intervention for minimum standards or inspection 
- you have been issued with a notice for financial control
- you have been issued with a notice to improve, additional conditions of funding or additional contractual obligations in relation to minimum quality standards for 19+ education and training
Select no if none of the above apply to your organisation.</t>
  </si>
  <si>
    <t xml:space="preserve">Calculation steps </t>
  </si>
  <si>
    <t>This section will automatically populate when you complete your information in the section above.</t>
  </si>
  <si>
    <t>Baseline</t>
  </si>
  <si>
    <t>Adjustment for minimum allocation</t>
  </si>
  <si>
    <t>+</t>
  </si>
  <si>
    <t>Adjustment for track record</t>
  </si>
  <si>
    <t>=</t>
  </si>
  <si>
    <t>Advanced learner loans bursary allocation</t>
  </si>
  <si>
    <t>Proportion of bursary delivery</t>
  </si>
  <si>
    <t>x</t>
  </si>
  <si>
    <t>If you previously had a bursary allocation and your allocation is calculated to be under £500, then we uplift it to £500.</t>
  </si>
  <si>
    <t>Historic and current delivery</t>
  </si>
  <si>
    <t>Historic year and current contract values</t>
  </si>
  <si>
    <t>The year your allocation is based on</t>
  </si>
  <si>
    <t>Adjustment for performance management growth thresholds</t>
  </si>
  <si>
    <t>Adjustment to align with performance management changes</t>
  </si>
  <si>
    <t>l</t>
  </si>
  <si>
    <t>a</t>
  </si>
  <si>
    <t>b</t>
  </si>
  <si>
    <t>c</t>
  </si>
  <si>
    <t>d</t>
  </si>
  <si>
    <t>e</t>
  </si>
  <si>
    <t>f</t>
  </si>
  <si>
    <t>g</t>
  </si>
  <si>
    <t>h</t>
  </si>
  <si>
    <t>i</t>
  </si>
  <si>
    <t>j</t>
  </si>
  <si>
    <t>k</t>
  </si>
  <si>
    <t>m</t>
  </si>
  <si>
    <t>n</t>
  </si>
  <si>
    <t>o</t>
  </si>
  <si>
    <t>p</t>
  </si>
  <si>
    <t>q</t>
  </si>
  <si>
    <t>r</t>
  </si>
  <si>
    <t>s</t>
  </si>
  <si>
    <t>t</t>
  </si>
  <si>
    <t>u</t>
  </si>
  <si>
    <t>v</t>
  </si>
  <si>
    <t>w</t>
  </si>
  <si>
    <t>y</t>
  </si>
  <si>
    <t>aa</t>
  </si>
  <si>
    <t>ab</t>
  </si>
  <si>
    <t>ac</t>
  </si>
  <si>
    <t>ad</t>
  </si>
  <si>
    <t>ae</t>
  </si>
  <si>
    <t>af</t>
  </si>
  <si>
    <t>ag</t>
  </si>
  <si>
    <t>You can find this on your final funding claim or funding summary report.  If you didn't have a loans bursary or didn't deliver any of your loan bursary enter £0.</t>
  </si>
  <si>
    <t>If your allocation is calculated to be under £5,000, then we uplift it to £5,000</t>
  </si>
  <si>
    <t>You can find this on your SLC portal.  If you didn't have a ALL facility or didn't use any of your facility enter £0.</t>
  </si>
  <si>
    <t>You can find this on your SLC portal. If you didn't have a ALL facility or didn't use any of your facility enter £0.</t>
  </si>
  <si>
    <r>
      <rPr>
        <b/>
        <sz val="12"/>
        <color theme="1"/>
        <rFont val="Arial"/>
        <family val="2"/>
      </rPr>
      <t xml:space="preserve">Disclaimer: 
</t>
    </r>
    <r>
      <rPr>
        <sz val="12"/>
        <color theme="1"/>
        <rFont val="Arial"/>
        <family val="2"/>
      </rPr>
      <t xml:space="preserve">This is a tool to help you understand how your allocation has been calculated, it is not your allocation and values may differ.  Your digital allocation statement on MyESF sets out your allocation values.
Please read the information on our </t>
    </r>
    <r>
      <rPr>
        <u/>
        <sz val="12"/>
        <color theme="4" tint="-0.249977111117893"/>
        <rFont val="Arial"/>
        <family val="2"/>
      </rPr>
      <t>19+ funding allocations page</t>
    </r>
    <r>
      <rPr>
        <sz val="12"/>
        <color theme="1"/>
        <rFont val="Arial"/>
        <family val="2"/>
      </rPr>
      <t xml:space="preserve"> a</t>
    </r>
    <r>
      <rPr>
        <sz val="12"/>
        <rFont val="Arial"/>
        <family val="2"/>
      </rPr>
      <t xml:space="preserve">nd our technical guidance </t>
    </r>
    <r>
      <rPr>
        <sz val="12"/>
        <color theme="1"/>
        <rFont val="Arial"/>
        <family val="2"/>
      </rPr>
      <t>before using this calculator.  
If you have experienced a data submission problem that has significantly affected the allocation we have calculated for you then you can raise a business case.  Please see the business case section of our 19+ funding allocations page for more information about this process. 
You will need the latest version of Microsoft Excel or Excel 365 to use this calculator. If you are unable to use the calculator you can request a PDF version from ESFA.</t>
    </r>
  </si>
  <si>
    <t>Bursary values</t>
  </si>
  <si>
    <t>We have capped changes to your bursary.  Your value cannot be more than performance management thresholds.</t>
  </si>
  <si>
    <t>Advanced learner loans 2023 to 2024 allocations calculator</t>
  </si>
  <si>
    <t>Value of ALL bursary delivered/claimed in 2021 to 2022</t>
  </si>
  <si>
    <t>Value of your 2021 to 2022 ALL bursary contract value</t>
  </si>
  <si>
    <t>You can find this on your 2021 to 2022 funding agreement. This should include any growth at performance-management reviews. You should not include your loans facility as this is separate.</t>
  </si>
  <si>
    <t>2021 to 2022 proportion of delivery between August and January capped</t>
  </si>
  <si>
    <t>2022 to 2023 approved, attended and paid applications uplifted to a full year estimate</t>
  </si>
  <si>
    <t>If your facility was reduced or did not change at the review points in 2022 to 2023, we reduce your allocation to 2022 to 2023 loans facility.  If your facility increased at the review points in 2022 to 2023, we increase your allocation to at least 2022 to 2023 loans facility</t>
  </si>
  <si>
    <t>In line with our performance-management rules, we will not give you an allocation greater than your 2022 to 2023 contract value if you have a track record issue (k).</t>
  </si>
  <si>
    <t>Calculated 2023 to 2024 advanced learner loans facility allocation</t>
  </si>
  <si>
    <t>August 2023 to March 2024</t>
  </si>
  <si>
    <t>April 2024 to July 2024</t>
  </si>
  <si>
    <t>This is your allocation for periods 1 to 8 of the 2023 to 2024 funding year. This is based on the standard national profile published in advanced learner loans funding rules</t>
  </si>
  <si>
    <t>This is your allocation for periods 9 to 12 of the 2023 to 2024 funding year. This is based on the standard national profile published in advanced learner loans funding rules</t>
  </si>
  <si>
    <t>The proportion is then multiplied by your total allocation for the 2023 to 2024 funding year (w).</t>
  </si>
  <si>
    <t>Calculated 2021 to 2022 advanced learner loans facility allocation</t>
  </si>
  <si>
    <t>Initial calculated 2023 to 2024 allocation</t>
  </si>
  <si>
    <t>Calculated 2023 to 2024 advanced learner loans bursary allocation</t>
  </si>
  <si>
    <t>This is your total allocation for the 2023 to 2024 funding year.</t>
  </si>
  <si>
    <t>Complete the yellow cells and the calculation steps will populate to show how we have worked the value of your 2023 to 2024 advanced learner loans  (ALL) allocation.  If you have merged with another organisation then you need to include the total for all of the organisations involved in the merger in the values you provide below.</t>
  </si>
  <si>
    <t>Value of approved, attended and paid ALL applications in 2021 to 2022</t>
  </si>
  <si>
    <t>2021 to 2022 proportion of delivery between August and January</t>
  </si>
  <si>
    <t>This value is automatically calculated for you. It divides your 2021 to 2022 delivery between August 2021 and January 2022 by 2021 to 2022 delivery between August 2021 and July 2022</t>
  </si>
  <si>
    <t>Value of your 2022 to 2023 ALL facility, as of 01 August 2022</t>
  </si>
  <si>
    <t>Value of your 2022 to 2023 ALL facility, as of 28 February 2023</t>
  </si>
  <si>
    <t>Where applicable, value increase to your 2022 to 2023 facility value</t>
  </si>
  <si>
    <t>Performance growth maximum for 2022 to 2023</t>
  </si>
  <si>
    <t>Have you received a new ALL facility in 2022 to 2023?</t>
  </si>
  <si>
    <t xml:space="preserve"> You can find this on your initial 2022 to 2023 funding agreement. This should be your initial value and exclude any growth at performance-management reviews.  You should not include your loans bursary as this is separate.</t>
  </si>
  <si>
    <t>You can find this on your 2022 to 2023 funding agreement. This should include any growth at performance-management reviews. You should not include your loans bursary as this is separate.</t>
  </si>
  <si>
    <t>This value is automatically calculated for you. It calculates the difference between your 2022 to 2023 facility, as of 1 August 2022 (e) and 2022 to 2023 facility, as of 28 February 2023 (f) if you have had growth.</t>
  </si>
  <si>
    <t>This value is automatically calculated for you. It calculates the maximum growth allowable for 2022 to 2023 (funding and performance management rules paragraphs 166 and 167) less increase received during the year (g)</t>
  </si>
  <si>
    <t>Select yes if you applied and awarded a new facility allocation at a performance management review of the 2022 to 2023 funding year.</t>
  </si>
  <si>
    <t>You can find this on your 2022 to 2023 funding agreement. This should include any growth at performance-management reviews. You should not include your loans facility as this is separate.</t>
  </si>
  <si>
    <t>2021/22</t>
  </si>
  <si>
    <t>2022/23</t>
  </si>
  <si>
    <t>Value of your 2022 to 2023 ALL bursary, as of 28 February 2023</t>
  </si>
  <si>
    <t>Value of approved, attended and paid ALL applications in 2021 to 2022 as at 07 February 2022</t>
  </si>
  <si>
    <t>Value of approved, attended and paid ALL applications in 2022 to 2023 as of 13 February 2023</t>
  </si>
  <si>
    <t>To get a full years delivery in 2022 to 2023 we use your historic proportion of delivery from 2021 to 2022. We take the 2021 to 2022 proportion of delivery between August and January (c) and apply a cap to no greater than 100% and minimum percentage is 45% based on the standard national profile. We round the value to 2 decimal places.
This is then divided by February 2023 delivery (d) for a 2022 to 2023 full year value.</t>
  </si>
  <si>
    <t>The 2022 to 2023 baseline is calculated by taking the higher of your 2021 to 2022 (b) or 2021 to 2022 uplifted (o) approved, attended and paid applications (excluding submitted). We have not calculated a baseline if you have not delivered since August 2021.</t>
  </si>
  <si>
    <t>If applicable, your 2023 to 2024 allocation increase is limited to the maximum growth available in 2022 to 2023 (h). Where the increase to your 2023 to 2024 allocation is greater than (h), we have made a reduction to align with the growth thresholds.</t>
  </si>
  <si>
    <t>In line with our performance-management rules, we will not give you an allocation greater than your 2022 to 2023 contract value if you have a track record issue (j).</t>
  </si>
  <si>
    <t>Your ALL bursary is calculated by taking proportion of bursary against facility. We have divided your ALL bursary delivered in 2021 to 2022 (k) by value of approved, attended and paid ALL applications in 2021 to 2022 (b). The maximum proportion is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</si>
</sst>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Red]\-&quot;£&quot;#,##0"/>
    <numFmt numFmtId="44" formatCode="_-&quot;£&quot;* #,##0.00_-;\-&quot;£&quot;* #,##0.00_-;_-&quot;£&quot;* &quot;-&quot;??_-;_-@_-"/>
    <numFmt numFmtId="164" formatCode="&quot;£&quot;#,##0"/>
    <numFmt numFmtId="165" formatCode="0.0%"/>
    <numFmt numFmtId="166" formatCode="0.0%;[Red]\-0.0%"/>
  </numFmts>
  <fonts count="30" x14ac:knownFonts="1">
    <font>
      <sz val="11"/>
      <color theme="1"/>
      <name val="Calibri"/>
      <family val="2"/>
      <scheme val="minor"/>
    </font>
    <font>
      <sz val="11"/>
      <color theme="1"/>
      <name val="Calibri"/>
      <family val="2"/>
      <scheme val="minor"/>
    </font>
    <font>
      <sz val="11"/>
      <color rgb="FFFF0000"/>
      <name val="Arial"/>
      <family val="2"/>
    </font>
    <font>
      <b/>
      <sz val="10"/>
      <color rgb="FFFF0000"/>
      <name val="Arial"/>
      <family val="2"/>
    </font>
    <font>
      <sz val="10"/>
      <color theme="1"/>
      <name val="Arial"/>
      <family val="2"/>
    </font>
    <font>
      <b/>
      <u/>
      <sz val="14"/>
      <color theme="1"/>
      <name val="Arial"/>
      <family val="2"/>
    </font>
    <font>
      <sz val="11"/>
      <color theme="1"/>
      <name val="Arial"/>
      <family val="2"/>
    </font>
    <font>
      <sz val="12"/>
      <color theme="1"/>
      <name val="Arial"/>
      <family val="2"/>
    </font>
    <font>
      <b/>
      <sz val="12"/>
      <color theme="1"/>
      <name val="Arial"/>
      <family val="2"/>
    </font>
    <font>
      <u/>
      <sz val="12"/>
      <color theme="4" tint="-0.249977111117893"/>
      <name val="Arial"/>
      <family val="2"/>
    </font>
    <font>
      <sz val="12"/>
      <name val="Arial"/>
      <family val="2"/>
    </font>
    <font>
      <sz val="10"/>
      <color theme="1"/>
      <name val="Calibri"/>
      <family val="2"/>
      <scheme val="minor"/>
    </font>
    <font>
      <b/>
      <sz val="16"/>
      <name val="Arial"/>
      <family val="2"/>
    </font>
    <font>
      <sz val="10"/>
      <color rgb="FFFF0000"/>
      <name val="Arial"/>
      <family val="2"/>
    </font>
    <font>
      <b/>
      <sz val="12"/>
      <name val="Arial"/>
      <family val="2"/>
    </font>
    <font>
      <b/>
      <sz val="12"/>
      <color rgb="FFFF0000"/>
      <name val="Arial"/>
      <family val="2"/>
    </font>
    <font>
      <i/>
      <sz val="11"/>
      <color theme="1"/>
      <name val="Arial"/>
      <family val="2"/>
    </font>
    <font>
      <b/>
      <u/>
      <sz val="12"/>
      <color theme="1"/>
      <name val="Arial"/>
      <family val="2"/>
    </font>
    <font>
      <i/>
      <sz val="10"/>
      <color theme="1"/>
      <name val="Arial"/>
      <family val="2"/>
    </font>
    <font>
      <sz val="8"/>
      <color theme="0" tint="-4.9989318521683403E-2"/>
      <name val="Arial"/>
      <family val="2"/>
    </font>
    <font>
      <sz val="9"/>
      <color theme="1"/>
      <name val="Arial"/>
      <family val="2"/>
    </font>
    <font>
      <sz val="12"/>
      <color theme="1"/>
      <name val="Calibri"/>
      <family val="2"/>
      <scheme val="minor"/>
    </font>
    <font>
      <sz val="8"/>
      <color theme="4" tint="0.79998168889431442"/>
      <name val="Arial"/>
      <family val="2"/>
    </font>
    <font>
      <b/>
      <sz val="14"/>
      <color theme="1"/>
      <name val="Arial"/>
      <family val="2"/>
    </font>
    <font>
      <sz val="12"/>
      <color theme="0" tint="-4.9989318521683403E-2"/>
      <name val="Arial"/>
      <family val="2"/>
    </font>
    <font>
      <sz val="9"/>
      <name val="Arial"/>
      <family val="2"/>
    </font>
    <font>
      <sz val="12"/>
      <name val="Calibri"/>
      <family val="2"/>
      <scheme val="minor"/>
    </font>
    <font>
      <sz val="11"/>
      <name val="Arial"/>
      <family val="2"/>
    </font>
    <font>
      <b/>
      <sz val="11"/>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0" fillId="0" borderId="0" applyFont="0" applyFill="0" applyBorder="0" applyAlignment="0" applyProtection="0"/>
  </cellStyleXfs>
  <cellXfs count="151">
    <xf numFmtId="0" fontId="0" fillId="0" borderId="0" xfId="0"/>
    <xf numFmtId="0" fontId="0" fillId="2" borderId="0" xfId="0" applyFill="1" applyProtection="1">
      <protection hidden="1"/>
    </xf>
    <xf numFmtId="0" fontId="2" fillId="2" borderId="0" xfId="0" applyFont="1" applyFill="1" applyAlignment="1" applyProtection="1">
      <alignment horizontal="right" wrapText="1"/>
      <protection hidden="1"/>
    </xf>
    <xf numFmtId="0" fontId="4" fillId="2" borderId="0" xfId="0" applyFont="1" applyFill="1" applyProtection="1">
      <protection hidden="1"/>
    </xf>
    <xf numFmtId="0" fontId="6" fillId="2" borderId="0" xfId="0" applyFont="1" applyFill="1" applyAlignment="1" applyProtection="1">
      <alignment horizontal="right" wrapText="1"/>
      <protection hidden="1"/>
    </xf>
    <xf numFmtId="0" fontId="6" fillId="2" borderId="0" xfId="0" applyFont="1" applyFill="1" applyProtection="1">
      <protection hidden="1"/>
    </xf>
    <xf numFmtId="0" fontId="6" fillId="2" borderId="0" xfId="0" applyFont="1" applyFill="1" applyAlignment="1" applyProtection="1">
      <alignment horizontal="center"/>
      <protection hidden="1"/>
    </xf>
    <xf numFmtId="0" fontId="5" fillId="2" borderId="0" xfId="0" applyFont="1" applyFill="1" applyAlignment="1" applyProtection="1">
      <alignment horizontal="left" vertical="top" wrapText="1"/>
      <protection hidden="1"/>
    </xf>
    <xf numFmtId="0" fontId="7" fillId="2" borderId="6" xfId="0" applyFont="1" applyFill="1" applyBorder="1" applyAlignment="1" applyProtection="1">
      <alignment horizontal="center" vertical="center"/>
      <protection locked="0"/>
    </xf>
    <xf numFmtId="0" fontId="16" fillId="3" borderId="4" xfId="0" applyFont="1" applyFill="1" applyBorder="1" applyProtection="1">
      <protection hidden="1"/>
    </xf>
    <xf numFmtId="0" fontId="6" fillId="3" borderId="0" xfId="0" applyFont="1" applyFill="1" applyProtection="1">
      <protection hidden="1"/>
    </xf>
    <xf numFmtId="0" fontId="4" fillId="3" borderId="0" xfId="0" applyFont="1" applyFill="1" applyAlignment="1" applyProtection="1">
      <alignment horizontal="left" vertical="top" wrapText="1"/>
      <protection hidden="1"/>
    </xf>
    <xf numFmtId="0" fontId="4" fillId="3" borderId="5" xfId="0" applyFont="1" applyFill="1" applyBorder="1" applyAlignment="1" applyProtection="1">
      <alignment horizontal="left" vertical="top"/>
      <protection hidden="1"/>
    </xf>
    <xf numFmtId="0" fontId="6" fillId="3" borderId="0" xfId="0" applyFont="1" applyFill="1" applyAlignment="1" applyProtection="1">
      <alignment horizontal="right" vertical="center"/>
      <protection hidden="1"/>
    </xf>
    <xf numFmtId="0" fontId="19" fillId="3" borderId="0" xfId="0" applyFont="1" applyFill="1" applyAlignment="1" applyProtection="1">
      <alignment horizontal="right"/>
      <protection hidden="1"/>
    </xf>
    <xf numFmtId="164" fontId="7" fillId="2" borderId="6" xfId="0" applyNumberFormat="1" applyFont="1" applyFill="1" applyBorder="1" applyAlignment="1" applyProtection="1">
      <alignment horizontal="center" vertical="center"/>
      <protection locked="0"/>
    </xf>
    <xf numFmtId="0" fontId="7" fillId="3" borderId="0" xfId="0" applyFont="1" applyFill="1" applyAlignment="1" applyProtection="1">
      <alignment horizontal="right" vertical="center"/>
      <protection hidden="1"/>
    </xf>
    <xf numFmtId="0" fontId="7" fillId="3" borderId="0" xfId="0" applyFont="1" applyFill="1" applyAlignment="1" applyProtection="1">
      <alignment horizontal="center" vertical="center"/>
      <protection hidden="1"/>
    </xf>
    <xf numFmtId="0" fontId="20" fillId="3" borderId="0" xfId="0" applyFont="1" applyFill="1" applyAlignment="1" applyProtection="1">
      <alignment vertical="center" wrapText="1"/>
      <protection hidden="1"/>
    </xf>
    <xf numFmtId="0" fontId="7" fillId="3" borderId="0" xfId="0" applyFont="1" applyFill="1" applyAlignment="1" applyProtection="1">
      <alignment horizontal="right" vertical="top" wrapText="1"/>
      <protection hidden="1"/>
    </xf>
    <xf numFmtId="0" fontId="0" fillId="3" borderId="8" xfId="0" applyFill="1" applyBorder="1" applyProtection="1">
      <protection hidden="1"/>
    </xf>
    <xf numFmtId="0" fontId="6" fillId="3" borderId="9" xfId="0" applyFont="1" applyFill="1" applyBorder="1" applyProtection="1">
      <protection hidden="1"/>
    </xf>
    <xf numFmtId="164" fontId="6" fillId="3" borderId="9" xfId="0" applyNumberFormat="1" applyFont="1" applyFill="1" applyBorder="1" applyAlignment="1" applyProtection="1">
      <alignment horizontal="center" vertical="center"/>
      <protection hidden="1"/>
    </xf>
    <xf numFmtId="0" fontId="4" fillId="3" borderId="9" xfId="0" applyFont="1" applyFill="1" applyBorder="1" applyAlignment="1" applyProtection="1">
      <alignment horizontal="left" vertical="top" wrapText="1"/>
      <protection hidden="1"/>
    </xf>
    <xf numFmtId="0" fontId="4" fillId="3" borderId="10" xfId="0" applyFont="1" applyFill="1" applyBorder="1" applyProtection="1">
      <protection hidden="1"/>
    </xf>
    <xf numFmtId="0" fontId="0" fillId="0" borderId="0" xfId="0" applyProtection="1">
      <protection hidden="1"/>
    </xf>
    <xf numFmtId="0" fontId="0" fillId="4" borderId="1" xfId="0" applyFill="1" applyBorder="1" applyProtection="1">
      <protection hidden="1"/>
    </xf>
    <xf numFmtId="0" fontId="11" fillId="4" borderId="2" xfId="0" applyFont="1" applyFill="1" applyBorder="1" applyProtection="1">
      <protection hidden="1"/>
    </xf>
    <xf numFmtId="0" fontId="6" fillId="4" borderId="2" xfId="0" applyFont="1" applyFill="1" applyBorder="1" applyAlignment="1" applyProtection="1">
      <alignment horizontal="right" wrapText="1"/>
      <protection hidden="1"/>
    </xf>
    <xf numFmtId="0" fontId="6" fillId="4" borderId="2" xfId="0" applyFont="1" applyFill="1" applyBorder="1" applyProtection="1">
      <protection hidden="1"/>
    </xf>
    <xf numFmtId="0" fontId="6" fillId="4" borderId="2" xfId="0" applyFont="1" applyFill="1" applyBorder="1" applyAlignment="1" applyProtection="1">
      <alignment horizontal="center"/>
      <protection hidden="1"/>
    </xf>
    <xf numFmtId="0" fontId="4" fillId="4" borderId="2" xfId="0" applyFont="1" applyFill="1" applyBorder="1" applyProtection="1">
      <protection hidden="1"/>
    </xf>
    <xf numFmtId="0" fontId="4" fillId="4" borderId="3" xfId="0" applyFont="1" applyFill="1" applyBorder="1" applyProtection="1">
      <protection hidden="1"/>
    </xf>
    <xf numFmtId="0" fontId="0" fillId="4" borderId="4" xfId="0" applyFill="1" applyBorder="1" applyProtection="1">
      <protection hidden="1"/>
    </xf>
    <xf numFmtId="0" fontId="6" fillId="4" borderId="0" xfId="0" applyFont="1" applyFill="1" applyAlignment="1" applyProtection="1">
      <alignment horizontal="center"/>
      <protection hidden="1"/>
    </xf>
    <xf numFmtId="0" fontId="6" fillId="4" borderId="0" xfId="0" applyFont="1" applyFill="1" applyProtection="1">
      <protection hidden="1"/>
    </xf>
    <xf numFmtId="0" fontId="4" fillId="4" borderId="0" xfId="0" applyFont="1" applyFill="1" applyProtection="1">
      <protection hidden="1"/>
    </xf>
    <xf numFmtId="0" fontId="4" fillId="4" borderId="5" xfId="0" applyFont="1" applyFill="1" applyBorder="1" applyProtection="1">
      <protection hidden="1"/>
    </xf>
    <xf numFmtId="0" fontId="15" fillId="4" borderId="5" xfId="0" applyFont="1" applyFill="1" applyBorder="1" applyAlignment="1" applyProtection="1">
      <alignment horizontal="left" vertical="center" wrapText="1"/>
      <protection hidden="1"/>
    </xf>
    <xf numFmtId="165" fontId="7" fillId="2" borderId="6" xfId="1" applyNumberFormat="1" applyFont="1" applyFill="1" applyBorder="1" applyAlignment="1" applyProtection="1">
      <alignment horizontal="center" vertical="center"/>
      <protection hidden="1"/>
    </xf>
    <xf numFmtId="0" fontId="22" fillId="4" borderId="0" xfId="0" applyFont="1" applyFill="1" applyProtection="1">
      <protection hidden="1"/>
    </xf>
    <xf numFmtId="6" fontId="7" fillId="2" borderId="6" xfId="0" applyNumberFormat="1" applyFont="1" applyFill="1" applyBorder="1" applyAlignment="1" applyProtection="1">
      <alignment horizontal="center" vertical="center"/>
      <protection hidden="1"/>
    </xf>
    <xf numFmtId="0" fontId="7" fillId="4" borderId="0" xfId="0" applyFont="1" applyFill="1" applyAlignment="1" applyProtection="1">
      <alignment horizontal="right" wrapText="1"/>
      <protection hidden="1"/>
    </xf>
    <xf numFmtId="0" fontId="7" fillId="4" borderId="0" xfId="0" applyFont="1" applyFill="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7" fillId="4" borderId="0" xfId="0" applyFont="1" applyFill="1" applyAlignment="1" applyProtection="1">
      <alignment horizontal="right" vertical="center"/>
      <protection hidden="1"/>
    </xf>
    <xf numFmtId="0" fontId="6" fillId="4" borderId="0" xfId="0" applyFont="1" applyFill="1" applyAlignment="1" applyProtection="1">
      <alignment horizontal="center" vertical="center"/>
      <protection hidden="1"/>
    </xf>
    <xf numFmtId="6" fontId="7" fillId="2" borderId="11" xfId="0" applyNumberFormat="1" applyFont="1" applyFill="1" applyBorder="1" applyAlignment="1" applyProtection="1">
      <alignment horizontal="center" vertical="center"/>
      <protection hidden="1"/>
    </xf>
    <xf numFmtId="0" fontId="4" fillId="4" borderId="5" xfId="0" applyFont="1" applyFill="1" applyBorder="1" applyAlignment="1" applyProtection="1">
      <alignment horizontal="center" vertical="center"/>
      <protection hidden="1"/>
    </xf>
    <xf numFmtId="0" fontId="20" fillId="4" borderId="0" xfId="0" applyFont="1" applyFill="1" applyAlignment="1" applyProtection="1">
      <alignment horizontal="center" vertical="center"/>
      <protection hidden="1"/>
    </xf>
    <xf numFmtId="0" fontId="7" fillId="4" borderId="0" xfId="0" applyFont="1" applyFill="1" applyAlignment="1" applyProtection="1">
      <alignment horizontal="center" vertical="center" wrapText="1"/>
      <protection hidden="1"/>
    </xf>
    <xf numFmtId="0" fontId="4" fillId="4" borderId="5" xfId="0" applyFont="1" applyFill="1" applyBorder="1" applyAlignment="1" applyProtection="1">
      <alignment horizontal="left" vertical="center" wrapText="1"/>
      <protection hidden="1"/>
    </xf>
    <xf numFmtId="0" fontId="16" fillId="4" borderId="0" xfId="0" applyFont="1" applyFill="1" applyAlignment="1" applyProtection="1">
      <alignment horizontal="center" vertical="center"/>
      <protection hidden="1"/>
    </xf>
    <xf numFmtId="164" fontId="20" fillId="4" borderId="0" xfId="0" applyNumberFormat="1" applyFont="1" applyFill="1" applyAlignment="1" applyProtection="1">
      <alignment horizontal="center" vertical="center"/>
      <protection hidden="1"/>
    </xf>
    <xf numFmtId="0" fontId="4" fillId="4" borderId="5" xfId="0" applyFont="1" applyFill="1" applyBorder="1" applyAlignment="1" applyProtection="1">
      <alignment horizontal="center" vertical="center" wrapText="1"/>
      <protection hidden="1"/>
    </xf>
    <xf numFmtId="6" fontId="8" fillId="2" borderId="11" xfId="0" applyNumberFormat="1" applyFont="1" applyFill="1" applyBorder="1" applyAlignment="1" applyProtection="1">
      <alignment horizontal="center" vertical="center"/>
      <protection hidden="1"/>
    </xf>
    <xf numFmtId="164" fontId="7" fillId="4" borderId="0" xfId="0" applyNumberFormat="1" applyFont="1" applyFill="1" applyAlignment="1" applyProtection="1">
      <alignment horizontal="center" vertical="center"/>
      <protection hidden="1"/>
    </xf>
    <xf numFmtId="0" fontId="4" fillId="4" borderId="5" xfId="0" applyFont="1" applyFill="1" applyBorder="1" applyAlignment="1" applyProtection="1">
      <alignment horizontal="left" wrapText="1"/>
      <protection hidden="1"/>
    </xf>
    <xf numFmtId="0" fontId="4" fillId="4" borderId="0" xfId="0" applyFont="1" applyFill="1" applyAlignment="1" applyProtection="1">
      <alignment horizontal="left" vertical="top" wrapText="1"/>
      <protection hidden="1"/>
    </xf>
    <xf numFmtId="10" fontId="7" fillId="2" borderId="6" xfId="1" applyNumberFormat="1" applyFont="1" applyFill="1" applyBorder="1" applyAlignment="1" applyProtection="1">
      <alignment horizontal="center" vertical="center"/>
      <protection hidden="1"/>
    </xf>
    <xf numFmtId="164" fontId="7" fillId="2" borderId="6" xfId="0" applyNumberFormat="1" applyFont="1" applyFill="1" applyBorder="1" applyAlignment="1" applyProtection="1">
      <alignment horizontal="center" vertical="center"/>
      <protection hidden="1"/>
    </xf>
    <xf numFmtId="164" fontId="8" fillId="2" borderId="11" xfId="0" applyNumberFormat="1" applyFont="1" applyFill="1" applyBorder="1" applyAlignment="1" applyProtection="1">
      <alignment horizontal="center" vertical="center"/>
      <protection hidden="1"/>
    </xf>
    <xf numFmtId="0" fontId="0" fillId="4" borderId="8" xfId="0" applyFill="1" applyBorder="1" applyProtection="1">
      <protection hidden="1"/>
    </xf>
    <xf numFmtId="0" fontId="6" fillId="4" borderId="9" xfId="0" applyFont="1" applyFill="1" applyBorder="1" applyProtection="1">
      <protection hidden="1"/>
    </xf>
    <xf numFmtId="0" fontId="6" fillId="4" borderId="9" xfId="0" applyFont="1" applyFill="1" applyBorder="1" applyAlignment="1" applyProtection="1">
      <alignment horizontal="center" vertical="center"/>
      <protection hidden="1"/>
    </xf>
    <xf numFmtId="0" fontId="4" fillId="4" borderId="10" xfId="0" applyFont="1" applyFill="1" applyBorder="1" applyAlignment="1" applyProtection="1">
      <alignment horizontal="left" vertical="center" wrapText="1"/>
      <protection hidden="1"/>
    </xf>
    <xf numFmtId="0" fontId="0" fillId="2" borderId="0" xfId="0" applyFill="1"/>
    <xf numFmtId="0" fontId="0" fillId="3" borderId="1" xfId="0" applyFill="1" applyBorder="1" applyAlignment="1">
      <alignment horizontal="center"/>
    </xf>
    <xf numFmtId="0" fontId="11" fillId="3" borderId="2" xfId="0" applyFont="1" applyFill="1" applyBorder="1" applyAlignment="1">
      <alignment horizontal="center"/>
    </xf>
    <xf numFmtId="0" fontId="7" fillId="3" borderId="2" xfId="0" applyFont="1" applyFill="1" applyBorder="1" applyAlignment="1">
      <alignment horizontal="center" wrapText="1"/>
    </xf>
    <xf numFmtId="0" fontId="7" fillId="3" borderId="3" xfId="0" applyFont="1" applyFill="1" applyBorder="1" applyAlignment="1">
      <alignment horizontal="center" wrapText="1"/>
    </xf>
    <xf numFmtId="0" fontId="0" fillId="3" borderId="4" xfId="0" applyFill="1" applyBorder="1" applyAlignment="1">
      <alignment horizontal="center"/>
    </xf>
    <xf numFmtId="0" fontId="2" fillId="3" borderId="0" xfId="0" applyFont="1" applyFill="1" applyAlignment="1">
      <alignment horizontal="center"/>
    </xf>
    <xf numFmtId="0" fontId="6" fillId="3" borderId="0" xfId="0" applyFont="1" applyFill="1" applyAlignment="1">
      <alignment horizontal="center"/>
    </xf>
    <xf numFmtId="0" fontId="13" fillId="3" borderId="0" xfId="0" applyFont="1" applyFill="1" applyAlignment="1">
      <alignment horizontal="center"/>
    </xf>
    <xf numFmtId="0" fontId="4" fillId="3" borderId="5" xfId="0" applyFont="1" applyFill="1" applyBorder="1" applyAlignment="1">
      <alignment horizontal="center"/>
    </xf>
    <xf numFmtId="0" fontId="0" fillId="3" borderId="4" xfId="0" applyFill="1" applyBorder="1"/>
    <xf numFmtId="0" fontId="11" fillId="3" borderId="0" xfId="0" applyFont="1" applyFill="1"/>
    <xf numFmtId="0" fontId="23" fillId="3" borderId="0" xfId="0" applyFont="1" applyFill="1" applyAlignment="1">
      <alignment horizontal="left" wrapText="1"/>
    </xf>
    <xf numFmtId="0" fontId="6" fillId="3" borderId="0" xfId="0" applyFont="1" applyFill="1"/>
    <xf numFmtId="0" fontId="4" fillId="3" borderId="0" xfId="0" applyFont="1" applyFill="1"/>
    <xf numFmtId="0" fontId="4" fillId="3" borderId="5" xfId="0" applyFont="1" applyFill="1" applyBorder="1"/>
    <xf numFmtId="0" fontId="15" fillId="3" borderId="5" xfId="0" applyFont="1" applyFill="1" applyBorder="1" applyAlignment="1">
      <alignment horizontal="left" wrapText="1"/>
    </xf>
    <xf numFmtId="0" fontId="4" fillId="3" borderId="5" xfId="0" applyFont="1" applyFill="1" applyBorder="1" applyAlignment="1">
      <alignment horizontal="left"/>
    </xf>
    <xf numFmtId="0" fontId="7" fillId="3" borderId="0" xfId="0" applyFont="1" applyFill="1" applyAlignment="1">
      <alignment horizontal="right"/>
    </xf>
    <xf numFmtId="0" fontId="14" fillId="3" borderId="0" xfId="0" applyFont="1" applyFill="1" applyAlignment="1">
      <alignment wrapText="1"/>
    </xf>
    <xf numFmtId="0" fontId="10" fillId="3" borderId="0" xfId="0" applyFont="1" applyFill="1" applyAlignment="1">
      <alignment vertical="top" wrapText="1"/>
    </xf>
    <xf numFmtId="0" fontId="10" fillId="3" borderId="0" xfId="0" applyFont="1" applyFill="1" applyAlignment="1">
      <alignment horizontal="left" vertical="top" wrapText="1"/>
    </xf>
    <xf numFmtId="0" fontId="10" fillId="3" borderId="0" xfId="0" applyFont="1" applyFill="1" applyAlignment="1">
      <alignment horizontal="center" vertical="center" wrapText="1"/>
    </xf>
    <xf numFmtId="9" fontId="6" fillId="4" borderId="0" xfId="1" applyFont="1" applyFill="1" applyAlignment="1" applyProtection="1">
      <alignment horizontal="center"/>
      <protection hidden="1"/>
    </xf>
    <xf numFmtId="0" fontId="20" fillId="4" borderId="0" xfId="0" applyFont="1" applyFill="1" applyAlignment="1" applyProtection="1">
      <alignment vertical="top" wrapText="1"/>
      <protection hidden="1"/>
    </xf>
    <xf numFmtId="0" fontId="20" fillId="4" borderId="0" xfId="0" applyFont="1" applyFill="1" applyAlignment="1" applyProtection="1">
      <alignment horizontal="left" vertical="top" wrapText="1"/>
      <protection hidden="1"/>
    </xf>
    <xf numFmtId="0" fontId="20" fillId="3" borderId="0" xfId="0" applyFont="1" applyFill="1" applyAlignment="1" applyProtection="1">
      <alignment horizontal="left" vertical="top" wrapText="1"/>
      <protection hidden="1"/>
    </xf>
    <xf numFmtId="0" fontId="20" fillId="3" borderId="0" xfId="0" applyFont="1" applyFill="1" applyAlignment="1" applyProtection="1">
      <alignment vertical="top" wrapText="1"/>
      <protection hidden="1"/>
    </xf>
    <xf numFmtId="0" fontId="20" fillId="4" borderId="9" xfId="0" applyFont="1" applyFill="1" applyBorder="1" applyAlignment="1" applyProtection="1">
      <alignment vertical="top" wrapText="1"/>
      <protection hidden="1"/>
    </xf>
    <xf numFmtId="0" fontId="7" fillId="3" borderId="0" xfId="0" applyFont="1" applyFill="1" applyAlignment="1" applyProtection="1">
      <alignment horizontal="right" vertical="center" wrapText="1"/>
      <protection hidden="1"/>
    </xf>
    <xf numFmtId="0" fontId="21" fillId="3" borderId="0" xfId="0" applyFont="1" applyFill="1" applyAlignment="1" applyProtection="1">
      <alignment vertical="center"/>
      <protection hidden="1"/>
    </xf>
    <xf numFmtId="0" fontId="17" fillId="3" borderId="0" xfId="0" applyFont="1" applyFill="1" applyAlignment="1" applyProtection="1">
      <alignment horizontal="right" vertical="center"/>
      <protection hidden="1"/>
    </xf>
    <xf numFmtId="0" fontId="7" fillId="3" borderId="0" xfId="0" applyFont="1" applyFill="1" applyAlignment="1">
      <alignment horizontal="right" vertical="center"/>
    </xf>
    <xf numFmtId="0" fontId="10" fillId="3" borderId="0" xfId="0" applyFont="1" applyFill="1" applyAlignment="1">
      <alignment vertical="center" wrapText="1"/>
    </xf>
    <xf numFmtId="0" fontId="10" fillId="3" borderId="0" xfId="0" applyFont="1" applyFill="1" applyAlignment="1">
      <alignment horizontal="right" vertical="center" wrapText="1"/>
    </xf>
    <xf numFmtId="0" fontId="11" fillId="3" borderId="0" xfId="0" applyFont="1" applyFill="1" applyAlignment="1">
      <alignment vertical="center"/>
    </xf>
    <xf numFmtId="0" fontId="24" fillId="3" borderId="0" xfId="0" applyFont="1" applyFill="1" applyAlignment="1">
      <alignment horizontal="left" vertical="center" wrapText="1"/>
    </xf>
    <xf numFmtId="0" fontId="17" fillId="3" borderId="0" xfId="0" applyFont="1" applyFill="1" applyAlignment="1" applyProtection="1">
      <alignment horizontal="left" vertical="center"/>
      <protection hidden="1"/>
    </xf>
    <xf numFmtId="0" fontId="18" fillId="3" borderId="0" xfId="0" applyFont="1" applyFill="1" applyAlignment="1" applyProtection="1">
      <alignment vertical="center"/>
      <protection hidden="1"/>
    </xf>
    <xf numFmtId="0" fontId="11" fillId="3" borderId="9" xfId="0" applyFont="1" applyFill="1" applyBorder="1" applyAlignment="1" applyProtection="1">
      <alignment vertical="center"/>
      <protection hidden="1"/>
    </xf>
    <xf numFmtId="0" fontId="6" fillId="3" borderId="9" xfId="0" applyFont="1" applyFill="1" applyBorder="1" applyAlignment="1" applyProtection="1">
      <alignment horizontal="right" vertical="center" wrapText="1"/>
      <protection hidden="1"/>
    </xf>
    <xf numFmtId="0" fontId="11" fillId="4" borderId="0" xfId="0" applyFont="1" applyFill="1" applyAlignment="1" applyProtection="1">
      <alignment vertical="center"/>
      <protection hidden="1"/>
    </xf>
    <xf numFmtId="0" fontId="6" fillId="4" borderId="0" xfId="0" applyFont="1" applyFill="1" applyAlignment="1" applyProtection="1">
      <alignment horizontal="right" vertical="center" wrapText="1"/>
      <protection hidden="1"/>
    </xf>
    <xf numFmtId="0" fontId="18" fillId="4" borderId="0" xfId="0" applyFont="1" applyFill="1" applyAlignment="1" applyProtection="1">
      <alignment vertical="center"/>
      <protection hidden="1"/>
    </xf>
    <xf numFmtId="0" fontId="7" fillId="4" borderId="0" xfId="0" applyFont="1" applyFill="1" applyAlignment="1" applyProtection="1">
      <alignment horizontal="right" vertical="center" wrapText="1"/>
      <protection hidden="1"/>
    </xf>
    <xf numFmtId="0" fontId="16" fillId="4" borderId="0" xfId="0" applyFont="1" applyFill="1" applyAlignment="1" applyProtection="1">
      <alignment vertical="center"/>
      <protection hidden="1"/>
    </xf>
    <xf numFmtId="0" fontId="8" fillId="4" borderId="0" xfId="0" applyFont="1" applyFill="1" applyAlignment="1" applyProtection="1">
      <alignment horizontal="right" vertical="center" wrapText="1"/>
      <protection hidden="1"/>
    </xf>
    <xf numFmtId="0" fontId="17" fillId="4" borderId="0" xfId="0" applyFont="1" applyFill="1" applyAlignment="1" applyProtection="1">
      <alignment horizontal="left" vertical="center" wrapText="1"/>
      <protection hidden="1"/>
    </xf>
    <xf numFmtId="0" fontId="16" fillId="4" borderId="9" xfId="0" applyFont="1" applyFill="1" applyBorder="1" applyAlignment="1" applyProtection="1">
      <alignment vertical="center"/>
      <protection hidden="1"/>
    </xf>
    <xf numFmtId="0" fontId="7" fillId="4" borderId="9" xfId="0" applyFont="1" applyFill="1" applyBorder="1" applyAlignment="1" applyProtection="1">
      <alignment horizontal="right" vertical="center" wrapText="1"/>
      <protection hidden="1"/>
    </xf>
    <xf numFmtId="166" fontId="7" fillId="2" borderId="6" xfId="0" applyNumberFormat="1" applyFont="1" applyFill="1" applyBorder="1" applyAlignment="1" applyProtection="1">
      <alignment horizontal="center" vertical="center"/>
      <protection hidden="1"/>
    </xf>
    <xf numFmtId="0" fontId="27" fillId="2" borderId="0" xfId="0" applyFont="1" applyFill="1" applyProtection="1">
      <protection hidden="1"/>
    </xf>
    <xf numFmtId="0" fontId="10" fillId="3" borderId="2" xfId="0" applyFont="1" applyFill="1" applyBorder="1" applyAlignment="1">
      <alignment horizontal="center" wrapText="1"/>
    </xf>
    <xf numFmtId="0" fontId="27" fillId="3" borderId="0" xfId="0" applyFont="1" applyFill="1" applyAlignment="1">
      <alignment horizontal="center"/>
    </xf>
    <xf numFmtId="0" fontId="27" fillId="3" borderId="0" xfId="0" applyFont="1" applyFill="1"/>
    <xf numFmtId="0" fontId="10" fillId="3" borderId="0" xfId="0" applyFont="1" applyFill="1" applyAlignment="1">
      <alignment horizontal="right"/>
    </xf>
    <xf numFmtId="0" fontId="10" fillId="3" borderId="0" xfId="0" applyFont="1" applyFill="1"/>
    <xf numFmtId="0" fontId="27" fillId="3" borderId="0" xfId="0" applyFont="1" applyFill="1" applyProtection="1">
      <protection hidden="1"/>
    </xf>
    <xf numFmtId="0" fontId="27" fillId="3" borderId="0" xfId="0" applyFont="1" applyFill="1" applyAlignment="1" applyProtection="1">
      <alignment wrapText="1"/>
      <protection hidden="1"/>
    </xf>
    <xf numFmtId="0" fontId="27" fillId="3" borderId="9" xfId="0" applyFont="1" applyFill="1" applyBorder="1" applyProtection="1">
      <protection hidden="1"/>
    </xf>
    <xf numFmtId="0" fontId="26" fillId="0" borderId="0" xfId="0" applyFont="1" applyProtection="1">
      <protection hidden="1"/>
    </xf>
    <xf numFmtId="0" fontId="27" fillId="4" borderId="2" xfId="0" applyFont="1" applyFill="1" applyBorder="1" applyProtection="1">
      <protection hidden="1"/>
    </xf>
    <xf numFmtId="0" fontId="28" fillId="4" borderId="0" xfId="0" applyFont="1" applyFill="1" applyProtection="1">
      <protection hidden="1"/>
    </xf>
    <xf numFmtId="0" fontId="27" fillId="4" borderId="0" xfId="0" applyFont="1" applyFill="1" applyProtection="1">
      <protection hidden="1"/>
    </xf>
    <xf numFmtId="0" fontId="27" fillId="4" borderId="0" xfId="0" applyFont="1" applyFill="1" applyAlignment="1" applyProtection="1">
      <alignment horizontal="center" vertical="center"/>
      <protection hidden="1"/>
    </xf>
    <xf numFmtId="0" fontId="10" fillId="4" borderId="0" xfId="0" applyFont="1" applyFill="1" applyAlignment="1" applyProtection="1">
      <alignment horizontal="right" wrapText="1"/>
      <protection hidden="1"/>
    </xf>
    <xf numFmtId="0" fontId="27" fillId="4" borderId="9" xfId="0" applyFont="1" applyFill="1" applyBorder="1" applyProtection="1">
      <protection hidden="1"/>
    </xf>
    <xf numFmtId="0" fontId="29" fillId="0" borderId="0" xfId="0" applyFont="1"/>
    <xf numFmtId="0" fontId="10" fillId="3" borderId="0" xfId="0" applyFont="1" applyFill="1" applyAlignment="1" applyProtection="1">
      <alignment horizontal="right" vertical="center"/>
      <protection hidden="1"/>
    </xf>
    <xf numFmtId="0" fontId="3" fillId="2" borderId="0" xfId="0" applyFont="1" applyFill="1" applyAlignment="1" applyProtection="1">
      <alignment horizontal="left" wrapText="1"/>
      <protection hidden="1"/>
    </xf>
    <xf numFmtId="0" fontId="5" fillId="2" borderId="0" xfId="0" applyFont="1" applyFill="1" applyAlignment="1" applyProtection="1">
      <alignment horizontal="left" vertical="top" wrapText="1"/>
      <protection hidden="1"/>
    </xf>
    <xf numFmtId="0" fontId="7" fillId="2" borderId="0" xfId="0" applyFont="1" applyFill="1" applyAlignment="1" applyProtection="1">
      <alignment horizontal="left" vertical="top" wrapText="1"/>
      <protection hidden="1"/>
    </xf>
    <xf numFmtId="0" fontId="12" fillId="3" borderId="0" xfId="0" applyFont="1" applyFill="1" applyAlignment="1">
      <alignment horizontal="left" wrapText="1"/>
    </xf>
    <xf numFmtId="0" fontId="17" fillId="3" borderId="0" xfId="0" applyFont="1" applyFill="1" applyAlignment="1" applyProtection="1">
      <alignment horizontal="left" vertical="center"/>
      <protection hidden="1"/>
    </xf>
    <xf numFmtId="0" fontId="17" fillId="4" borderId="0" xfId="0" applyFont="1" applyFill="1" applyAlignment="1" applyProtection="1">
      <alignment horizontal="left" vertical="center" wrapText="1"/>
      <protection hidden="1"/>
    </xf>
    <xf numFmtId="0" fontId="20" fillId="4" borderId="0" xfId="0" applyFont="1" applyFill="1" applyAlignment="1" applyProtection="1">
      <alignment horizontal="left" vertical="top" wrapText="1"/>
      <protection hidden="1"/>
    </xf>
    <xf numFmtId="0" fontId="14" fillId="3" borderId="0" xfId="0" applyFont="1" applyFill="1" applyAlignment="1">
      <alignment horizontal="left" vertical="top" wrapText="1"/>
    </xf>
    <xf numFmtId="0" fontId="10" fillId="3" borderId="0" xfId="0" applyFont="1" applyFill="1" applyAlignment="1">
      <alignment vertical="top" wrapText="1"/>
    </xf>
    <xf numFmtId="0" fontId="7" fillId="2" borderId="7" xfId="0" applyFont="1" applyFill="1" applyBorder="1" applyAlignment="1" applyProtection="1">
      <alignment horizontal="left" vertical="center"/>
      <protection locked="0"/>
    </xf>
    <xf numFmtId="0" fontId="12" fillId="4" borderId="0" xfId="0" applyFont="1" applyFill="1" applyAlignment="1" applyProtection="1">
      <alignment horizontal="left" wrapText="1"/>
      <protection hidden="1"/>
    </xf>
    <xf numFmtId="0" fontId="14" fillId="4" borderId="0" xfId="0" applyFont="1" applyFill="1" applyAlignment="1" applyProtection="1">
      <alignment horizontal="left" vertical="center" wrapText="1"/>
      <protection hidden="1"/>
    </xf>
    <xf numFmtId="0" fontId="20" fillId="4" borderId="0" xfId="0" applyFont="1" applyFill="1" applyAlignment="1" applyProtection="1">
      <alignment vertical="top" wrapText="1"/>
      <protection hidden="1"/>
    </xf>
    <xf numFmtId="0" fontId="25" fillId="3" borderId="0" xfId="0" applyFont="1" applyFill="1" applyAlignment="1" applyProtection="1">
      <alignment vertical="top" wrapText="1"/>
      <protection hidden="1"/>
    </xf>
    <xf numFmtId="0" fontId="20" fillId="3" borderId="0" xfId="0" applyFont="1" applyFill="1" applyAlignment="1" applyProtection="1">
      <alignment horizontal="left" vertical="top" wrapText="1"/>
      <protection hidden="1"/>
    </xf>
    <xf numFmtId="0" fontId="25" fillId="4" borderId="0" xfId="0" applyFont="1" applyFill="1" applyAlignment="1" applyProtection="1">
      <alignment vertical="top" wrapText="1"/>
      <protection hidden="1"/>
    </xf>
  </cellXfs>
  <cellStyles count="3">
    <cellStyle name="Currency 2" xfId="2" xr:uid="{8A173C26-CE01-4221-BA40-0A582106298A}"/>
    <cellStyle name="Normal" xfId="0" builtinId="0"/>
    <cellStyle name="Per cent" xfId="1" builtinId="5"/>
  </cellStyles>
  <dxfs count="2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1" defaultTableStyle="TableStyleMedium2" defaultPivotStyle="PivotStyleLight16">
    <tableStyle name="Invisible" pivot="0" table="0" count="0" xr9:uid="{37DB48AC-D1EB-4AF2-B27C-3A65EBDF8C8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gov.uk/government/publications/19-funding-allocations-guidance-2023-to-2024" TargetMode="External"/><Relationship Id="rId1" Type="http://schemas.openxmlformats.org/officeDocument/2006/relationships/hyperlink" Target="https://www.gov.uk/guidance/19-funding-allocations?utm_source=a0b7c5ea-d37f-41fc-ac38-d14d741e279f&amp;utm_medium=email&amp;utm_campaign=govuk-notifications&amp;utm_content=immediate&amp;utm_source=eshot&amp;utm_medium=email&amp;utm_campaign=CountdownIssue905#allocations-for-the-2019-to-2020-funding-year" TargetMode="External"/></Relationships>
</file>

<file path=xl/drawings/drawing1.xml><?xml version="1.0" encoding="utf-8"?>
<xdr:wsDr xmlns:xdr="http://schemas.openxmlformats.org/drawingml/2006/spreadsheetDrawing" xmlns:a="http://schemas.openxmlformats.org/drawingml/2006/main">
  <xdr:twoCellAnchor>
    <xdr:from>
      <xdr:col>3</xdr:col>
      <xdr:colOff>1990725</xdr:colOff>
      <xdr:row>3</xdr:row>
      <xdr:rowOff>323850</xdr:rowOff>
    </xdr:from>
    <xdr:to>
      <xdr:col>3</xdr:col>
      <xdr:colOff>3924299</xdr:colOff>
      <xdr:row>3</xdr:row>
      <xdr:rowOff>581025</xdr:rowOff>
    </xdr:to>
    <xdr:sp macro="" textlink="">
      <xdr:nvSpPr>
        <xdr:cNvPr id="8" name="TextBox 7">
          <a:hlinkClick xmlns:r="http://schemas.openxmlformats.org/officeDocument/2006/relationships" r:id="rId1"/>
          <a:extLst>
            <a:ext uri="{FF2B5EF4-FFF2-40B4-BE49-F238E27FC236}">
              <a16:creationId xmlns:a16="http://schemas.microsoft.com/office/drawing/2014/main" id="{62D59B5B-82A0-4DBB-AB8D-5F169A8800A8}"/>
            </a:ext>
          </a:extLst>
        </xdr:cNvPr>
        <xdr:cNvSpPr txBox="1"/>
      </xdr:nvSpPr>
      <xdr:spPr>
        <a:xfrm>
          <a:off x="2524125" y="1095375"/>
          <a:ext cx="19335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n>
                <a:noFill/>
              </a:ln>
              <a:noFill/>
            </a:rPr>
            <a:t>19+ funding allocations</a:t>
          </a:r>
        </a:p>
        <a:p>
          <a:endParaRPr lang="en-GB" sz="1100">
            <a:ln>
              <a:noFill/>
            </a:ln>
            <a:noFill/>
          </a:endParaRPr>
        </a:p>
      </xdr:txBody>
    </xdr:sp>
    <xdr:clientData/>
  </xdr:twoCellAnchor>
  <xdr:twoCellAnchor>
    <xdr:from>
      <xdr:col>3</xdr:col>
      <xdr:colOff>1990725</xdr:colOff>
      <xdr:row>3</xdr:row>
      <xdr:rowOff>323850</xdr:rowOff>
    </xdr:from>
    <xdr:to>
      <xdr:col>3</xdr:col>
      <xdr:colOff>3924299</xdr:colOff>
      <xdr:row>3</xdr:row>
      <xdr:rowOff>581025</xdr:rowOff>
    </xdr:to>
    <xdr:sp macro="" textlink="">
      <xdr:nvSpPr>
        <xdr:cNvPr id="9" name="TextBox 8">
          <a:hlinkClick xmlns:r="http://schemas.openxmlformats.org/officeDocument/2006/relationships" r:id="rId2"/>
          <a:extLst>
            <a:ext uri="{FF2B5EF4-FFF2-40B4-BE49-F238E27FC236}">
              <a16:creationId xmlns:a16="http://schemas.microsoft.com/office/drawing/2014/main" id="{6D0CAE49-1D92-4F1B-9D4E-BD4DD695881A}"/>
            </a:ext>
          </a:extLst>
        </xdr:cNvPr>
        <xdr:cNvSpPr txBox="1"/>
      </xdr:nvSpPr>
      <xdr:spPr>
        <a:xfrm>
          <a:off x="2524125" y="1095375"/>
          <a:ext cx="19335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n>
                <a:noFill/>
              </a:ln>
              <a:noFill/>
            </a:rPr>
            <a:t>19+ funding allocations</a:t>
          </a:r>
        </a:p>
        <a:p>
          <a:endParaRPr lang="en-GB" sz="1100">
            <a:ln>
              <a:noFill/>
            </a:ln>
            <a:noFill/>
          </a:endParaRPr>
        </a:p>
      </xdr:txBody>
    </xdr:sp>
    <xdr:clientData/>
  </xdr:twoCellAnchor>
  <xdr:twoCellAnchor editAs="oneCell">
    <xdr:from>
      <xdr:col>7</xdr:col>
      <xdr:colOff>4810125</xdr:colOff>
      <xdr:row>0</xdr:row>
      <xdr:rowOff>0</xdr:rowOff>
    </xdr:from>
    <xdr:to>
      <xdr:col>8</xdr:col>
      <xdr:colOff>104776</xdr:colOff>
      <xdr:row>3</xdr:row>
      <xdr:rowOff>74115</xdr:rowOff>
    </xdr:to>
    <xdr:pic>
      <xdr:nvPicPr>
        <xdr:cNvPr id="10" name="Picture 9">
          <a:extLst>
            <a:ext uri="{FF2B5EF4-FFF2-40B4-BE49-F238E27FC236}">
              <a16:creationId xmlns:a16="http://schemas.microsoft.com/office/drawing/2014/main" id="{F2AE80BF-6860-4184-A44C-D48B0D50461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3475" b="24458"/>
        <a:stretch/>
      </xdr:blipFill>
      <xdr:spPr>
        <a:xfrm>
          <a:off x="13068300" y="0"/>
          <a:ext cx="1676401" cy="101709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E2CD-AA99-42F3-9F7F-BB4C1959C66F}">
  <sheetPr codeName="Sheet1"/>
  <dimension ref="A1:K124"/>
  <sheetViews>
    <sheetView showGridLines="0" showRowColHeaders="0" tabSelected="1" view="pageLayout" zoomScaleNormal="100" workbookViewId="0">
      <selection activeCell="B2" sqref="B2:I2"/>
    </sheetView>
  </sheetViews>
  <sheetFormatPr defaultColWidth="0" defaultRowHeight="22.5" customHeight="1" zeroHeight="1" x14ac:dyDescent="0.25"/>
  <cols>
    <col min="1" max="1" width="3" customWidth="1"/>
    <col min="2" max="2" width="1.140625" customWidth="1"/>
    <col min="3" max="3" width="3.85546875" customWidth="1"/>
    <col min="4" max="4" width="95.7109375" customWidth="1"/>
    <col min="5" max="5" width="2.85546875" style="133" customWidth="1"/>
    <col min="6" max="6" width="18.42578125" customWidth="1"/>
    <col min="7" max="7" width="0.85546875" customWidth="1"/>
    <col min="8" max="8" width="95.7109375" customWidth="1"/>
    <col min="9" max="9" width="2" customWidth="1"/>
    <col min="10" max="10" width="1.85546875" customWidth="1"/>
    <col min="11" max="11" width="9.140625" style="66" hidden="1" customWidth="1"/>
    <col min="12" max="16384" width="9.140625" hidden="1"/>
  </cols>
  <sheetData>
    <row r="1" spans="1:10" ht="24.75" customHeight="1" x14ac:dyDescent="0.25">
      <c r="A1" s="1"/>
      <c r="B1" s="1"/>
      <c r="C1" s="1"/>
      <c r="D1" s="2"/>
      <c r="E1" s="135"/>
      <c r="F1" s="135"/>
      <c r="G1" s="135"/>
      <c r="H1" s="135"/>
      <c r="I1" s="3"/>
      <c r="J1" s="1"/>
    </row>
    <row r="2" spans="1:10" ht="24.75" customHeight="1" x14ac:dyDescent="0.25">
      <c r="A2" s="1"/>
      <c r="B2" s="136" t="s">
        <v>61</v>
      </c>
      <c r="C2" s="136"/>
      <c r="D2" s="136"/>
      <c r="E2" s="136"/>
      <c r="F2" s="136"/>
      <c r="G2" s="136"/>
      <c r="H2" s="136"/>
      <c r="I2" s="136"/>
      <c r="J2" s="1"/>
    </row>
    <row r="3" spans="1:10" ht="24.75" customHeight="1" x14ac:dyDescent="0.25">
      <c r="A3" s="1"/>
      <c r="B3" s="1"/>
      <c r="C3" s="1"/>
      <c r="D3" s="4"/>
      <c r="E3" s="117"/>
      <c r="F3" s="6"/>
      <c r="G3" s="5"/>
      <c r="H3" s="3"/>
      <c r="I3" s="7"/>
      <c r="J3" s="1"/>
    </row>
    <row r="4" spans="1:10" ht="98.25" customHeight="1" x14ac:dyDescent="0.25">
      <c r="A4" s="1"/>
      <c r="B4" s="137" t="s">
        <v>58</v>
      </c>
      <c r="C4" s="137"/>
      <c r="D4" s="137"/>
      <c r="E4" s="137"/>
      <c r="F4" s="137"/>
      <c r="G4" s="137"/>
      <c r="H4" s="137"/>
      <c r="I4" s="137"/>
      <c r="J4" s="1"/>
    </row>
    <row r="5" spans="1:10" ht="22.5" customHeight="1" thickBot="1" x14ac:dyDescent="0.3">
      <c r="A5" s="1"/>
      <c r="B5" s="1"/>
      <c r="C5" s="1"/>
      <c r="D5" s="4"/>
      <c r="E5" s="117"/>
      <c r="F5" s="6"/>
      <c r="G5" s="5"/>
      <c r="H5" s="3"/>
      <c r="I5" s="3"/>
      <c r="J5" s="1"/>
    </row>
    <row r="6" spans="1:10" ht="22.5" customHeight="1" x14ac:dyDescent="0.25">
      <c r="A6" s="1"/>
      <c r="B6" s="67"/>
      <c r="C6" s="68"/>
      <c r="D6" s="69"/>
      <c r="E6" s="118"/>
      <c r="F6" s="69"/>
      <c r="G6" s="69"/>
      <c r="H6" s="69"/>
      <c r="I6" s="70"/>
      <c r="J6" s="1"/>
    </row>
    <row r="7" spans="1:10" ht="22.5" customHeight="1" x14ac:dyDescent="0.3">
      <c r="A7" s="1"/>
      <c r="B7" s="71"/>
      <c r="C7" s="138" t="s">
        <v>0</v>
      </c>
      <c r="D7" s="138"/>
      <c r="E7" s="119"/>
      <c r="F7" s="72"/>
      <c r="G7" s="73"/>
      <c r="H7" s="74"/>
      <c r="I7" s="75"/>
      <c r="J7" s="1"/>
    </row>
    <row r="8" spans="1:10" ht="22.5" customHeight="1" x14ac:dyDescent="0.25">
      <c r="A8" s="1"/>
      <c r="B8" s="76"/>
      <c r="C8" s="77"/>
      <c r="D8" s="78"/>
      <c r="E8" s="120"/>
      <c r="F8" s="73"/>
      <c r="G8" s="79"/>
      <c r="H8" s="80"/>
      <c r="I8" s="81"/>
      <c r="J8" s="1"/>
    </row>
    <row r="9" spans="1:10" ht="22.5" customHeight="1" x14ac:dyDescent="0.25">
      <c r="A9" s="1"/>
      <c r="B9" s="76"/>
      <c r="C9" s="142" t="s">
        <v>79</v>
      </c>
      <c r="D9" s="142"/>
      <c r="E9" s="142"/>
      <c r="F9" s="142"/>
      <c r="G9" s="142"/>
      <c r="H9" s="142"/>
      <c r="I9" s="82"/>
      <c r="J9" s="1"/>
    </row>
    <row r="10" spans="1:10" ht="22.5" customHeight="1" x14ac:dyDescent="0.25">
      <c r="A10" s="1"/>
      <c r="B10" s="76"/>
      <c r="C10" s="142"/>
      <c r="D10" s="142"/>
      <c r="E10" s="142"/>
      <c r="F10" s="142"/>
      <c r="G10" s="142"/>
      <c r="H10" s="142"/>
      <c r="I10" s="82"/>
      <c r="J10" s="1"/>
    </row>
    <row r="11" spans="1:10" ht="24.75" customHeight="1" x14ac:dyDescent="0.25">
      <c r="A11" s="1"/>
      <c r="B11" s="76"/>
      <c r="C11" s="101"/>
      <c r="D11" s="98" t="s">
        <v>1</v>
      </c>
      <c r="E11" s="85"/>
      <c r="F11" s="8"/>
      <c r="G11" s="85"/>
      <c r="H11" s="143" t="s">
        <v>2</v>
      </c>
      <c r="I11" s="83"/>
      <c r="J11" s="1"/>
    </row>
    <row r="12" spans="1:10" ht="7.5" customHeight="1" x14ac:dyDescent="0.25">
      <c r="A12" s="1"/>
      <c r="B12" s="76"/>
      <c r="C12" s="101"/>
      <c r="D12" s="98"/>
      <c r="E12" s="121"/>
      <c r="F12" s="84"/>
      <c r="G12" s="84"/>
      <c r="H12" s="143"/>
      <c r="I12" s="83"/>
      <c r="J12" s="1"/>
    </row>
    <row r="13" spans="1:10" ht="24.75" customHeight="1" x14ac:dyDescent="0.25">
      <c r="A13" s="1"/>
      <c r="B13" s="76"/>
      <c r="C13" s="101"/>
      <c r="D13" s="98" t="s">
        <v>3</v>
      </c>
      <c r="E13" s="122"/>
      <c r="F13" s="144"/>
      <c r="G13" s="144"/>
      <c r="H13" s="144"/>
      <c r="I13" s="83"/>
      <c r="J13" s="1"/>
    </row>
    <row r="14" spans="1:10" ht="7.5" customHeight="1" x14ac:dyDescent="0.25">
      <c r="A14" s="1"/>
      <c r="B14" s="76"/>
      <c r="C14" s="101"/>
      <c r="D14" s="99"/>
      <c r="E14" s="86"/>
      <c r="F14" s="86"/>
      <c r="G14" s="86"/>
      <c r="H14" s="86"/>
      <c r="I14" s="83"/>
      <c r="J14" s="1"/>
    </row>
    <row r="15" spans="1:10" ht="24.75" customHeight="1" x14ac:dyDescent="0.25">
      <c r="A15" s="1"/>
      <c r="B15" s="76"/>
      <c r="C15" s="101"/>
      <c r="D15" s="100" t="s">
        <v>4</v>
      </c>
      <c r="E15" s="87"/>
      <c r="F15" s="15"/>
      <c r="G15" s="87"/>
      <c r="H15" s="87"/>
      <c r="I15" s="83"/>
      <c r="J15" s="1"/>
    </row>
    <row r="16" spans="1:10" ht="21" customHeight="1" x14ac:dyDescent="0.25">
      <c r="A16" s="1"/>
      <c r="B16" s="76"/>
      <c r="C16" s="101"/>
      <c r="D16" s="102"/>
      <c r="E16" s="87"/>
      <c r="F16" s="88"/>
      <c r="G16" s="87"/>
      <c r="H16" s="87"/>
      <c r="I16" s="83"/>
      <c r="J16" s="1"/>
    </row>
    <row r="17" spans="1:10" ht="21" customHeight="1" x14ac:dyDescent="0.25">
      <c r="A17" s="1"/>
      <c r="B17" s="9"/>
      <c r="C17" s="139" t="s">
        <v>18</v>
      </c>
      <c r="D17" s="139"/>
      <c r="E17" s="123"/>
      <c r="F17" s="88"/>
      <c r="G17" s="10"/>
      <c r="H17" s="11"/>
      <c r="I17" s="12"/>
      <c r="J17" s="1"/>
    </row>
    <row r="18" spans="1:10" ht="21" customHeight="1" x14ac:dyDescent="0.25">
      <c r="A18" s="1"/>
      <c r="B18" s="9"/>
      <c r="C18" s="103"/>
      <c r="D18" s="103"/>
      <c r="E18" s="123"/>
      <c r="F18" s="13"/>
      <c r="G18" s="10"/>
      <c r="H18" s="11"/>
      <c r="I18" s="12"/>
      <c r="J18" s="1"/>
    </row>
    <row r="19" spans="1:10" ht="24.75" customHeight="1" x14ac:dyDescent="0.25">
      <c r="A19" s="1"/>
      <c r="B19" s="9"/>
      <c r="C19" s="104" t="s">
        <v>24</v>
      </c>
      <c r="D19" s="134" t="s">
        <v>97</v>
      </c>
      <c r="E19" s="124"/>
      <c r="F19" s="15"/>
      <c r="G19" s="10"/>
      <c r="H19" s="93" t="s">
        <v>57</v>
      </c>
      <c r="I19" s="12"/>
      <c r="J19" s="1"/>
    </row>
    <row r="20" spans="1:10" ht="7.5" customHeight="1" x14ac:dyDescent="0.25">
      <c r="A20" s="1"/>
      <c r="B20" s="9"/>
      <c r="C20" s="104"/>
      <c r="D20" s="97"/>
      <c r="E20" s="123"/>
      <c r="F20" s="16"/>
      <c r="G20" s="10"/>
      <c r="H20" s="93"/>
      <c r="I20" s="12"/>
      <c r="J20" s="1"/>
    </row>
    <row r="21" spans="1:10" ht="24.75" customHeight="1" x14ac:dyDescent="0.25">
      <c r="A21" s="1"/>
      <c r="B21" s="9"/>
      <c r="C21" s="104" t="s">
        <v>25</v>
      </c>
      <c r="D21" s="16" t="s">
        <v>80</v>
      </c>
      <c r="E21" s="14" t="s">
        <v>94</v>
      </c>
      <c r="F21" s="15"/>
      <c r="G21" s="10"/>
      <c r="H21" s="93" t="s">
        <v>56</v>
      </c>
      <c r="I21" s="12"/>
      <c r="J21" s="1"/>
    </row>
    <row r="22" spans="1:10" ht="7.5" customHeight="1" x14ac:dyDescent="0.25">
      <c r="A22" s="1"/>
      <c r="B22" s="9"/>
      <c r="C22" s="104"/>
      <c r="D22" s="16"/>
      <c r="E22" s="123"/>
      <c r="F22" s="17"/>
      <c r="G22" s="10"/>
      <c r="H22" s="93"/>
      <c r="I22" s="12"/>
      <c r="J22" s="1"/>
    </row>
    <row r="23" spans="1:10" ht="24.75" customHeight="1" x14ac:dyDescent="0.25">
      <c r="A23" s="1"/>
      <c r="B23" s="9"/>
      <c r="C23" s="104" t="s">
        <v>26</v>
      </c>
      <c r="D23" s="16" t="s">
        <v>81</v>
      </c>
      <c r="E23" s="123"/>
      <c r="F23" s="116">
        <f>IFERROR(F19/F21,0)</f>
        <v>0</v>
      </c>
      <c r="G23" s="10"/>
      <c r="H23" s="148" t="s">
        <v>82</v>
      </c>
      <c r="I23" s="12"/>
      <c r="J23" s="1"/>
    </row>
    <row r="24" spans="1:10" ht="7.5" customHeight="1" x14ac:dyDescent="0.25">
      <c r="A24" s="1"/>
      <c r="B24" s="9"/>
      <c r="C24" s="104"/>
      <c r="D24" s="97"/>
      <c r="E24" s="123"/>
      <c r="F24" s="16"/>
      <c r="G24" s="10"/>
      <c r="H24" s="148"/>
      <c r="I24" s="12"/>
      <c r="J24" s="1"/>
    </row>
    <row r="25" spans="1:10" ht="24.75" customHeight="1" x14ac:dyDescent="0.25">
      <c r="A25" s="1"/>
      <c r="B25" s="9"/>
      <c r="C25" s="104" t="s">
        <v>27</v>
      </c>
      <c r="D25" s="16" t="s">
        <v>98</v>
      </c>
      <c r="E25" s="123"/>
      <c r="F25" s="15"/>
      <c r="G25" s="10"/>
      <c r="H25" s="93" t="s">
        <v>57</v>
      </c>
      <c r="I25" s="12"/>
      <c r="J25" s="1"/>
    </row>
    <row r="26" spans="1:10" ht="21" customHeight="1" x14ac:dyDescent="0.25">
      <c r="A26" s="1"/>
      <c r="B26" s="9"/>
      <c r="C26" s="104"/>
      <c r="D26" s="16"/>
      <c r="E26" s="123"/>
      <c r="F26" s="17"/>
      <c r="G26" s="10"/>
      <c r="H26" s="93"/>
      <c r="I26" s="12"/>
      <c r="J26" s="1"/>
    </row>
    <row r="27" spans="1:10" ht="21" customHeight="1" x14ac:dyDescent="0.25">
      <c r="A27" s="1"/>
      <c r="B27" s="9"/>
      <c r="C27" s="139" t="s">
        <v>19</v>
      </c>
      <c r="D27" s="139"/>
      <c r="E27" s="123"/>
      <c r="F27" s="17"/>
      <c r="G27" s="10"/>
      <c r="H27" s="18"/>
      <c r="I27" s="12"/>
      <c r="J27" s="1"/>
    </row>
    <row r="28" spans="1:10" ht="24.75" customHeight="1" x14ac:dyDescent="0.25">
      <c r="A28" s="1"/>
      <c r="B28" s="9"/>
      <c r="C28" s="103"/>
      <c r="D28" s="103"/>
      <c r="E28" s="123"/>
      <c r="F28" s="17"/>
      <c r="G28" s="10"/>
      <c r="H28" s="18"/>
      <c r="I28" s="12"/>
      <c r="J28" s="1"/>
    </row>
    <row r="29" spans="1:10" ht="24.75" customHeight="1" x14ac:dyDescent="0.25">
      <c r="A29" s="1"/>
      <c r="B29" s="9"/>
      <c r="C29" s="104" t="s">
        <v>28</v>
      </c>
      <c r="D29" s="16" t="s">
        <v>83</v>
      </c>
      <c r="E29" s="123"/>
      <c r="F29" s="15"/>
      <c r="G29" s="10"/>
      <c r="H29" s="93" t="s">
        <v>88</v>
      </c>
      <c r="I29" s="12"/>
      <c r="J29" s="1"/>
    </row>
    <row r="30" spans="1:10" ht="7.5" customHeight="1" x14ac:dyDescent="0.25">
      <c r="A30" s="1"/>
      <c r="B30" s="9"/>
      <c r="C30" s="104"/>
      <c r="D30" s="16"/>
      <c r="E30" s="123"/>
      <c r="F30" s="17"/>
      <c r="G30" s="10"/>
      <c r="H30" s="93"/>
      <c r="I30" s="12"/>
      <c r="J30" s="1"/>
    </row>
    <row r="31" spans="1:10" ht="24.75" customHeight="1" x14ac:dyDescent="0.25">
      <c r="A31" s="1"/>
      <c r="B31" s="9"/>
      <c r="C31" s="104" t="s">
        <v>29</v>
      </c>
      <c r="D31" s="16" t="s">
        <v>84</v>
      </c>
      <c r="E31" s="123"/>
      <c r="F31" s="15"/>
      <c r="G31" s="10"/>
      <c r="H31" s="93" t="s">
        <v>89</v>
      </c>
      <c r="I31" s="12"/>
      <c r="J31" s="1"/>
    </row>
    <row r="32" spans="1:10" ht="7.5" customHeight="1" x14ac:dyDescent="0.25">
      <c r="A32" s="1"/>
      <c r="B32" s="9"/>
      <c r="C32" s="104"/>
      <c r="D32" s="16"/>
      <c r="E32" s="123"/>
      <c r="F32" s="17"/>
      <c r="G32" s="10"/>
      <c r="H32" s="93"/>
      <c r="I32" s="12"/>
      <c r="J32" s="1"/>
    </row>
    <row r="33" spans="1:10" ht="24.75" customHeight="1" x14ac:dyDescent="0.25">
      <c r="A33" s="1"/>
      <c r="B33" s="9"/>
      <c r="C33" s="104" t="s">
        <v>30</v>
      </c>
      <c r="D33" s="95" t="s">
        <v>85</v>
      </c>
      <c r="E33" s="123"/>
      <c r="F33" s="60">
        <f>IF(F31&gt;F29,F31-F29,0)</f>
        <v>0</v>
      </c>
      <c r="G33" s="10"/>
      <c r="H33" s="93" t="s">
        <v>90</v>
      </c>
      <c r="I33" s="12"/>
      <c r="J33" s="1"/>
    </row>
    <row r="34" spans="1:10" ht="7.5" customHeight="1" x14ac:dyDescent="0.25">
      <c r="A34" s="1"/>
      <c r="B34" s="9"/>
      <c r="C34" s="104"/>
      <c r="D34" s="95"/>
      <c r="E34" s="123"/>
      <c r="F34" s="19"/>
      <c r="G34" s="10"/>
      <c r="H34" s="93"/>
      <c r="I34" s="12"/>
      <c r="J34" s="1"/>
    </row>
    <row r="35" spans="1:10" ht="24.75" customHeight="1" x14ac:dyDescent="0.25">
      <c r="A35" s="1"/>
      <c r="B35" s="9"/>
      <c r="C35" s="104" t="s">
        <v>31</v>
      </c>
      <c r="D35" s="95" t="s">
        <v>86</v>
      </c>
      <c r="E35" s="123"/>
      <c r="F35" s="60" cm="1">
        <f t="array" ref="F35">_xlfn.IFS(F29&lt;100000,50000,F29&lt;3000000,F29*50%,F29&gt;=30000000,1500000)-F33</f>
        <v>50000</v>
      </c>
      <c r="G35" s="10"/>
      <c r="H35" s="93" t="s">
        <v>91</v>
      </c>
      <c r="I35" s="12"/>
      <c r="J35" s="1"/>
    </row>
    <row r="36" spans="1:10" ht="7.5" customHeight="1" x14ac:dyDescent="0.25">
      <c r="A36" s="1"/>
      <c r="B36" s="9"/>
      <c r="C36" s="104"/>
      <c r="D36" s="95"/>
      <c r="E36" s="123"/>
      <c r="F36" s="19"/>
      <c r="G36" s="10"/>
      <c r="H36" s="93"/>
      <c r="I36" s="12"/>
      <c r="J36" s="1"/>
    </row>
    <row r="37" spans="1:10" ht="24.75" customHeight="1" x14ac:dyDescent="0.25">
      <c r="A37" s="1"/>
      <c r="B37" s="9"/>
      <c r="C37" s="104" t="s">
        <v>32</v>
      </c>
      <c r="D37" s="95" t="s">
        <v>87</v>
      </c>
      <c r="E37" s="123"/>
      <c r="F37" s="15"/>
      <c r="G37" s="10"/>
      <c r="H37" s="93" t="s">
        <v>92</v>
      </c>
      <c r="I37" s="12"/>
      <c r="J37" s="1"/>
    </row>
    <row r="38" spans="1:10" ht="7.5" customHeight="1" x14ac:dyDescent="0.25">
      <c r="A38" s="1"/>
      <c r="B38" s="9"/>
      <c r="C38" s="104"/>
      <c r="D38" s="96"/>
      <c r="E38" s="123"/>
      <c r="F38" s="17"/>
      <c r="G38" s="10"/>
      <c r="H38" s="93"/>
      <c r="I38" s="12"/>
      <c r="J38" s="1"/>
    </row>
    <row r="39" spans="1:10" ht="24.75" customHeight="1" x14ac:dyDescent="0.25">
      <c r="A39" s="1"/>
      <c r="B39" s="9"/>
      <c r="C39" s="104" t="s">
        <v>33</v>
      </c>
      <c r="D39" s="16" t="s">
        <v>5</v>
      </c>
      <c r="E39" s="123"/>
      <c r="F39" s="15"/>
      <c r="G39" s="10"/>
      <c r="H39" s="149" t="s">
        <v>6</v>
      </c>
      <c r="I39" s="12"/>
      <c r="J39" s="1"/>
    </row>
    <row r="40" spans="1:10" ht="24.75" customHeight="1" x14ac:dyDescent="0.25">
      <c r="A40" s="1"/>
      <c r="B40" s="9"/>
      <c r="C40" s="104"/>
      <c r="D40" s="95"/>
      <c r="E40" s="123"/>
      <c r="F40" s="17"/>
      <c r="G40" s="10"/>
      <c r="H40" s="149"/>
      <c r="I40" s="12"/>
      <c r="J40" s="1"/>
    </row>
    <row r="41" spans="1:10" ht="24.75" customHeight="1" x14ac:dyDescent="0.25">
      <c r="A41" s="1"/>
      <c r="B41" s="9"/>
      <c r="C41" s="139" t="s">
        <v>59</v>
      </c>
      <c r="D41" s="139"/>
      <c r="E41" s="123"/>
      <c r="F41" s="17"/>
      <c r="G41" s="10"/>
      <c r="H41" s="149"/>
      <c r="I41" s="12"/>
      <c r="J41" s="1"/>
    </row>
    <row r="42" spans="1:10" ht="24.75" customHeight="1" x14ac:dyDescent="0.25">
      <c r="A42" s="1"/>
      <c r="B42" s="9"/>
      <c r="C42" s="103"/>
      <c r="D42" s="103"/>
      <c r="E42" s="123"/>
      <c r="F42" s="17"/>
      <c r="G42" s="10"/>
      <c r="H42" s="92"/>
      <c r="I42" s="12"/>
      <c r="J42" s="1"/>
    </row>
    <row r="43" spans="1:10" ht="24.75" customHeight="1" x14ac:dyDescent="0.25">
      <c r="A43" s="1"/>
      <c r="B43" s="9"/>
      <c r="C43" s="104" t="s">
        <v>34</v>
      </c>
      <c r="D43" s="16" t="s">
        <v>62</v>
      </c>
      <c r="E43" s="123"/>
      <c r="F43" s="15"/>
      <c r="G43" s="10"/>
      <c r="H43" s="93" t="s">
        <v>54</v>
      </c>
      <c r="I43" s="12"/>
      <c r="J43" s="1"/>
    </row>
    <row r="44" spans="1:10" ht="7.5" customHeight="1" x14ac:dyDescent="0.25">
      <c r="A44" s="1"/>
      <c r="B44" s="9"/>
      <c r="C44" s="104"/>
      <c r="D44" s="16"/>
      <c r="E44" s="123"/>
      <c r="F44" s="10"/>
      <c r="G44" s="10"/>
      <c r="H44" s="93"/>
      <c r="I44" s="12"/>
      <c r="J44" s="1"/>
    </row>
    <row r="45" spans="1:10" ht="24.75" customHeight="1" x14ac:dyDescent="0.25">
      <c r="A45" s="1"/>
      <c r="B45" s="9"/>
      <c r="C45" s="104" t="s">
        <v>23</v>
      </c>
      <c r="D45" s="16" t="s">
        <v>63</v>
      </c>
      <c r="E45" s="123"/>
      <c r="F45" s="15"/>
      <c r="G45" s="10"/>
      <c r="H45" s="93" t="s">
        <v>93</v>
      </c>
      <c r="I45" s="12"/>
      <c r="J45" s="1"/>
    </row>
    <row r="46" spans="1:10" ht="7.5" customHeight="1" x14ac:dyDescent="0.25">
      <c r="A46" s="1"/>
      <c r="B46" s="9"/>
      <c r="C46" s="104"/>
      <c r="D46" s="16"/>
      <c r="E46" s="123"/>
      <c r="F46" s="10"/>
      <c r="G46" s="10"/>
      <c r="H46" s="93"/>
      <c r="I46" s="12"/>
      <c r="J46" s="1"/>
    </row>
    <row r="47" spans="1:10" ht="24.75" customHeight="1" x14ac:dyDescent="0.25">
      <c r="A47" s="1"/>
      <c r="B47" s="9"/>
      <c r="C47" s="104" t="s">
        <v>35</v>
      </c>
      <c r="D47" s="16" t="s">
        <v>96</v>
      </c>
      <c r="E47" s="123"/>
      <c r="F47" s="15"/>
      <c r="G47" s="10"/>
      <c r="H47" s="93" t="s">
        <v>64</v>
      </c>
      <c r="I47" s="12"/>
      <c r="J47" s="1"/>
    </row>
    <row r="48" spans="1:10" ht="24.75" customHeight="1" thickBot="1" x14ac:dyDescent="0.3">
      <c r="A48" s="1"/>
      <c r="B48" s="20"/>
      <c r="C48" s="105"/>
      <c r="D48" s="106"/>
      <c r="E48" s="125"/>
      <c r="F48" s="22"/>
      <c r="G48" s="21"/>
      <c r="H48" s="23"/>
      <c r="I48" s="24"/>
      <c r="J48" s="1"/>
    </row>
    <row r="49" spans="1:10" ht="24.75" customHeight="1" thickBot="1" x14ac:dyDescent="0.3">
      <c r="A49" s="1"/>
      <c r="B49" s="25"/>
      <c r="C49" s="25"/>
      <c r="D49" s="25"/>
      <c r="E49" s="126"/>
      <c r="F49" s="25"/>
      <c r="G49" s="25"/>
      <c r="H49" s="25"/>
      <c r="I49" s="25"/>
      <c r="J49" s="1"/>
    </row>
    <row r="50" spans="1:10" ht="24.75" customHeight="1" x14ac:dyDescent="0.25">
      <c r="A50" s="1"/>
      <c r="B50" s="26"/>
      <c r="C50" s="27"/>
      <c r="D50" s="28"/>
      <c r="E50" s="127"/>
      <c r="F50" s="30"/>
      <c r="G50" s="29"/>
      <c r="H50" s="31"/>
      <c r="I50" s="32"/>
      <c r="J50" s="1"/>
    </row>
    <row r="51" spans="1:10" ht="24.75" customHeight="1" x14ac:dyDescent="0.3">
      <c r="A51" s="1"/>
      <c r="B51" s="33"/>
      <c r="C51" s="145" t="s">
        <v>7</v>
      </c>
      <c r="D51" s="145"/>
      <c r="E51" s="128"/>
      <c r="F51" s="34"/>
      <c r="G51" s="35"/>
      <c r="H51" s="36"/>
      <c r="I51" s="37"/>
      <c r="J51" s="1"/>
    </row>
    <row r="52" spans="1:10" ht="24.75" customHeight="1" x14ac:dyDescent="0.25">
      <c r="A52" s="1"/>
      <c r="B52" s="33"/>
      <c r="C52" s="146" t="s">
        <v>8</v>
      </c>
      <c r="D52" s="146"/>
      <c r="E52" s="146"/>
      <c r="F52" s="146"/>
      <c r="G52" s="146"/>
      <c r="H52" s="146"/>
      <c r="I52" s="38"/>
      <c r="J52" s="1"/>
    </row>
    <row r="53" spans="1:10" ht="24.75" customHeight="1" x14ac:dyDescent="0.25">
      <c r="A53" s="1"/>
      <c r="B53" s="33"/>
      <c r="C53" s="107"/>
      <c r="D53" s="108"/>
      <c r="E53" s="129"/>
      <c r="F53" s="89"/>
      <c r="G53" s="35"/>
      <c r="H53" s="36"/>
      <c r="I53" s="37"/>
      <c r="J53" s="1"/>
    </row>
    <row r="54" spans="1:10" ht="24.75" customHeight="1" x14ac:dyDescent="0.25">
      <c r="A54" s="1"/>
      <c r="B54" s="33"/>
      <c r="C54" s="109" t="s">
        <v>36</v>
      </c>
      <c r="D54" s="110" t="s">
        <v>65</v>
      </c>
      <c r="E54" s="129"/>
      <c r="F54" s="39">
        <f>IFERROR(MIN(MAX(ROUNDDOWN(F19/F21,2),45%),1),0)</f>
        <v>0</v>
      </c>
      <c r="G54" s="35"/>
      <c r="H54" s="150" t="s">
        <v>99</v>
      </c>
      <c r="I54" s="37"/>
      <c r="J54" s="1"/>
    </row>
    <row r="55" spans="1:10" ht="7.5" customHeight="1" x14ac:dyDescent="0.25">
      <c r="A55" s="1"/>
      <c r="B55" s="33"/>
      <c r="C55" s="109"/>
      <c r="D55" s="110"/>
      <c r="E55" s="129"/>
      <c r="F55" s="43"/>
      <c r="G55" s="35"/>
      <c r="H55" s="150"/>
      <c r="I55" s="37"/>
      <c r="J55" s="1"/>
    </row>
    <row r="56" spans="1:10" ht="24.75" customHeight="1" x14ac:dyDescent="0.25">
      <c r="A56" s="1"/>
      <c r="B56" s="33"/>
      <c r="C56" s="109" t="s">
        <v>37</v>
      </c>
      <c r="D56" s="110" t="s">
        <v>66</v>
      </c>
      <c r="E56" s="40" t="s">
        <v>95</v>
      </c>
      <c r="F56" s="41">
        <f>IFERROR(F25/F54,0)</f>
        <v>0</v>
      </c>
      <c r="G56" s="35"/>
      <c r="H56" s="150"/>
      <c r="I56" s="37"/>
      <c r="J56" s="1"/>
    </row>
    <row r="57" spans="1:10" ht="7.5" customHeight="1" x14ac:dyDescent="0.25">
      <c r="A57" s="1"/>
      <c r="B57" s="33"/>
      <c r="C57" s="109"/>
      <c r="D57" s="108"/>
      <c r="E57" s="129"/>
      <c r="F57" s="43"/>
      <c r="G57" s="35"/>
      <c r="H57" s="150"/>
      <c r="I57" s="37"/>
      <c r="J57" s="1"/>
    </row>
    <row r="58" spans="1:10" ht="24.75" customHeight="1" x14ac:dyDescent="0.25">
      <c r="A58" s="1"/>
      <c r="B58" s="33"/>
      <c r="C58" s="109" t="s">
        <v>38</v>
      </c>
      <c r="D58" s="45" t="s">
        <v>20</v>
      </c>
      <c r="E58" s="129"/>
      <c r="F58" s="41" t="str">
        <f>IF(OR(F29=0,SUM(F21,F25)=0),"out of scope",
INDEX(E19:E58,MATCH(MAX(F21,F56),F19:F58,0)))</f>
        <v>out of scope</v>
      </c>
      <c r="G58" s="35"/>
      <c r="H58" s="150" t="s">
        <v>100</v>
      </c>
      <c r="I58" s="37"/>
      <c r="J58" s="1"/>
    </row>
    <row r="59" spans="1:10" ht="8.25" customHeight="1" thickBot="1" x14ac:dyDescent="0.3">
      <c r="A59" s="1"/>
      <c r="B59" s="33"/>
      <c r="C59" s="109"/>
      <c r="D59" s="110"/>
      <c r="E59" s="129"/>
      <c r="F59" s="43"/>
      <c r="G59" s="35"/>
      <c r="H59" s="150"/>
      <c r="I59" s="37"/>
      <c r="J59" s="1"/>
    </row>
    <row r="60" spans="1:10" ht="24.75" customHeight="1" thickBot="1" x14ac:dyDescent="0.3">
      <c r="A60" s="1"/>
      <c r="B60" s="44"/>
      <c r="C60" s="109" t="s">
        <v>39</v>
      </c>
      <c r="D60" s="45" t="s">
        <v>9</v>
      </c>
      <c r="E60" s="130"/>
      <c r="F60" s="47">
        <f>IF(OR(F29=0,SUM(F21,F25)=0),0,
(MAX(F21,F56)))</f>
        <v>0</v>
      </c>
      <c r="G60" s="46"/>
      <c r="H60" s="150"/>
      <c r="I60" s="48"/>
      <c r="J60" s="1"/>
    </row>
    <row r="61" spans="1:10" ht="7.5" customHeight="1" x14ac:dyDescent="0.25">
      <c r="A61" s="1"/>
      <c r="B61" s="33"/>
      <c r="C61" s="109"/>
      <c r="D61" s="110"/>
      <c r="E61" s="129"/>
      <c r="F61" s="49" t="s">
        <v>11</v>
      </c>
      <c r="G61" s="35"/>
      <c r="H61" s="90"/>
      <c r="I61" s="37"/>
      <c r="J61" s="1"/>
    </row>
    <row r="62" spans="1:10" ht="24.75" customHeight="1" x14ac:dyDescent="0.25">
      <c r="A62" s="1"/>
      <c r="B62" s="33"/>
      <c r="C62" s="109" t="s">
        <v>40</v>
      </c>
      <c r="D62" s="110" t="s">
        <v>21</v>
      </c>
      <c r="E62" s="129"/>
      <c r="F62" s="41">
        <f>IF(F60&gt;(F29+F35),F29+F35-F60,0)</f>
        <v>0</v>
      </c>
      <c r="G62" s="35"/>
      <c r="H62" s="141" t="s">
        <v>101</v>
      </c>
      <c r="I62" s="37"/>
      <c r="J62" s="1"/>
    </row>
    <row r="63" spans="1:10" ht="11.25" customHeight="1" x14ac:dyDescent="0.25">
      <c r="A63" s="1"/>
      <c r="B63" s="33"/>
      <c r="C63" s="109"/>
      <c r="D63" s="110"/>
      <c r="E63" s="129"/>
      <c r="F63" s="49" t="s">
        <v>11</v>
      </c>
      <c r="G63" s="35"/>
      <c r="H63" s="141"/>
      <c r="I63" s="37"/>
      <c r="J63" s="1"/>
    </row>
    <row r="64" spans="1:10" ht="24.75" customHeight="1" x14ac:dyDescent="0.25">
      <c r="A64" s="1"/>
      <c r="B64" s="33"/>
      <c r="C64" s="109" t="s">
        <v>41</v>
      </c>
      <c r="D64" s="110" t="s">
        <v>22</v>
      </c>
      <c r="E64" s="129"/>
      <c r="F64" s="41" cm="1">
        <f t="array" ref="F64">_xlfn.IFS(F37="yes",F31-(F60+F62),
F33&gt;0,IF((F60+F62)&lt;F31,F31-(F60+F62),0),
F33=0,IF((F60+F62)&gt;F31,F31-(F60+F62),0))</f>
        <v>0</v>
      </c>
      <c r="G64" s="35"/>
      <c r="H64" s="147" t="s">
        <v>67</v>
      </c>
      <c r="I64" s="37"/>
      <c r="J64" s="1"/>
    </row>
    <row r="65" spans="1:10" ht="11.25" customHeight="1" x14ac:dyDescent="0.25">
      <c r="A65" s="1"/>
      <c r="B65" s="33"/>
      <c r="C65" s="109"/>
      <c r="D65" s="110"/>
      <c r="E65" s="129"/>
      <c r="F65" s="49" t="s">
        <v>11</v>
      </c>
      <c r="G65" s="35"/>
      <c r="H65" s="147"/>
      <c r="I65" s="37"/>
      <c r="J65" s="1"/>
    </row>
    <row r="66" spans="1:10" ht="24.75" customHeight="1" x14ac:dyDescent="0.25">
      <c r="A66" s="1"/>
      <c r="B66" s="33"/>
      <c r="C66" s="109" t="s">
        <v>42</v>
      </c>
      <c r="D66" s="110" t="s">
        <v>10</v>
      </c>
      <c r="E66" s="129"/>
      <c r="F66" s="41">
        <f>IF(AND(F60&gt;0,SUM(F60:F64)&lt;5000),5000-SUM(F60:F64),0)</f>
        <v>0</v>
      </c>
      <c r="G66" s="35"/>
      <c r="H66" s="90" t="s">
        <v>55</v>
      </c>
      <c r="I66" s="51"/>
      <c r="J66" s="1"/>
    </row>
    <row r="67" spans="1:10" ht="11.25" customHeight="1" x14ac:dyDescent="0.25">
      <c r="A67" s="1"/>
      <c r="B67" s="33"/>
      <c r="C67" s="109"/>
      <c r="D67" s="110"/>
      <c r="E67" s="131"/>
      <c r="F67" s="49" t="s">
        <v>11</v>
      </c>
      <c r="G67" s="42"/>
      <c r="H67" s="90"/>
      <c r="I67" s="51"/>
      <c r="J67" s="1"/>
    </row>
    <row r="68" spans="1:10" ht="24.75" customHeight="1" x14ac:dyDescent="0.25">
      <c r="A68" s="1"/>
      <c r="B68" s="33"/>
      <c r="C68" s="109" t="s">
        <v>43</v>
      </c>
      <c r="D68" s="110" t="s">
        <v>12</v>
      </c>
      <c r="E68" s="129"/>
      <c r="F68" s="41">
        <f>IF(AND(F39="Yes",SUM(F60:F66)&gt;F29),F29-SUM(F60:F66),0)</f>
        <v>0</v>
      </c>
      <c r="G68" s="35"/>
      <c r="H68" s="90" t="s">
        <v>102</v>
      </c>
      <c r="I68" s="51"/>
      <c r="J68" s="1"/>
    </row>
    <row r="69" spans="1:10" ht="9.75" customHeight="1" thickBot="1" x14ac:dyDescent="0.3">
      <c r="A69" s="1"/>
      <c r="B69" s="44"/>
      <c r="C69" s="52"/>
      <c r="D69" s="50"/>
      <c r="E69" s="130"/>
      <c r="F69" s="53" t="s">
        <v>13</v>
      </c>
      <c r="G69" s="46"/>
      <c r="H69" s="90"/>
      <c r="I69" s="54"/>
      <c r="J69" s="1"/>
    </row>
    <row r="70" spans="1:10" ht="24.75" customHeight="1" thickBot="1" x14ac:dyDescent="0.3">
      <c r="A70" s="1"/>
      <c r="B70" s="33"/>
      <c r="C70" s="111" t="s">
        <v>44</v>
      </c>
      <c r="D70" s="112" t="s">
        <v>69</v>
      </c>
      <c r="E70" s="129"/>
      <c r="F70" s="55">
        <f>ROUND(SUM(F60,F62,F64,F66,F68),0)</f>
        <v>0</v>
      </c>
      <c r="G70" s="35"/>
      <c r="H70" s="90"/>
      <c r="I70" s="37"/>
      <c r="J70" s="1"/>
    </row>
    <row r="71" spans="1:10" ht="7.5" customHeight="1" thickBot="1" x14ac:dyDescent="0.3">
      <c r="A71" s="1"/>
      <c r="B71" s="33"/>
      <c r="C71" s="111"/>
      <c r="D71" s="110"/>
      <c r="E71" s="129"/>
      <c r="F71" s="49"/>
      <c r="G71" s="35"/>
      <c r="H71" s="90"/>
      <c r="I71" s="57"/>
      <c r="J71" s="1"/>
    </row>
    <row r="72" spans="1:10" ht="24.75" customHeight="1" thickBot="1" x14ac:dyDescent="0.3">
      <c r="A72" s="1"/>
      <c r="B72" s="33"/>
      <c r="C72" s="109" t="s">
        <v>45</v>
      </c>
      <c r="D72" s="112" t="s">
        <v>70</v>
      </c>
      <c r="E72" s="129"/>
      <c r="F72" s="55">
        <f>ROUND(F70*63.17%,0)</f>
        <v>0</v>
      </c>
      <c r="G72" s="35"/>
      <c r="H72" s="90" t="s">
        <v>72</v>
      </c>
      <c r="I72" s="57"/>
      <c r="J72" s="1"/>
    </row>
    <row r="73" spans="1:10" ht="7.5" customHeight="1" thickBot="1" x14ac:dyDescent="0.3">
      <c r="A73" s="1"/>
      <c r="B73" s="33"/>
      <c r="C73" s="111"/>
      <c r="D73" s="112"/>
      <c r="E73" s="129"/>
      <c r="F73" s="56"/>
      <c r="G73" s="35"/>
      <c r="H73" s="90"/>
      <c r="I73" s="51"/>
      <c r="J73" s="1"/>
    </row>
    <row r="74" spans="1:10" ht="24.75" customHeight="1" thickBot="1" x14ac:dyDescent="0.3">
      <c r="A74" s="1"/>
      <c r="B74" s="33"/>
      <c r="C74" s="109" t="s">
        <v>16</v>
      </c>
      <c r="D74" s="112" t="s">
        <v>71</v>
      </c>
      <c r="E74" s="129"/>
      <c r="F74" s="55">
        <f>F70-F72</f>
        <v>0</v>
      </c>
      <c r="G74" s="35"/>
      <c r="H74" s="90" t="s">
        <v>73</v>
      </c>
      <c r="I74" s="51"/>
      <c r="J74" s="1"/>
    </row>
    <row r="75" spans="1:10" ht="24.75" customHeight="1" x14ac:dyDescent="0.25">
      <c r="A75" s="1"/>
      <c r="B75" s="33"/>
      <c r="C75" s="111"/>
      <c r="D75" s="110"/>
      <c r="E75" s="129"/>
      <c r="F75" s="46"/>
      <c r="G75" s="35"/>
      <c r="H75" s="90"/>
      <c r="I75" s="51"/>
      <c r="J75" s="1"/>
    </row>
    <row r="76" spans="1:10" ht="24.75" customHeight="1" x14ac:dyDescent="0.25">
      <c r="A76" s="1"/>
      <c r="B76" s="33"/>
      <c r="C76" s="140" t="s">
        <v>14</v>
      </c>
      <c r="D76" s="140"/>
      <c r="E76" s="129"/>
      <c r="F76" s="46"/>
      <c r="G76" s="35"/>
      <c r="H76" s="58"/>
      <c r="I76" s="51"/>
      <c r="J76" s="1"/>
    </row>
    <row r="77" spans="1:10" ht="24.75" customHeight="1" x14ac:dyDescent="0.25">
      <c r="A77" s="1"/>
      <c r="B77" s="33"/>
      <c r="C77" s="113"/>
      <c r="D77" s="113"/>
      <c r="E77" s="129"/>
      <c r="F77" s="46"/>
      <c r="G77" s="35"/>
      <c r="H77" s="58"/>
      <c r="I77" s="51"/>
      <c r="J77" s="1"/>
    </row>
    <row r="78" spans="1:10" ht="24.75" customHeight="1" x14ac:dyDescent="0.25">
      <c r="A78" s="1"/>
      <c r="B78" s="33"/>
      <c r="C78" s="109" t="s">
        <v>46</v>
      </c>
      <c r="D78" s="110" t="s">
        <v>15</v>
      </c>
      <c r="E78" s="129"/>
      <c r="F78" s="59">
        <f>ROUNDUP(IFERROR(MIN(50%,F43/F21),0),3)</f>
        <v>0</v>
      </c>
      <c r="G78" s="35"/>
      <c r="H78" s="141" t="s">
        <v>103</v>
      </c>
      <c r="I78" s="51"/>
      <c r="J78" s="1"/>
    </row>
    <row r="79" spans="1:10" ht="11.25" customHeight="1" x14ac:dyDescent="0.25">
      <c r="A79" s="1"/>
      <c r="B79" s="33"/>
      <c r="C79" s="109"/>
      <c r="D79" s="110"/>
      <c r="E79" s="129"/>
      <c r="F79" s="46"/>
      <c r="G79" s="35"/>
      <c r="H79" s="141"/>
      <c r="I79" s="51"/>
      <c r="J79" s="1"/>
    </row>
    <row r="80" spans="1:10" ht="24.75" customHeight="1" x14ac:dyDescent="0.25">
      <c r="A80" s="1"/>
      <c r="B80" s="33"/>
      <c r="C80" s="109" t="s">
        <v>16</v>
      </c>
      <c r="D80" s="110" t="s">
        <v>75</v>
      </c>
      <c r="E80" s="129"/>
      <c r="F80" s="60">
        <f>F70</f>
        <v>0</v>
      </c>
      <c r="G80" s="35"/>
      <c r="H80" s="90" t="s">
        <v>74</v>
      </c>
      <c r="I80" s="51"/>
      <c r="J80" s="1"/>
    </row>
    <row r="81" spans="1:10" ht="11.25" customHeight="1" thickBot="1" x14ac:dyDescent="0.3">
      <c r="A81" s="1"/>
      <c r="B81" s="33"/>
      <c r="C81" s="109"/>
      <c r="D81" s="110"/>
      <c r="E81" s="129"/>
      <c r="F81" s="49"/>
      <c r="G81" s="35"/>
      <c r="H81" s="91"/>
      <c r="I81" s="51"/>
      <c r="J81" s="1"/>
    </row>
    <row r="82" spans="1:10" ht="24.75" customHeight="1" thickBot="1" x14ac:dyDescent="0.3">
      <c r="A82" s="1"/>
      <c r="B82" s="33"/>
      <c r="C82" s="109" t="s">
        <v>47</v>
      </c>
      <c r="D82" s="110" t="s">
        <v>76</v>
      </c>
      <c r="E82" s="129"/>
      <c r="F82" s="61">
        <f>F78*F80</f>
        <v>0</v>
      </c>
      <c r="G82" s="35"/>
      <c r="H82" s="90"/>
      <c r="I82" s="51"/>
      <c r="J82" s="1"/>
    </row>
    <row r="83" spans="1:10" ht="11.25" customHeight="1" x14ac:dyDescent="0.25">
      <c r="A83" s="1"/>
      <c r="B83" s="33"/>
      <c r="C83" s="109"/>
      <c r="D83" s="110"/>
      <c r="E83" s="129"/>
      <c r="F83" s="49" t="s">
        <v>11</v>
      </c>
      <c r="G83" s="35"/>
      <c r="H83" s="91"/>
      <c r="I83" s="51"/>
      <c r="J83" s="1"/>
    </row>
    <row r="84" spans="1:10" ht="24.75" customHeight="1" x14ac:dyDescent="0.25">
      <c r="A84" s="1"/>
      <c r="B84" s="33"/>
      <c r="C84" s="109" t="s">
        <v>48</v>
      </c>
      <c r="D84" s="110" t="s">
        <v>22</v>
      </c>
      <c r="E84" s="129"/>
      <c r="F84" s="41" cm="1">
        <f t="array" ref="F84">_xlfn.IFS(AND(F82&gt;F47*300%,F82&gt;500),F47*300%-F82,
AND(F47&gt;0,F45=0,F70&gt;0),MIN(F47,F70*20%),
TRUE,0)</f>
        <v>0</v>
      </c>
      <c r="G84" s="35"/>
      <c r="H84" s="141" t="s">
        <v>60</v>
      </c>
      <c r="I84" s="37"/>
      <c r="J84" s="1"/>
    </row>
    <row r="85" spans="1:10" ht="11.25" customHeight="1" x14ac:dyDescent="0.25">
      <c r="A85" s="1"/>
      <c r="B85" s="33"/>
      <c r="C85" s="109"/>
      <c r="D85" s="110"/>
      <c r="E85" s="129"/>
      <c r="F85" s="49" t="s">
        <v>11</v>
      </c>
      <c r="G85" s="35"/>
      <c r="H85" s="141"/>
      <c r="I85" s="37"/>
      <c r="J85" s="1"/>
    </row>
    <row r="86" spans="1:10" ht="24.75" customHeight="1" x14ac:dyDescent="0.25">
      <c r="A86" s="1"/>
      <c r="B86" s="33"/>
      <c r="C86" s="109" t="s">
        <v>49</v>
      </c>
      <c r="D86" s="110" t="s">
        <v>10</v>
      </c>
      <c r="E86" s="129"/>
      <c r="F86" s="41" cm="1">
        <f t="array" ref="F86">_xlfn.IFS(AND(F82&gt;0,SUM(F82,F84)&lt;500),500-SUM(F82,F84),
AND(F82=0,F47&gt;0,F80&gt;0),100-SUM(F82,F84),
SUM(F82,F84)&gt;500,0,
TRUE,0)</f>
        <v>0</v>
      </c>
      <c r="G86" s="35"/>
      <c r="H86" s="147" t="s">
        <v>17</v>
      </c>
      <c r="I86" s="51"/>
      <c r="J86" s="1"/>
    </row>
    <row r="87" spans="1:10" ht="11.25" customHeight="1" x14ac:dyDescent="0.25">
      <c r="A87" s="1"/>
      <c r="B87" s="33"/>
      <c r="C87" s="109"/>
      <c r="D87" s="110"/>
      <c r="E87" s="129"/>
      <c r="F87" s="49" t="s">
        <v>11</v>
      </c>
      <c r="G87" s="35"/>
      <c r="H87" s="147"/>
      <c r="I87" s="51"/>
      <c r="J87" s="1"/>
    </row>
    <row r="88" spans="1:10" ht="24.75" customHeight="1" x14ac:dyDescent="0.25">
      <c r="A88" s="1"/>
      <c r="B88" s="33"/>
      <c r="C88" s="109" t="s">
        <v>50</v>
      </c>
      <c r="D88" s="110" t="s">
        <v>12</v>
      </c>
      <c r="E88" s="129"/>
      <c r="F88" s="41">
        <f>IF(AND(F39="Yes",SUM(F82:F87)&gt;F47),F47-SUM(F82:F87),0)</f>
        <v>0</v>
      </c>
      <c r="G88" s="35"/>
      <c r="H88" s="147" t="s">
        <v>68</v>
      </c>
      <c r="I88" s="51"/>
      <c r="J88" s="1"/>
    </row>
    <row r="89" spans="1:10" ht="11.25" customHeight="1" thickBot="1" x14ac:dyDescent="0.3">
      <c r="A89" s="1"/>
      <c r="B89" s="33"/>
      <c r="C89" s="109"/>
      <c r="D89" s="50"/>
      <c r="E89" s="130"/>
      <c r="F89" s="49" t="s">
        <v>13</v>
      </c>
      <c r="G89" s="46"/>
      <c r="H89" s="147"/>
      <c r="I89" s="51"/>
      <c r="J89" s="1"/>
    </row>
    <row r="90" spans="1:10" ht="24.75" customHeight="1" thickBot="1" x14ac:dyDescent="0.3">
      <c r="A90" s="1"/>
      <c r="B90" s="33"/>
      <c r="C90" s="109" t="s">
        <v>51</v>
      </c>
      <c r="D90" s="112" t="s">
        <v>77</v>
      </c>
      <c r="E90" s="129"/>
      <c r="F90" s="61">
        <f>ROUND(SUM(F82,F84,F86,F88),0)</f>
        <v>0</v>
      </c>
      <c r="G90" s="35"/>
      <c r="H90" s="90" t="s">
        <v>78</v>
      </c>
      <c r="I90" s="51"/>
      <c r="J90" s="1"/>
    </row>
    <row r="91" spans="1:10" ht="11.25" customHeight="1" thickBot="1" x14ac:dyDescent="0.3">
      <c r="A91" s="1"/>
      <c r="B91" s="33"/>
      <c r="C91" s="109"/>
      <c r="D91" s="110"/>
      <c r="E91" s="129"/>
      <c r="F91" s="49"/>
      <c r="G91" s="35"/>
      <c r="H91" s="91"/>
      <c r="I91" s="51"/>
      <c r="J91" s="1"/>
    </row>
    <row r="92" spans="1:10" ht="24.75" customHeight="1" thickBot="1" x14ac:dyDescent="0.3">
      <c r="B92" s="33"/>
      <c r="C92" s="109" t="s">
        <v>52</v>
      </c>
      <c r="D92" s="112" t="s">
        <v>70</v>
      </c>
      <c r="E92" s="129"/>
      <c r="F92" s="61">
        <f>ROUND(IF(F15="grant",F90*75%,F90*58%),0)</f>
        <v>0</v>
      </c>
      <c r="G92" s="35"/>
      <c r="H92" s="90" t="s">
        <v>72</v>
      </c>
      <c r="I92" s="51"/>
    </row>
    <row r="93" spans="1:10" ht="11.25" customHeight="1" thickBot="1" x14ac:dyDescent="0.3">
      <c r="B93" s="33"/>
      <c r="C93" s="109"/>
      <c r="D93" s="112"/>
      <c r="E93" s="129"/>
      <c r="F93" s="56"/>
      <c r="G93" s="35"/>
      <c r="H93" s="90"/>
      <c r="I93" s="51"/>
    </row>
    <row r="94" spans="1:10" ht="24.75" customHeight="1" thickBot="1" x14ac:dyDescent="0.3">
      <c r="B94" s="33"/>
      <c r="C94" s="109" t="s">
        <v>53</v>
      </c>
      <c r="D94" s="112" t="s">
        <v>71</v>
      </c>
      <c r="E94" s="129"/>
      <c r="F94" s="61">
        <f>F90-F92</f>
        <v>0</v>
      </c>
      <c r="G94" s="35"/>
      <c r="H94" s="90" t="s">
        <v>73</v>
      </c>
      <c r="I94" s="51"/>
    </row>
    <row r="95" spans="1:10" ht="24.75" customHeight="1" thickBot="1" x14ac:dyDescent="0.3">
      <c r="B95" s="62"/>
      <c r="C95" s="114"/>
      <c r="D95" s="115"/>
      <c r="E95" s="132"/>
      <c r="F95" s="64"/>
      <c r="G95" s="63"/>
      <c r="H95" s="94"/>
      <c r="I95" s="65"/>
    </row>
    <row r="96" spans="1:10" ht="21" hidden="1" customHeight="1" x14ac:dyDescent="0.25"/>
    <row r="97" ht="21" hidden="1" customHeight="1" x14ac:dyDescent="0.25"/>
    <row r="98" ht="21" hidden="1" customHeight="1" x14ac:dyDescent="0.25"/>
    <row r="99" ht="21" hidden="1" customHeight="1" x14ac:dyDescent="0.25"/>
    <row r="100" ht="21" hidden="1" customHeight="1" x14ac:dyDescent="0.25"/>
    <row r="101" ht="21" hidden="1" customHeight="1" x14ac:dyDescent="0.25"/>
    <row r="102" ht="21" hidden="1" customHeight="1" x14ac:dyDescent="0.25"/>
    <row r="103" ht="21" hidden="1" customHeight="1" x14ac:dyDescent="0.25"/>
    <row r="104" ht="21" hidden="1" customHeight="1" x14ac:dyDescent="0.25"/>
    <row r="105" ht="21" hidden="1" customHeight="1" x14ac:dyDescent="0.25"/>
    <row r="106" ht="21" hidden="1" customHeight="1" x14ac:dyDescent="0.25"/>
    <row r="107" ht="21" hidden="1" customHeight="1" x14ac:dyDescent="0.25"/>
    <row r="108" ht="21" hidden="1" customHeight="1" x14ac:dyDescent="0.25"/>
    <row r="109" ht="21" hidden="1" customHeight="1" x14ac:dyDescent="0.25"/>
    <row r="110" ht="21" hidden="1" customHeight="1" x14ac:dyDescent="0.25"/>
    <row r="111" ht="21" hidden="1" customHeight="1" x14ac:dyDescent="0.25"/>
    <row r="112" ht="21" hidden="1" customHeight="1" x14ac:dyDescent="0.25"/>
    <row r="113" ht="21" hidden="1" customHeight="1" x14ac:dyDescent="0.25"/>
    <row r="114" ht="21" hidden="1" customHeight="1" x14ac:dyDescent="0.25"/>
    <row r="115" ht="21" hidden="1" customHeight="1" x14ac:dyDescent="0.25"/>
    <row r="116" ht="21" hidden="1" customHeight="1" x14ac:dyDescent="0.25"/>
    <row r="117" ht="21" hidden="1" customHeight="1" x14ac:dyDescent="0.25"/>
    <row r="118" ht="21" hidden="1" customHeight="1" x14ac:dyDescent="0.25"/>
    <row r="119" ht="21" hidden="1" customHeight="1" x14ac:dyDescent="0.25"/>
    <row r="120" ht="21" hidden="1" customHeight="1" x14ac:dyDescent="0.25"/>
    <row r="121" ht="22.5" customHeight="1" x14ac:dyDescent="0.25"/>
    <row r="122" ht="22.5" customHeight="1" x14ac:dyDescent="0.25"/>
    <row r="123" ht="22.5" customHeight="1" x14ac:dyDescent="0.25"/>
    <row r="124" ht="22.5" customHeight="1" x14ac:dyDescent="0.25"/>
  </sheetData>
  <sheetProtection algorithmName="SHA-512" hashValue="l2oTKMn+amWiXc0u8/jiP0JedIzhppWc5BU1ghA80gCp/fphL1TMYduUJy4JgI892mBnph9mevbVwRskg9ur0A==" saltValue="UBIP2QZYnSqujC6QgqvfZQ==" spinCount="100000" sheet="1" objects="1" scenarios="1" formatColumns="0" formatRows="0"/>
  <mergeCells count="23">
    <mergeCell ref="H86:H87"/>
    <mergeCell ref="H88:H89"/>
    <mergeCell ref="H39:H41"/>
    <mergeCell ref="H84:H85"/>
    <mergeCell ref="H54:H57"/>
    <mergeCell ref="H58:H60"/>
    <mergeCell ref="C76:D76"/>
    <mergeCell ref="H78:H79"/>
    <mergeCell ref="C41:D41"/>
    <mergeCell ref="C27:D27"/>
    <mergeCell ref="C9:H10"/>
    <mergeCell ref="H11:H12"/>
    <mergeCell ref="F13:H13"/>
    <mergeCell ref="C51:D51"/>
    <mergeCell ref="C52:H52"/>
    <mergeCell ref="H62:H63"/>
    <mergeCell ref="H64:H65"/>
    <mergeCell ref="H23:H24"/>
    <mergeCell ref="E1:H1"/>
    <mergeCell ref="B2:I2"/>
    <mergeCell ref="B4:I4"/>
    <mergeCell ref="C7:D7"/>
    <mergeCell ref="C17:D17"/>
  </mergeCells>
  <conditionalFormatting sqref="F11">
    <cfRule type="cellIs" dxfId="19" priority="29" operator="equal">
      <formula>""</formula>
    </cfRule>
  </conditionalFormatting>
  <conditionalFormatting sqref="F13">
    <cfRule type="cellIs" dxfId="18" priority="28" operator="equal">
      <formula>""</formula>
    </cfRule>
  </conditionalFormatting>
  <conditionalFormatting sqref="F15">
    <cfRule type="cellIs" dxfId="17" priority="13" operator="equal">
      <formula>""</formula>
    </cfRule>
  </conditionalFormatting>
  <conditionalFormatting sqref="F19">
    <cfRule type="cellIs" dxfId="16" priority="1" operator="equal">
      <formula>""</formula>
    </cfRule>
  </conditionalFormatting>
  <conditionalFormatting sqref="F21">
    <cfRule type="cellIs" dxfId="15" priority="18" operator="equal">
      <formula>""</formula>
    </cfRule>
  </conditionalFormatting>
  <conditionalFormatting sqref="F23">
    <cfRule type="cellIs" dxfId="14" priority="4" operator="equal">
      <formula>""</formula>
    </cfRule>
  </conditionalFormatting>
  <conditionalFormatting sqref="F25">
    <cfRule type="cellIs" dxfId="13" priority="16" operator="equal">
      <formula>""</formula>
    </cfRule>
  </conditionalFormatting>
  <conditionalFormatting sqref="F29">
    <cfRule type="cellIs" dxfId="12" priority="15" operator="equal">
      <formula>""</formula>
    </cfRule>
  </conditionalFormatting>
  <conditionalFormatting sqref="F31">
    <cfRule type="cellIs" dxfId="11" priority="11" operator="equal">
      <formula>""</formula>
    </cfRule>
  </conditionalFormatting>
  <conditionalFormatting sqref="F33">
    <cfRule type="cellIs" dxfId="10" priority="8" operator="equal">
      <formula>""</formula>
    </cfRule>
  </conditionalFormatting>
  <conditionalFormatting sqref="F35">
    <cfRule type="cellIs" dxfId="9" priority="7" operator="equal">
      <formula>""</formula>
    </cfRule>
  </conditionalFormatting>
  <conditionalFormatting sqref="F37">
    <cfRule type="cellIs" dxfId="8" priority="23" operator="equal">
      <formula>""</formula>
    </cfRule>
  </conditionalFormatting>
  <conditionalFormatting sqref="F39">
    <cfRule type="cellIs" dxfId="7" priority="6" operator="equal">
      <formula>""</formula>
    </cfRule>
  </conditionalFormatting>
  <conditionalFormatting sqref="F43">
    <cfRule type="cellIs" dxfId="6" priority="17" operator="equal">
      <formula>""</formula>
    </cfRule>
  </conditionalFormatting>
  <conditionalFormatting sqref="F45">
    <cfRule type="cellIs" dxfId="5" priority="9" operator="equal">
      <formula>""</formula>
    </cfRule>
  </conditionalFormatting>
  <conditionalFormatting sqref="F47">
    <cfRule type="cellIs" dxfId="4" priority="14" operator="equal">
      <formula>""</formula>
    </cfRule>
  </conditionalFormatting>
  <conditionalFormatting sqref="F54">
    <cfRule type="expression" dxfId="3" priority="3">
      <formula>$F$53&gt;#REF!</formula>
    </cfRule>
  </conditionalFormatting>
  <conditionalFormatting sqref="F58">
    <cfRule type="expression" dxfId="2" priority="24">
      <formula>#REF!&gt;$F$59</formula>
    </cfRule>
  </conditionalFormatting>
  <conditionalFormatting sqref="F60">
    <cfRule type="expression" dxfId="1" priority="25">
      <formula>$F$59&gt;#REF!</formula>
    </cfRule>
  </conditionalFormatting>
  <conditionalFormatting sqref="F78">
    <cfRule type="expression" dxfId="0" priority="22">
      <formula>$F$59&gt;#REF!</formula>
    </cfRule>
  </conditionalFormatting>
  <dataValidations xWindow="821" yWindow="652" count="4">
    <dataValidation type="whole" operator="greaterThanOrEqual" allowBlank="1" showInputMessage="1" prompt="Enter the value rounded to the nearest £." sqref="F31 F25 F29 F43 F23 F45 F47 F21 F19" xr:uid="{E11B82FD-B2A9-479B-83E1-F5A89DF0E486}">
      <formula1>0</formula1>
    </dataValidation>
    <dataValidation allowBlank="1" showErrorMessage="1" prompt="fff" sqref="F11 F13" xr:uid="{D0ED7882-135C-468D-90D0-FEE98BA8DE4C}"/>
    <dataValidation type="list" allowBlank="1" showInputMessage="1" showErrorMessage="1" errorTitle="Only yes or no allowable" sqref="F37 F39" xr:uid="{77EF8552-02BE-49D7-B2B9-41153F4090FC}">
      <formula1>"Yes,No"</formula1>
    </dataValidation>
    <dataValidation type="list" operator="greaterThanOrEqual" allowBlank="1" sqref="F15" xr:uid="{1D64D5E4-E422-4C1B-9EF7-F621B4519A36}">
      <formula1>"Grant, Contract for services"</formula1>
    </dataValidation>
  </dataValidations>
  <printOptions horizontalCentered="1" verticalCentered="1"/>
  <pageMargins left="0.23622047244094491" right="0.23622047244094491" top="0.37" bottom="0.36" header="0.31496062992125984" footer="0.31496062992125984"/>
  <pageSetup paperSize="8" scale="79" fitToHeight="2" orientation="landscape" r:id="rId1"/>
  <headerFooter>
    <oddHeader>&amp;C&amp;"-,Bold"[WITHDRAWN]</oddHeader>
  </headerFooter>
  <rowBreaks count="1" manualBreakCount="1">
    <brk id="4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_dlc_DocIdPersistId xmlns="ba2294b9-6d6a-4c9b-a125-9e4b98f52ed2" xsi:nil="true"/>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f55057f6-e680-4dd8-a168-9494a8b9b0ae</TermId>
        </TermInfo>
      </Terms>
    </f6ec388a6d534bab86a259abd1bfa088>
    <TaxCatchAllLabel xmlns="8c566321-f672-4e06-a901-b5e72b4c4357" xsi:nil="true"/>
    <i98b064926ea4fbe8f5b88c394ff652b xmlns="8c566321-f672-4e06-a901-b5e72b4c4357">
      <Terms xmlns="http://schemas.microsoft.com/office/infopath/2007/PartnerControls"/>
    </i98b064926ea4fbe8f5b88c394ff652b>
    <_dlc_DocId xmlns="ba2294b9-6d6a-4c9b-a125-9e4b98f52ed2">ME6SAHZC45E4-221096893-556062</_dlc_DocId>
    <_dlc_DocIdUrl xmlns="ba2294b9-6d6a-4c9b-a125-9e4b98f52ed2">
      <Url>https://educationgovuk.sharepoint.com/sites/lveesfa00117/_layouts/15/DocIdRedir.aspx?ID=ME6SAHZC45E4-221096893-556062</Url>
      <Description>ME6SAHZC45E4-221096893-556062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E668607CA28A5D41A5BDD7D6B2411E2E" ma:contentTypeVersion="735" ma:contentTypeDescription="" ma:contentTypeScope="" ma:versionID="62a5a9a926e707ae4e5b9017c163b3ab">
  <xsd:schema xmlns:xsd="http://www.w3.org/2001/XMLSchema" xmlns:xs="http://www.w3.org/2001/XMLSchema" xmlns:p="http://schemas.microsoft.com/office/2006/metadata/properties" xmlns:ns2="8c566321-f672-4e06-a901-b5e72b4c4357" xmlns:ns3="5ebd88c3-6e7b-427f-890c-54acbc9daaae" xmlns:ns4="ba2294b9-6d6a-4c9b-a125-9e4b98f52ed2" targetNamespace="http://schemas.microsoft.com/office/2006/metadata/properties" ma:root="true" ma:fieldsID="3e388bde9b9788327a7e64b675050a80" ns2:_="" ns3:_="" ns4:_="">
    <xsd:import namespace="8c566321-f672-4e06-a901-b5e72b4c4357"/>
    <xsd:import namespace="5ebd88c3-6e7b-427f-890c-54acbc9daaae"/>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4:_dlc_DocId" minOccurs="0"/>
                <xsd:element ref="ns4:_dlc_DocIdUrl" minOccurs="0"/>
                <xsd:element ref="ns4: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3eb122d-f16b-47b2-bb2e-5b7da59c931c}" ma:internalName="TaxCatchAll" ma:readOnly="false" ma:showField="CatchAllData" ma:web="e94af2ac-a357-4f0d-9782-bb69ed9cd5f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3eb122d-f16b-47b2-bb2e-5b7da59c931c}" ma:internalName="TaxCatchAllLabel" ma:readOnly="false" ma:showField="CatchAllDataLabel" ma:web="e94af2ac-a357-4f0d-9782-bb69ed9cd5ff">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readOnly="false" ma:default="-1;#ESFA|f55057f6-e680-4dd8-a168-9494a8b9b0ae"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1;#ESFA|4a323c2c-9aef-47e8-b09b-131faf9bac1c"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readOnly="false"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bd88c3-6e7b-427f-890c-54acbc9daaae"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c07c698-60f5-424f-b9af-f4c59398b511" ContentTypeId="0x010100545E941595ED5448BA61900FDDAFF31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49AEA02-14BE-43E5-AB1A-F289AD76E0B6}">
  <ds:schemaRefs>
    <ds:schemaRef ds:uri="http://schemas.microsoft.com/sharepoint/v3/contenttype/forms"/>
  </ds:schemaRefs>
</ds:datastoreItem>
</file>

<file path=customXml/itemProps2.xml><?xml version="1.0" encoding="utf-8"?>
<ds:datastoreItem xmlns:ds="http://schemas.openxmlformats.org/officeDocument/2006/customXml" ds:itemID="{F81DE59C-4F82-4C59-90EA-0643D6281F31}">
  <ds:schemaRefs>
    <ds:schemaRef ds:uri="http://schemas.microsoft.com/office/2006/metadata/properties"/>
    <ds:schemaRef ds:uri="ba2294b9-6d6a-4c9b-a125-9e4b98f52ed2"/>
    <ds:schemaRef ds:uri="http://purl.org/dc/dcmitype/"/>
    <ds:schemaRef ds:uri="http://schemas.microsoft.com/office/2006/documentManagement/types"/>
    <ds:schemaRef ds:uri="http://purl.org/dc/terms/"/>
    <ds:schemaRef ds:uri="http://www.w3.org/XML/1998/namespace"/>
    <ds:schemaRef ds:uri="8c566321-f672-4e06-a901-b5e72b4c4357"/>
    <ds:schemaRef ds:uri="http://purl.org/dc/elements/1.1/"/>
    <ds:schemaRef ds:uri="http://schemas.microsoft.com/office/infopath/2007/PartnerControls"/>
    <ds:schemaRef ds:uri="http://schemas.openxmlformats.org/package/2006/metadata/core-properties"/>
    <ds:schemaRef ds:uri="5ebd88c3-6e7b-427f-890c-54acbc9daaae"/>
  </ds:schemaRefs>
</ds:datastoreItem>
</file>

<file path=customXml/itemProps3.xml><?xml version="1.0" encoding="utf-8"?>
<ds:datastoreItem xmlns:ds="http://schemas.openxmlformats.org/officeDocument/2006/customXml" ds:itemID="{9EE67935-009B-4C35-AEA3-9036088EC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5ebd88c3-6e7b-427f-890c-54acbc9daaae"/>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C75972-8806-4682-80D9-64EF3BA8EAC7}">
  <ds:schemaRefs>
    <ds:schemaRef ds:uri="Microsoft.SharePoint.Taxonomy.ContentTypeSync"/>
  </ds:schemaRefs>
</ds:datastoreItem>
</file>

<file path=customXml/itemProps5.xml><?xml version="1.0" encoding="utf-8"?>
<ds:datastoreItem xmlns:ds="http://schemas.openxmlformats.org/officeDocument/2006/customXml" ds:itemID="{364F8FE9-7D6B-4163-A483-2AFF689DCB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LoansCalculator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Lindy</dc:creator>
  <cp:lastModifiedBy>DEAKIN, Daniel</cp:lastModifiedBy>
  <cp:lastPrinted>2023-03-27T13:14:37Z</cp:lastPrinted>
  <dcterms:created xsi:type="dcterms:W3CDTF">2022-04-01T11:59:38Z</dcterms:created>
  <dcterms:modified xsi:type="dcterms:W3CDTF">2025-03-25T16:48:05Z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0x010100545E941595ED5448BA61900FDDAFF31300E668607CA28A5D41A5BDD7D6B2411E2E</vt:lpwstr>
  </property>
  <property fmtid="{D5CDD505-2E9C-101B-9397-08002B2CF9AE}" pid="3" name="DfeSubject">
    <vt:lpwstr/>
  </property>
  <property fmtid="{D5CDD505-2E9C-101B-9397-08002B2CF9AE}" pid="4" name="DfeOrganisationalUnit">
    <vt:lpwstr>1;#ESFA|f55057f6-e680-4dd8-a168-9494a8b9b0ae</vt:lpwstr>
  </property>
  <property fmtid="{D5CDD505-2E9C-101B-9397-08002B2CF9AE}" pid="5" name="DfeRights:ProtectiveMarking">
    <vt:lpwstr>3;#Official|0884c477-2e62-47ea-b19c-5af6e91124c5</vt:lpwstr>
  </property>
  <property fmtid="{D5CDD505-2E9C-101B-9397-08002B2CF9AE}" pid="6" name="DfeOwner">
    <vt:lpwstr>2;#ESFA|4a323c2c-9aef-47e8-b09b-131faf9bac1c</vt:lpwstr>
  </property>
  <property fmtid="{D5CDD505-2E9C-101B-9397-08002B2CF9AE}" pid="7" name="_dlc_DocIdItemGuid">
    <vt:lpwstr>1cf1b3a7-3e34-4e73-922d-7d1024e30c6e</vt:lpwstr>
  </property>
</Properties>
</file>