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5979D76F-BA04-48D3-814D-CCC70779B4C3}" xr6:coauthVersionLast="47" xr6:coauthVersionMax="47" xr10:uidLastSave="{00000000-0000-0000-0000-000000000000}"/>
  <bookViews>
    <workbookView xWindow="-110" yWindow="-110" windowWidth="19420" windowHeight="10420" tabRatio="77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9" l="1"/>
  <c r="C126" i="7"/>
  <c r="D126" i="7"/>
  <c r="E126" i="7"/>
  <c r="F126" i="7"/>
  <c r="G126" i="7"/>
  <c r="H126" i="7"/>
  <c r="I126" i="7"/>
  <c r="J126" i="7"/>
  <c r="K126" i="7"/>
  <c r="L126" i="7"/>
  <c r="M126" i="7"/>
  <c r="N126" i="7"/>
  <c r="O126" i="7"/>
  <c r="B126" i="7"/>
  <c r="D372" i="9" l="1"/>
  <c r="D373" i="9" s="1"/>
  <c r="D374" i="9" s="1"/>
  <c r="D375" i="9" s="1"/>
  <c r="D376" i="9" s="1"/>
  <c r="D377" i="9" s="1"/>
  <c r="D378" i="9" s="1"/>
  <c r="D379" i="9" s="1"/>
  <c r="D380" i="9" s="1"/>
  <c r="D381" i="9" s="1"/>
  <c r="D382" i="9" s="1"/>
  <c r="D383" i="9" s="1"/>
  <c r="E372" i="9"/>
  <c r="E373" i="9" s="1"/>
  <c r="E374" i="9" s="1"/>
  <c r="E375" i="9" s="1"/>
  <c r="E376" i="9" s="1"/>
  <c r="E377" i="9" s="1"/>
  <c r="E378" i="9" s="1"/>
  <c r="E379" i="9" s="1"/>
  <c r="E380" i="9" s="1"/>
  <c r="E381" i="9" s="1"/>
  <c r="E382" i="9" s="1"/>
  <c r="E383" i="9" s="1"/>
  <c r="F372" i="9"/>
  <c r="F373" i="9" s="1"/>
  <c r="F374" i="9" s="1"/>
  <c r="F375" i="9" s="1"/>
  <c r="F376" i="9" s="1"/>
  <c r="F377" i="9" s="1"/>
  <c r="F378" i="9" s="1"/>
  <c r="F379" i="9" s="1"/>
  <c r="F380" i="9" s="1"/>
  <c r="F381" i="9" s="1"/>
  <c r="F382" i="9" s="1"/>
  <c r="F383" i="9" s="1"/>
  <c r="G372" i="9"/>
  <c r="G373" i="9" s="1"/>
  <c r="G374" i="9" s="1"/>
  <c r="G375" i="9" s="1"/>
  <c r="G376" i="9" s="1"/>
  <c r="G377" i="9" s="1"/>
  <c r="G378" i="9" s="1"/>
  <c r="G379" i="9" s="1"/>
  <c r="G380" i="9" s="1"/>
  <c r="G381" i="9" s="1"/>
  <c r="G382" i="9" s="1"/>
  <c r="G383" i="9" s="1"/>
  <c r="H372" i="9"/>
  <c r="H373" i="9" s="1"/>
  <c r="H374" i="9" s="1"/>
  <c r="H375" i="9" s="1"/>
  <c r="H376" i="9" s="1"/>
  <c r="H377" i="9" s="1"/>
  <c r="H378" i="9" s="1"/>
  <c r="H379" i="9" s="1"/>
  <c r="H380" i="9" s="1"/>
  <c r="H381" i="9" s="1"/>
  <c r="H382" i="9" s="1"/>
  <c r="H383" i="9" s="1"/>
  <c r="I372" i="9"/>
  <c r="I373" i="9" s="1"/>
  <c r="I374" i="9" s="1"/>
  <c r="I375" i="9" s="1"/>
  <c r="I376" i="9" s="1"/>
  <c r="I377" i="9" s="1"/>
  <c r="I378" i="9" s="1"/>
  <c r="I379" i="9" s="1"/>
  <c r="I380" i="9" s="1"/>
  <c r="I381" i="9" s="1"/>
  <c r="I382" i="9" s="1"/>
  <c r="I383" i="9" s="1"/>
  <c r="J372" i="9"/>
  <c r="J373" i="9" s="1"/>
  <c r="J374" i="9" s="1"/>
  <c r="J375" i="9" s="1"/>
  <c r="J376" i="9" s="1"/>
  <c r="J377" i="9" s="1"/>
  <c r="J378" i="9" s="1"/>
  <c r="J379" i="9" s="1"/>
  <c r="J380" i="9" s="1"/>
  <c r="J381" i="9" s="1"/>
  <c r="J382" i="9" s="1"/>
  <c r="J383" i="9" s="1"/>
  <c r="K372" i="9"/>
  <c r="K373" i="9" s="1"/>
  <c r="K374" i="9" s="1"/>
  <c r="K375" i="9" s="1"/>
  <c r="K376" i="9" s="1"/>
  <c r="K377" i="9" s="1"/>
  <c r="K378" i="9" s="1"/>
  <c r="K379" i="9" s="1"/>
  <c r="K380" i="9" s="1"/>
  <c r="K381" i="9" s="1"/>
  <c r="K382" i="9" s="1"/>
  <c r="K383" i="9" s="1"/>
  <c r="L372" i="9"/>
  <c r="L373" i="9" s="1"/>
  <c r="L374" i="9" s="1"/>
  <c r="L375" i="9" s="1"/>
  <c r="L376" i="9" s="1"/>
  <c r="L377" i="9" s="1"/>
  <c r="L378" i="9" s="1"/>
  <c r="L379" i="9" s="1"/>
  <c r="L380" i="9" s="1"/>
  <c r="L381" i="9" s="1"/>
  <c r="L382" i="9" s="1"/>
  <c r="L383" i="9" s="1"/>
  <c r="M372" i="9"/>
  <c r="M373" i="9" s="1"/>
  <c r="M374" i="9" s="1"/>
  <c r="M375" i="9" s="1"/>
  <c r="M376" i="9" s="1"/>
  <c r="M377" i="9" s="1"/>
  <c r="M378" i="9" s="1"/>
  <c r="M379" i="9" s="1"/>
  <c r="M380" i="9" s="1"/>
  <c r="M381" i="9" s="1"/>
  <c r="M382" i="9" s="1"/>
  <c r="M383" i="9" s="1"/>
  <c r="N372" i="9"/>
  <c r="N373" i="9" s="1"/>
  <c r="N374" i="9" s="1"/>
  <c r="N375" i="9" s="1"/>
  <c r="N376" i="9" s="1"/>
  <c r="N377" i="9" s="1"/>
  <c r="N378" i="9" s="1"/>
  <c r="N379" i="9" s="1"/>
  <c r="N380" i="9" s="1"/>
  <c r="N381" i="9" s="1"/>
  <c r="N382" i="9" s="1"/>
  <c r="N383" i="9" s="1"/>
  <c r="O372" i="9"/>
  <c r="O373" i="9" s="1"/>
  <c r="O374" i="9" s="1"/>
  <c r="O375" i="9" s="1"/>
  <c r="O376" i="9" s="1"/>
  <c r="O377" i="9" s="1"/>
  <c r="O378" i="9" s="1"/>
  <c r="O379" i="9" s="1"/>
  <c r="O380" i="9" s="1"/>
  <c r="O381" i="9" s="1"/>
  <c r="O382" i="9" s="1"/>
  <c r="O383" i="9" s="1"/>
  <c r="P372" i="9"/>
  <c r="P373" i="9" s="1"/>
  <c r="P374" i="9" s="1"/>
  <c r="P375" i="9" s="1"/>
  <c r="P376" i="9" s="1"/>
  <c r="P377" i="9" s="1"/>
  <c r="P378" i="9" s="1"/>
  <c r="P379" i="9" s="1"/>
  <c r="P380" i="9" s="1"/>
  <c r="P381" i="9" s="1"/>
  <c r="P382" i="9" s="1"/>
  <c r="P383" i="9" s="1"/>
  <c r="C372" i="9"/>
  <c r="C373" i="9" s="1"/>
  <c r="C374" i="9" s="1"/>
  <c r="C375" i="9" s="1"/>
  <c r="C376" i="9" s="1"/>
  <c r="C377" i="9" s="1"/>
  <c r="C378" i="9" s="1"/>
  <c r="C379" i="9" s="1"/>
  <c r="C380" i="9" s="1"/>
  <c r="C381" i="9" s="1"/>
  <c r="C382" i="9" s="1"/>
  <c r="C383" i="9" s="1"/>
  <c r="A373" i="9"/>
  <c r="A374" i="9" s="1"/>
  <c r="A375" i="9" s="1"/>
  <c r="A376" i="9" s="1"/>
  <c r="A377" i="9" s="1"/>
  <c r="A378" i="9" s="1"/>
  <c r="A379" i="9" s="1"/>
  <c r="A380" i="9" s="1"/>
  <c r="A381" i="9" s="1"/>
  <c r="A382" i="9" s="1"/>
  <c r="A383" i="9" s="1"/>
  <c r="O125" i="7" l="1"/>
  <c r="N125" i="7"/>
  <c r="M125" i="7"/>
  <c r="L125" i="7"/>
  <c r="K125" i="7"/>
  <c r="J125" i="7"/>
  <c r="I125" i="7"/>
  <c r="H125" i="7"/>
  <c r="G125" i="7"/>
  <c r="F125" i="7"/>
  <c r="E125" i="7"/>
  <c r="D125" i="7"/>
  <c r="C125" i="7"/>
  <c r="B125" i="7"/>
  <c r="R40" i="9"/>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A6" i="10"/>
  <c r="J1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A7" i="10"/>
  <c r="M6" i="10"/>
  <c r="N6" i="10"/>
  <c r="J6" i="10"/>
  <c r="E6" i="10"/>
  <c r="C6" i="10"/>
  <c r="M15" i="10"/>
  <c r="I6" i="10"/>
  <c r="N7" i="10"/>
  <c r="L6" i="10"/>
  <c r="H7" i="10"/>
  <c r="B6" i="10"/>
  <c r="K16" i="10"/>
  <c r="G6" i="10"/>
  <c r="O6" i="10"/>
  <c r="C7" i="10"/>
  <c r="F16" i="10"/>
  <c r="G16" i="10"/>
  <c r="F7" i="10"/>
  <c r="K6" i="10"/>
  <c r="L16" i="10"/>
  <c r="B7" i="10"/>
  <c r="O16" i="10"/>
  <c r="G7" i="10"/>
  <c r="M7" i="10"/>
  <c r="N15" i="10"/>
  <c r="J7" i="10"/>
  <c r="F6" i="10"/>
  <c r="D6" i="10"/>
  <c r="I7" i="10"/>
  <c r="D7" i="10"/>
  <c r="L7" i="10"/>
  <c r="A16" i="10"/>
  <c r="H6" i="10"/>
  <c r="O7" i="10"/>
  <c r="D16" i="10"/>
  <c r="E16" i="10"/>
  <c r="J15" i="10"/>
  <c r="H16" i="10"/>
  <c r="H15" i="10"/>
  <c r="E7" i="10"/>
  <c r="B16" i="10"/>
  <c r="C16" i="10"/>
  <c r="N16" i="10"/>
  <c r="M16" i="10"/>
  <c r="I16" i="10"/>
  <c r="K7"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B17" i="10"/>
  <c r="G8" i="10"/>
  <c r="D17" i="10"/>
  <c r="E17" i="10"/>
  <c r="I15" i="10"/>
  <c r="K17" i="10"/>
  <c r="K15" i="10"/>
  <c r="M8" i="10"/>
  <c r="G15" i="10"/>
  <c r="B15" i="10"/>
  <c r="E15" i="10"/>
  <c r="C8" i="10"/>
  <c r="G17" i="10"/>
  <c r="A17" i="10"/>
  <c r="F17" i="10"/>
  <c r="M17" i="10"/>
  <c r="C15" i="10"/>
  <c r="H17" i="10"/>
  <c r="D8" i="10"/>
  <c r="C17" i="10"/>
  <c r="A15" i="10"/>
  <c r="N17" i="10"/>
  <c r="O15" i="10"/>
  <c r="F15" i="10"/>
  <c r="L17" i="10"/>
  <c r="A8" i="10"/>
  <c r="O8" i="10"/>
  <c r="D15" i="10"/>
  <c r="L15" i="10"/>
  <c r="J17" i="10"/>
  <c r="J8" i="10"/>
  <c r="I17" i="10"/>
  <c r="O17" i="10"/>
  <c r="N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J12" i="10"/>
  <c r="O12" i="10"/>
  <c r="G9" i="10"/>
  <c r="N9" i="10"/>
  <c r="C12" i="10"/>
  <c r="M9" i="10"/>
  <c r="M12" i="10"/>
  <c r="J9" i="10"/>
  <c r="C9" i="10"/>
  <c r="O9" i="10"/>
  <c r="N12" i="10"/>
  <c r="G12" i="10"/>
  <c r="D9" i="10"/>
  <c r="A9" i="10"/>
  <c r="D12" i="10"/>
  <c r="U9" i="10" l="1"/>
  <c r="R25" i="9"/>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M10" i="10"/>
  <c r="G10" i="10"/>
  <c r="D10" i="10"/>
  <c r="J10" i="10"/>
  <c r="A10" i="10"/>
  <c r="O10" i="10"/>
  <c r="C10" i="10"/>
  <c r="N10" i="10"/>
  <c r="U10" i="10" l="1"/>
  <c r="U11" i="10" s="1"/>
  <c r="M11" i="10"/>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D19" i="10"/>
  <c r="N19" i="10"/>
  <c r="C19" i="10"/>
  <c r="O19" i="10"/>
  <c r="K19" i="10"/>
  <c r="J19" i="10"/>
  <c r="M19" i="10"/>
  <c r="A19" i="10"/>
  <c r="G19" i="10"/>
  <c r="AA33" i="9" l="1"/>
  <c r="S33" i="9"/>
  <c r="Z33" i="9"/>
  <c r="AF33" i="9"/>
  <c r="V33" i="9"/>
  <c r="AE33" i="9"/>
  <c r="AB33" i="9"/>
  <c r="R34" i="9"/>
  <c r="Y33" i="9"/>
  <c r="AG33" i="9"/>
  <c r="AD33" i="9"/>
  <c r="AC33" i="9"/>
  <c r="X33" i="9"/>
  <c r="T33" i="9"/>
  <c r="W33" i="9"/>
  <c r="U33" i="9"/>
  <c r="G20" i="10"/>
  <c r="O20" i="10"/>
  <c r="N20" i="10"/>
  <c r="D20" i="10"/>
  <c r="J20" i="10"/>
  <c r="M20" i="10"/>
  <c r="A20" i="10"/>
  <c r="C20" i="10"/>
  <c r="AF34" i="9" l="1"/>
  <c r="X34" i="9"/>
  <c r="AE34" i="9"/>
  <c r="W34" i="9"/>
  <c r="Y34" i="9"/>
  <c r="V34" i="9"/>
  <c r="AC34" i="9"/>
  <c r="S34" i="9"/>
  <c r="AB34" i="9"/>
  <c r="AG34" i="9"/>
  <c r="AD34" i="9"/>
  <c r="AA34" i="9"/>
  <c r="Z34" i="9"/>
  <c r="T34" i="9"/>
  <c r="U34" i="9"/>
  <c r="J21" i="10"/>
  <c r="O21" i="10"/>
  <c r="N21" i="10"/>
  <c r="D21" i="10"/>
  <c r="M21" i="10"/>
  <c r="C21" i="10"/>
  <c r="A21" i="10"/>
  <c r="G21" i="10"/>
  <c r="N22" i="10" l="1"/>
  <c r="J22" i="10"/>
  <c r="C22" i="10"/>
  <c r="D22" i="10"/>
  <c r="G22" i="10"/>
  <c r="O22" i="10"/>
  <c r="M22" i="10"/>
  <c r="AA40" i="9"/>
  <c r="Z40" i="9"/>
  <c r="AD40" i="9"/>
  <c r="AC40" i="9"/>
  <c r="X40" i="9"/>
  <c r="AG40" i="9"/>
  <c r="W40" i="9"/>
  <c r="U40" i="9"/>
  <c r="AF40" i="9"/>
  <c r="Y40" i="9"/>
  <c r="V40" i="9"/>
  <c r="AE40" i="9"/>
  <c r="AB40" i="9"/>
  <c r="G13" i="10"/>
  <c r="J13" i="10"/>
  <c r="D13" i="10"/>
  <c r="O13" i="10"/>
  <c r="M13" i="10"/>
  <c r="C13" i="10"/>
  <c r="N13" i="10"/>
  <c r="D23" i="10" l="1"/>
  <c r="O23" i="10"/>
  <c r="C23" i="10"/>
  <c r="J23" i="10"/>
  <c r="G23" i="10"/>
  <c r="N23" i="10"/>
  <c r="M23" i="10"/>
  <c r="O14" i="10"/>
  <c r="J14" i="10"/>
  <c r="C14" i="10"/>
  <c r="M14" i="10"/>
  <c r="D14" i="10"/>
  <c r="N14" i="10"/>
  <c r="G14" i="10"/>
  <c r="L116" i="7" l="1"/>
  <c r="L115" i="7"/>
  <c r="M336" i="9"/>
  <c r="B116" i="7"/>
  <c r="K116" i="7"/>
  <c r="F336" i="9"/>
  <c r="E115" i="7"/>
  <c r="L336" i="9"/>
  <c r="K115" i="7"/>
  <c r="I21" i="10"/>
  <c r="B21" i="10"/>
  <c r="B19" i="10"/>
  <c r="K21" i="10"/>
  <c r="E21" i="10"/>
  <c r="K20" i="10"/>
  <c r="L19" i="10"/>
  <c r="B20" i="10"/>
  <c r="E20" i="10"/>
  <c r="E19" i="10"/>
  <c r="L21" i="10"/>
  <c r="H21" i="10"/>
  <c r="L20" i="10"/>
  <c r="L337" i="9" l="1"/>
  <c r="F337" i="9"/>
  <c r="M337" i="9"/>
  <c r="L34" i="6"/>
  <c r="K34" i="6"/>
  <c r="L22" i="10"/>
  <c r="E22" i="10"/>
  <c r="K22" i="10"/>
  <c r="B22" i="10"/>
  <c r="E116" i="7"/>
  <c r="E34" i="6" s="1"/>
  <c r="B115" i="7"/>
  <c r="C336" i="9"/>
  <c r="J336" i="9"/>
  <c r="L10" i="10"/>
  <c r="E13" i="10"/>
  <c r="E10" i="10"/>
  <c r="I20" i="10"/>
  <c r="I19" i="10"/>
  <c r="B10" i="10"/>
  <c r="K8" i="10"/>
  <c r="L9" i="10"/>
  <c r="H20" i="10"/>
  <c r="E9" i="10"/>
  <c r="L8" i="10"/>
  <c r="F21" i="10"/>
  <c r="K10" i="10"/>
  <c r="K9" i="10"/>
  <c r="E8" i="10"/>
  <c r="W10" i="10" l="1"/>
  <c r="W9" i="10"/>
  <c r="E23" i="10"/>
  <c r="B34" i="6"/>
  <c r="K23" i="10"/>
  <c r="L23" i="10"/>
  <c r="M338" i="9"/>
  <c r="F338" i="9"/>
  <c r="L338" i="9"/>
  <c r="B23" i="10"/>
  <c r="J337" i="9"/>
  <c r="C337" i="9"/>
  <c r="L11" i="10"/>
  <c r="E11" i="10"/>
  <c r="K11" i="10"/>
  <c r="I22" i="10"/>
  <c r="I115" i="7"/>
  <c r="I116" i="7"/>
  <c r="F19" i="10"/>
  <c r="B8" i="10"/>
  <c r="H19" i="10"/>
  <c r="B9" i="10"/>
  <c r="F20" i="10"/>
  <c r="W11" i="10" l="1"/>
  <c r="B11" i="10"/>
  <c r="L339" i="9"/>
  <c r="F339" i="9"/>
  <c r="M339" i="9"/>
  <c r="C338" i="9"/>
  <c r="J338" i="9"/>
  <c r="I23" i="10"/>
  <c r="I34" i="6"/>
  <c r="H22" i="10"/>
  <c r="F22" i="10"/>
  <c r="G336" i="9"/>
  <c r="F115" i="7"/>
  <c r="H116" i="7"/>
  <c r="F116" i="7"/>
  <c r="I336" i="9"/>
  <c r="H115" i="7"/>
  <c r="I9" i="10"/>
  <c r="I10" i="10"/>
  <c r="I8" i="10"/>
  <c r="F23" i="10" l="1"/>
  <c r="M340" i="9"/>
  <c r="F340" i="9"/>
  <c r="L340" i="9"/>
  <c r="J339" i="9"/>
  <c r="C339" i="9"/>
  <c r="H23" i="10"/>
  <c r="G337" i="9"/>
  <c r="I337" i="9"/>
  <c r="H34" i="6"/>
  <c r="I11" i="10"/>
  <c r="F34" i="6"/>
  <c r="H8" i="10"/>
  <c r="F9" i="10"/>
  <c r="F10" i="10"/>
  <c r="H9" i="10"/>
  <c r="F8" i="10"/>
  <c r="H10" i="10"/>
  <c r="L341" i="9" l="1"/>
  <c r="F341" i="9"/>
  <c r="M341" i="9"/>
  <c r="C340" i="9"/>
  <c r="J340" i="9"/>
  <c r="I338" i="9"/>
  <c r="G338" i="9"/>
  <c r="H11" i="10"/>
  <c r="F11" i="10"/>
  <c r="L13" i="10"/>
  <c r="M342" i="9" l="1"/>
  <c r="F342" i="9"/>
  <c r="L342" i="9"/>
  <c r="J341" i="9"/>
  <c r="C341" i="9"/>
  <c r="G339" i="9"/>
  <c r="I339" i="9"/>
  <c r="B13" i="10"/>
  <c r="I13" i="10"/>
  <c r="K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E12" i="10"/>
  <c r="K12" i="10"/>
  <c r="L12" i="10"/>
  <c r="E14" i="10" l="1"/>
  <c r="L14" i="10"/>
  <c r="K14" i="10"/>
  <c r="J347" i="9"/>
  <c r="C347" i="9"/>
  <c r="G345" i="9"/>
  <c r="I345" i="9"/>
  <c r="I12" i="10"/>
  <c r="B12" i="10"/>
  <c r="I14" i="10" l="1"/>
  <c r="B14" i="10"/>
  <c r="G346" i="9"/>
  <c r="I346" i="9"/>
  <c r="I347" i="9" l="1"/>
  <c r="G347" i="9"/>
  <c r="H12" i="10"/>
  <c r="F12" i="10"/>
  <c r="H14" i="10" l="1"/>
  <c r="F14" i="10"/>
</calcChain>
</file>

<file path=xl/sharedStrings.xml><?xml version="1.0" encoding="utf-8"?>
<sst xmlns="http://schemas.openxmlformats.org/spreadsheetml/2006/main" count="1104" uniqueCount="718">
  <si>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</si>
  <si>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</si>
  <si>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</si>
  <si>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</si>
  <si>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</si>
  <si>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</si>
  <si>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</si>
  <si>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</si>
  <si>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</si>
  <si>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</si>
  <si>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</si>
  <si>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</si>
  <si>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</si>
  <si>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</si>
  <si>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</si>
  <si>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</si>
  <si>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</si>
  <si>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</si>
  <si>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</si>
  <si>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</si>
  <si>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</si>
  <si>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</si>
  <si>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</si>
  <si>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</si>
  <si>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</si>
  <si>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</si>
  <si>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</si>
  <si>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</si>
  <si>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</si>
  <si>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</si>
  <si>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</si>
  <si>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</si>
  <si>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</si>
  <si>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</si>
  <si>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</si>
  <si>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</si>
  <si>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</si>
  <si>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</si>
  <si>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</si>
  <si>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</si>
  <si>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</si>
  <si>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</si>
  <si>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</si>
  <si>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</si>
  <si>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</si>
  <si>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</si>
  <si>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</si>
  <si>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</si>
  <si>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</si>
  <si>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</si>
  <si>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</si>
  <si>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</si>
  <si>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</si>
  <si>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</si>
  <si>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</si>
  <si>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</si>
  <si>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</si>
  <si>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</si>
  <si>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</si>
  <si>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</si>
  <si>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</si>
  <si>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</si>
  <si>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</si>
  <si>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</si>
  <si>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</si>
  <si>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</si>
  <si>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</si>
  <si>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</si>
  <si>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</si>
  <si>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</si>
  <si>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</si>
  <si>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</si>
  <si>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</si>
  <si>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</si>
  <si>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</si>
  <si>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</si>
  <si>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</si>
  <si>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</si>
  <si>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</si>
  <si>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</si>
  <si>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</si>
  <si>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</si>
  <si>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</si>
  <si>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</si>
  <si>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</si>
  <si>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</si>
  <si>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</si>
  <si>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</si>
  <si>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</si>
  <si>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</si>
  <si>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</si>
  <si>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</si>
  <si>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</si>
  <si>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</si>
  <si>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</si>
  <si>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</si>
  <si>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</si>
  <si>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</si>
  <si>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</si>
  <si>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</si>
  <si>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</si>
  <si>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</si>
  <si>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</si>
  <si>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</si>
  <si>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</si>
  <si>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</si>
  <si>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</si>
  <si>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</si>
  <si>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</si>
  <si>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</si>
  <si>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</si>
  <si>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</si>
  <si>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</si>
  <si>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</si>
  <si>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</si>
  <si>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</si>
  <si>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</si>
  <si>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</si>
  <si>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</si>
  <si>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</si>
  <si>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</si>
  <si>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</si>
  <si>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</si>
  <si>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</si>
  <si>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</si>
  <si>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</si>
  <si>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</si>
  <si>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</si>
  <si>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</si>
  <si>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</si>
  <si>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</si>
  <si>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</si>
  <si>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</si>
  <si>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</si>
  <si>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</si>
  <si>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</si>
  <si>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</si>
  <si>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</si>
  <si>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</si>
  <si>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</si>
  <si>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</si>
  <si>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</si>
  <si>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</si>
  <si>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</si>
  <si>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</si>
  <si>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</si>
  <si>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</si>
  <si>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</si>
  <si>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</si>
  <si>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</si>
  <si>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</si>
  <si>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</si>
  <si>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</si>
  <si>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</si>
  <si>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</si>
  <si>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</si>
  <si>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</si>
  <si>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</si>
  <si>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</si>
  <si>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</si>
  <si>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</si>
  <si>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</si>
  <si>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</si>
  <si>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</si>
  <si>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</si>
  <si>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</si>
  <si>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</si>
  <si>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</si>
  <si>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</si>
  <si>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</si>
  <si>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</si>
  <si>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</si>
  <si>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</si>
  <si>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</si>
  <si>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</si>
  <si>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</si>
  <si>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</si>
  <si>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</si>
  <si>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</si>
  <si>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</si>
  <si>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</si>
  <si>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</si>
  <si>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</si>
  <si>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</si>
  <si>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</si>
  <si>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</si>
  <si>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</si>
  <si>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</si>
  <si>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</si>
  <si>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</si>
  <si>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</si>
  <si>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</si>
  <si>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</si>
  <si>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</si>
  <si>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</si>
  <si>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</si>
  <si>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</si>
  <si>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</si>
  <si>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</si>
  <si>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</si>
  <si>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</si>
  <si>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</si>
  <si>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</si>
  <si>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</si>
  <si>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</si>
  <si>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</si>
  <si>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</si>
  <si>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</si>
  <si>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</si>
  <si>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</si>
  <si>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</si>
  <si>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</si>
  <si>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</si>
  <si>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</si>
  <si>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</si>
  <si>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</si>
  <si>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</si>
  <si>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</si>
  <si>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</si>
  <si>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</si>
  <si>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</si>
  <si>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</si>
  <si>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</si>
  <si>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</si>
  <si>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</si>
  <si>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</si>
  <si>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</si>
  <si>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</si>
  <si>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</si>
  <si>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</si>
  <si>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</si>
  <si>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</si>
  <si>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</si>
  <si>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</si>
  <si>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</si>
  <si>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</si>
  <si>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</si>
  <si>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</si>
  <si>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</si>
  <si>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</si>
  <si>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</si>
  <si>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</si>
  <si>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</si>
  <si>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</si>
  <si>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</si>
  <si>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</si>
  <si>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</si>
  <si>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</si>
  <si>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</si>
  <si>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</si>
  <si>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</si>
  <si>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</si>
  <si>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</si>
  <si>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</si>
  <si>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</si>
  <si>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</si>
  <si>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</si>
  <si>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</si>
  <si>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</si>
  <si>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</si>
  <si>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</si>
  <si>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</si>
  <si>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</si>
  <si>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</si>
  <si>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</si>
  <si>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</si>
  <si>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</si>
  <si>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</si>
  <si>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</si>
  <si>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</si>
  <si>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</si>
  <si>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</si>
  <si>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</si>
  <si>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</si>
  <si>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</si>
  <si>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</si>
  <si>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</si>
  <si>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</si>
  <si>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</si>
  <si>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</si>
  <si>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</si>
  <si>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</si>
  <si>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</si>
  <si>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</si>
  <si>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</si>
  <si>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</si>
  <si>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</si>
  <si>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</si>
  <si>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</si>
  <si>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</si>
  <si>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</si>
  <si>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</si>
  <si>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</si>
  <si>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</si>
  <si>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</si>
  <si>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</si>
  <si>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</si>
  <si>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</si>
  <si>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</si>
  <si>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</si>
  <si>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</si>
  <si>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</si>
  <si>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</si>
  <si>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</si>
  <si>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</si>
  <si>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</si>
  <si>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</si>
  <si>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</si>
  <si>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</si>
  <si>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</si>
  <si>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</si>
  <si>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</si>
  <si>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</si>
  <si>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</si>
  <si>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</si>
  <si>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</si>
  <si>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</si>
  <si>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</si>
  <si>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</si>
  <si>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</si>
  <si>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</si>
  <si>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</si>
  <si>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</si>
  <si>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</si>
  <si>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</si>
  <si>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</si>
  <si>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</si>
  <si>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</si>
  <si>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</si>
  <si>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</si>
  <si>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</si>
  <si>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</si>
  <si>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</si>
  <si>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</si>
  <si>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</si>
  <si>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</si>
  <si>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</si>
  <si>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</si>
  <si>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</si>
  <si>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</si>
  <si>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</si>
  <si>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</si>
  <si>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</si>
  <si>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</si>
  <si>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</si>
  <si>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</si>
  <si>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</si>
  <si>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</si>
  <si>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</si>
  <si>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</si>
  <si>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</si>
  <si>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</si>
  <si>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</si>
  <si>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</si>
  <si>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</si>
  <si>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</si>
  <si>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</si>
  <si>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</si>
  <si>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</si>
  <si>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</si>
  <si>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</si>
  <si>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</si>
  <si>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</si>
  <si>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</si>
  <si>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</si>
  <si>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</si>
  <si>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</si>
  <si>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</si>
  <si>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</si>
  <si>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</si>
  <si>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</si>
  <si>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</si>
  <si>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</si>
  <si>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</si>
  <si>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</si>
  <si>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</si>
  <si>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</si>
  <si>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</si>
  <si>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</si>
  <si>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</si>
  <si>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</si>
  <si>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</si>
  <si>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</si>
  <si>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</si>
  <si>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</si>
  <si>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</si>
  <si>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</si>
  <si>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</si>
  <si>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</si>
  <si>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</si>
  <si>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</si>
  <si>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</si>
  <si>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</si>
  <si>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</si>
  <si>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</si>
  <si>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</si>
  <si>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</si>
  <si>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</si>
  <si>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</si>
  <si>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</si>
  <si>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</si>
  <si>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</si>
  <si>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</si>
  <si>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</si>
  <si>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</si>
  <si>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</si>
  <si>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</si>
  <si>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</si>
  <si>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</si>
  <si>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</si>
  <si>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</si>
  <si>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</si>
  <si>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</si>
  <si>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</si>
  <si>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</si>
  <si>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</si>
  <si>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</si>
  <si>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</si>
  <si>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</si>
  <si>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</si>
  <si>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</si>
  <si>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</si>
  <si>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</si>
  <si>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</si>
  <si>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</si>
  <si>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</si>
  <si>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</si>
  <si>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</si>
  <si>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</si>
  <si>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</si>
  <si>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</si>
  <si>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</si>
  <si>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</si>
  <si>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</si>
  <si>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</si>
  <si>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</si>
  <si>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</si>
  <si>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</si>
  <si>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</si>
  <si>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</si>
  <si>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</si>
  <si>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</si>
  <si>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</si>
  <si>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</si>
  <si>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</si>
  <si>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</si>
  <si>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</si>
  <si>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</si>
  <si>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</si>
  <si>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</si>
  <si>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</si>
  <si>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</si>
  <si>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</si>
  <si>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</si>
  <si>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</si>
  <si>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</si>
  <si>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</si>
  <si>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</si>
  <si>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</si>
  <si>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</si>
  <si>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</si>
  <si>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</si>
  <si>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</si>
  <si>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</si>
  <si>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</si>
  <si>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</si>
  <si>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</si>
  <si>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</si>
  <si>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</si>
  <si>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</si>
  <si>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</si>
  <si>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</si>
  <si>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</si>
  <si>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</si>
  <si>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</si>
  <si>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</si>
  <si>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</si>
  <si>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</si>
  <si>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</si>
  <si>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</si>
  <si>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</si>
  <si>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</si>
  <si>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</si>
  <si>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</si>
  <si>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</si>
  <si>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</si>
  <si>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</si>
  <si>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</si>
  <si>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</si>
  <si>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</si>
  <si>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</si>
  <si>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</si>
  <si>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</si>
  <si>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</si>
  <si>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</si>
  <si>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</si>
  <si>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</si>
  <si>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</si>
  <si>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</si>
  <si>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</si>
  <si>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</si>
  <si>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</si>
  <si>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</si>
  <si>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</si>
  <si>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</si>
  <si>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</si>
  <si>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</si>
  <si>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</si>
  <si>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</si>
  <si>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</si>
  <si>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</si>
  <si>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</si>
  <si>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</si>
  <si>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</si>
  <si>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</si>
  <si>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</si>
  <si>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</si>
  <si>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</si>
  <si>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</si>
  <si>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</si>
  <si>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</si>
  <si>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</si>
  <si>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</si>
  <si>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</si>
  <si>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</si>
  <si>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</si>
  <si>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</si>
  <si>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</si>
  <si>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</si>
  <si>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</si>
  <si>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</si>
  <si>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</si>
  <si>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</si>
  <si>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</si>
  <si>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</si>
  <si>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</si>
  <si>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</si>
  <si>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</si>
  <si>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</si>
  <si>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</si>
  <si>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</si>
  <si>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</si>
  <si>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</si>
  <si>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</si>
  <si>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</si>
  <si>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</si>
  <si>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</si>
  <si>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</si>
  <si>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</si>
  <si>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</si>
  <si>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</si>
  <si>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</si>
  <si>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</si>
  <si>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</si>
  <si>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</si>
  <si>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</si>
  <si>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</si>
  <si>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</si>
  <si>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</si>
  <si>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</si>
  <si>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</si>
  <si>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</si>
  <si>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</si>
  <si>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</si>
  <si>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</si>
  <si>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</si>
  <si>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</si>
  <si>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</si>
  <si>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</si>
  <si>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</si>
  <si>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</si>
  <si>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</si>
  <si>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</si>
  <si>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</si>
  <si>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</si>
  <si>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</si>
  <si>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</si>
  <si>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</si>
  <si>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</si>
  <si>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</si>
  <si>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</si>
  <si>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</si>
  <si>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</si>
  <si>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</si>
  <si>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</si>
  <si>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</si>
  <si>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</si>
  <si>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</si>
  <si>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</si>
  <si>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</si>
  <si>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</si>
  <si>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</si>
  <si>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</si>
  <si>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</si>
  <si>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</si>
  <si>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</si>
  <si>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</si>
  <si>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</si>
  <si>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</si>
  <si>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</si>
  <si>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</si>
  <si>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</si>
  <si>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</si>
  <si>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</si>
  <si>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</si>
  <si>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</si>
  <si>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</si>
  <si>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</si>
  <si>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</si>
  <si>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</si>
  <si>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</si>
  <si>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</si>
  <si>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</si>
  <si>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</si>
  <si>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</si>
  <si>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</si>
  <si>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</si>
  <si>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</si>
  <si>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</si>
  <si>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</si>
  <si>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</si>
  <si>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</si>
  <si>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</si>
  <si>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</si>
  <si>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</si>
  <si>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</si>
  <si>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</si>
  <si>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</si>
  <si>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</si>
  <si>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</si>
  <si>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</si>
  <si>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</si>
  <si>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</si>
  <si>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</si>
  <si>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</si>
  <si>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</si>
  <si>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</si>
  <si>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</si>
  <si>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</si>
  <si>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</si>
  <si>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</si>
  <si>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</si>
  <si>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</si>
  <si>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</si>
  <si>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</si>
  <si>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</si>
  <si>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</si>
  <si>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</si>
  <si>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</si>
  <si>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</si>
  <si>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</si>
  <si>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</si>
  <si>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</si>
  <si>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</si>
  <si>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</si>
  <si>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</si>
  <si>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</si>
  <si>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</si>
  <si>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</si>
  <si>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</si>
  <si>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</si>
  <si>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</si>
  <si>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</si>
  <si>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</si>
  <si>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</si>
  <si>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</si>
  <si>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</si>
  <si>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</si>
  <si>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</si>
  <si>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</si>
  <si>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</si>
  <si>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</si>
  <si>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</si>
  <si>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</si>
  <si>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</si>
  <si>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</si>
  <si>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</si>
  <si>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</si>
  <si>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</si>
  <si>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</si>
  <si>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</si>
  <si>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</si>
  <si>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</si>
  <si>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</si>
  <si>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</si>
  <si>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</si>
  <si>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</si>
  <si>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</si>
  <si>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</si>
  <si>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In the latest year</t>
  </si>
  <si>
    <t>November 2024</t>
  </si>
  <si>
    <t>Quarter 3 2024</t>
  </si>
  <si>
    <t>Quarter 4 2024 [provisional]</t>
  </si>
  <si>
    <t>Primary oils production fell to record low</t>
  </si>
  <si>
    <t>Exports also reached a record low</t>
  </si>
  <si>
    <t>2024 [provisional]</t>
  </si>
  <si>
    <t>In the latest three months</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</si>
  <si>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</si>
  <si>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</si>
  <si>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</si>
  <si>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</si>
  <si>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</si>
  <si>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</si>
  <si>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</si>
  <si>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</si>
  <si>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</si>
  <si>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</si>
  <si>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</si>
  <si>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</si>
  <si>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</si>
  <si>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24th April 2025</t>
    </r>
  </si>
  <si>
    <r>
      <t xml:space="preserve">This spreadsheet contains monthly, quarterly and annual data including </t>
    </r>
    <r>
      <rPr>
        <b/>
        <sz val="12"/>
        <rFont val="Calibri"/>
        <family val="2"/>
        <scheme val="minor"/>
      </rPr>
      <t>new data for January 2025</t>
    </r>
  </si>
  <si>
    <t>Production stable in the three months to January</t>
  </si>
  <si>
    <t>Indigenous production was broadly stable in the three months to January 2025 compared to the previous year.</t>
  </si>
  <si>
    <t>UK production of primary oils in 2024 fell by 9.1 per cent on the previous year to a record low of 31 million tonnes as production continues to decline from the mature North Sea basin. Since the recent peak of 53 million tonnes in 2019, production has dropped year on year and in 2024 had fallen by more than 40 per cent compared to 2019.</t>
  </si>
  <si>
    <r>
      <rPr>
        <sz val="12"/>
        <rFont val="Calibri"/>
        <family val="2"/>
        <scheme val="minor"/>
      </rPr>
      <t xml:space="preserve">Exports of crude oil and natural gas liquids (NGLs) have been steadily decreasing since 2020, and in 2024 were down 6.3 per cent on the previous year. Exports have been falling in line with reduced production, and at 24 million tonnes in 2024 were the lowest on record and 44 per cent below the levels seen in 2019. Imports of crude oil and NGLs tend to respond to refinery demands and were up 1.5 per cent on the previous year in line with a 1.2 per cent increase in demand. </t>
    </r>
    <r>
      <rPr>
        <sz val="12"/>
        <color rgb="FFC00000"/>
        <rFont val="Calibri"/>
        <family val="2"/>
        <scheme val="minor"/>
      </rPr>
      <t xml:space="preserve">
</t>
    </r>
    <r>
      <rPr>
        <sz val="12"/>
        <rFont val="Calibri"/>
        <family val="2"/>
        <scheme val="minor"/>
      </rPr>
      <t>The reduction in primary oils exports have meant that net imports were up 7.2 per cent on the previous year. For further details on refinery intake and production see Table 3.12.</t>
    </r>
  </si>
  <si>
    <t>Net imports of crude oil and NGLs were up by a third to meet increased refinery demand. Total net imports were down by 11 per cent largely due to a one-fifth reduction in product imports following an increase in refinery production after maintenance last year.</t>
  </si>
  <si>
    <t>The revision period is January 2024 to December 2024.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</si>
</sst>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6"/>
      <name val="Calibri"/>
      <family val="2"/>
    </font>
    <font>
      <b/>
      <sz val="10"/>
      <color theme="0"/>
      <name val="MS Sans Serif"/>
    </font>
    <font>
      <sz val="12"/>
      <color rgb="FFC00000"/>
      <name val="Calibri"/>
      <family val="2"/>
      <scheme val="minor"/>
    </font>
  </fonts>
  <fills count="7">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C000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53">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3" fillId="0" borderId="0" xfId="0" applyFont="1"/>
    <xf numFmtId="0" fontId="7" fillId="0" borderId="0" xfId="0" applyFont="1" applyAlignment="1">
      <alignment wrapText="1"/>
    </xf>
    <xf numFmtId="0" fontId="26" fillId="0" borderId="0" xfId="0" applyFont="1" applyAlignment="1">
      <alignment vertical="top" wrapText="1"/>
    </xf>
    <xf numFmtId="0" fontId="2" fillId="0" borderId="0" xfId="5" applyAlignment="1">
      <alignment vertical="top" wrapText="1"/>
    </xf>
    <xf numFmtId="0" fontId="31" fillId="0" borderId="0" xfId="0" applyFont="1" applyAlignment="1">
      <alignment horizontal="left"/>
    </xf>
    <xf numFmtId="0" fontId="32" fillId="6" borderId="18" xfId="9" applyFont="1" applyFill="1" applyBorder="1"/>
    <xf numFmtId="0" fontId="33" fillId="0" borderId="0" xfId="0" applyFont="1" applyAlignment="1">
      <alignment vertical="top"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7">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6" dataDxfId="105" headerRowCellStyle="Heading 2" dataCellStyle="Hyperlink">
  <tableColumns count="2">
    <tableColumn id="1" xr3:uid="{DEBEF99F-7EC5-482A-A23D-7B765A4E3FFB}" name="Worksheet description" dataDxfId="104" dataCellStyle="Normal 4"/>
    <tableColumn id="2" xr3:uid="{7373A5AB-0D0F-4FA5-A66F-B7C554089679}" name="Link" dataDxfId="10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2" headerRowCellStyle="Heading 2">
  <tableColumns count="2">
    <tableColumn id="1" xr3:uid="{78CED3D1-3326-4B98-A7D9-0AD5792C445E}" name="Note " dataDxfId="101" dataCellStyle="Normal 4"/>
    <tableColumn id="2" xr3:uid="{D7D741AD-FAD9-458E-AC6E-92046E3B30EB}" name="Description" dataDxfId="10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9" tableBorderDxfId="98" headerRowCellStyle="Normal 4">
  <tableColumns count="15">
    <tableColumn id="1" xr3:uid="{0A46BAA6-F02F-4836-844E-019F4E5A725B}" name="Column1" totalsRowDxfId="97" totalsRowCellStyle="Normal 4"/>
    <tableColumn id="2" xr3:uid="{3EBE5EB1-4767-46F5-8090-937586B88640}" name="Total "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6"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7"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6"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8" t="s">
        <v>710</v>
      </c>
    </row>
    <row r="5" spans="1:257" s="3" customFormat="1" ht="30" customHeight="1" x14ac:dyDescent="0.5">
      <c r="A5" s="139"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8" t="s">
        <v>711</v>
      </c>
    </row>
    <row r="7" spans="1:257" s="2" customFormat="1" ht="30" customHeight="1" x14ac:dyDescent="0.5">
      <c r="A7" s="139"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0" t="s">
        <v>717</v>
      </c>
    </row>
    <row r="9" spans="1:257" s="2" customFormat="1" ht="30" customHeight="1" x14ac:dyDescent="0.55000000000000004">
      <c r="A9" s="128"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5"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1"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8"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29" t="s">
        <v>11</v>
      </c>
    </row>
    <row r="21" spans="1:257" s="2" customFormat="1" ht="20.25" customHeight="1" x14ac:dyDescent="0.35">
      <c r="A21" s="1" t="s">
        <v>646</v>
      </c>
    </row>
    <row r="22" spans="1:257" s="2" customFormat="1" ht="20.25" customHeight="1" x14ac:dyDescent="0.35">
      <c r="A22" s="115" t="s">
        <v>651</v>
      </c>
    </row>
    <row r="23" spans="1:257" s="2" customFormat="1" ht="20.25" customHeight="1" x14ac:dyDescent="0.35">
      <c r="A23" s="125" t="s">
        <v>647</v>
      </c>
    </row>
    <row r="24" spans="1:257" s="2" customFormat="1" ht="20.25" customHeight="1" x14ac:dyDescent="0.5">
      <c r="A24" s="129"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1" t="s">
        <v>28</v>
      </c>
      <c r="B4" s="124"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4" customWidth="1"/>
    <col min="2" max="2" width="150.54296875" style="1" customWidth="1"/>
    <col min="3" max="16384" width="9.453125" style="1"/>
  </cols>
  <sheetData>
    <row r="1" spans="1:2" ht="23.5" x14ac:dyDescent="0.35">
      <c r="A1" s="122" t="s">
        <v>25</v>
      </c>
    </row>
    <row r="2" spans="1:2" s="2" customFormat="1" ht="20.25" customHeight="1" x14ac:dyDescent="0.35">
      <c r="A2" s="85" t="s">
        <v>24</v>
      </c>
    </row>
    <row r="3" spans="1:2" s="2" customFormat="1" ht="20.25" customHeight="1" x14ac:dyDescent="0.35">
      <c r="A3" s="85" t="s">
        <v>545</v>
      </c>
    </row>
    <row r="4" spans="1:2" s="2" customFormat="1" ht="30" customHeight="1" x14ac:dyDescent="0.5">
      <c r="A4" s="123" t="s">
        <v>23</v>
      </c>
      <c r="B4" s="121" t="s">
        <v>17</v>
      </c>
    </row>
    <row r="5" spans="1:2" x14ac:dyDescent="0.35">
      <c r="A5" s="94" t="s">
        <v>22</v>
      </c>
      <c r="B5" s="1" t="s">
        <v>546</v>
      </c>
    </row>
    <row r="6" spans="1:2" x14ac:dyDescent="0.35">
      <c r="A6" s="94" t="s">
        <v>21</v>
      </c>
      <c r="B6" s="1" t="s">
        <v>547</v>
      </c>
    </row>
    <row r="7" spans="1:2" ht="31" x14ac:dyDescent="0.35">
      <c r="A7" s="94" t="s">
        <v>107</v>
      </c>
      <c r="B7" s="1" t="s">
        <v>548</v>
      </c>
    </row>
    <row r="8" spans="1:2" x14ac:dyDescent="0.35">
      <c r="A8" s="94" t="s">
        <v>20</v>
      </c>
      <c r="B8" s="1" t="s">
        <v>549</v>
      </c>
    </row>
    <row r="9" spans="1:2" x14ac:dyDescent="0.35">
      <c r="A9" s="94" t="s">
        <v>108</v>
      </c>
      <c r="B9" s="1" t="s">
        <v>550</v>
      </c>
    </row>
    <row r="10" spans="1:2" x14ac:dyDescent="0.35">
      <c r="A10" s="94" t="s">
        <v>109</v>
      </c>
      <c r="B10" s="1" t="s">
        <v>551</v>
      </c>
    </row>
    <row r="11" spans="1:2" x14ac:dyDescent="0.35">
      <c r="A11" s="94" t="s">
        <v>110</v>
      </c>
      <c r="B11" s="1" t="s">
        <v>582</v>
      </c>
    </row>
    <row r="12" spans="1:2" x14ac:dyDescent="0.35">
      <c r="A12" s="94" t="s">
        <v>111</v>
      </c>
      <c r="B12" s="1" t="s">
        <v>552</v>
      </c>
    </row>
    <row r="13" spans="1:2" x14ac:dyDescent="0.35">
      <c r="A13" s="94" t="s">
        <v>112</v>
      </c>
      <c r="B13" s="98" t="s">
        <v>640</v>
      </c>
    </row>
    <row r="14" spans="1:2" x14ac:dyDescent="0.35">
      <c r="A14" s="94"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3"/>
  <sheetViews>
    <sheetView showGridLines="0" zoomScaleNormal="100" workbookViewId="0"/>
  </sheetViews>
  <sheetFormatPr defaultColWidth="9.453125" defaultRowHeight="15.5" x14ac:dyDescent="0.35"/>
  <cols>
    <col min="1" max="1" width="118.81640625" style="1" customWidth="1"/>
    <col min="2" max="2" width="36.26953125" style="1" customWidth="1"/>
    <col min="3" max="16384" width="9.453125" style="1"/>
  </cols>
  <sheetData>
    <row r="1" spans="1:2" ht="23.5" x14ac:dyDescent="0.35">
      <c r="A1" s="120" t="s">
        <v>26</v>
      </c>
    </row>
    <row r="2" spans="1:2" ht="23.5" x14ac:dyDescent="0.55000000000000004">
      <c r="A2" s="144" t="s">
        <v>689</v>
      </c>
    </row>
    <row r="3" spans="1:2" ht="27" customHeight="1" x14ac:dyDescent="0.45">
      <c r="A3" s="145" t="s">
        <v>693</v>
      </c>
    </row>
    <row r="4" spans="1:2" ht="54.75" customHeight="1" x14ac:dyDescent="0.35">
      <c r="A4" s="146" t="s">
        <v>714</v>
      </c>
    </row>
    <row r="5" spans="1:2" ht="19" customHeight="1" x14ac:dyDescent="0.45">
      <c r="A5" s="145" t="s">
        <v>694</v>
      </c>
    </row>
    <row r="6" spans="1:2" ht="123.75" customHeight="1" x14ac:dyDescent="0.35">
      <c r="A6" s="150" t="s">
        <v>715</v>
      </c>
    </row>
    <row r="7" spans="1:2" ht="21" x14ac:dyDescent="0.5">
      <c r="A7" s="148" t="s">
        <v>696</v>
      </c>
    </row>
    <row r="8" spans="1:2" s="121" customFormat="1" ht="22" customHeight="1" x14ac:dyDescent="0.5">
      <c r="A8" s="121" t="s">
        <v>712</v>
      </c>
    </row>
    <row r="9" spans="1:2" s="147" customFormat="1" ht="22.5" customHeight="1" x14ac:dyDescent="0.35">
      <c r="A9" s="137" t="s">
        <v>713</v>
      </c>
    </row>
    <row r="10" spans="1:2" ht="46.5" x14ac:dyDescent="0.45">
      <c r="A10" s="137" t="s">
        <v>716</v>
      </c>
      <c r="B10" s="106"/>
    </row>
    <row r="11" spans="1:2" x14ac:dyDescent="0.35">
      <c r="A11" s="137"/>
      <c r="B11" s="130"/>
    </row>
    <row r="12" spans="1:2" x14ac:dyDescent="0.35">
      <c r="A12" s="143"/>
    </row>
    <row r="13" spans="1:2" x14ac:dyDescent="0.35">
      <c r="A13" s="13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W30"/>
  <sheetViews>
    <sheetView showGridLines="0" zoomScaleNormal="100" workbookViewId="0"/>
  </sheetViews>
  <sheetFormatPr defaultColWidth="9.54296875" defaultRowHeight="15.5" x14ac:dyDescent="0.35"/>
  <cols>
    <col min="1" max="1" width="37.453125" style="50"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8" width="13.1796875" style="1" bestFit="1" customWidth="1"/>
    <col min="19" max="16384" width="9.54296875" style="1"/>
  </cols>
  <sheetData>
    <row r="1" spans="1:23" ht="28.5" x14ac:dyDescent="0.35">
      <c r="A1" s="7" t="s">
        <v>559</v>
      </c>
    </row>
    <row r="2" spans="1:23" x14ac:dyDescent="0.35">
      <c r="A2" s="2" t="s">
        <v>19</v>
      </c>
    </row>
    <row r="3" spans="1:23" x14ac:dyDescent="0.35">
      <c r="A3" s="2" t="s">
        <v>104</v>
      </c>
      <c r="J3" s="131"/>
    </row>
    <row r="4" spans="1:23" s="2" customFormat="1" ht="20.25" customHeight="1" x14ac:dyDescent="0.35">
      <c r="A4" s="51"/>
      <c r="B4" s="112" t="s">
        <v>100</v>
      </c>
      <c r="C4" s="113"/>
      <c r="D4" s="113"/>
      <c r="E4" s="114"/>
      <c r="F4" s="112" t="s">
        <v>34</v>
      </c>
      <c r="G4" s="114"/>
      <c r="H4" s="112" t="s">
        <v>555</v>
      </c>
      <c r="I4" s="113"/>
      <c r="J4" s="113"/>
      <c r="K4" s="113"/>
      <c r="L4" s="113"/>
      <c r="M4" s="113"/>
      <c r="N4" s="113"/>
      <c r="O4" s="114"/>
    </row>
    <row r="5" spans="1:23" s="52" customFormat="1" ht="75" customHeight="1" x14ac:dyDescent="0.35">
      <c r="A5" s="70" t="s">
        <v>105</v>
      </c>
      <c r="B5" s="76" t="s">
        <v>37</v>
      </c>
      <c r="C5" s="77" t="s">
        <v>38</v>
      </c>
      <c r="D5" s="77" t="s">
        <v>636</v>
      </c>
      <c r="E5" s="78" t="s">
        <v>639</v>
      </c>
      <c r="F5" s="76" t="s">
        <v>101</v>
      </c>
      <c r="G5" s="78" t="s">
        <v>102</v>
      </c>
      <c r="H5" s="79" t="s">
        <v>103</v>
      </c>
      <c r="I5" s="77" t="s">
        <v>554</v>
      </c>
      <c r="J5" s="78" t="s">
        <v>553</v>
      </c>
      <c r="K5" s="77" t="s">
        <v>637</v>
      </c>
      <c r="L5" s="78" t="s">
        <v>638</v>
      </c>
      <c r="M5" s="77" t="s">
        <v>634</v>
      </c>
      <c r="N5" s="77" t="s">
        <v>635</v>
      </c>
      <c r="O5" s="77" t="s">
        <v>557</v>
      </c>
    </row>
    <row r="6" spans="1:23" ht="20.25" customHeight="1" x14ac:dyDescent="0.35">
      <c r="A6" s="95">
        <f ca="1">INDIRECT(calculation_hide!R9)</f>
        <v>2020</v>
      </c>
      <c r="B6" s="53">
        <f ca="1">INDIRECT(calculation_hide!S9)</f>
        <v>49360.62</v>
      </c>
      <c r="C6" s="93">
        <f ca="1">INDIRECT(calculation_hide!T9)</f>
        <v>45657.200000000004</v>
      </c>
      <c r="D6" s="93">
        <f ca="1">INDIRECT(calculation_hide!U9)</f>
        <v>3327.1900000000005</v>
      </c>
      <c r="E6" s="93">
        <f ca="1">INDIRECT(calculation_hide!V9)</f>
        <v>376.25</v>
      </c>
      <c r="F6" s="53">
        <f ca="1">INDIRECT(calculation_hide!W9)</f>
        <v>47875.72</v>
      </c>
      <c r="G6" s="55">
        <f ca="1">INDIRECT(calculation_hide!X9)</f>
        <v>8302.26</v>
      </c>
      <c r="H6" s="55">
        <f ca="1">INDIRECT(calculation_hide!Y9)</f>
        <v>6658.0199999999986</v>
      </c>
      <c r="I6" s="54">
        <f ca="1">INDIRECT(calculation_hide!Z9)</f>
        <v>36965.25</v>
      </c>
      <c r="J6" s="55">
        <f ca="1">INDIRECT(calculation_hide!AA9)</f>
        <v>38287.870000000003</v>
      </c>
      <c r="K6" s="54">
        <f ca="1">INDIRECT(calculation_hide!AB9)</f>
        <v>2608.21</v>
      </c>
      <c r="L6" s="55">
        <f ca="1">INDIRECT(calculation_hide!AC9)</f>
        <v>1568.75</v>
      </c>
      <c r="M6" s="54">
        <f ca="1">INDIRECT(calculation_hide!AD9)</f>
        <v>25462.899999999998</v>
      </c>
      <c r="N6" s="54">
        <f ca="1">INDIRECT(calculation_hide!AE9)</f>
        <v>18521.77</v>
      </c>
      <c r="O6" s="54">
        <f ca="1">INDIRECT(calculation_hide!AF9)</f>
        <v>1873.3</v>
      </c>
    </row>
    <row r="7" spans="1:23" ht="20.25" customHeight="1" x14ac:dyDescent="0.35">
      <c r="A7" s="57">
        <f ca="1">INDIRECT(calculation_hide!R10)</f>
        <v>2021</v>
      </c>
      <c r="B7" s="53">
        <f ca="1">INDIRECT(calculation_hide!S10)</f>
        <v>41162.47</v>
      </c>
      <c r="C7" s="54">
        <f ca="1">INDIRECT(calculation_hide!T10)</f>
        <v>38238.5</v>
      </c>
      <c r="D7" s="54">
        <f ca="1">INDIRECT(calculation_hide!U10)</f>
        <v>2625.21</v>
      </c>
      <c r="E7" s="54">
        <f ca="1">INDIRECT(calculation_hide!V10)</f>
        <v>298.74</v>
      </c>
      <c r="F7" s="53">
        <f ca="1">INDIRECT(calculation_hide!W10)</f>
        <v>48617.45</v>
      </c>
      <c r="G7" s="55">
        <f ca="1">INDIRECT(calculation_hide!X10)</f>
        <v>6886.07</v>
      </c>
      <c r="H7" s="55">
        <f ca="1">INDIRECT(calculation_hide!Y10)</f>
        <v>14367.52</v>
      </c>
      <c r="I7" s="54">
        <f ca="1">INDIRECT(calculation_hide!Z10)</f>
        <v>38060.81</v>
      </c>
      <c r="J7" s="55">
        <f ca="1">INDIRECT(calculation_hide!AA10)</f>
        <v>32685.21</v>
      </c>
      <c r="K7" s="54">
        <f ca="1">INDIRECT(calculation_hide!AB10)</f>
        <v>3670.5699999999997</v>
      </c>
      <c r="L7" s="55">
        <f ca="1">INDIRECT(calculation_hide!AC10)</f>
        <v>1796.27</v>
      </c>
      <c r="M7" s="54">
        <f ca="1">INDIRECT(calculation_hide!AD10)</f>
        <v>25336.14</v>
      </c>
      <c r="N7" s="54">
        <f ca="1">INDIRECT(calculation_hide!AE10)</f>
        <v>18218.54</v>
      </c>
      <c r="O7" s="54">
        <f ca="1">INDIRECT(calculation_hide!AF10)</f>
        <v>1928.83</v>
      </c>
    </row>
    <row r="8" spans="1:23" ht="20.25" customHeight="1" x14ac:dyDescent="0.35">
      <c r="A8" s="57">
        <f ca="1">INDIRECT(calculation_hide!R11)</f>
        <v>2022</v>
      </c>
      <c r="B8" s="53">
        <f ca="1">INDIRECT(calculation_hide!S11)</f>
        <v>38036.789999999994</v>
      </c>
      <c r="C8" s="54">
        <f ca="1">INDIRECT(calculation_hide!T11)</f>
        <v>34934.93</v>
      </c>
      <c r="D8" s="54">
        <f ca="1">INDIRECT(calculation_hide!U11)</f>
        <v>2817.2799999999997</v>
      </c>
      <c r="E8" s="54">
        <f ca="1">INDIRECT(calculation_hide!V11)</f>
        <v>284.60000000000002</v>
      </c>
      <c r="F8" s="53">
        <f ca="1">INDIRECT(calculation_hide!W11)</f>
        <v>53921.240000000005</v>
      </c>
      <c r="G8" s="55">
        <f ca="1">INDIRECT(calculation_hide!X11)</f>
        <v>7323.27</v>
      </c>
      <c r="H8" s="55">
        <f ca="1">INDIRECT(calculation_hide!Y11)</f>
        <v>22850.699999999997</v>
      </c>
      <c r="I8" s="54">
        <f ca="1">INDIRECT(calculation_hide!Z11)</f>
        <v>43100.92</v>
      </c>
      <c r="J8" s="55">
        <f ca="1">INDIRECT(calculation_hide!AA11)</f>
        <v>28603.89</v>
      </c>
      <c r="K8" s="54">
        <f ca="1">INDIRECT(calculation_hide!AB11)</f>
        <v>3497.06</v>
      </c>
      <c r="L8" s="55">
        <f ca="1">INDIRECT(calculation_hide!AC11)</f>
        <v>2324.87</v>
      </c>
      <c r="M8" s="54">
        <f ca="1">INDIRECT(calculation_hide!AD11)</f>
        <v>28252.199999999997</v>
      </c>
      <c r="N8" s="54">
        <f ca="1">INDIRECT(calculation_hide!AE11)</f>
        <v>21070.73</v>
      </c>
      <c r="O8" s="54">
        <f ca="1">INDIRECT(calculation_hide!AF11)</f>
        <v>1955.27</v>
      </c>
    </row>
    <row r="9" spans="1:23" ht="20.25" customHeight="1" x14ac:dyDescent="0.35">
      <c r="A9" s="57">
        <f ca="1">INDIRECT(calculation_hide!R12)</f>
        <v>2023</v>
      </c>
      <c r="B9" s="53">
        <f ca="1">INDIRECT(calculation_hide!S12)</f>
        <v>33754.61</v>
      </c>
      <c r="C9" s="54">
        <f ca="1">INDIRECT(calculation_hide!T12)</f>
        <v>31186.82</v>
      </c>
      <c r="D9" s="54">
        <f ca="1">INDIRECT(calculation_hide!U12)</f>
        <v>2259.04</v>
      </c>
      <c r="E9" s="54">
        <f ca="1">INDIRECT(calculation_hide!V12)</f>
        <v>308.76</v>
      </c>
      <c r="F9" s="53">
        <f ca="1">INDIRECT(calculation_hide!W12)</f>
        <v>49206.22</v>
      </c>
      <c r="G9" s="55">
        <f ca="1">INDIRECT(calculation_hide!X12)</f>
        <v>3570.0499999999997</v>
      </c>
      <c r="H9" s="55">
        <f ca="1">INDIRECT(calculation_hide!Y12)</f>
        <v>29480.689999999995</v>
      </c>
      <c r="I9" s="54">
        <f ca="1">INDIRECT(calculation_hide!Z12)</f>
        <v>41938.510000000009</v>
      </c>
      <c r="J9" s="55">
        <f ca="1">INDIRECT(calculation_hide!AA12)</f>
        <v>25440.11</v>
      </c>
      <c r="K9" s="54">
        <f ca="1">INDIRECT(calculation_hide!AB12)</f>
        <v>3697.6800000000003</v>
      </c>
      <c r="L9" s="55">
        <f ca="1">INDIRECT(calculation_hide!AC12)</f>
        <v>2213.88</v>
      </c>
      <c r="M9" s="54">
        <f ca="1">INDIRECT(calculation_hide!AD12)</f>
        <v>30371.98</v>
      </c>
      <c r="N9" s="54">
        <f ca="1">INDIRECT(calculation_hide!AE12)</f>
        <v>18873.5</v>
      </c>
      <c r="O9" s="54">
        <f ca="1">INDIRECT(calculation_hide!AF12)</f>
        <v>1943.0499999999997</v>
      </c>
      <c r="R9" s="102"/>
      <c r="U9" s="102">
        <f ca="1">main_table_indigenous_production_refinery_receipts_imports_and_exports_thousand_tonnes[[#This Row],[Imports of petroleum products '[note 6']]]-main_table_indigenous_production_refinery_receipts_imports_and_exports_thousand_tonnes[[#This Row],[Exports of petroleum products '[note 6']]]</f>
        <v>11498.48</v>
      </c>
      <c r="W9" s="102">
        <f ca="1">main_table_indigenous_production_refinery_receipts_imports_and_exports_thousand_tonnes[[#This Row],[Imports of process oils 
'[note 8']]]-main_table_indigenous_production_refinery_receipts_imports_and_exports_thousand_tonnes[[#This Row],[Exports of process oils 
'[note 8']]]</f>
        <v>1483.8000000000002</v>
      </c>
    </row>
    <row r="10" spans="1:23" ht="20.25" customHeight="1" x14ac:dyDescent="0.35">
      <c r="A10" s="57" t="str">
        <f ca="1">INDIRECT(calculation_hide!R13)</f>
        <v>2024 [provisional]</v>
      </c>
      <c r="B10" s="53">
        <f ca="1">INDIRECT(calculation_hide!S13)</f>
        <v>30668.829999999998</v>
      </c>
      <c r="C10" s="54">
        <f ca="1">INDIRECT(calculation_hide!T13)</f>
        <v>28030.369999999995</v>
      </c>
      <c r="D10" s="54">
        <f ca="1">INDIRECT(calculation_hide!U13)</f>
        <v>2368.2799999999997</v>
      </c>
      <c r="E10" s="54">
        <f ca="1">INDIRECT(calculation_hide!V13)</f>
        <v>270.18</v>
      </c>
      <c r="F10" s="53">
        <f ca="1">INDIRECT(calculation_hide!W13)</f>
        <v>50304.009999999995</v>
      </c>
      <c r="G10" s="55">
        <f ca="1">INDIRECT(calculation_hide!X13)</f>
        <v>4365.9399999999996</v>
      </c>
      <c r="H10" s="55">
        <f ca="1">INDIRECT(calculation_hide!Y13)</f>
        <v>31591.300000000003</v>
      </c>
      <c r="I10" s="54">
        <f ca="1">INDIRECT(calculation_hide!Z13)</f>
        <v>42562.9</v>
      </c>
      <c r="J10" s="55">
        <f ca="1">INDIRECT(calculation_hide!AA13)</f>
        <v>23849.37</v>
      </c>
      <c r="K10" s="54">
        <f ca="1">INDIRECT(calculation_hide!AB13)</f>
        <v>3375.2000000000003</v>
      </c>
      <c r="L10" s="55">
        <f ca="1">INDIRECT(calculation_hide!AC13)</f>
        <v>2498.23</v>
      </c>
      <c r="M10" s="54">
        <f ca="1">INDIRECT(calculation_hide!AD13)</f>
        <v>31100.329999999998</v>
      </c>
      <c r="N10" s="54">
        <f ca="1">INDIRECT(calculation_hide!AE13)</f>
        <v>19099.519999999997</v>
      </c>
      <c r="O10" s="54">
        <f ca="1">INDIRECT(calculation_hide!AF13)</f>
        <v>1918.03</v>
      </c>
      <c r="Q10" s="102"/>
      <c r="R10" s="102"/>
      <c r="U10" s="102">
        <f ca="1">main_table_indigenous_production_refinery_receipts_imports_and_exports_thousand_tonnes[[#This Row],[Imports of petroleum products '[note 6']]]-main_table_indigenous_production_refinery_receipts_imports_and_exports_thousand_tonnes[[#This Row],[Exports of petroleum products '[note 6']]]</f>
        <v>12000.810000000001</v>
      </c>
      <c r="W10" s="102">
        <f ca="1">main_table_indigenous_production_refinery_receipts_imports_and_exports_thousand_tonnes[[#This Row],[Imports of process oils 
'[note 8']]]-main_table_indigenous_production_refinery_receipts_imports_and_exports_thousand_tonnes[[#This Row],[Exports of process oils 
'[note 8']]]</f>
        <v>876.97000000000025</v>
      </c>
    </row>
    <row r="11" spans="1:23" ht="20.25" customHeight="1" x14ac:dyDescent="0.35">
      <c r="A11" s="58" t="s">
        <v>556</v>
      </c>
      <c r="B11" s="59" t="str">
        <f t="shared" ref="B11:O11" ca="1" si="0">IF(((B10-B9)/B9*100)&gt;100,"(+) ",IF(((B10-B9)/B9*100)&lt;-100,"(-) ",IF(ROUND(((B10-B9)/B9*100),1)=0,"- ",IF(((B10-B9)/B9*100)&gt;0,TEXT(((B10-B9)/B9*100),"+0.0 "),TEXT(((B10-B9)/B9*100),"0.0 ")))))</f>
        <v xml:space="preserve">-9.1 </v>
      </c>
      <c r="C11" s="60" t="str">
        <f t="shared" ca="1" si="0"/>
        <v xml:space="preserve">-10.1 </v>
      </c>
      <c r="D11" s="60" t="str">
        <f t="shared" ca="1" si="0"/>
        <v xml:space="preserve">+4.8 </v>
      </c>
      <c r="E11" s="61" t="str">
        <f t="shared" ca="1" si="0"/>
        <v xml:space="preserve">-12.5 </v>
      </c>
      <c r="F11" s="59" t="str">
        <f t="shared" ca="1" si="0"/>
        <v xml:space="preserve">+2.2 </v>
      </c>
      <c r="G11" s="61" t="str">
        <f t="shared" ca="1" si="0"/>
        <v xml:space="preserve">+22.3 </v>
      </c>
      <c r="H11" s="62" t="str">
        <f t="shared" ca="1" si="0"/>
        <v xml:space="preserve">+7.2 </v>
      </c>
      <c r="I11" s="60" t="str">
        <f t="shared" ca="1" si="0"/>
        <v xml:space="preserve">+1.5 </v>
      </c>
      <c r="J11" s="61" t="str">
        <f t="shared" ca="1" si="0"/>
        <v xml:space="preserve">-6.3 </v>
      </c>
      <c r="K11" s="60" t="str">
        <f t="shared" ca="1" si="0"/>
        <v xml:space="preserve">-8.7 </v>
      </c>
      <c r="L11" s="61" t="str">
        <f t="shared" ca="1" si="0"/>
        <v xml:space="preserve">+12.8 </v>
      </c>
      <c r="M11" s="60" t="str">
        <f t="shared" ca="1" si="0"/>
        <v xml:space="preserve">+2.4 </v>
      </c>
      <c r="N11" s="60" t="str">
        <f t="shared" ca="1" si="0"/>
        <v xml:space="preserve">+1.2 </v>
      </c>
      <c r="O11" s="60" t="str">
        <f t="shared" ca="1" si="0"/>
        <v xml:space="preserve">-1.3 </v>
      </c>
      <c r="R11" s="102"/>
      <c r="U11" s="102">
        <f ca="1">U10-U9</f>
        <v>502.33000000000175</v>
      </c>
      <c r="W11" s="102">
        <f ca="1">W10-W9</f>
        <v>-606.82999999999993</v>
      </c>
    </row>
    <row r="12" spans="1:23" ht="20.25" customHeight="1" x14ac:dyDescent="0.35">
      <c r="A12" s="96" t="str">
        <f ca="1">INDIRECT(calculation_hide!S39)</f>
        <v>January 2024 [provisional]</v>
      </c>
      <c r="B12" s="96">
        <f ca="1">INDIRECT(calculation_hide!T39)</f>
        <v>2730.42</v>
      </c>
      <c r="C12" s="54">
        <f ca="1">INDIRECT(calculation_hide!U39)</f>
        <v>2510.9299999999998</v>
      </c>
      <c r="D12" s="54">
        <f ca="1">INDIRECT(calculation_hide!V39)</f>
        <v>193.39</v>
      </c>
      <c r="E12" s="55">
        <f ca="1">INDIRECT(calculation_hide!W39)</f>
        <v>26.1</v>
      </c>
      <c r="F12" s="53">
        <f ca="1">INDIRECT(calculation_hide!X39)</f>
        <v>3955.32</v>
      </c>
      <c r="G12" s="55">
        <f ca="1">INDIRECT(calculation_hide!Y39)</f>
        <v>567.49</v>
      </c>
      <c r="H12" s="56">
        <f ca="1">INDIRECT(calculation_hide!Z39)</f>
        <v>2246.63</v>
      </c>
      <c r="I12" s="54">
        <f ca="1">INDIRECT(calculation_hide!AA39)</f>
        <v>3122.77</v>
      </c>
      <c r="J12" s="55">
        <f ca="1">INDIRECT(calculation_hide!AB39)</f>
        <v>1937.96</v>
      </c>
      <c r="K12" s="54">
        <f ca="1">INDIRECT(calculation_hide!AC39)</f>
        <v>265.06</v>
      </c>
      <c r="L12" s="55">
        <f ca="1">INDIRECT(calculation_hide!AD39)</f>
        <v>109.26</v>
      </c>
      <c r="M12" s="54">
        <f ca="1">INDIRECT(calculation_hide!AE39)</f>
        <v>2534.34</v>
      </c>
      <c r="N12" s="54">
        <f ca="1">INDIRECT(calculation_hide!AF39)</f>
        <v>1628.32</v>
      </c>
      <c r="O12" s="54">
        <f ca="1">INDIRECT(calculation_hide!AG39)</f>
        <v>138.51</v>
      </c>
      <c r="R12" s="105"/>
    </row>
    <row r="13" spans="1:23" ht="20.25" customHeight="1" x14ac:dyDescent="0.35">
      <c r="A13" s="96" t="str">
        <f ca="1">INDIRECT(calculation_hide!S40)</f>
        <v>January 2025 [provisional]</v>
      </c>
      <c r="B13" s="96">
        <f ca="1">INDIRECT(calculation_hide!T40)</f>
        <v>2962.73</v>
      </c>
      <c r="C13" s="54">
        <f ca="1">INDIRECT(calculation_hide!U40)</f>
        <v>2710.15</v>
      </c>
      <c r="D13" s="54">
        <f ca="1">INDIRECT(calculation_hide!V40)</f>
        <v>227.86</v>
      </c>
      <c r="E13" s="55">
        <f ca="1">INDIRECT(calculation_hide!W40)</f>
        <v>24.72</v>
      </c>
      <c r="F13" s="53">
        <f ca="1">INDIRECT(calculation_hide!X40)</f>
        <v>4086.57</v>
      </c>
      <c r="G13" s="55">
        <f ca="1">INDIRECT(calculation_hide!Y40)</f>
        <v>322.52</v>
      </c>
      <c r="H13" s="56">
        <f ca="1">INDIRECT(calculation_hide!Z40)</f>
        <v>1728.67</v>
      </c>
      <c r="I13" s="54">
        <f ca="1">INDIRECT(calculation_hide!AA40)</f>
        <v>3463.84</v>
      </c>
      <c r="J13" s="55">
        <f ca="1">INDIRECT(calculation_hide!AB40)</f>
        <v>2145.92</v>
      </c>
      <c r="K13" s="54">
        <f ca="1">INDIRECT(calculation_hide!AC40)</f>
        <v>300.20999999999998</v>
      </c>
      <c r="L13" s="55">
        <f ca="1">INDIRECT(calculation_hide!AD40)</f>
        <v>170.42</v>
      </c>
      <c r="M13" s="54">
        <f ca="1">INDIRECT(calculation_hide!AE40)</f>
        <v>2023.47</v>
      </c>
      <c r="N13" s="54">
        <f ca="1">INDIRECT(calculation_hide!AF40)</f>
        <v>1742.51</v>
      </c>
      <c r="O13" s="54">
        <f ca="1">INDIRECT(calculation_hide!AG40)</f>
        <v>98.1</v>
      </c>
      <c r="Q13" s="105"/>
    </row>
    <row r="14" spans="1:23" ht="20.25" customHeight="1" x14ac:dyDescent="0.35">
      <c r="A14" s="58" t="s">
        <v>583</v>
      </c>
      <c r="B14" s="59" t="str">
        <f ca="1">IF(((B13-B12)/B12*100)&gt;100,"(+) ",IF(((B13-B12)/B12*100)&lt;-100,"(-) ",IF(ROUND(((B13-B12)/B12*100),1)=0,"- ",IF(((B13-B12)/B12*100)&gt;0,TEXT(((B13-B12)/B12*100),"+0.0 "),TEXT(((B13-B12)/B12*100),"0.0 ")))))</f>
        <v xml:space="preserve">+8.5 </v>
      </c>
      <c r="C14" s="60" t="str">
        <f t="shared" ref="C14:O14" ca="1" si="1">IF(((C13-C12)/C12*100)&gt;100,"(+) ",IF(((C13-C12)/C12*100)&lt;-100,"(-) ",IF(ROUND(((C13-C12)/C12*100),1)=0,"- ",IF(((C13-C12)/C12*100)&gt;0,TEXT(((C13-C12)/C12*100),"+0.0 "),TEXT(((C13-C12)/C12*100),"0.0 ")))))</f>
        <v xml:space="preserve">+7.9 </v>
      </c>
      <c r="D14" s="60" t="str">
        <f t="shared" ca="1" si="1"/>
        <v xml:space="preserve">+17.8 </v>
      </c>
      <c r="E14" s="61" t="str">
        <f ca="1">IF(((E13-E12)/E12*100)&gt;100,"(+) ",IF(((E13-E12)/E12*100)&lt;-100,"(-) ",IF(ROUND(((E13-E12)/E12*100),1)=0,"- ",IF(((E13-E12)/E12*100)&gt;0,TEXT(((E13-E12)/E12*100),"+0.0 "),TEXT(((E13-E12)/E12*100),"0.0 ")))))</f>
        <v xml:space="preserve">-5.3 </v>
      </c>
      <c r="F14" s="59" t="str">
        <f t="shared" ca="1" si="1"/>
        <v xml:space="preserve">+3.3 </v>
      </c>
      <c r="G14" s="61" t="str">
        <f t="shared" ca="1" si="1"/>
        <v xml:space="preserve">-43.2 </v>
      </c>
      <c r="H14" s="62" t="str">
        <f t="shared" ca="1" si="1"/>
        <v xml:space="preserve">-23.1 </v>
      </c>
      <c r="I14" s="60" t="str">
        <f t="shared" ca="1" si="1"/>
        <v xml:space="preserve">+10.9 </v>
      </c>
      <c r="J14" s="61" t="str">
        <f t="shared" ca="1" si="1"/>
        <v xml:space="preserve">+10.7 </v>
      </c>
      <c r="K14" s="60" t="str">
        <f t="shared" ca="1" si="1"/>
        <v xml:space="preserve">+13.3 </v>
      </c>
      <c r="L14" s="61" t="str">
        <f t="shared" ca="1" si="1"/>
        <v xml:space="preserve">+56.0 </v>
      </c>
      <c r="M14" s="60" t="str">
        <f t="shared" ca="1" si="1"/>
        <v xml:space="preserve">-20.2 </v>
      </c>
      <c r="N14" s="60" t="str">
        <f t="shared" ca="1" si="1"/>
        <v xml:space="preserve">+7.0 </v>
      </c>
      <c r="O14" s="60" t="str">
        <f t="shared" ca="1" si="1"/>
        <v xml:space="preserve">-29.2 </v>
      </c>
    </row>
    <row r="15" spans="1:23" ht="20.25" customHeight="1" x14ac:dyDescent="0.35">
      <c r="A15" s="96" t="str">
        <f ca="1">INDIRECT(calculation_hide!S20)</f>
        <v>November 2023</v>
      </c>
      <c r="B15" s="53">
        <f ca="1">INDIRECT(calculation_hide!T20)</f>
        <v>2786.49</v>
      </c>
      <c r="C15" s="54">
        <f ca="1">INDIRECT(calculation_hide!U20)</f>
        <v>2590.3000000000002</v>
      </c>
      <c r="D15" s="54">
        <f ca="1">INDIRECT(calculation_hide!V20)</f>
        <v>167.42</v>
      </c>
      <c r="E15" s="55">
        <f ca="1">INDIRECT(calculation_hide!W20)</f>
        <v>28.77</v>
      </c>
      <c r="F15" s="53">
        <f ca="1">INDIRECT(calculation_hide!X20)</f>
        <v>3822.56</v>
      </c>
      <c r="G15" s="55">
        <f ca="1">INDIRECT(calculation_hide!Y20)</f>
        <v>481.96</v>
      </c>
      <c r="H15" s="56">
        <f ca="1">INDIRECT(calculation_hide!Z20)</f>
        <v>2435.9299999999998</v>
      </c>
      <c r="I15" s="54">
        <f ca="1">INDIRECT(calculation_hide!AA20)</f>
        <v>2975.15</v>
      </c>
      <c r="J15" s="55">
        <f ca="1">INDIRECT(calculation_hide!AB20)</f>
        <v>2009.03</v>
      </c>
      <c r="K15" s="54">
        <f ca="1">INDIRECT(calculation_hide!AC20)</f>
        <v>365.45</v>
      </c>
      <c r="L15" s="55">
        <f ca="1">INDIRECT(calculation_hide!AD20)</f>
        <v>118.9</v>
      </c>
      <c r="M15" s="54">
        <f ca="1">INDIRECT(calculation_hide!AE20)</f>
        <v>2622.3</v>
      </c>
      <c r="N15" s="54">
        <f ca="1">INDIRECT(calculation_hide!AF20)</f>
        <v>1399.04</v>
      </c>
      <c r="O15" s="54">
        <f ca="1">INDIRECT(calculation_hide!AG20)</f>
        <v>145.15</v>
      </c>
    </row>
    <row r="16" spans="1:23" ht="20.25" customHeight="1" x14ac:dyDescent="0.35">
      <c r="A16" s="96" t="str">
        <f ca="1">INDIRECT(calculation_hide!S21)</f>
        <v>December 2023</v>
      </c>
      <c r="B16" s="53">
        <f ca="1">INDIRECT(calculation_hide!T21)</f>
        <v>2794.15</v>
      </c>
      <c r="C16" s="54">
        <f ca="1">INDIRECT(calculation_hide!U21)</f>
        <v>2586.23</v>
      </c>
      <c r="D16" s="54">
        <f ca="1">INDIRECT(calculation_hide!V21)</f>
        <v>182.96</v>
      </c>
      <c r="E16" s="55">
        <f ca="1">INDIRECT(calculation_hide!W21)</f>
        <v>24.96</v>
      </c>
      <c r="F16" s="53">
        <f ca="1">INDIRECT(calculation_hide!X21)</f>
        <v>4495.3</v>
      </c>
      <c r="G16" s="55">
        <f ca="1">INDIRECT(calculation_hide!Y21)</f>
        <v>399.06</v>
      </c>
      <c r="H16" s="56">
        <f ca="1">INDIRECT(calculation_hide!Z21)</f>
        <v>2505.86</v>
      </c>
      <c r="I16" s="54">
        <f ca="1">INDIRECT(calculation_hide!AA21)</f>
        <v>3869.3</v>
      </c>
      <c r="J16" s="55">
        <f ca="1">INDIRECT(calculation_hide!AB21)</f>
        <v>2076.14</v>
      </c>
      <c r="K16" s="54">
        <f ca="1">INDIRECT(calculation_hide!AC21)</f>
        <v>226.94</v>
      </c>
      <c r="L16" s="55">
        <f ca="1">INDIRECT(calculation_hide!AD21)</f>
        <v>146.28</v>
      </c>
      <c r="M16" s="54">
        <f ca="1">INDIRECT(calculation_hide!AE21)</f>
        <v>2507.46</v>
      </c>
      <c r="N16" s="54">
        <f ca="1">INDIRECT(calculation_hide!AF21)</f>
        <v>1875.43</v>
      </c>
      <c r="O16" s="54">
        <f ca="1">INDIRECT(calculation_hide!AG21)</f>
        <v>125.16</v>
      </c>
    </row>
    <row r="17" spans="1:18" ht="20.25" customHeight="1" x14ac:dyDescent="0.35">
      <c r="A17" s="96" t="str">
        <f ca="1">INDIRECT(calculation_hide!S22)</f>
        <v>January 2024</v>
      </c>
      <c r="B17" s="53">
        <f ca="1">INDIRECT(calculation_hide!T22)</f>
        <v>2730.42</v>
      </c>
      <c r="C17" s="54">
        <f ca="1">INDIRECT(calculation_hide!U22)</f>
        <v>2510.9299999999998</v>
      </c>
      <c r="D17" s="54">
        <f ca="1">INDIRECT(calculation_hide!V22)</f>
        <v>193.39</v>
      </c>
      <c r="E17" s="55">
        <f ca="1">INDIRECT(calculation_hide!W22)</f>
        <v>26.1</v>
      </c>
      <c r="F17" s="53">
        <f ca="1">INDIRECT(calculation_hide!X22)</f>
        <v>3955.32</v>
      </c>
      <c r="G17" s="55">
        <f ca="1">INDIRECT(calculation_hide!Y22)</f>
        <v>567.49</v>
      </c>
      <c r="H17" s="56">
        <f ca="1">INDIRECT(calculation_hide!Z22)</f>
        <v>2246.63</v>
      </c>
      <c r="I17" s="54">
        <f ca="1">INDIRECT(calculation_hide!AA22)</f>
        <v>3122.77</v>
      </c>
      <c r="J17" s="55">
        <f ca="1">INDIRECT(calculation_hide!AB22)</f>
        <v>1937.96</v>
      </c>
      <c r="K17" s="54">
        <f ca="1">INDIRECT(calculation_hide!AC22)</f>
        <v>265.06</v>
      </c>
      <c r="L17" s="55">
        <f ca="1">INDIRECT(calculation_hide!AD22)</f>
        <v>109.26</v>
      </c>
      <c r="M17" s="54">
        <f ca="1">INDIRECT(calculation_hide!AE22)</f>
        <v>2534.34</v>
      </c>
      <c r="N17" s="54">
        <f ca="1">INDIRECT(calculation_hide!AF22)</f>
        <v>1628.32</v>
      </c>
      <c r="O17" s="54">
        <f ca="1">INDIRECT(calculation_hide!AG22)</f>
        <v>138.51</v>
      </c>
    </row>
    <row r="18" spans="1:18" ht="20.25" customHeight="1" x14ac:dyDescent="0.35">
      <c r="A18" s="71" t="s">
        <v>40</v>
      </c>
      <c r="B18" s="72">
        <f t="shared" ref="B18:O18" ca="1" si="2">SUM(B15:B17)</f>
        <v>8311.06</v>
      </c>
      <c r="C18" s="73">
        <f t="shared" ca="1" si="2"/>
        <v>7687.4600000000009</v>
      </c>
      <c r="D18" s="73">
        <f t="shared" ca="1" si="2"/>
        <v>543.77</v>
      </c>
      <c r="E18" s="74">
        <f t="shared" ca="1" si="2"/>
        <v>79.830000000000013</v>
      </c>
      <c r="F18" s="72">
        <f t="shared" ca="1" si="2"/>
        <v>12273.18</v>
      </c>
      <c r="G18" s="74">
        <f t="shared" ca="1" si="2"/>
        <v>1448.51</v>
      </c>
      <c r="H18" s="75">
        <f t="shared" ca="1" si="2"/>
        <v>7188.42</v>
      </c>
      <c r="I18" s="73">
        <f t="shared" ca="1" si="2"/>
        <v>9967.2200000000012</v>
      </c>
      <c r="J18" s="74">
        <f t="shared" ca="1" si="2"/>
        <v>6023.13</v>
      </c>
      <c r="K18" s="73">
        <f t="shared" ca="1" si="2"/>
        <v>857.45</v>
      </c>
      <c r="L18" s="74">
        <f t="shared" ca="1" si="2"/>
        <v>374.44</v>
      </c>
      <c r="M18" s="73">
        <f t="shared" ca="1" si="2"/>
        <v>7664.1</v>
      </c>
      <c r="N18" s="73">
        <f t="shared" ca="1" si="2"/>
        <v>4902.79</v>
      </c>
      <c r="O18" s="73">
        <f t="shared" ca="1" si="2"/>
        <v>408.82</v>
      </c>
      <c r="P18" s="102"/>
      <c r="Q18" s="102"/>
      <c r="R18" s="102"/>
    </row>
    <row r="19" spans="1:18" ht="20.25" customHeight="1" x14ac:dyDescent="0.35">
      <c r="A19" s="96" t="str">
        <f ca="1">INDIRECT(calculation_hide!S32)</f>
        <v>November 2024</v>
      </c>
      <c r="B19" s="53">
        <f ca="1">INDIRECT(calculation_hide!T32)</f>
        <v>2484.73</v>
      </c>
      <c r="C19" s="54">
        <f ca="1">INDIRECT(calculation_hide!U32)</f>
        <v>2262.77</v>
      </c>
      <c r="D19" s="54">
        <f ca="1">INDIRECT(calculation_hide!V32)</f>
        <v>213.69</v>
      </c>
      <c r="E19" s="55">
        <f ca="1">INDIRECT(calculation_hide!W32)</f>
        <v>8.26</v>
      </c>
      <c r="F19" s="53">
        <f ca="1">INDIRECT(calculation_hide!X32)</f>
        <v>4658.3</v>
      </c>
      <c r="G19" s="55">
        <f ca="1">INDIRECT(calculation_hide!Y32)</f>
        <v>425.65</v>
      </c>
      <c r="H19" s="56">
        <f ca="1">INDIRECT(calculation_hide!Z32)</f>
        <v>2641.89</v>
      </c>
      <c r="I19" s="54">
        <f ca="1">INDIRECT(calculation_hide!AA32)</f>
        <v>4009.43</v>
      </c>
      <c r="J19" s="55">
        <f ca="1">INDIRECT(calculation_hide!AB32)</f>
        <v>1861.94</v>
      </c>
      <c r="K19" s="54">
        <f ca="1">INDIRECT(calculation_hide!AC32)</f>
        <v>223.22</v>
      </c>
      <c r="L19" s="55">
        <f ca="1">INDIRECT(calculation_hide!AD32)</f>
        <v>337.59</v>
      </c>
      <c r="M19" s="54">
        <f ca="1">INDIRECT(calculation_hide!AE32)</f>
        <v>2114.1999999999998</v>
      </c>
      <c r="N19" s="54">
        <f ca="1">INDIRECT(calculation_hide!AF32)</f>
        <v>1505.44</v>
      </c>
      <c r="O19" s="54">
        <f ca="1">INDIRECT(calculation_hide!AG32)</f>
        <v>140.47999999999999</v>
      </c>
    </row>
    <row r="20" spans="1:18" ht="20.25" customHeight="1" x14ac:dyDescent="0.35">
      <c r="A20" s="96" t="str">
        <f ca="1">INDIRECT(calculation_hide!S33)</f>
        <v>December 2024</v>
      </c>
      <c r="B20" s="53">
        <f ca="1">INDIRECT(calculation_hide!T33)</f>
        <v>2890.62</v>
      </c>
      <c r="C20" s="54">
        <f ca="1">INDIRECT(calculation_hide!U33)</f>
        <v>2655.06</v>
      </c>
      <c r="D20" s="54">
        <f ca="1">INDIRECT(calculation_hide!V33)</f>
        <v>212.36</v>
      </c>
      <c r="E20" s="55">
        <f ca="1">INDIRECT(calculation_hide!W33)</f>
        <v>23.21</v>
      </c>
      <c r="F20" s="53">
        <f ca="1">INDIRECT(calculation_hide!X33)</f>
        <v>4686.9399999999996</v>
      </c>
      <c r="G20" s="55">
        <f ca="1">INDIRECT(calculation_hide!Y33)</f>
        <v>521.71</v>
      </c>
      <c r="H20" s="56">
        <f ca="1">INDIRECT(calculation_hide!Z33)</f>
        <v>2027.71</v>
      </c>
      <c r="I20" s="54">
        <f ca="1">INDIRECT(calculation_hide!AA33)</f>
        <v>4032.51</v>
      </c>
      <c r="J20" s="55">
        <f ca="1">INDIRECT(calculation_hide!AB33)</f>
        <v>2202.0700000000002</v>
      </c>
      <c r="K20" s="54">
        <f ca="1">INDIRECT(calculation_hide!AC33)</f>
        <v>132.72999999999999</v>
      </c>
      <c r="L20" s="55">
        <f ca="1">INDIRECT(calculation_hide!AD33)</f>
        <v>219.09</v>
      </c>
      <c r="M20" s="54">
        <f ca="1">INDIRECT(calculation_hide!AE33)</f>
        <v>2070.54</v>
      </c>
      <c r="N20" s="54">
        <f ca="1">INDIRECT(calculation_hide!AF33)</f>
        <v>1786.9</v>
      </c>
      <c r="O20" s="54">
        <f ca="1">INDIRECT(calculation_hide!AG33)</f>
        <v>127.26</v>
      </c>
    </row>
    <row r="21" spans="1:18" ht="20.25" customHeight="1" x14ac:dyDescent="0.35">
      <c r="A21" s="96" t="str">
        <f ca="1">INDIRECT(calculation_hide!S34)</f>
        <v>January 2025 [provisional]</v>
      </c>
      <c r="B21" s="53">
        <f ca="1">INDIRECT(calculation_hide!T34)</f>
        <v>2962.73</v>
      </c>
      <c r="C21" s="54">
        <f ca="1">INDIRECT(calculation_hide!U34)</f>
        <v>2710.15</v>
      </c>
      <c r="D21" s="54">
        <f ca="1">INDIRECT(calculation_hide!V34)</f>
        <v>227.86</v>
      </c>
      <c r="E21" s="55">
        <f ca="1">INDIRECT(calculation_hide!W34)</f>
        <v>24.72</v>
      </c>
      <c r="F21" s="53">
        <f ca="1">INDIRECT(calculation_hide!X34)</f>
        <v>4086.57</v>
      </c>
      <c r="G21" s="110">
        <f ca="1">INDIRECT(calculation_hide!Y34)</f>
        <v>322.52</v>
      </c>
      <c r="H21" s="56">
        <f ca="1">INDIRECT(calculation_hide!Z34)</f>
        <v>1728.67</v>
      </c>
      <c r="I21" s="54">
        <f ca="1">INDIRECT(calculation_hide!AA34)</f>
        <v>3463.84</v>
      </c>
      <c r="J21" s="55">
        <f ca="1">INDIRECT(calculation_hide!AB34)</f>
        <v>2145.92</v>
      </c>
      <c r="K21" s="54">
        <f ca="1">INDIRECT(calculation_hide!AC34)</f>
        <v>300.20999999999998</v>
      </c>
      <c r="L21" s="55">
        <f ca="1">INDIRECT(calculation_hide!AD34)</f>
        <v>170.42</v>
      </c>
      <c r="M21" s="54">
        <f ca="1">INDIRECT(calculation_hide!AE34)</f>
        <v>2023.47</v>
      </c>
      <c r="N21" s="54">
        <f ca="1">INDIRECT(calculation_hide!AF34)</f>
        <v>1742.51</v>
      </c>
      <c r="O21" s="54">
        <f ca="1">INDIRECT(calculation_hide!AG34)</f>
        <v>98.1</v>
      </c>
    </row>
    <row r="22" spans="1:18" ht="20.25" customHeight="1" x14ac:dyDescent="0.35">
      <c r="A22" s="71" t="s">
        <v>40</v>
      </c>
      <c r="B22" s="72">
        <f t="shared" ref="B22:O22" ca="1" si="3">SUM(B19:B21)</f>
        <v>8338.08</v>
      </c>
      <c r="C22" s="73">
        <f t="shared" ca="1" si="3"/>
        <v>7627.98</v>
      </c>
      <c r="D22" s="73">
        <f t="shared" ca="1" si="3"/>
        <v>653.91000000000008</v>
      </c>
      <c r="E22" s="74">
        <f t="shared" ca="1" si="3"/>
        <v>56.19</v>
      </c>
      <c r="F22" s="72">
        <f t="shared" ca="1" si="3"/>
        <v>13431.81</v>
      </c>
      <c r="G22" s="74">
        <f t="shared" ca="1" si="3"/>
        <v>1269.8800000000001</v>
      </c>
      <c r="H22" s="75">
        <f t="shared" ca="1" si="3"/>
        <v>6398.27</v>
      </c>
      <c r="I22" s="73">
        <f t="shared" ca="1" si="3"/>
        <v>11505.78</v>
      </c>
      <c r="J22" s="74">
        <f t="shared" ca="1" si="3"/>
        <v>6209.93</v>
      </c>
      <c r="K22" s="73">
        <f t="shared" ca="1" si="3"/>
        <v>656.16</v>
      </c>
      <c r="L22" s="74">
        <f t="shared" ca="1" si="3"/>
        <v>727.09999999999991</v>
      </c>
      <c r="M22" s="73">
        <f t="shared" ca="1" si="3"/>
        <v>6208.21</v>
      </c>
      <c r="N22" s="73">
        <f t="shared" ca="1" si="3"/>
        <v>5034.8500000000004</v>
      </c>
      <c r="O22" s="73">
        <f t="shared" ca="1" si="3"/>
        <v>365.84000000000003</v>
      </c>
      <c r="P22" s="102"/>
      <c r="Q22" s="102"/>
      <c r="R22" s="102"/>
    </row>
    <row r="23" spans="1:18" ht="20.25" customHeight="1" x14ac:dyDescent="0.35">
      <c r="A23" s="66" t="s">
        <v>581</v>
      </c>
      <c r="B23" s="117" t="str">
        <f ca="1">IF(((B22-B18)/B18*100)&gt;100,"(+) ",IF(((B22-B18)/B18*100)&lt;-100,"(-) ",IF(ROUND(((B22-B18)/B18*100),1)=0,"- ",IF(((B22-B18)/B18*100)&gt;0,TEXT(((B22-B18)/B18*100),"+0.0 "),TEXT(((B22-B18)/B18*100),"0.0 ")))))</f>
        <v xml:space="preserve">+0.3 </v>
      </c>
      <c r="C23" s="103" t="str">
        <f t="shared" ref="C23:H23" ca="1" si="4">IF(((C22-C18)/C18*100)&gt;100,"(+) ",IF(((C22-C18)/C18*100)&lt;-100,"(-) ",IF(ROUND(((C22-C18)/C18*100),1)=0,"- ",IF(((C22-C18)/C18*100)&gt;0,TEXT(((C22-C18)/C18*100),"+0.0 "),TEXT(((C22-C18)/C18*100),"0.0 ")))))</f>
        <v xml:space="preserve">-0.8 </v>
      </c>
      <c r="D23" s="67" t="str">
        <f t="shared" ca="1" si="4"/>
        <v xml:space="preserve">+20.3 </v>
      </c>
      <c r="E23" s="68" t="str">
        <f t="shared" ca="1" si="4"/>
        <v xml:space="preserve">-29.6 </v>
      </c>
      <c r="F23" s="116" t="str">
        <f t="shared" ca="1" si="4"/>
        <v xml:space="preserve">+9.4 </v>
      </c>
      <c r="G23" s="68" t="str">
        <f t="shared" ca="1" si="4"/>
        <v xml:space="preserve">-12.3 </v>
      </c>
      <c r="H23" s="69" t="str">
        <f t="shared" ca="1" si="4"/>
        <v xml:space="preserve">-11.0 </v>
      </c>
      <c r="I23" s="67" t="str">
        <f t="shared" ref="I23:O23" ca="1" si="5">IF(((I22-I18)/I18*100)&gt;100,"(+) ",IF(((I22-I18)/I18*100)&lt;-100,"(-) ",IF(ROUND(((I22-I18)/I18*100),1)=0,"- ",IF(((I22-I18)/I18*100)&gt;0,TEXT(((I22-I18)/I18*100),"+0.0 "),TEXT(((I22-I18)/I18*100),"0.0 ")))))</f>
        <v xml:space="preserve">+15.4 </v>
      </c>
      <c r="J23" s="138" t="str">
        <f ca="1">IF(((J22-J18)/J18*100)&gt;100,"(+) ",IF(((J22-J18)/J18*100)&lt;-100,"(-) ",IF(ROUND(((J22-J18)/J18*100),1)=0,"- ",IF(((J22-J18)/J18*100)&gt;0,TEXT(((J22-J18)/J18*100),"+0.0 "),TEXT(((J22-J18)/J18*100),"0.0 ")))))</f>
        <v xml:space="preserve">+3.1 </v>
      </c>
      <c r="K23" s="67" t="str">
        <f t="shared" ca="1" si="5"/>
        <v xml:space="preserve">-23.5 </v>
      </c>
      <c r="L23" s="68" t="str">
        <f t="shared" ca="1" si="5"/>
        <v xml:space="preserve">+94.2 </v>
      </c>
      <c r="M23" s="67" t="str">
        <f t="shared" ca="1" si="5"/>
        <v xml:space="preserve">-19.0 </v>
      </c>
      <c r="N23" s="67" t="str">
        <f t="shared" ca="1" si="5"/>
        <v xml:space="preserve">+2.7 </v>
      </c>
      <c r="O23" s="67" t="str">
        <f t="shared" ca="1" si="5"/>
        <v xml:space="preserve">-10.5 </v>
      </c>
      <c r="P23" s="102"/>
      <c r="Q23" s="100"/>
      <c r="R23" s="102"/>
    </row>
    <row r="24" spans="1:18" x14ac:dyDescent="0.35">
      <c r="B24" s="102"/>
      <c r="C24" s="109"/>
      <c r="G24" s="102"/>
      <c r="I24" s="118"/>
      <c r="J24" s="118"/>
      <c r="K24" s="118"/>
      <c r="L24" s="118"/>
      <c r="M24" s="118"/>
      <c r="N24" s="118"/>
      <c r="O24" s="118"/>
      <c r="Q24" s="105"/>
      <c r="R24" s="105"/>
    </row>
    <row r="25" spans="1:18" x14ac:dyDescent="0.35">
      <c r="B25" s="102"/>
      <c r="C25" s="102"/>
      <c r="D25" s="102"/>
      <c r="E25" s="102"/>
      <c r="F25" s="102"/>
      <c r="G25" s="102"/>
      <c r="H25" s="102"/>
      <c r="I25" s="102"/>
      <c r="J25" s="102"/>
      <c r="K25" s="102"/>
      <c r="L25" s="102"/>
      <c r="M25" s="102"/>
      <c r="N25" s="102"/>
      <c r="O25" s="102"/>
    </row>
    <row r="26" spans="1:18" x14ac:dyDescent="0.35">
      <c r="B26" s="102"/>
      <c r="C26" s="102"/>
      <c r="D26" s="102"/>
      <c r="E26" s="102"/>
      <c r="F26" s="102"/>
      <c r="G26" s="102"/>
      <c r="H26" s="102"/>
      <c r="I26" s="102"/>
      <c r="J26" s="102"/>
      <c r="K26" s="102"/>
      <c r="L26" s="102"/>
      <c r="M26" s="102"/>
      <c r="N26" s="100"/>
      <c r="O26" s="102"/>
    </row>
    <row r="27" spans="1:18" x14ac:dyDescent="0.35">
      <c r="H27" s="102"/>
      <c r="I27" s="102"/>
      <c r="J27" s="141"/>
      <c r="K27" s="105"/>
      <c r="M27" s="105"/>
    </row>
    <row r="28" spans="1:18" x14ac:dyDescent="0.35">
      <c r="H28" s="102"/>
      <c r="I28" s="100"/>
      <c r="J28" s="102"/>
      <c r="K28" s="141"/>
      <c r="M28" s="100"/>
    </row>
    <row r="29" spans="1:18" x14ac:dyDescent="0.35">
      <c r="I29" s="100"/>
    </row>
    <row r="30" spans="1:18" x14ac:dyDescent="0.35">
      <c r="I30" s="102"/>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83"/>
  <sheetViews>
    <sheetView topLeftCell="A15" zoomScale="70" zoomScaleNormal="70" workbookViewId="0">
      <selection activeCell="S43" sqref="S43"/>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12</v>
      </c>
    </row>
    <row r="7" spans="1:32" x14ac:dyDescent="0.3">
      <c r="C7" s="151" t="s">
        <v>70</v>
      </c>
      <c r="D7" s="151"/>
      <c r="E7" s="151"/>
      <c r="F7" s="151"/>
      <c r="G7" s="152" t="s">
        <v>34</v>
      </c>
      <c r="H7" s="152"/>
      <c r="I7" s="152" t="s">
        <v>71</v>
      </c>
      <c r="J7" s="152"/>
      <c r="K7" s="152"/>
      <c r="L7" s="152"/>
      <c r="M7" s="152"/>
      <c r="N7" s="152"/>
      <c r="O7" s="152"/>
      <c r="P7" s="152"/>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32</v>
      </c>
      <c r="R9" s="22" t="str">
        <f>$T$5&amp;R$8&amp;$Q9</f>
        <v>Annual!A32</v>
      </c>
      <c r="S9" s="22" t="str">
        <f t="shared" ref="S9:AF10" si="0">$T$5&amp;S$8&amp;$Q9</f>
        <v>Annual!B32</v>
      </c>
      <c r="T9" s="22" t="str">
        <f t="shared" si="0"/>
        <v>Annual!C32</v>
      </c>
      <c r="U9" s="22" t="str">
        <f t="shared" si="0"/>
        <v>Annual!D32</v>
      </c>
      <c r="V9" s="22" t="str">
        <f t="shared" si="0"/>
        <v>Annual!E32</v>
      </c>
      <c r="W9" s="22" t="str">
        <f t="shared" si="0"/>
        <v>Annual!F32</v>
      </c>
      <c r="X9" s="22" t="str">
        <f t="shared" si="0"/>
        <v>Annual!G32</v>
      </c>
      <c r="Y9" s="22" t="str">
        <f t="shared" si="0"/>
        <v>Annual!H32</v>
      </c>
      <c r="Z9" s="22" t="str">
        <f t="shared" si="0"/>
        <v>Annual!I32</v>
      </c>
      <c r="AA9" s="22" t="str">
        <f t="shared" si="0"/>
        <v>Annual!J32</v>
      </c>
      <c r="AB9" s="22" t="str">
        <f t="shared" si="0"/>
        <v>Annual!K32</v>
      </c>
      <c r="AC9" s="22" t="str">
        <f t="shared" si="0"/>
        <v>Annual!L32</v>
      </c>
      <c r="AD9" s="22" t="str">
        <f t="shared" si="0"/>
        <v>Annual!M32</v>
      </c>
      <c r="AE9" s="22" t="str">
        <f t="shared" si="0"/>
        <v>Annual!N32</v>
      </c>
      <c r="AF9" s="22" t="str">
        <f t="shared" si="0"/>
        <v>Annual!O32</v>
      </c>
    </row>
    <row r="10" spans="1:32" x14ac:dyDescent="0.3">
      <c r="C10" s="23" t="s">
        <v>96</v>
      </c>
      <c r="D10" s="13"/>
      <c r="E10" s="13"/>
      <c r="F10" s="13"/>
      <c r="G10" s="24" t="s">
        <v>33</v>
      </c>
      <c r="H10" s="13"/>
      <c r="I10" s="13"/>
      <c r="J10" s="25"/>
      <c r="K10" s="25"/>
      <c r="L10" s="25"/>
      <c r="M10" s="25"/>
      <c r="N10" s="25"/>
      <c r="O10" s="25"/>
      <c r="P10" s="26"/>
      <c r="Q10" s="9">
        <f>Q9+1</f>
        <v>33</v>
      </c>
      <c r="R10" s="22" t="str">
        <f t="shared" ref="R10:AF13" si="1">$T$5&amp;R$8&amp;$Q10</f>
        <v>Annual!A33</v>
      </c>
      <c r="S10" s="22" t="str">
        <f t="shared" si="0"/>
        <v>Annual!B33</v>
      </c>
      <c r="T10" s="22" t="str">
        <f t="shared" si="0"/>
        <v>Annual!C33</v>
      </c>
      <c r="U10" s="22" t="str">
        <f t="shared" si="0"/>
        <v>Annual!D33</v>
      </c>
      <c r="V10" s="22" t="str">
        <f t="shared" si="0"/>
        <v>Annual!E33</v>
      </c>
      <c r="W10" s="22" t="str">
        <f t="shared" si="0"/>
        <v>Annual!F33</v>
      </c>
      <c r="X10" s="22" t="str">
        <f t="shared" si="0"/>
        <v>Annual!G33</v>
      </c>
      <c r="Y10" s="22" t="str">
        <f t="shared" si="0"/>
        <v>Annual!H33</v>
      </c>
      <c r="Z10" s="22" t="str">
        <f t="shared" si="0"/>
        <v>Annual!I33</v>
      </c>
      <c r="AA10" s="22" t="str">
        <f t="shared" si="0"/>
        <v>Annual!J33</v>
      </c>
      <c r="AB10" s="22" t="str">
        <f t="shared" si="0"/>
        <v>Annual!K33</v>
      </c>
      <c r="AC10" s="22" t="str">
        <f t="shared" si="0"/>
        <v>Annual!L33</v>
      </c>
      <c r="AD10" s="22" t="str">
        <f t="shared" si="0"/>
        <v>Annual!M33</v>
      </c>
      <c r="AE10" s="22" t="str">
        <f t="shared" si="0"/>
        <v>Annual!N33</v>
      </c>
      <c r="AF10" s="22" t="str">
        <f t="shared" si="0"/>
        <v>Annual!O33</v>
      </c>
    </row>
    <row r="11" spans="1:32" x14ac:dyDescent="0.3">
      <c r="B11" s="27"/>
      <c r="C11" s="28"/>
      <c r="D11" s="28"/>
      <c r="E11" s="27"/>
      <c r="F11" s="27"/>
      <c r="G11" s="28"/>
      <c r="H11" s="28"/>
      <c r="I11" s="29"/>
      <c r="J11" s="29"/>
      <c r="K11" s="29"/>
      <c r="L11" s="29"/>
      <c r="M11" s="29"/>
      <c r="N11" s="29"/>
      <c r="O11" s="29"/>
      <c r="Q11" s="9">
        <f>Q10+1</f>
        <v>34</v>
      </c>
      <c r="R11" s="22" t="str">
        <f t="shared" si="1"/>
        <v>Annual!A34</v>
      </c>
      <c r="S11" s="22" t="str">
        <f t="shared" si="1"/>
        <v>Annual!B34</v>
      </c>
      <c r="T11" s="22" t="str">
        <f t="shared" si="1"/>
        <v>Annual!C34</v>
      </c>
      <c r="U11" s="22" t="str">
        <f t="shared" si="1"/>
        <v>Annual!D34</v>
      </c>
      <c r="V11" s="22" t="str">
        <f t="shared" si="1"/>
        <v>Annual!E34</v>
      </c>
      <c r="W11" s="22" t="str">
        <f t="shared" si="1"/>
        <v>Annual!F34</v>
      </c>
      <c r="X11" s="22" t="str">
        <f t="shared" si="1"/>
        <v>Annual!G34</v>
      </c>
      <c r="Y11" s="22" t="str">
        <f t="shared" si="1"/>
        <v>Annual!H34</v>
      </c>
      <c r="Z11" s="22" t="str">
        <f t="shared" si="1"/>
        <v>Annual!I34</v>
      </c>
      <c r="AA11" s="22" t="str">
        <f t="shared" si="1"/>
        <v>Annual!J34</v>
      </c>
      <c r="AB11" s="22" t="str">
        <f t="shared" si="1"/>
        <v>Annual!K34</v>
      </c>
      <c r="AC11" s="22" t="str">
        <f t="shared" si="1"/>
        <v>Annual!L34</v>
      </c>
      <c r="AD11" s="22" t="str">
        <f t="shared" si="1"/>
        <v>Annual!M34</v>
      </c>
      <c r="AE11" s="22" t="str">
        <f t="shared" si="1"/>
        <v>Annual!N34</v>
      </c>
      <c r="AF11" s="22" t="str">
        <f t="shared" si="1"/>
        <v>Annual!O34</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35</v>
      </c>
      <c r="R12" s="22" t="str">
        <f t="shared" si="1"/>
        <v>Annual!A35</v>
      </c>
      <c r="S12" s="22" t="str">
        <f t="shared" si="1"/>
        <v>Annual!B35</v>
      </c>
      <c r="T12" s="22" t="str">
        <f t="shared" si="1"/>
        <v>Annual!C35</v>
      </c>
      <c r="U12" s="22" t="str">
        <f t="shared" si="1"/>
        <v>Annual!D35</v>
      </c>
      <c r="V12" s="22" t="str">
        <f t="shared" si="1"/>
        <v>Annual!E35</v>
      </c>
      <c r="W12" s="22" t="str">
        <f t="shared" si="1"/>
        <v>Annual!F35</v>
      </c>
      <c r="X12" s="22" t="str">
        <f t="shared" si="1"/>
        <v>Annual!G35</v>
      </c>
      <c r="Y12" s="22" t="str">
        <f t="shared" si="1"/>
        <v>Annual!H35</v>
      </c>
      <c r="Z12" s="22" t="str">
        <f t="shared" si="1"/>
        <v>Annual!I35</v>
      </c>
      <c r="AA12" s="22" t="str">
        <f t="shared" si="1"/>
        <v>Annual!J35</v>
      </c>
      <c r="AB12" s="22" t="str">
        <f t="shared" si="1"/>
        <v>Annual!K35</v>
      </c>
      <c r="AC12" s="22" t="str">
        <f t="shared" si="1"/>
        <v>Annual!L35</v>
      </c>
      <c r="AD12" s="22" t="str">
        <f t="shared" si="1"/>
        <v>Annual!M35</v>
      </c>
      <c r="AE12" s="22" t="str">
        <f t="shared" si="1"/>
        <v>Annual!N35</v>
      </c>
      <c r="AF12" s="22" t="str">
        <f t="shared" si="1"/>
        <v>Annual!O35</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36</v>
      </c>
      <c r="R13" s="22" t="str">
        <f t="shared" si="1"/>
        <v>Annual!A36</v>
      </c>
      <c r="S13" s="22" t="str">
        <f t="shared" si="1"/>
        <v>Annual!B36</v>
      </c>
      <c r="T13" s="22" t="str">
        <f t="shared" si="1"/>
        <v>Annual!C36</v>
      </c>
      <c r="U13" s="22" t="str">
        <f t="shared" si="1"/>
        <v>Annual!D36</v>
      </c>
      <c r="V13" s="22" t="str">
        <f t="shared" si="1"/>
        <v>Annual!E36</v>
      </c>
      <c r="W13" s="22" t="str">
        <f t="shared" si="1"/>
        <v>Annual!F36</v>
      </c>
      <c r="X13" s="22" t="str">
        <f t="shared" si="1"/>
        <v>Annual!G36</v>
      </c>
      <c r="Y13" s="22" t="str">
        <f t="shared" si="1"/>
        <v>Annual!H36</v>
      </c>
      <c r="Z13" s="22" t="str">
        <f t="shared" si="1"/>
        <v>Annual!I36</v>
      </c>
      <c r="AA13" s="22" t="str">
        <f t="shared" si="1"/>
        <v>Annual!J36</v>
      </c>
      <c r="AB13" s="22" t="str">
        <f t="shared" si="1"/>
        <v>Annual!K36</v>
      </c>
      <c r="AC13" s="22" t="str">
        <f t="shared" si="1"/>
        <v>Annual!L36</v>
      </c>
      <c r="AD13" s="22" t="str">
        <f t="shared" si="1"/>
        <v>Annual!M36</v>
      </c>
      <c r="AE13" s="22" t="str">
        <f t="shared" si="1"/>
        <v>Annual!N36</v>
      </c>
      <c r="AF13" s="22" t="str">
        <f t="shared" si="1"/>
        <v>Annual!O36</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49">
        <v>353</v>
      </c>
      <c r="S20" s="22" t="str">
        <f t="shared" ref="S20:AG34" si="2">$T$16&amp;S$19&amp;$R20</f>
        <v>Month!A353</v>
      </c>
      <c r="T20" s="22" t="str">
        <f t="shared" si="2"/>
        <v>Month!B353</v>
      </c>
      <c r="U20" s="22" t="str">
        <f t="shared" si="2"/>
        <v>Month!C353</v>
      </c>
      <c r="V20" s="22" t="str">
        <f t="shared" si="2"/>
        <v>Month!D353</v>
      </c>
      <c r="W20" s="22" t="str">
        <f t="shared" si="2"/>
        <v>Month!E353</v>
      </c>
      <c r="X20" s="22" t="str">
        <f t="shared" si="2"/>
        <v>Month!F353</v>
      </c>
      <c r="Y20" s="22" t="str">
        <f t="shared" si="2"/>
        <v>Month!G353</v>
      </c>
      <c r="Z20" s="22" t="str">
        <f t="shared" si="2"/>
        <v>Month!H353</v>
      </c>
      <c r="AA20" s="22" t="str">
        <f t="shared" si="2"/>
        <v>Month!I353</v>
      </c>
      <c r="AB20" s="22" t="str">
        <f t="shared" si="2"/>
        <v>Month!J353</v>
      </c>
      <c r="AC20" s="22" t="str">
        <f t="shared" si="2"/>
        <v>Month!K353</v>
      </c>
      <c r="AD20" s="22" t="str">
        <f t="shared" si="2"/>
        <v>Month!L353</v>
      </c>
      <c r="AE20" s="22" t="str">
        <f t="shared" si="2"/>
        <v>Month!M353</v>
      </c>
      <c r="AF20" s="22" t="str">
        <f t="shared" si="2"/>
        <v>Month!N353</v>
      </c>
      <c r="AG20" s="22" t="str">
        <f t="shared" si="2"/>
        <v>Month!O353</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354</v>
      </c>
      <c r="S21" s="22" t="str">
        <f t="shared" si="2"/>
        <v>Month!A354</v>
      </c>
      <c r="T21" s="22" t="str">
        <f t="shared" si="2"/>
        <v>Month!B354</v>
      </c>
      <c r="U21" s="22" t="str">
        <f t="shared" si="2"/>
        <v>Month!C354</v>
      </c>
      <c r="V21" s="22" t="str">
        <f t="shared" si="2"/>
        <v>Month!D354</v>
      </c>
      <c r="W21" s="22" t="str">
        <f t="shared" si="2"/>
        <v>Month!E354</v>
      </c>
      <c r="X21" s="22" t="str">
        <f t="shared" si="2"/>
        <v>Month!F354</v>
      </c>
      <c r="Y21" s="22" t="str">
        <f t="shared" si="2"/>
        <v>Month!G354</v>
      </c>
      <c r="Z21" s="22" t="str">
        <f t="shared" si="2"/>
        <v>Month!H354</v>
      </c>
      <c r="AA21" s="22" t="str">
        <f t="shared" si="2"/>
        <v>Month!I354</v>
      </c>
      <c r="AB21" s="22" t="str">
        <f t="shared" si="2"/>
        <v>Month!J354</v>
      </c>
      <c r="AC21" s="22" t="str">
        <f t="shared" ref="AC21:AG34" si="3">$T$16&amp;AC$19&amp;$R21</f>
        <v>Month!K354</v>
      </c>
      <c r="AD21" s="22" t="str">
        <f t="shared" si="3"/>
        <v>Month!L354</v>
      </c>
      <c r="AE21" s="22" t="str">
        <f t="shared" si="3"/>
        <v>Month!M354</v>
      </c>
      <c r="AF21" s="22" t="str">
        <f t="shared" si="3"/>
        <v>Month!N354</v>
      </c>
      <c r="AG21" s="22" t="str">
        <f t="shared" si="3"/>
        <v>Month!O354</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355</v>
      </c>
      <c r="S22" s="22" t="str">
        <f t="shared" si="2"/>
        <v>Month!A355</v>
      </c>
      <c r="T22" s="22" t="str">
        <f t="shared" si="2"/>
        <v>Month!B355</v>
      </c>
      <c r="U22" s="22" t="str">
        <f t="shared" si="2"/>
        <v>Month!C355</v>
      </c>
      <c r="V22" s="22" t="str">
        <f t="shared" si="2"/>
        <v>Month!D355</v>
      </c>
      <c r="W22" s="22" t="str">
        <f t="shared" si="2"/>
        <v>Month!E355</v>
      </c>
      <c r="X22" s="22" t="str">
        <f t="shared" si="2"/>
        <v>Month!F355</v>
      </c>
      <c r="Y22" s="22" t="str">
        <f t="shared" si="2"/>
        <v>Month!G355</v>
      </c>
      <c r="Z22" s="22" t="str">
        <f t="shared" si="2"/>
        <v>Month!H355</v>
      </c>
      <c r="AA22" s="22" t="str">
        <f t="shared" si="2"/>
        <v>Month!I355</v>
      </c>
      <c r="AB22" s="22" t="str">
        <f t="shared" si="2"/>
        <v>Month!J355</v>
      </c>
      <c r="AC22" s="22" t="str">
        <f t="shared" si="3"/>
        <v>Month!K355</v>
      </c>
      <c r="AD22" s="22" t="str">
        <f t="shared" si="3"/>
        <v>Month!L355</v>
      </c>
      <c r="AE22" s="22" t="str">
        <f t="shared" si="3"/>
        <v>Month!M355</v>
      </c>
      <c r="AF22" s="22" t="str">
        <f t="shared" si="3"/>
        <v>Month!N355</v>
      </c>
      <c r="AG22" s="22" t="str">
        <f t="shared" si="3"/>
        <v>Month!O355</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356</v>
      </c>
      <c r="S23" s="22" t="str">
        <f t="shared" si="2"/>
        <v>Month!A356</v>
      </c>
      <c r="T23" s="22" t="str">
        <f t="shared" si="2"/>
        <v>Month!B356</v>
      </c>
      <c r="U23" s="22" t="str">
        <f t="shared" si="2"/>
        <v>Month!C356</v>
      </c>
      <c r="V23" s="22" t="str">
        <f t="shared" si="2"/>
        <v>Month!D356</v>
      </c>
      <c r="W23" s="22" t="str">
        <f t="shared" si="2"/>
        <v>Month!E356</v>
      </c>
      <c r="X23" s="22" t="str">
        <f t="shared" si="2"/>
        <v>Month!F356</v>
      </c>
      <c r="Y23" s="22" t="str">
        <f t="shared" si="2"/>
        <v>Month!G356</v>
      </c>
      <c r="Z23" s="22" t="str">
        <f t="shared" si="2"/>
        <v>Month!H356</v>
      </c>
      <c r="AA23" s="22" t="str">
        <f t="shared" si="2"/>
        <v>Month!I356</v>
      </c>
      <c r="AB23" s="22" t="str">
        <f t="shared" si="2"/>
        <v>Month!J356</v>
      </c>
      <c r="AC23" s="22" t="str">
        <f t="shared" si="3"/>
        <v>Month!K356</v>
      </c>
      <c r="AD23" s="22" t="str">
        <f t="shared" si="3"/>
        <v>Month!L356</v>
      </c>
      <c r="AE23" s="22" t="str">
        <f t="shared" si="3"/>
        <v>Month!M356</v>
      </c>
      <c r="AF23" s="22" t="str">
        <f t="shared" si="3"/>
        <v>Month!N356</v>
      </c>
      <c r="AG23" s="22" t="str">
        <f t="shared" si="3"/>
        <v>Month!O356</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357</v>
      </c>
      <c r="S24" s="22" t="str">
        <f t="shared" si="2"/>
        <v>Month!A357</v>
      </c>
      <c r="T24" s="22" t="str">
        <f t="shared" si="2"/>
        <v>Month!B357</v>
      </c>
      <c r="U24" s="22" t="str">
        <f t="shared" si="2"/>
        <v>Month!C357</v>
      </c>
      <c r="V24" s="22" t="str">
        <f t="shared" si="2"/>
        <v>Month!D357</v>
      </c>
      <c r="W24" s="22" t="str">
        <f t="shared" si="2"/>
        <v>Month!E357</v>
      </c>
      <c r="X24" s="22" t="str">
        <f t="shared" si="2"/>
        <v>Month!F357</v>
      </c>
      <c r="Y24" s="22" t="str">
        <f t="shared" si="2"/>
        <v>Month!G357</v>
      </c>
      <c r="Z24" s="22" t="str">
        <f t="shared" si="2"/>
        <v>Month!H357</v>
      </c>
      <c r="AA24" s="22" t="str">
        <f t="shared" si="2"/>
        <v>Month!I357</v>
      </c>
      <c r="AB24" s="22" t="str">
        <f t="shared" si="2"/>
        <v>Month!J357</v>
      </c>
      <c r="AC24" s="22" t="str">
        <f t="shared" si="3"/>
        <v>Month!K357</v>
      </c>
      <c r="AD24" s="22" t="str">
        <f t="shared" si="3"/>
        <v>Month!L357</v>
      </c>
      <c r="AE24" s="22" t="str">
        <f t="shared" si="3"/>
        <v>Month!M357</v>
      </c>
      <c r="AF24" s="22" t="str">
        <f t="shared" si="3"/>
        <v>Month!N357</v>
      </c>
      <c r="AG24" s="22" t="str">
        <f t="shared" si="3"/>
        <v>Month!O357</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358</v>
      </c>
      <c r="S25" s="22" t="str">
        <f t="shared" si="2"/>
        <v>Month!A358</v>
      </c>
      <c r="T25" s="22" t="str">
        <f t="shared" si="2"/>
        <v>Month!B358</v>
      </c>
      <c r="U25" s="22" t="str">
        <f t="shared" si="2"/>
        <v>Month!C358</v>
      </c>
      <c r="V25" s="22" t="str">
        <f t="shared" si="2"/>
        <v>Month!D358</v>
      </c>
      <c r="W25" s="22" t="str">
        <f t="shared" si="2"/>
        <v>Month!E358</v>
      </c>
      <c r="X25" s="22" t="str">
        <f t="shared" si="2"/>
        <v>Month!F358</v>
      </c>
      <c r="Y25" s="22" t="str">
        <f t="shared" si="2"/>
        <v>Month!G358</v>
      </c>
      <c r="Z25" s="22" t="str">
        <f t="shared" si="2"/>
        <v>Month!H358</v>
      </c>
      <c r="AA25" s="22" t="str">
        <f t="shared" si="2"/>
        <v>Month!I358</v>
      </c>
      <c r="AB25" s="22" t="str">
        <f t="shared" si="2"/>
        <v>Month!J358</v>
      </c>
      <c r="AC25" s="22" t="str">
        <f t="shared" si="3"/>
        <v>Month!K358</v>
      </c>
      <c r="AD25" s="22" t="str">
        <f t="shared" si="3"/>
        <v>Month!L358</v>
      </c>
      <c r="AE25" s="22" t="str">
        <f t="shared" si="3"/>
        <v>Month!M358</v>
      </c>
      <c r="AF25" s="22" t="str">
        <f t="shared" si="3"/>
        <v>Month!N358</v>
      </c>
      <c r="AG25" s="22" t="str">
        <f t="shared" si="3"/>
        <v>Month!O358</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359</v>
      </c>
      <c r="S26" s="22" t="str">
        <f t="shared" si="2"/>
        <v>Month!A359</v>
      </c>
      <c r="T26" s="22" t="str">
        <f t="shared" si="2"/>
        <v>Month!B359</v>
      </c>
      <c r="U26" s="22" t="str">
        <f t="shared" si="2"/>
        <v>Month!C359</v>
      </c>
      <c r="V26" s="22" t="str">
        <f t="shared" si="2"/>
        <v>Month!D359</v>
      </c>
      <c r="W26" s="22" t="str">
        <f t="shared" si="2"/>
        <v>Month!E359</v>
      </c>
      <c r="X26" s="22" t="str">
        <f t="shared" si="2"/>
        <v>Month!F359</v>
      </c>
      <c r="Y26" s="22" t="str">
        <f t="shared" si="2"/>
        <v>Month!G359</v>
      </c>
      <c r="Z26" s="22" t="str">
        <f t="shared" si="2"/>
        <v>Month!H359</v>
      </c>
      <c r="AA26" s="22" t="str">
        <f t="shared" si="2"/>
        <v>Month!I359</v>
      </c>
      <c r="AB26" s="22" t="str">
        <f t="shared" si="2"/>
        <v>Month!J359</v>
      </c>
      <c r="AC26" s="22" t="str">
        <f t="shared" si="3"/>
        <v>Month!K359</v>
      </c>
      <c r="AD26" s="22" t="str">
        <f t="shared" si="3"/>
        <v>Month!L359</v>
      </c>
      <c r="AE26" s="22" t="str">
        <f t="shared" si="3"/>
        <v>Month!M359</v>
      </c>
      <c r="AF26" s="22" t="str">
        <f t="shared" si="3"/>
        <v>Month!N359</v>
      </c>
      <c r="AG26" s="22" t="str">
        <f t="shared" si="3"/>
        <v>Month!O359</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360</v>
      </c>
      <c r="S27" s="22" t="str">
        <f t="shared" si="2"/>
        <v>Month!A360</v>
      </c>
      <c r="T27" s="22" t="str">
        <f t="shared" si="2"/>
        <v>Month!B360</v>
      </c>
      <c r="U27" s="22" t="str">
        <f t="shared" si="2"/>
        <v>Month!C360</v>
      </c>
      <c r="V27" s="22" t="str">
        <f t="shared" si="2"/>
        <v>Month!D360</v>
      </c>
      <c r="W27" s="22" t="str">
        <f t="shared" si="2"/>
        <v>Month!E360</v>
      </c>
      <c r="X27" s="22" t="str">
        <f t="shared" si="2"/>
        <v>Month!F360</v>
      </c>
      <c r="Y27" s="22" t="str">
        <f t="shared" si="2"/>
        <v>Month!G360</v>
      </c>
      <c r="Z27" s="22" t="str">
        <f t="shared" si="2"/>
        <v>Month!H360</v>
      </c>
      <c r="AA27" s="22" t="str">
        <f t="shared" si="2"/>
        <v>Month!I360</v>
      </c>
      <c r="AB27" s="22" t="str">
        <f t="shared" si="2"/>
        <v>Month!J360</v>
      </c>
      <c r="AC27" s="22" t="str">
        <f t="shared" si="3"/>
        <v>Month!K360</v>
      </c>
      <c r="AD27" s="22" t="str">
        <f t="shared" si="3"/>
        <v>Month!L360</v>
      </c>
      <c r="AE27" s="22" t="str">
        <f t="shared" si="3"/>
        <v>Month!M360</v>
      </c>
      <c r="AF27" s="22" t="str">
        <f t="shared" si="3"/>
        <v>Month!N360</v>
      </c>
      <c r="AG27" s="22" t="str">
        <f t="shared" si="3"/>
        <v>Month!O360</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361</v>
      </c>
      <c r="S28" s="22" t="str">
        <f t="shared" si="2"/>
        <v>Month!A361</v>
      </c>
      <c r="T28" s="22" t="str">
        <f t="shared" si="2"/>
        <v>Month!B361</v>
      </c>
      <c r="U28" s="22" t="str">
        <f t="shared" si="2"/>
        <v>Month!C361</v>
      </c>
      <c r="V28" s="22" t="str">
        <f t="shared" si="2"/>
        <v>Month!D361</v>
      </c>
      <c r="W28" s="22" t="str">
        <f t="shared" si="2"/>
        <v>Month!E361</v>
      </c>
      <c r="X28" s="22" t="str">
        <f t="shared" si="2"/>
        <v>Month!F361</v>
      </c>
      <c r="Y28" s="22" t="str">
        <f t="shared" si="2"/>
        <v>Month!G361</v>
      </c>
      <c r="Z28" s="22" t="str">
        <f t="shared" si="2"/>
        <v>Month!H361</v>
      </c>
      <c r="AA28" s="22" t="str">
        <f t="shared" si="2"/>
        <v>Month!I361</v>
      </c>
      <c r="AB28" s="22" t="str">
        <f t="shared" si="2"/>
        <v>Month!J361</v>
      </c>
      <c r="AC28" s="22" t="str">
        <f t="shared" si="3"/>
        <v>Month!K361</v>
      </c>
      <c r="AD28" s="22" t="str">
        <f t="shared" si="3"/>
        <v>Month!L361</v>
      </c>
      <c r="AE28" s="22" t="str">
        <f t="shared" si="3"/>
        <v>Month!M361</v>
      </c>
      <c r="AF28" s="22" t="str">
        <f t="shared" si="3"/>
        <v>Month!N361</v>
      </c>
      <c r="AG28" s="22" t="str">
        <f t="shared" si="3"/>
        <v>Month!O361</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362</v>
      </c>
      <c r="S29" s="22" t="str">
        <f t="shared" si="2"/>
        <v>Month!A362</v>
      </c>
      <c r="T29" s="22" t="str">
        <f t="shared" si="2"/>
        <v>Month!B362</v>
      </c>
      <c r="U29" s="22" t="str">
        <f t="shared" si="2"/>
        <v>Month!C362</v>
      </c>
      <c r="V29" s="22" t="str">
        <f t="shared" si="2"/>
        <v>Month!D362</v>
      </c>
      <c r="W29" s="22" t="str">
        <f t="shared" si="2"/>
        <v>Month!E362</v>
      </c>
      <c r="X29" s="22" t="str">
        <f t="shared" si="2"/>
        <v>Month!F362</v>
      </c>
      <c r="Y29" s="22" t="str">
        <f t="shared" si="2"/>
        <v>Month!G362</v>
      </c>
      <c r="Z29" s="22" t="str">
        <f t="shared" si="2"/>
        <v>Month!H362</v>
      </c>
      <c r="AA29" s="22" t="str">
        <f t="shared" si="2"/>
        <v>Month!I362</v>
      </c>
      <c r="AB29" s="22" t="str">
        <f t="shared" si="2"/>
        <v>Month!J362</v>
      </c>
      <c r="AC29" s="22" t="str">
        <f t="shared" si="3"/>
        <v>Month!K362</v>
      </c>
      <c r="AD29" s="22" t="str">
        <f t="shared" si="3"/>
        <v>Month!L362</v>
      </c>
      <c r="AE29" s="22" t="str">
        <f t="shared" si="3"/>
        <v>Month!M362</v>
      </c>
      <c r="AF29" s="22" t="str">
        <f t="shared" si="3"/>
        <v>Month!N362</v>
      </c>
      <c r="AG29" s="22" t="str">
        <f t="shared" si="3"/>
        <v>Month!O362</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363</v>
      </c>
      <c r="S30" s="22" t="str">
        <f t="shared" si="2"/>
        <v>Month!A363</v>
      </c>
      <c r="T30" s="22" t="str">
        <f t="shared" si="2"/>
        <v>Month!B363</v>
      </c>
      <c r="U30" s="22" t="str">
        <f t="shared" si="2"/>
        <v>Month!C363</v>
      </c>
      <c r="V30" s="22" t="str">
        <f t="shared" si="2"/>
        <v>Month!D363</v>
      </c>
      <c r="W30" s="22" t="str">
        <f t="shared" si="2"/>
        <v>Month!E363</v>
      </c>
      <c r="X30" s="22" t="str">
        <f t="shared" si="2"/>
        <v>Month!F363</v>
      </c>
      <c r="Y30" s="22" t="str">
        <f t="shared" si="2"/>
        <v>Month!G363</v>
      </c>
      <c r="Z30" s="22" t="str">
        <f t="shared" si="2"/>
        <v>Month!H363</v>
      </c>
      <c r="AA30" s="22" t="str">
        <f t="shared" si="2"/>
        <v>Month!I363</v>
      </c>
      <c r="AB30" s="22" t="str">
        <f t="shared" si="2"/>
        <v>Month!J363</v>
      </c>
      <c r="AC30" s="22" t="str">
        <f t="shared" si="3"/>
        <v>Month!K363</v>
      </c>
      <c r="AD30" s="22" t="str">
        <f t="shared" si="3"/>
        <v>Month!L363</v>
      </c>
      <c r="AE30" s="22" t="str">
        <f t="shared" si="3"/>
        <v>Month!M363</v>
      </c>
      <c r="AF30" s="22" t="str">
        <f t="shared" si="3"/>
        <v>Month!N363</v>
      </c>
      <c r="AG30" s="22" t="str">
        <f t="shared" si="3"/>
        <v>Month!O363</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364</v>
      </c>
      <c r="S31" s="22" t="str">
        <f t="shared" si="2"/>
        <v>Month!A364</v>
      </c>
      <c r="T31" s="22" t="str">
        <f t="shared" si="2"/>
        <v>Month!B364</v>
      </c>
      <c r="U31" s="22" t="str">
        <f t="shared" si="2"/>
        <v>Month!C364</v>
      </c>
      <c r="V31" s="22" t="str">
        <f t="shared" si="2"/>
        <v>Month!D364</v>
      </c>
      <c r="W31" s="22" t="str">
        <f t="shared" si="2"/>
        <v>Month!E364</v>
      </c>
      <c r="X31" s="22" t="str">
        <f t="shared" si="2"/>
        <v>Month!F364</v>
      </c>
      <c r="Y31" s="22" t="str">
        <f t="shared" si="2"/>
        <v>Month!G364</v>
      </c>
      <c r="Z31" s="22" t="str">
        <f t="shared" si="2"/>
        <v>Month!H364</v>
      </c>
      <c r="AA31" s="22" t="str">
        <f t="shared" si="2"/>
        <v>Month!I364</v>
      </c>
      <c r="AB31" s="22" t="str">
        <f t="shared" si="2"/>
        <v>Month!J364</v>
      </c>
      <c r="AC31" s="22" t="str">
        <f t="shared" si="3"/>
        <v>Month!K364</v>
      </c>
      <c r="AD31" s="22" t="str">
        <f t="shared" si="3"/>
        <v>Month!L364</v>
      </c>
      <c r="AE31" s="22" t="str">
        <f t="shared" si="3"/>
        <v>Month!M364</v>
      </c>
      <c r="AF31" s="22" t="str">
        <f t="shared" si="3"/>
        <v>Month!N364</v>
      </c>
      <c r="AG31" s="22" t="str">
        <f t="shared" si="3"/>
        <v>Month!O364</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365</v>
      </c>
      <c r="S32" s="22" t="str">
        <f t="shared" si="2"/>
        <v>Month!A365</v>
      </c>
      <c r="T32" s="22" t="str">
        <f t="shared" si="2"/>
        <v>Month!B365</v>
      </c>
      <c r="U32" s="22" t="str">
        <f t="shared" si="2"/>
        <v>Month!C365</v>
      </c>
      <c r="V32" s="22" t="str">
        <f t="shared" si="2"/>
        <v>Month!D365</v>
      </c>
      <c r="W32" s="22" t="str">
        <f t="shared" si="2"/>
        <v>Month!E365</v>
      </c>
      <c r="X32" s="22" t="str">
        <f t="shared" si="2"/>
        <v>Month!F365</v>
      </c>
      <c r="Y32" s="22" t="str">
        <f t="shared" si="2"/>
        <v>Month!G365</v>
      </c>
      <c r="Z32" s="22" t="str">
        <f t="shared" si="2"/>
        <v>Month!H365</v>
      </c>
      <c r="AA32" s="22" t="str">
        <f t="shared" si="2"/>
        <v>Month!I365</v>
      </c>
      <c r="AB32" s="22" t="str">
        <f t="shared" si="2"/>
        <v>Month!J365</v>
      </c>
      <c r="AC32" s="22" t="str">
        <f t="shared" si="3"/>
        <v>Month!K365</v>
      </c>
      <c r="AD32" s="22" t="str">
        <f t="shared" si="3"/>
        <v>Month!L365</v>
      </c>
      <c r="AE32" s="22" t="str">
        <f t="shared" si="3"/>
        <v>Month!M365</v>
      </c>
      <c r="AF32" s="22" t="str">
        <f t="shared" si="3"/>
        <v>Month!N365</v>
      </c>
      <c r="AG32" s="22" t="str">
        <f t="shared" si="3"/>
        <v>Month!O365</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366</v>
      </c>
      <c r="S33" s="22" t="str">
        <f t="shared" si="2"/>
        <v>Month!A366</v>
      </c>
      <c r="T33" s="22" t="str">
        <f t="shared" si="2"/>
        <v>Month!B366</v>
      </c>
      <c r="U33" s="22" t="str">
        <f t="shared" si="2"/>
        <v>Month!C366</v>
      </c>
      <c r="V33" s="22" t="str">
        <f t="shared" si="2"/>
        <v>Month!D366</v>
      </c>
      <c r="W33" s="22" t="str">
        <f t="shared" si="2"/>
        <v>Month!E366</v>
      </c>
      <c r="X33" s="22" t="str">
        <f t="shared" si="2"/>
        <v>Month!F366</v>
      </c>
      <c r="Y33" s="22" t="str">
        <f t="shared" si="2"/>
        <v>Month!G366</v>
      </c>
      <c r="Z33" s="22" t="str">
        <f t="shared" si="2"/>
        <v>Month!H366</v>
      </c>
      <c r="AA33" s="22" t="str">
        <f t="shared" si="2"/>
        <v>Month!I366</v>
      </c>
      <c r="AB33" s="22" t="str">
        <f t="shared" si="2"/>
        <v>Month!J366</v>
      </c>
      <c r="AC33" s="22" t="str">
        <f t="shared" si="3"/>
        <v>Month!K366</v>
      </c>
      <c r="AD33" s="22" t="str">
        <f t="shared" si="3"/>
        <v>Month!L366</v>
      </c>
      <c r="AE33" s="22" t="str">
        <f t="shared" si="3"/>
        <v>Month!M366</v>
      </c>
      <c r="AF33" s="22" t="str">
        <f t="shared" si="3"/>
        <v>Month!N366</v>
      </c>
      <c r="AG33" s="22" t="str">
        <f t="shared" si="3"/>
        <v>Month!O366</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367</v>
      </c>
      <c r="S34" s="22" t="str">
        <f t="shared" si="2"/>
        <v>Month!A367</v>
      </c>
      <c r="T34" s="22" t="str">
        <f t="shared" si="2"/>
        <v>Month!B367</v>
      </c>
      <c r="U34" s="22" t="str">
        <f t="shared" si="2"/>
        <v>Month!C367</v>
      </c>
      <c r="V34" s="22" t="str">
        <f t="shared" si="2"/>
        <v>Month!D367</v>
      </c>
      <c r="W34" s="22" t="str">
        <f t="shared" si="2"/>
        <v>Month!E367</v>
      </c>
      <c r="X34" s="22" t="str">
        <f t="shared" si="2"/>
        <v>Month!F367</v>
      </c>
      <c r="Y34" s="22" t="str">
        <f t="shared" si="2"/>
        <v>Month!G367</v>
      </c>
      <c r="Z34" s="22" t="str">
        <f t="shared" si="2"/>
        <v>Month!H367</v>
      </c>
      <c r="AA34" s="22" t="str">
        <f t="shared" si="2"/>
        <v>Month!I367</v>
      </c>
      <c r="AB34" s="22" t="str">
        <f t="shared" si="2"/>
        <v>Month!J367</v>
      </c>
      <c r="AC34" s="22" t="str">
        <f t="shared" si="3"/>
        <v>Month!K367</v>
      </c>
      <c r="AD34" s="22" t="str">
        <f t="shared" si="3"/>
        <v>Month!L367</v>
      </c>
      <c r="AE34" s="22" t="str">
        <f t="shared" si="3"/>
        <v>Month!M367</v>
      </c>
      <c r="AF34" s="22" t="str">
        <f t="shared" si="3"/>
        <v>Month!N367</v>
      </c>
      <c r="AG34" s="22" t="str">
        <f t="shared" si="3"/>
        <v>Month!O367</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ht="13.5" thickBot="1" x14ac:dyDescent="0.35">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149">
        <f>R20+7</f>
        <v>360</v>
      </c>
      <c r="S39" s="22" t="str">
        <f>$T$37&amp;S$38&amp;$R39</f>
        <v>calculation_hide!B360</v>
      </c>
      <c r="T39" s="22" t="str">
        <f t="shared" ref="T39:AG40" si="5">$T$37&amp;T$38&amp;$R39</f>
        <v>calculation_hide!C360</v>
      </c>
      <c r="U39" s="22" t="str">
        <f t="shared" si="5"/>
        <v>calculation_hide!D360</v>
      </c>
      <c r="V39" s="22" t="str">
        <f t="shared" si="5"/>
        <v>calculation_hide!E360</v>
      </c>
      <c r="W39" s="22" t="str">
        <f>$T$37&amp;W$38&amp;$R39</f>
        <v>calculation_hide!F360</v>
      </c>
      <c r="X39" s="22" t="str">
        <f t="shared" si="5"/>
        <v>calculation_hide!G360</v>
      </c>
      <c r="Y39" s="22" t="str">
        <f t="shared" si="5"/>
        <v>calculation_hide!H360</v>
      </c>
      <c r="Z39" s="22" t="str">
        <f t="shared" si="5"/>
        <v>calculation_hide!I360</v>
      </c>
      <c r="AA39" s="22" t="str">
        <f t="shared" si="5"/>
        <v>calculation_hide!J360</v>
      </c>
      <c r="AB39" s="22" t="str">
        <f t="shared" si="5"/>
        <v>calculation_hide!K360</v>
      </c>
      <c r="AC39" s="22" t="str">
        <f t="shared" si="5"/>
        <v>calculation_hide!L360</v>
      </c>
      <c r="AD39" s="22" t="str">
        <f t="shared" si="5"/>
        <v>calculation_hide!M360</v>
      </c>
      <c r="AE39" s="22" t="str">
        <f t="shared" si="5"/>
        <v>calculation_hide!N360</v>
      </c>
      <c r="AF39" s="22" t="str">
        <f t="shared" si="5"/>
        <v>calculation_hide!O360</v>
      </c>
      <c r="AG39" s="22" t="str">
        <f t="shared" si="5"/>
        <v>calculation_hide!P360</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9">
        <f>R39+12</f>
        <v>372</v>
      </c>
      <c r="S40" s="22" t="str">
        <f>$T$37&amp;S$38&amp;$R40</f>
        <v>calculation_hide!B372</v>
      </c>
      <c r="T40" s="22" t="str">
        <f>$T$37&amp;T$38&amp;$R40</f>
        <v>calculation_hide!C372</v>
      </c>
      <c r="U40" s="22" t="str">
        <f t="shared" si="5"/>
        <v>calculation_hide!D372</v>
      </c>
      <c r="V40" s="22" t="str">
        <f t="shared" si="5"/>
        <v>calculation_hide!E372</v>
      </c>
      <c r="W40" s="22" t="str">
        <f t="shared" si="5"/>
        <v>calculation_hide!F372</v>
      </c>
      <c r="X40" s="22" t="str">
        <f t="shared" si="5"/>
        <v>calculation_hide!G372</v>
      </c>
      <c r="Y40" s="22" t="str">
        <f t="shared" si="5"/>
        <v>calculation_hide!H372</v>
      </c>
      <c r="Z40" s="22" t="str">
        <f t="shared" si="5"/>
        <v>calculation_hide!I372</v>
      </c>
      <c r="AA40" s="22" t="str">
        <f t="shared" si="5"/>
        <v>calculation_hide!J372</v>
      </c>
      <c r="AB40" s="22" t="str">
        <f t="shared" si="5"/>
        <v>calculation_hide!K372</v>
      </c>
      <c r="AC40" s="22" t="str">
        <f t="shared" si="5"/>
        <v>calculation_hide!L372</v>
      </c>
      <c r="AD40" s="22" t="str">
        <f t="shared" si="5"/>
        <v>calculation_hide!M372</v>
      </c>
      <c r="AE40" s="22" t="str">
        <f t="shared" si="5"/>
        <v>calculation_hide!N372</v>
      </c>
      <c r="AF40" s="22" t="str">
        <f t="shared" si="5"/>
        <v>calculation_hide!O372</v>
      </c>
      <c r="AG40" s="22" t="str">
        <f t="shared" si="5"/>
        <v>calculation_hide!P372</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5"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4"/>
      <c r="R45" s="34"/>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5"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4"/>
      <c r="R57" s="34"/>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6">
        <v>1999</v>
      </c>
      <c r="B60" s="31" t="s">
        <v>55</v>
      </c>
      <c r="C60" s="31">
        <v>11711</v>
      </c>
      <c r="D60" s="31">
        <v>10887</v>
      </c>
      <c r="E60" s="31">
        <v>823</v>
      </c>
      <c r="F60" s="31"/>
      <c r="G60" s="37">
        <v>4795.1980000000003</v>
      </c>
      <c r="H60" s="37">
        <v>61.673999999999999</v>
      </c>
      <c r="I60" s="37">
        <v>3070.114</v>
      </c>
      <c r="J60" s="37">
        <v>2928.587</v>
      </c>
      <c r="K60" s="37">
        <v>6351.9040000000005</v>
      </c>
      <c r="L60" s="37">
        <v>481.35</v>
      </c>
      <c r="M60" s="37">
        <v>339.82299999999998</v>
      </c>
      <c r="N60" s="37">
        <v>667.51400000000001</v>
      </c>
      <c r="O60" s="37">
        <v>2101.7289999999998</v>
      </c>
      <c r="P60" s="37">
        <v>186.648</v>
      </c>
      <c r="Q60" s="32"/>
      <c r="R60" s="32"/>
    </row>
    <row r="61" spans="1:18" x14ac:dyDescent="0.3">
      <c r="A61" s="38">
        <v>1999</v>
      </c>
      <c r="B61" s="31" t="s">
        <v>56</v>
      </c>
      <c r="C61" s="31">
        <v>10732</v>
      </c>
      <c r="D61" s="31">
        <v>9997</v>
      </c>
      <c r="E61" s="31">
        <v>736</v>
      </c>
      <c r="F61" s="31"/>
      <c r="G61" s="37">
        <v>4154.58</v>
      </c>
      <c r="H61" s="37">
        <v>16.565999999999999</v>
      </c>
      <c r="I61" s="37">
        <v>2819.5259999999998</v>
      </c>
      <c r="J61" s="37">
        <v>2808.9589999999998</v>
      </c>
      <c r="K61" s="37">
        <v>5903.9930000000004</v>
      </c>
      <c r="L61" s="37">
        <v>379.43</v>
      </c>
      <c r="M61" s="37">
        <v>368.863</v>
      </c>
      <c r="N61" s="37">
        <v>1281.2080000000001</v>
      </c>
      <c r="O61" s="37">
        <v>2102.3710000000001</v>
      </c>
      <c r="P61" s="37">
        <v>225.55699999999999</v>
      </c>
      <c r="Q61" s="32"/>
      <c r="R61" s="32"/>
    </row>
    <row r="62" spans="1:18" x14ac:dyDescent="0.3">
      <c r="A62" s="36">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6">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6">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6">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6">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6">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6">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5" customFormat="1" x14ac:dyDescent="0.3">
      <c r="A69" s="36">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4"/>
      <c r="R69" s="34"/>
    </row>
    <row r="70" spans="1:18" x14ac:dyDescent="0.3">
      <c r="A70" s="36">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6">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6">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6">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6">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6">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6">
        <v>2000</v>
      </c>
      <c r="B79" s="36"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5" customFormat="1" x14ac:dyDescent="0.3">
      <c r="A81" s="36">
        <v>2000</v>
      </c>
      <c r="B81" s="36"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4"/>
      <c r="R81" s="34"/>
    </row>
    <row r="82" spans="1:18" x14ac:dyDescent="0.3">
      <c r="A82" s="36">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6">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6">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6">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6">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6">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6">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6">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6">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6">
        <v>2001</v>
      </c>
      <c r="B91" s="36"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6">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6">
        <v>2001</v>
      </c>
      <c r="B93" s="36"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6">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6">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6">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6">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6">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6">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6">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6">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6">
        <v>2002</v>
      </c>
      <c r="B103" s="36"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6">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6">
        <v>2002</v>
      </c>
      <c r="B105" s="36"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39"/>
      <c r="R105" s="39"/>
    </row>
    <row r="106" spans="1:18" x14ac:dyDescent="0.3">
      <c r="A106" s="36">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6">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6">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6">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6">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6">
        <v>2003</v>
      </c>
      <c r="B115" s="36"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6">
        <v>2003</v>
      </c>
      <c r="B117" s="36"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39"/>
      <c r="R117" s="39"/>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6">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6"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6"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39"/>
      <c r="R129" s="39"/>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0"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0"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1"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1"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1"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1"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1"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1"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1"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39"/>
      <c r="R141" s="39"/>
    </row>
    <row r="142" spans="1:18" x14ac:dyDescent="0.3">
      <c r="A142" s="30">
        <v>2005</v>
      </c>
      <c r="B142" s="41"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1"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1"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1"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1"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1"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1"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1"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1"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1"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1"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3" customFormat="1" x14ac:dyDescent="0.3">
      <c r="A153" s="30">
        <v>2006</v>
      </c>
      <c r="B153" s="41"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2"/>
      <c r="R153" s="42"/>
    </row>
    <row r="154" spans="1:18" x14ac:dyDescent="0.3">
      <c r="A154" s="30">
        <v>2006</v>
      </c>
      <c r="B154" s="41"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1"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1"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1"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1"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1"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1"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1"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1"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1"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1"/>
      <c r="R163" s="41"/>
    </row>
    <row r="164" spans="1:18" x14ac:dyDescent="0.3">
      <c r="A164" s="30">
        <v>2007</v>
      </c>
      <c r="B164" s="41"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1"/>
      <c r="R164" s="41"/>
    </row>
    <row r="165" spans="1:18" s="43" customFormat="1" x14ac:dyDescent="0.3">
      <c r="A165" s="30">
        <v>2007</v>
      </c>
      <c r="B165" s="41"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1"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1"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1"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1"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1"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1"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1"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1"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1"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1"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1"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3" customFormat="1" x14ac:dyDescent="0.3">
      <c r="A177" s="30">
        <v>2008</v>
      </c>
      <c r="B177" s="41"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1"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1"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1"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1"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1"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1"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1"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1"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1"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1"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1"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3" customFormat="1" x14ac:dyDescent="0.3">
      <c r="A189" s="30">
        <v>2009</v>
      </c>
      <c r="B189" s="41"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4"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5"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1"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1"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1"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1"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1"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1"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1"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1"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1"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3" customFormat="1" x14ac:dyDescent="0.3">
      <c r="A201" s="30">
        <v>2010</v>
      </c>
      <c r="B201" s="41"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4"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4"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4"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4"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4"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5"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5"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5"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5"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5"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5"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3" customFormat="1" x14ac:dyDescent="0.3">
      <c r="A213" s="30">
        <v>2011</v>
      </c>
      <c r="B213" s="45"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5"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5"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5"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5"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5"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5"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5"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5"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5"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5"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3" customFormat="1" x14ac:dyDescent="0.3">
      <c r="A224" s="30">
        <v>2012</v>
      </c>
      <c r="B224" s="45"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5"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5"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5"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5"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5"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5"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5"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5"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5"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5"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5"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5"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6" customFormat="1" x14ac:dyDescent="0.3">
      <c r="A237" s="30">
        <v>2013</v>
      </c>
      <c r="B237" s="45"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5"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5"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5"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5"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5"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5"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5"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5"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5"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5"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5"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7" customFormat="1" x14ac:dyDescent="0.3">
      <c r="A249" s="30">
        <v>2014</v>
      </c>
      <c r="B249" s="45"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5"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5"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5"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5"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5"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5"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5"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5"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5"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5"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5"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5"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5"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5"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5"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5"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5"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5"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5"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5"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5"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5"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5"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5"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5"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5"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5"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5"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5"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5"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8" customFormat="1" x14ac:dyDescent="0.3">
      <c r="A280" s="30">
        <f t="shared" si="7"/>
        <v>2017</v>
      </c>
      <c r="B280" s="45"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5"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8" customFormat="1" x14ac:dyDescent="0.3">
      <c r="A282" s="30">
        <f t="shared" si="7"/>
        <v>2017</v>
      </c>
      <c r="B282" s="45"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5"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5"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5"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5"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5"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5"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5"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5"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5"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5"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5"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5"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5"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5"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5"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5"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5"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5"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5"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5"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5"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5"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5"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5"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5"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5"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5"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5"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5"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7"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5"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5"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5"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5"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5"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5"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5"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5"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5"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5"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5"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7"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5"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5"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5"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5"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5"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5"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5"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5"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5"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5"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5"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7"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5"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5"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5"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5"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5"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5"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5"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5"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5"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5"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3">
        <f t="shared" si="12"/>
        <v>2022</v>
      </c>
      <c r="B347" s="134" t="s">
        <v>623</v>
      </c>
      <c r="C347" s="135">
        <f>Month!B342+C346</f>
        <v>38036.79</v>
      </c>
      <c r="D347" s="135">
        <f>Month!C342+D346</f>
        <v>34934.930000000008</v>
      </c>
      <c r="E347" s="135">
        <f>Month!D342+E346</f>
        <v>2817.2799999999997</v>
      </c>
      <c r="F347" s="135">
        <f>Month!E342+F346</f>
        <v>284.60000000000002</v>
      </c>
      <c r="G347" s="135">
        <f>Month!F342+G346</f>
        <v>53921.24</v>
      </c>
      <c r="H347" s="135">
        <f>Month!G342+H346</f>
        <v>7323.2699999999995</v>
      </c>
      <c r="I347" s="135">
        <f>Month!H342+I346</f>
        <v>22850.7</v>
      </c>
      <c r="J347" s="135">
        <f>Month!I342+J346</f>
        <v>43100.92</v>
      </c>
      <c r="K347" s="135">
        <f>Month!J342+K346</f>
        <v>28603.890000000003</v>
      </c>
      <c r="L347" s="135">
        <f>Month!K342+L346</f>
        <v>3497.0600000000004</v>
      </c>
      <c r="M347" s="135">
        <f>Month!L342+M346</f>
        <v>2324.8700000000003</v>
      </c>
      <c r="N347" s="135">
        <f>Month!M342+N346</f>
        <v>28252.2</v>
      </c>
      <c r="O347" s="135">
        <f>Month!N342+O346</f>
        <v>21070.73</v>
      </c>
      <c r="P347" s="135">
        <f>Month!O342+P346</f>
        <v>1955.27</v>
      </c>
    </row>
    <row r="348" spans="1:16" x14ac:dyDescent="0.3">
      <c r="A348" s="30">
        <v>2023</v>
      </c>
      <c r="B348" s="97" t="s">
        <v>625</v>
      </c>
      <c r="C348" s="48">
        <f>Month!B343</f>
        <v>2898.73</v>
      </c>
      <c r="D348" s="48">
        <f>Month!C343</f>
        <v>2655.32</v>
      </c>
      <c r="E348" s="48">
        <f>Month!D343</f>
        <v>210.52</v>
      </c>
      <c r="F348" s="48">
        <f>Month!E343</f>
        <v>32.89</v>
      </c>
      <c r="G348" s="48">
        <f>Month!F343</f>
        <v>4392.5</v>
      </c>
      <c r="H348" s="48">
        <f>Month!G343</f>
        <v>183.67</v>
      </c>
      <c r="I348" s="48">
        <f>Month!H343</f>
        <v>2751.07</v>
      </c>
      <c r="J348" s="48">
        <f>Month!I343</f>
        <v>3988.77</v>
      </c>
      <c r="K348" s="48">
        <f>Month!J343</f>
        <v>2087.65</v>
      </c>
      <c r="L348" s="48">
        <f>Month!K343</f>
        <v>220.07</v>
      </c>
      <c r="M348" s="48">
        <f>Month!L343</f>
        <v>62.28</v>
      </c>
      <c r="N348" s="48">
        <f>Month!M343</f>
        <v>2413.92</v>
      </c>
      <c r="O348" s="48">
        <f>Month!N343</f>
        <v>1721.75</v>
      </c>
      <c r="P348" s="48">
        <f>Month!O343</f>
        <v>150.49</v>
      </c>
    </row>
    <row r="349" spans="1:16" x14ac:dyDescent="0.3">
      <c r="A349" s="30">
        <f>A348</f>
        <v>2023</v>
      </c>
      <c r="B349" s="45"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5"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5"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5"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5"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5"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5"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5"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5"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5"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3">
        <f t="shared" si="13"/>
        <v>2023</v>
      </c>
      <c r="B359" s="134" t="s">
        <v>675</v>
      </c>
      <c r="C359" s="135">
        <f>Month!B354+C358</f>
        <v>33754.61</v>
      </c>
      <c r="D359" s="135">
        <f>Month!C354+D358</f>
        <v>31186.820000000003</v>
      </c>
      <c r="E359" s="135">
        <f>Month!D354+E358</f>
        <v>2259.04</v>
      </c>
      <c r="F359" s="135">
        <f>Month!E354+F358</f>
        <v>308.76</v>
      </c>
      <c r="G359" s="135">
        <f>Month!F354+G358</f>
        <v>49206.22</v>
      </c>
      <c r="H359" s="135">
        <f>Month!G354+H358</f>
        <v>3570.0499999999997</v>
      </c>
      <c r="I359" s="135">
        <f>Month!H354+I358</f>
        <v>29480.690000000002</v>
      </c>
      <c r="J359" s="135">
        <f>Month!I354+J358</f>
        <v>41938.510000000009</v>
      </c>
      <c r="K359" s="135">
        <f>Month!J354+K358</f>
        <v>25440.109999999997</v>
      </c>
      <c r="L359" s="135">
        <f>Month!K354+L358</f>
        <v>3697.68</v>
      </c>
      <c r="M359" s="135">
        <f>Month!L354+M358</f>
        <v>2213.88</v>
      </c>
      <c r="N359" s="135">
        <f>Month!M354+N358</f>
        <v>30371.98</v>
      </c>
      <c r="O359" s="135">
        <f>Month!N354+O358</f>
        <v>18873.5</v>
      </c>
      <c r="P359" s="135">
        <f>Month!O354+P358</f>
        <v>1943.0500000000004</v>
      </c>
    </row>
    <row r="360" spans="1:16" x14ac:dyDescent="0.3">
      <c r="A360" s="30">
        <v>2024</v>
      </c>
      <c r="B360" s="45" t="s">
        <v>652</v>
      </c>
      <c r="C360" s="48">
        <f>Month!B355</f>
        <v>2730.42</v>
      </c>
      <c r="D360" s="48">
        <f>Month!C355</f>
        <v>2510.9299999999998</v>
      </c>
      <c r="E360" s="48">
        <f>Month!D355</f>
        <v>193.39</v>
      </c>
      <c r="F360" s="48">
        <f>Month!E355</f>
        <v>26.1</v>
      </c>
      <c r="G360" s="48">
        <f>Month!F355</f>
        <v>3955.32</v>
      </c>
      <c r="H360" s="48">
        <f>Month!G355</f>
        <v>567.49</v>
      </c>
      <c r="I360" s="48">
        <f>Month!H355</f>
        <v>2246.63</v>
      </c>
      <c r="J360" s="48">
        <f>Month!I355</f>
        <v>3122.77</v>
      </c>
      <c r="K360" s="48">
        <f>Month!J355</f>
        <v>1937.96</v>
      </c>
      <c r="L360" s="48">
        <f>Month!K355</f>
        <v>265.06</v>
      </c>
      <c r="M360" s="48">
        <f>Month!L355</f>
        <v>109.26</v>
      </c>
      <c r="N360" s="48">
        <f>Month!M355</f>
        <v>2534.34</v>
      </c>
      <c r="O360" s="48">
        <f>Month!N355</f>
        <v>1628.32</v>
      </c>
      <c r="P360" s="48">
        <f>Month!O355</f>
        <v>138.51</v>
      </c>
    </row>
    <row r="361" spans="1:16" x14ac:dyDescent="0.3">
      <c r="A361" s="30">
        <f>A360</f>
        <v>2024</v>
      </c>
      <c r="B361" s="45" t="s">
        <v>653</v>
      </c>
      <c r="C361" s="33">
        <f>Month!B356+C360</f>
        <v>5201.08</v>
      </c>
      <c r="D361" s="33">
        <f>Month!C356+D360</f>
        <v>4760.5499999999993</v>
      </c>
      <c r="E361" s="33">
        <f>Month!D356+E360</f>
        <v>390.72</v>
      </c>
      <c r="F361" s="33">
        <f>Month!E356+F360</f>
        <v>49.82</v>
      </c>
      <c r="G361" s="33">
        <f>Month!F356+G360</f>
        <v>7728.25</v>
      </c>
      <c r="H361" s="33">
        <f>Month!G356+H360</f>
        <v>948.14</v>
      </c>
      <c r="I361" s="33">
        <f>Month!H356+I360</f>
        <v>4737.37</v>
      </c>
      <c r="J361" s="33">
        <f>Month!I356+J360</f>
        <v>6244.9</v>
      </c>
      <c r="K361" s="33">
        <f>Month!J356+K360</f>
        <v>3632.94</v>
      </c>
      <c r="L361" s="33">
        <f>Month!K356+L360</f>
        <v>535.22</v>
      </c>
      <c r="M361" s="33">
        <f>Month!L356+M360</f>
        <v>231.05</v>
      </c>
      <c r="N361" s="33">
        <f>Month!M356+N360</f>
        <v>5040.18</v>
      </c>
      <c r="O361" s="33">
        <f>Month!N356+O360</f>
        <v>3218.95</v>
      </c>
      <c r="P361" s="33">
        <f>Month!O356+P360</f>
        <v>253.7</v>
      </c>
    </row>
    <row r="362" spans="1:16" x14ac:dyDescent="0.3">
      <c r="A362" s="30">
        <f t="shared" ref="A362:A371" si="14">A361</f>
        <v>2024</v>
      </c>
      <c r="B362" s="45" t="s">
        <v>654</v>
      </c>
      <c r="C362" s="33">
        <f>Month!B357+C361</f>
        <v>8057.68</v>
      </c>
      <c r="D362" s="33">
        <f>Month!C357+D361</f>
        <v>7372.16</v>
      </c>
      <c r="E362" s="33">
        <f>Month!D357+E361</f>
        <v>603.21</v>
      </c>
      <c r="F362" s="33">
        <f>Month!E357+F361</f>
        <v>82.32</v>
      </c>
      <c r="G362" s="33">
        <f>Month!F357+G361</f>
        <v>12254.54</v>
      </c>
      <c r="H362" s="33">
        <f>Month!G357+H361</f>
        <v>1319.77</v>
      </c>
      <c r="I362" s="33">
        <f>Month!H357+I361</f>
        <v>6900.13</v>
      </c>
      <c r="J362" s="33">
        <f>Month!I357+J361</f>
        <v>9990.06</v>
      </c>
      <c r="K362" s="33">
        <f>Month!J357+K361</f>
        <v>6019.16</v>
      </c>
      <c r="L362" s="33">
        <f>Month!K357+L361</f>
        <v>944.71</v>
      </c>
      <c r="M362" s="33">
        <f>Month!L357+M361</f>
        <v>384.36</v>
      </c>
      <c r="N362" s="33">
        <f>Month!M357+N361</f>
        <v>7389.77</v>
      </c>
      <c r="O362" s="33">
        <f>Month!N357+O361</f>
        <v>5020.91</v>
      </c>
      <c r="P362" s="33">
        <f>Month!O357+P361</f>
        <v>390.81</v>
      </c>
    </row>
    <row r="363" spans="1:16" x14ac:dyDescent="0.3">
      <c r="A363" s="30">
        <f t="shared" si="14"/>
        <v>2024</v>
      </c>
      <c r="B363" s="45" t="s">
        <v>655</v>
      </c>
      <c r="C363" s="33">
        <f>Month!B358+C362</f>
        <v>10747.64</v>
      </c>
      <c r="D363" s="33">
        <f>Month!C358+D362</f>
        <v>9817.17</v>
      </c>
      <c r="E363" s="33">
        <f>Month!D358+E362</f>
        <v>818.44</v>
      </c>
      <c r="F363" s="33">
        <f>Month!E358+F362</f>
        <v>112.03</v>
      </c>
      <c r="G363" s="33">
        <f>Month!F358+G362</f>
        <v>16244.18</v>
      </c>
      <c r="H363" s="33">
        <f>Month!G358+H362</f>
        <v>1431.31</v>
      </c>
      <c r="I363" s="33">
        <f>Month!H358+I362</f>
        <v>9570.869999999999</v>
      </c>
      <c r="J363" s="33">
        <f>Month!I358+J362</f>
        <v>13497.97</v>
      </c>
      <c r="K363" s="33">
        <f>Month!J358+K362</f>
        <v>8313.25</v>
      </c>
      <c r="L363" s="33">
        <f>Month!K358+L362</f>
        <v>1314.91</v>
      </c>
      <c r="M363" s="33">
        <f>Month!L358+M362</f>
        <v>522.23</v>
      </c>
      <c r="N363" s="33">
        <f>Month!M358+N362</f>
        <v>10183.92</v>
      </c>
      <c r="O363" s="33">
        <f>Month!N358+O362</f>
        <v>6590.46</v>
      </c>
      <c r="P363" s="33">
        <f>Month!O358+P362</f>
        <v>552.58000000000004</v>
      </c>
    </row>
    <row r="364" spans="1:16" x14ac:dyDescent="0.3">
      <c r="A364" s="30">
        <f t="shared" si="14"/>
        <v>2024</v>
      </c>
      <c r="B364" s="45" t="s">
        <v>656</v>
      </c>
      <c r="C364" s="33">
        <f>Month!B359+C363</f>
        <v>13516.539999999999</v>
      </c>
      <c r="D364" s="33">
        <f>Month!C359+D363</f>
        <v>12328.51</v>
      </c>
      <c r="E364" s="33">
        <f>Month!D359+E363</f>
        <v>1045</v>
      </c>
      <c r="F364" s="33">
        <f>Month!E359+F363</f>
        <v>143.02000000000001</v>
      </c>
      <c r="G364" s="33">
        <f>Month!F359+G363</f>
        <v>20564.8</v>
      </c>
      <c r="H364" s="33">
        <f>Month!G359+H363</f>
        <v>1739.55</v>
      </c>
      <c r="I364" s="33">
        <f>Month!H359+I363</f>
        <v>12005.15</v>
      </c>
      <c r="J364" s="33">
        <f>Month!I359+J363</f>
        <v>17178.239999999998</v>
      </c>
      <c r="K364" s="33">
        <f>Month!J359+K363</f>
        <v>10491.31</v>
      </c>
      <c r="L364" s="33">
        <f>Month!K359+L363</f>
        <v>1647.02</v>
      </c>
      <c r="M364" s="33">
        <f>Month!L359+M363</f>
        <v>835.66000000000008</v>
      </c>
      <c r="N364" s="33">
        <f>Month!M359+N363</f>
        <v>12827.39</v>
      </c>
      <c r="O364" s="33">
        <f>Month!N359+O363</f>
        <v>8320.5400000000009</v>
      </c>
      <c r="P364" s="33">
        <f>Month!O359+P363</f>
        <v>723.04000000000008</v>
      </c>
    </row>
    <row r="365" spans="1:16" x14ac:dyDescent="0.3">
      <c r="A365" s="30">
        <f t="shared" si="14"/>
        <v>2024</v>
      </c>
      <c r="B365" s="45" t="s">
        <v>657</v>
      </c>
      <c r="C365" s="33">
        <f>Month!B360+C364</f>
        <v>15714.769999999999</v>
      </c>
      <c r="D365" s="33">
        <f>Month!C360+D364</f>
        <v>14335.32</v>
      </c>
      <c r="E365" s="33">
        <f>Month!D360+E364</f>
        <v>1214.81</v>
      </c>
      <c r="F365" s="33">
        <f>Month!E360+F364</f>
        <v>164.63</v>
      </c>
      <c r="G365" s="33">
        <f>Month!F360+G364</f>
        <v>24888.379999999997</v>
      </c>
      <c r="H365" s="33">
        <f>Month!G360+H364</f>
        <v>2200.12</v>
      </c>
      <c r="I365" s="33">
        <f>Month!H360+I364</f>
        <v>15403.779999999999</v>
      </c>
      <c r="J365" s="33">
        <f>Month!I360+J364</f>
        <v>20796.219999999998</v>
      </c>
      <c r="K365" s="33">
        <f>Month!J360+K364</f>
        <v>11991.849999999999</v>
      </c>
      <c r="L365" s="33">
        <f>Month!K360+L364</f>
        <v>1892.05</v>
      </c>
      <c r="M365" s="33">
        <f>Month!L360+M364</f>
        <v>1082.69</v>
      </c>
      <c r="N365" s="33">
        <f>Month!M360+N364</f>
        <v>15535.609999999999</v>
      </c>
      <c r="O365" s="33">
        <f>Month!N360+O364</f>
        <v>9745.5600000000013</v>
      </c>
      <c r="P365" s="33">
        <f>Month!O360+P364</f>
        <v>905.19</v>
      </c>
    </row>
    <row r="366" spans="1:16" x14ac:dyDescent="0.3">
      <c r="A366" s="30">
        <f t="shared" si="14"/>
        <v>2024</v>
      </c>
      <c r="B366" s="45" t="s">
        <v>658</v>
      </c>
      <c r="C366" s="33">
        <f>Month!B361+C365</f>
        <v>18352.039999999997</v>
      </c>
      <c r="D366" s="33">
        <f>Month!C361+D365</f>
        <v>16754.71</v>
      </c>
      <c r="E366" s="33">
        <f>Month!D361+E365</f>
        <v>1408.44</v>
      </c>
      <c r="F366" s="33">
        <f>Month!E361+F365</f>
        <v>188.88</v>
      </c>
      <c r="G366" s="33">
        <f>Month!F361+G365</f>
        <v>29116.14</v>
      </c>
      <c r="H366" s="33">
        <f>Month!G361+H365</f>
        <v>2488.6099999999997</v>
      </c>
      <c r="I366" s="33">
        <f>Month!H361+I365</f>
        <v>17915.41</v>
      </c>
      <c r="J366" s="33">
        <f>Month!I361+J365</f>
        <v>24456.469999999998</v>
      </c>
      <c r="K366" s="33">
        <f>Month!J361+K365</f>
        <v>14189.189999999999</v>
      </c>
      <c r="L366" s="33">
        <f>Month!K361+L365</f>
        <v>2171.0699999999997</v>
      </c>
      <c r="M366" s="33">
        <f>Month!L361+M365</f>
        <v>1246.08</v>
      </c>
      <c r="N366" s="33">
        <f>Month!M361+N365</f>
        <v>18291.149999999998</v>
      </c>
      <c r="O366" s="33">
        <f>Month!N361+O365</f>
        <v>11568.02</v>
      </c>
      <c r="P366" s="33">
        <f>Month!O361+P365</f>
        <v>1111.67</v>
      </c>
    </row>
    <row r="367" spans="1:16" x14ac:dyDescent="0.3">
      <c r="A367" s="30">
        <f t="shared" si="14"/>
        <v>2024</v>
      </c>
      <c r="B367" s="45" t="s">
        <v>659</v>
      </c>
      <c r="C367" s="33">
        <f>Month!B362+C366</f>
        <v>20331.21</v>
      </c>
      <c r="D367" s="33">
        <f>Month!C362+D366</f>
        <v>18550.219999999998</v>
      </c>
      <c r="E367" s="33">
        <f>Month!D362+E366</f>
        <v>1568.0700000000002</v>
      </c>
      <c r="F367" s="33">
        <f>Month!E362+F366</f>
        <v>212.92</v>
      </c>
      <c r="G367" s="33">
        <f>Month!F362+G366</f>
        <v>33613.53</v>
      </c>
      <c r="H367" s="33">
        <f>Month!G362+H366</f>
        <v>2833.0599999999995</v>
      </c>
      <c r="I367" s="33">
        <f>Month!H362+I366</f>
        <v>21193.06</v>
      </c>
      <c r="J367" s="33">
        <f>Month!I362+J366</f>
        <v>28339.219999999998</v>
      </c>
      <c r="K367" s="33">
        <f>Month!J362+K366</f>
        <v>15691.769999999999</v>
      </c>
      <c r="L367" s="33">
        <f>Month!K362+L366</f>
        <v>2441.2599999999998</v>
      </c>
      <c r="M367" s="33">
        <f>Month!L362+M366</f>
        <v>1472.46</v>
      </c>
      <c r="N367" s="33">
        <f>Month!M362+N366</f>
        <v>20743.919999999998</v>
      </c>
      <c r="O367" s="33">
        <f>Month!N362+O366</f>
        <v>13167.12</v>
      </c>
      <c r="P367" s="33">
        <f>Month!O362+P366</f>
        <v>1305.3500000000001</v>
      </c>
    </row>
    <row r="368" spans="1:16" x14ac:dyDescent="0.3">
      <c r="A368" s="30">
        <f t="shared" si="14"/>
        <v>2024</v>
      </c>
      <c r="B368" s="45" t="s">
        <v>660</v>
      </c>
      <c r="C368" s="33">
        <f>Month!B363+C367</f>
        <v>22698.03</v>
      </c>
      <c r="D368" s="33">
        <f>Month!C363+D367</f>
        <v>20725.309999999998</v>
      </c>
      <c r="E368" s="33">
        <f>Month!D363+E367</f>
        <v>1737.4800000000002</v>
      </c>
      <c r="F368" s="33">
        <f>Month!E363+F367</f>
        <v>235.23999999999998</v>
      </c>
      <c r="G368" s="33">
        <f>Month!F363+G367</f>
        <v>36932.53</v>
      </c>
      <c r="H368" s="33">
        <f>Month!G363+H367</f>
        <v>3006.6099999999997</v>
      </c>
      <c r="I368" s="33">
        <f>Month!H363+I367</f>
        <v>23815.510000000002</v>
      </c>
      <c r="J368" s="33">
        <f>Month!I363+J367</f>
        <v>31209.999999999996</v>
      </c>
      <c r="K368" s="33">
        <f>Month!J363+K367</f>
        <v>17604.71</v>
      </c>
      <c r="L368" s="33">
        <f>Month!K363+L367</f>
        <v>2715.93</v>
      </c>
      <c r="M368" s="33">
        <f>Month!L363+M367</f>
        <v>1654.01</v>
      </c>
      <c r="N368" s="33">
        <f>Month!M363+N367</f>
        <v>23710.67</v>
      </c>
      <c r="O368" s="33">
        <f>Month!N363+O367</f>
        <v>14562.37</v>
      </c>
      <c r="P368" s="33">
        <f>Month!O363+P367</f>
        <v>1479.46</v>
      </c>
    </row>
    <row r="369" spans="1:16" x14ac:dyDescent="0.3">
      <c r="A369" s="30">
        <f t="shared" si="14"/>
        <v>2024</v>
      </c>
      <c r="B369" s="45" t="s">
        <v>661</v>
      </c>
      <c r="C369" s="33">
        <f>Month!B364+C368</f>
        <v>25293.48</v>
      </c>
      <c r="D369" s="33">
        <f>Month!C364+D368</f>
        <v>23112.539999999997</v>
      </c>
      <c r="E369" s="33">
        <f>Month!D364+E368</f>
        <v>1942.2300000000002</v>
      </c>
      <c r="F369" s="33">
        <f>Month!E364+F368</f>
        <v>238.70999999999998</v>
      </c>
      <c r="G369" s="33">
        <f>Month!F364+G368</f>
        <v>40958.769999999997</v>
      </c>
      <c r="H369" s="33">
        <f>Month!G364+H368</f>
        <v>3418.58</v>
      </c>
      <c r="I369" s="33">
        <f>Month!H364+I368</f>
        <v>26921.7</v>
      </c>
      <c r="J369" s="33">
        <f>Month!I364+J368</f>
        <v>34520.959999999999</v>
      </c>
      <c r="K369" s="33">
        <f>Month!J364+K368</f>
        <v>19785.36</v>
      </c>
      <c r="L369" s="33">
        <f>Month!K364+L368</f>
        <v>3019.25</v>
      </c>
      <c r="M369" s="33">
        <f>Month!L364+M368</f>
        <v>1941.55</v>
      </c>
      <c r="N369" s="33">
        <f>Month!M364+N368</f>
        <v>26915.589999999997</v>
      </c>
      <c r="O369" s="33">
        <f>Month!N364+O368</f>
        <v>15807.18</v>
      </c>
      <c r="P369" s="33">
        <f>Month!O364+P368</f>
        <v>1650.29</v>
      </c>
    </row>
    <row r="370" spans="1:16" x14ac:dyDescent="0.3">
      <c r="A370" s="30">
        <f t="shared" si="14"/>
        <v>2024</v>
      </c>
      <c r="B370" s="45" t="s">
        <v>662</v>
      </c>
      <c r="C370" s="33">
        <f>Month!B365+C369</f>
        <v>27778.21</v>
      </c>
      <c r="D370" s="33">
        <f>Month!C365+D369</f>
        <v>25375.309999999998</v>
      </c>
      <c r="E370" s="33">
        <f>Month!D365+E369</f>
        <v>2155.92</v>
      </c>
      <c r="F370" s="33">
        <f>Month!E365+F369</f>
        <v>246.96999999999997</v>
      </c>
      <c r="G370" s="33">
        <f>Month!F365+G369</f>
        <v>45617.07</v>
      </c>
      <c r="H370" s="33">
        <f>Month!G365+H369</f>
        <v>3844.23</v>
      </c>
      <c r="I370" s="33">
        <f>Month!H365+I369</f>
        <v>29563.59</v>
      </c>
      <c r="J370" s="33">
        <f>Month!I365+J369</f>
        <v>38530.39</v>
      </c>
      <c r="K370" s="33">
        <f>Month!J365+K369</f>
        <v>21647.3</v>
      </c>
      <c r="L370" s="33">
        <f>Month!K365+L369</f>
        <v>3242.47</v>
      </c>
      <c r="M370" s="33">
        <f>Month!L365+M369</f>
        <v>2279.14</v>
      </c>
      <c r="N370" s="33">
        <f>Month!M365+N369</f>
        <v>29029.789999999997</v>
      </c>
      <c r="O370" s="33">
        <f>Month!N365+O369</f>
        <v>17312.62</v>
      </c>
      <c r="P370" s="33">
        <f>Month!O365+P369</f>
        <v>1790.77</v>
      </c>
    </row>
    <row r="371" spans="1:16" x14ac:dyDescent="0.3">
      <c r="A371" s="133">
        <f t="shared" si="14"/>
        <v>2024</v>
      </c>
      <c r="B371" s="134" t="s">
        <v>663</v>
      </c>
      <c r="C371" s="135">
        <f>Month!B367+C370</f>
        <v>30740.94</v>
      </c>
      <c r="D371" s="135">
        <f>Month!C367+D370</f>
        <v>28085.46</v>
      </c>
      <c r="E371" s="135">
        <f>Month!D367+E370</f>
        <v>2383.7800000000002</v>
      </c>
      <c r="F371" s="135">
        <f>Month!E367+F370</f>
        <v>271.68999999999994</v>
      </c>
      <c r="G371" s="135">
        <f>Month!F367+G370</f>
        <v>49703.64</v>
      </c>
      <c r="H371" s="135">
        <f>Month!G367+H370</f>
        <v>4166.75</v>
      </c>
      <c r="I371" s="135">
        <f>Month!H367+I370</f>
        <v>31292.260000000002</v>
      </c>
      <c r="J371" s="135">
        <f>Month!I367+J370</f>
        <v>41994.229999999996</v>
      </c>
      <c r="K371" s="135">
        <f>Month!J367+K370</f>
        <v>23793.22</v>
      </c>
      <c r="L371" s="135">
        <f>Month!K367+L370</f>
        <v>3542.68</v>
      </c>
      <c r="M371" s="135">
        <f>Month!L367+M370</f>
        <v>2449.56</v>
      </c>
      <c r="N371" s="135">
        <f>Month!M367+N370</f>
        <v>31053.26</v>
      </c>
      <c r="O371" s="135">
        <f>Month!N367+O370</f>
        <v>19055.129999999997</v>
      </c>
      <c r="P371" s="135">
        <f>Month!O367+P370</f>
        <v>1888.87</v>
      </c>
    </row>
    <row r="372" spans="1:16" x14ac:dyDescent="0.3">
      <c r="A372" s="30">
        <v>2025</v>
      </c>
      <c r="B372" s="45" t="s">
        <v>697</v>
      </c>
      <c r="C372" s="48">
        <f>Month!B367</f>
        <v>2962.73</v>
      </c>
      <c r="D372" s="48">
        <f>Month!C367</f>
        <v>2710.15</v>
      </c>
      <c r="E372" s="48">
        <f>Month!D367</f>
        <v>227.86</v>
      </c>
      <c r="F372" s="48">
        <f>Month!E367</f>
        <v>24.72</v>
      </c>
      <c r="G372" s="48">
        <f>Month!F367</f>
        <v>4086.57</v>
      </c>
      <c r="H372" s="48">
        <f>Month!G367</f>
        <v>322.52</v>
      </c>
      <c r="I372" s="48">
        <f>Month!H367</f>
        <v>1728.67</v>
      </c>
      <c r="J372" s="48">
        <f>Month!I367</f>
        <v>3463.84</v>
      </c>
      <c r="K372" s="48">
        <f>Month!J367</f>
        <v>2145.92</v>
      </c>
      <c r="L372" s="48">
        <f>Month!K367</f>
        <v>300.20999999999998</v>
      </c>
      <c r="M372" s="48">
        <f>Month!L367</f>
        <v>170.42</v>
      </c>
      <c r="N372" s="48">
        <f>Month!M367</f>
        <v>2023.47</v>
      </c>
      <c r="O372" s="48">
        <f>Month!N367</f>
        <v>1742.51</v>
      </c>
      <c r="P372" s="48">
        <f>Month!O367</f>
        <v>98.1</v>
      </c>
    </row>
    <row r="373" spans="1:16" x14ac:dyDescent="0.3">
      <c r="A373" s="30">
        <f>A372</f>
        <v>2025</v>
      </c>
      <c r="B373" s="45" t="s">
        <v>698</v>
      </c>
      <c r="C373" s="48">
        <f>Month!B368+C372</f>
        <v>2962.73</v>
      </c>
      <c r="D373" s="48">
        <f>Month!C368+D372</f>
        <v>2710.15</v>
      </c>
      <c r="E373" s="48">
        <f>Month!D368+E372</f>
        <v>227.86</v>
      </c>
      <c r="F373" s="48">
        <f>Month!E368+F372</f>
        <v>24.72</v>
      </c>
      <c r="G373" s="48">
        <f>Month!F368+G372</f>
        <v>4086.57</v>
      </c>
      <c r="H373" s="48">
        <f>Month!G368+H372</f>
        <v>322.52</v>
      </c>
      <c r="I373" s="48">
        <f>Month!H368+I372</f>
        <v>1728.67</v>
      </c>
      <c r="J373" s="48">
        <f>Month!I368+J372</f>
        <v>3463.84</v>
      </c>
      <c r="K373" s="48">
        <f>Month!J368+K372</f>
        <v>2145.92</v>
      </c>
      <c r="L373" s="48">
        <f>Month!K368+L372</f>
        <v>300.20999999999998</v>
      </c>
      <c r="M373" s="48">
        <f>Month!L368+M372</f>
        <v>170.42</v>
      </c>
      <c r="N373" s="48">
        <f>Month!M368+N372</f>
        <v>2023.47</v>
      </c>
      <c r="O373" s="48">
        <f>Month!N368+O372</f>
        <v>1742.51</v>
      </c>
      <c r="P373" s="48">
        <f>Month!O368+P372</f>
        <v>98.1</v>
      </c>
    </row>
    <row r="374" spans="1:16" x14ac:dyDescent="0.3">
      <c r="A374" s="30">
        <f t="shared" ref="A374:A383" si="15">A373</f>
        <v>2025</v>
      </c>
      <c r="B374" s="45" t="s">
        <v>699</v>
      </c>
      <c r="C374" s="48">
        <f>Month!B369+C373</f>
        <v>2962.73</v>
      </c>
      <c r="D374" s="48">
        <f>Month!C369+D373</f>
        <v>2710.15</v>
      </c>
      <c r="E374" s="48">
        <f>Month!D369+E373</f>
        <v>227.86</v>
      </c>
      <c r="F374" s="48">
        <f>Month!E369+F373</f>
        <v>24.72</v>
      </c>
      <c r="G374" s="48">
        <f>Month!F369+G373</f>
        <v>4086.57</v>
      </c>
      <c r="H374" s="48">
        <f>Month!G369+H373</f>
        <v>322.52</v>
      </c>
      <c r="I374" s="48">
        <f>Month!H369+I373</f>
        <v>1728.67</v>
      </c>
      <c r="J374" s="48">
        <f>Month!I369+J373</f>
        <v>3463.84</v>
      </c>
      <c r="K374" s="48">
        <f>Month!J369+K373</f>
        <v>2145.92</v>
      </c>
      <c r="L374" s="48">
        <f>Month!K369+L373</f>
        <v>300.20999999999998</v>
      </c>
      <c r="M374" s="48">
        <f>Month!L369+M373</f>
        <v>170.42</v>
      </c>
      <c r="N374" s="48">
        <f>Month!M369+N373</f>
        <v>2023.47</v>
      </c>
      <c r="O374" s="48">
        <f>Month!N369+O373</f>
        <v>1742.51</v>
      </c>
      <c r="P374" s="48">
        <f>Month!O369+P373</f>
        <v>98.1</v>
      </c>
    </row>
    <row r="375" spans="1:16" x14ac:dyDescent="0.3">
      <c r="A375" s="30">
        <f t="shared" si="15"/>
        <v>2025</v>
      </c>
      <c r="B375" s="45" t="s">
        <v>700</v>
      </c>
      <c r="C375" s="48">
        <f>Month!B370+C374</f>
        <v>2962.73</v>
      </c>
      <c r="D375" s="48">
        <f>Month!C370+D374</f>
        <v>2710.15</v>
      </c>
      <c r="E375" s="48">
        <f>Month!D370+E374</f>
        <v>227.86</v>
      </c>
      <c r="F375" s="48">
        <f>Month!E370+F374</f>
        <v>24.72</v>
      </c>
      <c r="G375" s="48">
        <f>Month!F370+G374</f>
        <v>4086.57</v>
      </c>
      <c r="H375" s="48">
        <f>Month!G370+H374</f>
        <v>322.52</v>
      </c>
      <c r="I375" s="48">
        <f>Month!H370+I374</f>
        <v>1728.67</v>
      </c>
      <c r="J375" s="48">
        <f>Month!I370+J374</f>
        <v>3463.84</v>
      </c>
      <c r="K375" s="48">
        <f>Month!J370+K374</f>
        <v>2145.92</v>
      </c>
      <c r="L375" s="48">
        <f>Month!K370+L374</f>
        <v>300.20999999999998</v>
      </c>
      <c r="M375" s="48">
        <f>Month!L370+M374</f>
        <v>170.42</v>
      </c>
      <c r="N375" s="48">
        <f>Month!M370+N374</f>
        <v>2023.47</v>
      </c>
      <c r="O375" s="48">
        <f>Month!N370+O374</f>
        <v>1742.51</v>
      </c>
      <c r="P375" s="48">
        <f>Month!O370+P374</f>
        <v>98.1</v>
      </c>
    </row>
    <row r="376" spans="1:16" x14ac:dyDescent="0.3">
      <c r="A376" s="30">
        <f t="shared" si="15"/>
        <v>2025</v>
      </c>
      <c r="B376" s="45" t="s">
        <v>701</v>
      </c>
      <c r="C376" s="48">
        <f>Month!B371+C375</f>
        <v>2962.73</v>
      </c>
      <c r="D376" s="48">
        <f>Month!C371+D375</f>
        <v>2710.15</v>
      </c>
      <c r="E376" s="48">
        <f>Month!D371+E375</f>
        <v>227.86</v>
      </c>
      <c r="F376" s="48">
        <f>Month!E371+F375</f>
        <v>24.72</v>
      </c>
      <c r="G376" s="48">
        <f>Month!F371+G375</f>
        <v>4086.57</v>
      </c>
      <c r="H376" s="48">
        <f>Month!G371+H375</f>
        <v>322.52</v>
      </c>
      <c r="I376" s="48">
        <f>Month!H371+I375</f>
        <v>1728.67</v>
      </c>
      <c r="J376" s="48">
        <f>Month!I371+J375</f>
        <v>3463.84</v>
      </c>
      <c r="K376" s="48">
        <f>Month!J371+K375</f>
        <v>2145.92</v>
      </c>
      <c r="L376" s="48">
        <f>Month!K371+L375</f>
        <v>300.20999999999998</v>
      </c>
      <c r="M376" s="48">
        <f>Month!L371+M375</f>
        <v>170.42</v>
      </c>
      <c r="N376" s="48">
        <f>Month!M371+N375</f>
        <v>2023.47</v>
      </c>
      <c r="O376" s="48">
        <f>Month!N371+O375</f>
        <v>1742.51</v>
      </c>
      <c r="P376" s="48">
        <f>Month!O371+P375</f>
        <v>98.1</v>
      </c>
    </row>
    <row r="377" spans="1:16" x14ac:dyDescent="0.3">
      <c r="A377" s="30">
        <f t="shared" si="15"/>
        <v>2025</v>
      </c>
      <c r="B377" s="45" t="s">
        <v>702</v>
      </c>
      <c r="C377" s="48">
        <f>Month!B372+C376</f>
        <v>2962.73</v>
      </c>
      <c r="D377" s="48">
        <f>Month!C372+D376</f>
        <v>2710.15</v>
      </c>
      <c r="E377" s="48">
        <f>Month!D372+E376</f>
        <v>227.86</v>
      </c>
      <c r="F377" s="48">
        <f>Month!E372+F376</f>
        <v>24.72</v>
      </c>
      <c r="G377" s="48">
        <f>Month!F372+G376</f>
        <v>4086.57</v>
      </c>
      <c r="H377" s="48">
        <f>Month!G372+H376</f>
        <v>322.52</v>
      </c>
      <c r="I377" s="48">
        <f>Month!H372+I376</f>
        <v>1728.67</v>
      </c>
      <c r="J377" s="48">
        <f>Month!I372+J376</f>
        <v>3463.84</v>
      </c>
      <c r="K377" s="48">
        <f>Month!J372+K376</f>
        <v>2145.92</v>
      </c>
      <c r="L377" s="48">
        <f>Month!K372+L376</f>
        <v>300.20999999999998</v>
      </c>
      <c r="M377" s="48">
        <f>Month!L372+M376</f>
        <v>170.42</v>
      </c>
      <c r="N377" s="48">
        <f>Month!M372+N376</f>
        <v>2023.47</v>
      </c>
      <c r="O377" s="48">
        <f>Month!N372+O376</f>
        <v>1742.51</v>
      </c>
      <c r="P377" s="48">
        <f>Month!O372+P376</f>
        <v>98.1</v>
      </c>
    </row>
    <row r="378" spans="1:16" x14ac:dyDescent="0.3">
      <c r="A378" s="30">
        <f t="shared" si="15"/>
        <v>2025</v>
      </c>
      <c r="B378" s="45" t="s">
        <v>703</v>
      </c>
      <c r="C378" s="48">
        <f>Month!B373+C377</f>
        <v>2962.73</v>
      </c>
      <c r="D378" s="48">
        <f>Month!C373+D377</f>
        <v>2710.15</v>
      </c>
      <c r="E378" s="48">
        <f>Month!D373+E377</f>
        <v>227.86</v>
      </c>
      <c r="F378" s="48">
        <f>Month!E373+F377</f>
        <v>24.72</v>
      </c>
      <c r="G378" s="48">
        <f>Month!F373+G377</f>
        <v>4086.57</v>
      </c>
      <c r="H378" s="48">
        <f>Month!G373+H377</f>
        <v>322.52</v>
      </c>
      <c r="I378" s="48">
        <f>Month!H373+I377</f>
        <v>1728.67</v>
      </c>
      <c r="J378" s="48">
        <f>Month!I373+J377</f>
        <v>3463.84</v>
      </c>
      <c r="K378" s="48">
        <f>Month!J373+K377</f>
        <v>2145.92</v>
      </c>
      <c r="L378" s="48">
        <f>Month!K373+L377</f>
        <v>300.20999999999998</v>
      </c>
      <c r="M378" s="48">
        <f>Month!L373+M377</f>
        <v>170.42</v>
      </c>
      <c r="N378" s="48">
        <f>Month!M373+N377</f>
        <v>2023.47</v>
      </c>
      <c r="O378" s="48">
        <f>Month!N373+O377</f>
        <v>1742.51</v>
      </c>
      <c r="P378" s="48">
        <f>Month!O373+P377</f>
        <v>98.1</v>
      </c>
    </row>
    <row r="379" spans="1:16" x14ac:dyDescent="0.3">
      <c r="A379" s="30">
        <f t="shared" si="15"/>
        <v>2025</v>
      </c>
      <c r="B379" s="45" t="s">
        <v>704</v>
      </c>
      <c r="C379" s="48">
        <f>Month!B374+C378</f>
        <v>2962.73</v>
      </c>
      <c r="D379" s="48">
        <f>Month!C374+D378</f>
        <v>2710.15</v>
      </c>
      <c r="E379" s="48">
        <f>Month!D374+E378</f>
        <v>227.86</v>
      </c>
      <c r="F379" s="48">
        <f>Month!E374+F378</f>
        <v>24.72</v>
      </c>
      <c r="G379" s="48">
        <f>Month!F374+G378</f>
        <v>4086.57</v>
      </c>
      <c r="H379" s="48">
        <f>Month!G374+H378</f>
        <v>322.52</v>
      </c>
      <c r="I379" s="48">
        <f>Month!H374+I378</f>
        <v>1728.67</v>
      </c>
      <c r="J379" s="48">
        <f>Month!I374+J378</f>
        <v>3463.84</v>
      </c>
      <c r="K379" s="48">
        <f>Month!J374+K378</f>
        <v>2145.92</v>
      </c>
      <c r="L379" s="48">
        <f>Month!K374+L378</f>
        <v>300.20999999999998</v>
      </c>
      <c r="M379" s="48">
        <f>Month!L374+M378</f>
        <v>170.42</v>
      </c>
      <c r="N379" s="48">
        <f>Month!M374+N378</f>
        <v>2023.47</v>
      </c>
      <c r="O379" s="48">
        <f>Month!N374+O378</f>
        <v>1742.51</v>
      </c>
      <c r="P379" s="48">
        <f>Month!O374+P378</f>
        <v>98.1</v>
      </c>
    </row>
    <row r="380" spans="1:16" x14ac:dyDescent="0.3">
      <c r="A380" s="30">
        <f t="shared" si="15"/>
        <v>2025</v>
      </c>
      <c r="B380" s="45" t="s">
        <v>705</v>
      </c>
      <c r="C380" s="48">
        <f>Month!B375+C379</f>
        <v>2962.73</v>
      </c>
      <c r="D380" s="48">
        <f>Month!C375+D379</f>
        <v>2710.15</v>
      </c>
      <c r="E380" s="48">
        <f>Month!D375+E379</f>
        <v>227.86</v>
      </c>
      <c r="F380" s="48">
        <f>Month!E375+F379</f>
        <v>24.72</v>
      </c>
      <c r="G380" s="48">
        <f>Month!F375+G379</f>
        <v>4086.57</v>
      </c>
      <c r="H380" s="48">
        <f>Month!G375+H379</f>
        <v>322.52</v>
      </c>
      <c r="I380" s="48">
        <f>Month!H375+I379</f>
        <v>1728.67</v>
      </c>
      <c r="J380" s="48">
        <f>Month!I375+J379</f>
        <v>3463.84</v>
      </c>
      <c r="K380" s="48">
        <f>Month!J375+K379</f>
        <v>2145.92</v>
      </c>
      <c r="L380" s="48">
        <f>Month!K375+L379</f>
        <v>300.20999999999998</v>
      </c>
      <c r="M380" s="48">
        <f>Month!L375+M379</f>
        <v>170.42</v>
      </c>
      <c r="N380" s="48">
        <f>Month!M375+N379</f>
        <v>2023.47</v>
      </c>
      <c r="O380" s="48">
        <f>Month!N375+O379</f>
        <v>1742.51</v>
      </c>
      <c r="P380" s="48">
        <f>Month!O375+P379</f>
        <v>98.1</v>
      </c>
    </row>
    <row r="381" spans="1:16" x14ac:dyDescent="0.3">
      <c r="A381" s="30">
        <f t="shared" si="15"/>
        <v>2025</v>
      </c>
      <c r="B381" s="45" t="s">
        <v>706</v>
      </c>
      <c r="C381" s="48">
        <f>Month!B376+C380</f>
        <v>2962.73</v>
      </c>
      <c r="D381" s="48">
        <f>Month!C376+D380</f>
        <v>2710.15</v>
      </c>
      <c r="E381" s="48">
        <f>Month!D376+E380</f>
        <v>227.86</v>
      </c>
      <c r="F381" s="48">
        <f>Month!E376+F380</f>
        <v>24.72</v>
      </c>
      <c r="G381" s="48">
        <f>Month!F376+G380</f>
        <v>4086.57</v>
      </c>
      <c r="H381" s="48">
        <f>Month!G376+H380</f>
        <v>322.52</v>
      </c>
      <c r="I381" s="48">
        <f>Month!H376+I380</f>
        <v>1728.67</v>
      </c>
      <c r="J381" s="48">
        <f>Month!I376+J380</f>
        <v>3463.84</v>
      </c>
      <c r="K381" s="48">
        <f>Month!J376+K380</f>
        <v>2145.92</v>
      </c>
      <c r="L381" s="48">
        <f>Month!K376+L380</f>
        <v>300.20999999999998</v>
      </c>
      <c r="M381" s="48">
        <f>Month!L376+M380</f>
        <v>170.42</v>
      </c>
      <c r="N381" s="48">
        <f>Month!M376+N380</f>
        <v>2023.47</v>
      </c>
      <c r="O381" s="48">
        <f>Month!N376+O380</f>
        <v>1742.51</v>
      </c>
      <c r="P381" s="48">
        <f>Month!O376+P380</f>
        <v>98.1</v>
      </c>
    </row>
    <row r="382" spans="1:16" x14ac:dyDescent="0.3">
      <c r="A382" s="30">
        <f t="shared" si="15"/>
        <v>2025</v>
      </c>
      <c r="B382" s="45" t="s">
        <v>707</v>
      </c>
      <c r="C382" s="48">
        <f>Month!B377+C381</f>
        <v>2962.73</v>
      </c>
      <c r="D382" s="48">
        <f>Month!C377+D381</f>
        <v>2710.15</v>
      </c>
      <c r="E382" s="48">
        <f>Month!D377+E381</f>
        <v>227.86</v>
      </c>
      <c r="F382" s="48">
        <f>Month!E377+F381</f>
        <v>24.72</v>
      </c>
      <c r="G382" s="48">
        <f>Month!F377+G381</f>
        <v>4086.57</v>
      </c>
      <c r="H382" s="48">
        <f>Month!G377+H381</f>
        <v>322.52</v>
      </c>
      <c r="I382" s="48">
        <f>Month!H377+I381</f>
        <v>1728.67</v>
      </c>
      <c r="J382" s="48">
        <f>Month!I377+J381</f>
        <v>3463.84</v>
      </c>
      <c r="K382" s="48">
        <f>Month!J377+K381</f>
        <v>2145.92</v>
      </c>
      <c r="L382" s="48">
        <f>Month!K377+L381</f>
        <v>300.20999999999998</v>
      </c>
      <c r="M382" s="48">
        <f>Month!L377+M381</f>
        <v>170.42</v>
      </c>
      <c r="N382" s="48">
        <f>Month!M377+N381</f>
        <v>2023.47</v>
      </c>
      <c r="O382" s="48">
        <f>Month!N377+O381</f>
        <v>1742.51</v>
      </c>
      <c r="P382" s="48">
        <f>Month!O377+P381</f>
        <v>98.1</v>
      </c>
    </row>
    <row r="383" spans="1:16" x14ac:dyDescent="0.3">
      <c r="A383" s="133">
        <f t="shared" si="15"/>
        <v>2025</v>
      </c>
      <c r="B383" s="134" t="s">
        <v>708</v>
      </c>
      <c r="C383" s="48">
        <f>Month!B378+C382</f>
        <v>2962.73</v>
      </c>
      <c r="D383" s="48">
        <f>Month!C378+D382</f>
        <v>2710.15</v>
      </c>
      <c r="E383" s="48">
        <f>Month!D378+E382</f>
        <v>227.86</v>
      </c>
      <c r="F383" s="48">
        <f>Month!E378+F382</f>
        <v>24.72</v>
      </c>
      <c r="G383" s="48">
        <f>Month!F378+G382</f>
        <v>4086.57</v>
      </c>
      <c r="H383" s="48">
        <f>Month!G378+H382</f>
        <v>322.52</v>
      </c>
      <c r="I383" s="48">
        <f>Month!H378+I382</f>
        <v>1728.67</v>
      </c>
      <c r="J383" s="48">
        <f>Month!I378+J382</f>
        <v>3463.84</v>
      </c>
      <c r="K383" s="48">
        <f>Month!J378+K382</f>
        <v>2145.92</v>
      </c>
      <c r="L383" s="48">
        <f>Month!K378+L382</f>
        <v>300.20999999999998</v>
      </c>
      <c r="M383" s="48">
        <f>Month!L378+M382</f>
        <v>170.42</v>
      </c>
      <c r="N383" s="48">
        <f>Month!M378+N382</f>
        <v>2023.47</v>
      </c>
      <c r="O383" s="48">
        <f>Month!N378+O382</f>
        <v>1742.51</v>
      </c>
      <c r="P383" s="48">
        <f>Month!O378+P382</f>
        <v>98.1</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2" activePane="bottomRight" state="frozen"/>
      <selection pane="topRight" activeCell="B1" sqref="B1"/>
      <selection pane="bottomLeft" activeCell="A7" sqref="A7"/>
      <selection pane="bottomRight" activeCell="A32" sqref="A32"/>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3" t="s">
        <v>100</v>
      </c>
      <c r="C5" s="64"/>
      <c r="D5" s="64"/>
      <c r="E5" s="65"/>
      <c r="F5" s="63" t="s">
        <v>34</v>
      </c>
      <c r="G5" s="65"/>
      <c r="H5" s="63" t="s">
        <v>555</v>
      </c>
      <c r="I5" s="64"/>
      <c r="J5" s="64"/>
      <c r="K5" s="64"/>
      <c r="L5" s="64"/>
      <c r="M5" s="64"/>
      <c r="N5" s="64"/>
      <c r="O5" s="65"/>
    </row>
    <row r="6" spans="1:15"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15" ht="21" customHeight="1" x14ac:dyDescent="0.35">
      <c r="A7" s="82">
        <v>1995</v>
      </c>
      <c r="B7" s="49">
        <f>SUM(Month!B7:B18)</f>
        <v>129894</v>
      </c>
      <c r="C7" s="49">
        <f>SUM(Month!C7:C18)</f>
        <v>121794</v>
      </c>
      <c r="D7" s="49">
        <f>SUM(Month!D7:D18)</f>
        <v>8100</v>
      </c>
      <c r="E7" s="81">
        <v>0</v>
      </c>
      <c r="F7" s="49">
        <f>SUM(Month!F7:F18)</f>
        <v>90436.15</v>
      </c>
      <c r="G7" s="55">
        <f>SUM(Month!G7:G18)</f>
        <v>43740.290000000008</v>
      </c>
      <c r="H7" s="80">
        <f>SUM(Month!H7:H18)</f>
        <v>-44152.450000000004</v>
      </c>
      <c r="I7" s="49">
        <f>SUM(Month!I7:I18)</f>
        <v>41240.370000000003</v>
      </c>
      <c r="J7" s="55">
        <f>SUM(Month!J7:J18)</f>
        <v>77205.13</v>
      </c>
      <c r="K7" s="49">
        <f>SUM(Month!K7:K18)</f>
        <v>7702.49</v>
      </c>
      <c r="L7" s="55">
        <f>SUM(Month!L7:L18)</f>
        <v>1349.14</v>
      </c>
      <c r="M7" s="49">
        <f>SUM(Month!M7:M18)</f>
        <v>9878.9</v>
      </c>
      <c r="N7" s="54">
        <f>SUM(Month!N7:N18)</f>
        <v>24419.940000000002</v>
      </c>
      <c r="O7" s="54">
        <f>SUM(Month!O7:O18)</f>
        <v>2465.5700000000002</v>
      </c>
    </row>
    <row r="8" spans="1:15" x14ac:dyDescent="0.35">
      <c r="A8" s="88">
        <v>1996</v>
      </c>
      <c r="B8" s="49">
        <f>SUM(Month!B19:B30)</f>
        <v>129740.95999999999</v>
      </c>
      <c r="C8" s="49">
        <f>SUM(Month!C19:C30)</f>
        <v>121930.04</v>
      </c>
      <c r="D8" s="49">
        <f>SUM(Month!D19:D30)</f>
        <v>7810.9799999999987</v>
      </c>
      <c r="E8" s="81">
        <v>0</v>
      </c>
      <c r="F8" s="49">
        <f>SUM(Month!F19:F30)</f>
        <v>99546.04</v>
      </c>
      <c r="G8" s="55">
        <f>SUM(Month!G19:G30)</f>
        <v>49447</v>
      </c>
      <c r="H8" s="80">
        <f>SUM(Month!H19:H30)</f>
        <v>-48171.12999999999</v>
      </c>
      <c r="I8" s="49">
        <f>SUM(Month!I19:I30)</f>
        <v>41897.039999999986</v>
      </c>
      <c r="J8" s="55">
        <f>SUM(Month!J19:J30)</f>
        <v>79738.099999999991</v>
      </c>
      <c r="K8" s="49">
        <f>SUM(Month!K19:K30)</f>
        <v>8202</v>
      </c>
      <c r="L8" s="55">
        <f>SUM(Month!L19:L30)</f>
        <v>1824</v>
      </c>
      <c r="M8" s="49">
        <f>SUM(Month!M19:M30)</f>
        <v>9310</v>
      </c>
      <c r="N8" s="54">
        <f>SUM(Month!N19:N30)</f>
        <v>26018</v>
      </c>
      <c r="O8" s="54">
        <f>SUM(Month!O19:O30)</f>
        <v>2663</v>
      </c>
    </row>
    <row r="9" spans="1:15" x14ac:dyDescent="0.35">
      <c r="A9" s="88">
        <v>1997</v>
      </c>
      <c r="B9" s="49">
        <f>SUM(Month!B31:B42)</f>
        <v>128175</v>
      </c>
      <c r="C9" s="49">
        <f>SUM(Month!C31:C42)</f>
        <v>120263</v>
      </c>
      <c r="D9" s="49">
        <f>SUM(Month!D31:D42)</f>
        <v>7912</v>
      </c>
      <c r="E9" s="81">
        <v>0</v>
      </c>
      <c r="F9" s="49">
        <f>SUM(Month!F31:F42)</f>
        <v>97152.04</v>
      </c>
      <c r="G9" s="55">
        <f>SUM(Month!G31:G42)</f>
        <v>47589.060000000005</v>
      </c>
      <c r="H9" s="80">
        <f>SUM(Month!H31:H42)</f>
        <v>-48688.58</v>
      </c>
      <c r="I9" s="49">
        <f>SUM(Month!I31:I42)</f>
        <v>40903.010000000009</v>
      </c>
      <c r="J9" s="55">
        <f>SUM(Month!J31:J42)</f>
        <v>76493.990000000005</v>
      </c>
      <c r="K9" s="49">
        <f>SUM(Month!K31:K42)</f>
        <v>8660.0000000000018</v>
      </c>
      <c r="L9" s="55">
        <f>SUM(Month!L31:L42)</f>
        <v>1344.9900000000002</v>
      </c>
      <c r="M9" s="49">
        <f>SUM(Month!M31:M42)</f>
        <v>8705.8499999999985</v>
      </c>
      <c r="N9" s="54">
        <f>SUM(Month!N31:N42)</f>
        <v>29118.390000000003</v>
      </c>
      <c r="O9" s="54">
        <f>SUM(Month!O31:O42)</f>
        <v>2961.94</v>
      </c>
    </row>
    <row r="10" spans="1:15" x14ac:dyDescent="0.35">
      <c r="A10" s="88">
        <v>1998</v>
      </c>
      <c r="B10" s="49">
        <f>SUM(Month!B43:B54)</f>
        <v>132647.18</v>
      </c>
      <c r="C10" s="49">
        <f>SUM(Month!C43:C54)</f>
        <v>124236.66</v>
      </c>
      <c r="D10" s="49">
        <f>SUM(Month!D43:D54)</f>
        <v>8410.51</v>
      </c>
      <c r="E10" s="81">
        <v>0</v>
      </c>
      <c r="F10" s="49">
        <f>SUM(Month!F43:F54)</f>
        <v>94588.670000000013</v>
      </c>
      <c r="G10" s="55">
        <f>SUM(Month!G43:G54)</f>
        <v>46630.68</v>
      </c>
      <c r="H10" s="80">
        <f>SUM(Month!H43:H54)</f>
        <v>-49608.990000000005</v>
      </c>
      <c r="I10" s="49">
        <f>SUM(Month!I43:I54)</f>
        <v>39459.990000000005</v>
      </c>
      <c r="J10" s="55">
        <f>SUM(Month!J43:J54)</f>
        <v>83029.000000000015</v>
      </c>
      <c r="K10" s="49">
        <f>SUM(Month!K43:K54)</f>
        <v>8497.98</v>
      </c>
      <c r="L10" s="55">
        <f>SUM(Month!L43:L54)</f>
        <v>1580.9899999999996</v>
      </c>
      <c r="M10" s="49">
        <f>SUM(Month!M43:M54)</f>
        <v>11418</v>
      </c>
      <c r="N10" s="54">
        <f>SUM(Month!N43:N54)</f>
        <v>24374.98</v>
      </c>
      <c r="O10" s="54">
        <f>SUM(Month!O43:O54)</f>
        <v>3080.0499999999997</v>
      </c>
    </row>
    <row r="11" spans="1:15" x14ac:dyDescent="0.35">
      <c r="A11" s="88">
        <v>1999</v>
      </c>
      <c r="B11" s="49">
        <f>SUM(Month!B55:B66)</f>
        <v>137099</v>
      </c>
      <c r="C11" s="49">
        <f>SUM(Month!C55:C66)</f>
        <v>128262</v>
      </c>
      <c r="D11" s="49">
        <f>SUM(Month!D55:D66)</f>
        <v>8837.02</v>
      </c>
      <c r="E11" s="81">
        <v>0</v>
      </c>
      <c r="F11" s="49">
        <f>SUM(Month!F55:F66)</f>
        <v>95755.43</v>
      </c>
      <c r="G11" s="55">
        <f>SUM(Month!G55:G66)</f>
        <v>50886.460000000006</v>
      </c>
      <c r="H11" s="80">
        <f>SUM(Month!H55:H66)</f>
        <v>-54761.98</v>
      </c>
      <c r="I11" s="49">
        <f>SUM(Month!I55:I66)</f>
        <v>39320.990000000005</v>
      </c>
      <c r="J11" s="55">
        <f>SUM(Month!J55:J66)</f>
        <v>88922.010000000009</v>
      </c>
      <c r="K11" s="49">
        <f>SUM(Month!K55:K66)</f>
        <v>5548</v>
      </c>
      <c r="L11" s="55">
        <f>SUM(Month!L55:L66)</f>
        <v>2874.99</v>
      </c>
      <c r="M11" s="49">
        <f>SUM(Month!M55:M66)</f>
        <v>13896.01</v>
      </c>
      <c r="N11" s="54">
        <f>SUM(Month!N55:N66)</f>
        <v>21730.010000000002</v>
      </c>
      <c r="O11" s="54">
        <f>SUM(Month!O55:O66)</f>
        <v>2329.27</v>
      </c>
    </row>
    <row r="12" spans="1:15" x14ac:dyDescent="0.35">
      <c r="A12" s="88">
        <v>2000</v>
      </c>
      <c r="B12" s="49">
        <f>SUM(Month!B67:B78)</f>
        <v>126244.99000000002</v>
      </c>
      <c r="C12" s="49">
        <f>SUM(Month!C67:C78)</f>
        <v>117882.49</v>
      </c>
      <c r="D12" s="49">
        <f>SUM(Month!D67:D78)</f>
        <v>8362.52</v>
      </c>
      <c r="E12" s="81">
        <v>0</v>
      </c>
      <c r="F12" s="49">
        <f>SUM(Month!F67:F78)</f>
        <v>92072.82</v>
      </c>
      <c r="G12" s="55">
        <f>SUM(Month!G67:G78)</f>
        <v>37686.530000000006</v>
      </c>
      <c r="H12" s="80">
        <f>SUM(Month!H67:H78)</f>
        <v>-44995.33</v>
      </c>
      <c r="I12" s="49">
        <f>SUM(Month!I67:I78)</f>
        <v>48867.68</v>
      </c>
      <c r="J12" s="55">
        <f>SUM(Month!J67:J78)</f>
        <v>90081.380000000019</v>
      </c>
      <c r="K12" s="49">
        <f>SUM(Month!K67:K78)</f>
        <v>5518.6100000000006</v>
      </c>
      <c r="L12" s="55">
        <f>SUM(Month!L67:L78)</f>
        <v>2835.83</v>
      </c>
      <c r="M12" s="49">
        <f>SUM(Month!M67:M78)</f>
        <v>14212.15</v>
      </c>
      <c r="N12" s="54">
        <f>SUM(Month!N67:N78)</f>
        <v>20676.599999999999</v>
      </c>
      <c r="O12" s="54">
        <f>SUM(Month!O67:O78)</f>
        <v>2079.06</v>
      </c>
    </row>
    <row r="13" spans="1:15" x14ac:dyDescent="0.35">
      <c r="A13" s="88">
        <v>2001</v>
      </c>
      <c r="B13" s="49">
        <f>SUM(Month!B79:B90)</f>
        <v>116678.38</v>
      </c>
      <c r="C13" s="49">
        <f>SUM(Month!C79:C90)</f>
        <v>108386.57000000002</v>
      </c>
      <c r="D13" s="49">
        <f>SUM(Month!D79:D90)</f>
        <v>8291.81</v>
      </c>
      <c r="E13" s="81">
        <v>0</v>
      </c>
      <c r="F13" s="49">
        <f>SUM(Month!F79:F90)</f>
        <v>82954.75</v>
      </c>
      <c r="G13" s="55">
        <f>SUM(Month!G79:G90)</f>
        <v>29403.329999999998</v>
      </c>
      <c r="H13" s="80">
        <f>SUM(Month!H79:H90)</f>
        <v>-35232.729999999996</v>
      </c>
      <c r="I13" s="49">
        <f>SUM(Month!I79:I90)</f>
        <v>48992.280000000006</v>
      </c>
      <c r="J13" s="55">
        <f>SUM(Month!J79:J90)</f>
        <v>84440.750000000015</v>
      </c>
      <c r="K13" s="49">
        <f>SUM(Month!K79:K90)</f>
        <v>4559.17</v>
      </c>
      <c r="L13" s="55">
        <f>SUM(Month!L79:L90)</f>
        <v>2488.9800000000005</v>
      </c>
      <c r="M13" s="49">
        <f>SUM(Month!M79:M90)</f>
        <v>17233.59</v>
      </c>
      <c r="N13" s="54">
        <f>SUM(Month!N79:N90)</f>
        <v>19088</v>
      </c>
      <c r="O13" s="54">
        <f>SUM(Month!O79:O90)</f>
        <v>2274.44</v>
      </c>
    </row>
    <row r="14" spans="1:15" x14ac:dyDescent="0.35">
      <c r="A14" s="88">
        <v>2002</v>
      </c>
      <c r="B14" s="49">
        <f>SUM(Month!B91:B102)</f>
        <v>115944.24999999999</v>
      </c>
      <c r="C14" s="49">
        <f>SUM(Month!C91:C102)</f>
        <v>107430.19999999998</v>
      </c>
      <c r="D14" s="49">
        <f>SUM(Month!D91:D102)</f>
        <v>8514.0600000000013</v>
      </c>
      <c r="E14" s="81">
        <v>0</v>
      </c>
      <c r="F14" s="49">
        <f>SUM(Month!F91:F102)</f>
        <v>85511.930000000008</v>
      </c>
      <c r="G14" s="55">
        <f>SUM(Month!G91:G102)</f>
        <v>28544.02</v>
      </c>
      <c r="H14" s="80">
        <f>SUM(Month!H91:H102)</f>
        <v>-38719.57</v>
      </c>
      <c r="I14" s="49">
        <f>SUM(Month!I91:I102)</f>
        <v>52041.520000000011</v>
      </c>
      <c r="J14" s="55">
        <f>SUM(Month!J91:J102)</f>
        <v>85028.1</v>
      </c>
      <c r="K14" s="49">
        <f>SUM(Month!K91:K102)</f>
        <v>4926.4000000000005</v>
      </c>
      <c r="L14" s="55">
        <f>SUM(Month!L91:L102)</f>
        <v>2115.62</v>
      </c>
      <c r="M14" s="49">
        <f>SUM(Month!M91:M102)</f>
        <v>14900.459999999997</v>
      </c>
      <c r="N14" s="54">
        <f>SUM(Month!N91:N102)</f>
        <v>23444.210000000003</v>
      </c>
      <c r="O14" s="54">
        <f>SUM(Month!O91:O102)</f>
        <v>1913.24</v>
      </c>
    </row>
    <row r="15" spans="1:15" x14ac:dyDescent="0.35">
      <c r="A15" s="88">
        <v>2003</v>
      </c>
      <c r="B15" s="49">
        <f>SUM(Month!B103:B114)</f>
        <v>106072.93000000002</v>
      </c>
      <c r="C15" s="49">
        <f>SUM(Month!C103:C114)</f>
        <v>97834.930000000008</v>
      </c>
      <c r="D15" s="49">
        <f>SUM(Month!D103:D114)</f>
        <v>8238.010000000002</v>
      </c>
      <c r="E15" s="81">
        <v>0</v>
      </c>
      <c r="F15" s="49">
        <f>SUM(Month!F103:F114)</f>
        <v>85006.16</v>
      </c>
      <c r="G15" s="55">
        <f>SUM(Month!G103:G114)</f>
        <v>30828.839999999997</v>
      </c>
      <c r="H15" s="80">
        <f>SUM(Month!H103:H114)</f>
        <v>-27571.15</v>
      </c>
      <c r="I15" s="49">
        <f>SUM(Month!I103:I114)</f>
        <v>48588.920000000006</v>
      </c>
      <c r="J15" s="55">
        <f>SUM(Month!J103:J114)</f>
        <v>72526.200000000012</v>
      </c>
      <c r="K15" s="49">
        <f>SUM(Month!K103:K114)</f>
        <v>5588.420000000001</v>
      </c>
      <c r="L15" s="55">
        <f>SUM(Month!L103:L114)</f>
        <v>2371.5499999999997</v>
      </c>
      <c r="M15" s="49">
        <f>SUM(Month!M103:M114)</f>
        <v>16472.150000000001</v>
      </c>
      <c r="N15" s="54">
        <f>SUM(Month!N103:N114)</f>
        <v>23322.849999999995</v>
      </c>
      <c r="O15" s="54">
        <f>SUM(Month!O103:O114)</f>
        <v>1764.04</v>
      </c>
    </row>
    <row r="16" spans="1:15" x14ac:dyDescent="0.35">
      <c r="A16" s="88">
        <v>2004</v>
      </c>
      <c r="B16" s="49">
        <f>SUM(Month!B115:B126)</f>
        <v>95374.02</v>
      </c>
      <c r="C16" s="49">
        <f>SUM(Month!C115:C126)</f>
        <v>87516.430000000008</v>
      </c>
      <c r="D16" s="49">
        <f>SUM(Month!D115:D126)</f>
        <v>7857.5899999999992</v>
      </c>
      <c r="E16" s="81">
        <v>0</v>
      </c>
      <c r="F16" s="49">
        <f>SUM(Month!F115:F126)</f>
        <v>90021.98</v>
      </c>
      <c r="G16" s="55">
        <f>SUM(Month!G115:G126)</f>
        <v>27505.200000000001</v>
      </c>
      <c r="H16" s="80">
        <f>SUM(Month!H115:H126)</f>
        <v>-13937.039999999997</v>
      </c>
      <c r="I16" s="49">
        <f>SUM(Month!I115:I126)</f>
        <v>55858.070000000007</v>
      </c>
      <c r="J16" s="55">
        <f>SUM(Month!J115:J126)</f>
        <v>63412.829999999987</v>
      </c>
      <c r="K16" s="49">
        <f>SUM(Month!K115:K126)</f>
        <v>6658.7000000000007</v>
      </c>
      <c r="L16" s="55">
        <f>SUM(Month!L115:L126)</f>
        <v>1091.1600000000003</v>
      </c>
      <c r="M16" s="49">
        <f>SUM(Month!M115:M126)</f>
        <v>18544.740000000002</v>
      </c>
      <c r="N16" s="54">
        <f>SUM(Month!N115:N126)</f>
        <v>30494.579999999998</v>
      </c>
      <c r="O16" s="54">
        <f>SUM(Month!O115:O126)</f>
        <v>2085.42</v>
      </c>
    </row>
    <row r="17" spans="1:15" x14ac:dyDescent="0.35">
      <c r="A17" s="88">
        <v>2005</v>
      </c>
      <c r="B17" s="49">
        <f>SUM(Month!B127:B138)</f>
        <v>84721.12999999999</v>
      </c>
      <c r="C17" s="49">
        <f>SUM(Month!C127:C138)</f>
        <v>77178.5</v>
      </c>
      <c r="D17" s="49">
        <f>SUM(Month!D127:D138)</f>
        <v>7542.63</v>
      </c>
      <c r="E17" s="81">
        <v>0</v>
      </c>
      <c r="F17" s="49">
        <f>SUM(Month!F127:F138)</f>
        <v>85809.969999999987</v>
      </c>
      <c r="G17" s="55">
        <f>SUM(Month!G127:G138)</f>
        <v>26924.860000000004</v>
      </c>
      <c r="H17" s="80">
        <f>SUM(Month!H127:H138)</f>
        <v>-2454.6999999999994</v>
      </c>
      <c r="I17" s="49">
        <f>SUM(Month!I127:I138)</f>
        <v>52210.500000000007</v>
      </c>
      <c r="J17" s="55">
        <f>SUM(Month!J127:J138)</f>
        <v>52106.89</v>
      </c>
      <c r="K17" s="49">
        <f>SUM(Month!K127:K138)</f>
        <v>6674.630000000001</v>
      </c>
      <c r="L17" s="55">
        <f>SUM(Month!L127:L138)</f>
        <v>1991.81</v>
      </c>
      <c r="M17" s="49">
        <f>SUM(Month!M127:M138)</f>
        <v>22480.78</v>
      </c>
      <c r="N17" s="54">
        <f>SUM(Month!N127:N138)</f>
        <v>29721.91</v>
      </c>
      <c r="O17" s="54">
        <f>SUM(Month!O127:O138)</f>
        <v>2054.89</v>
      </c>
    </row>
    <row r="18" spans="1:15" x14ac:dyDescent="0.35">
      <c r="A18" s="88">
        <v>2006</v>
      </c>
      <c r="B18" s="49">
        <f>SUM(Month!B139:B150)</f>
        <v>76577.84</v>
      </c>
      <c r="C18" s="49">
        <f>SUM(Month!C139:C150)</f>
        <v>69664.660000000018</v>
      </c>
      <c r="D18" s="49">
        <f>SUM(Month!D139:D150)</f>
        <v>6913.1999999999989</v>
      </c>
      <c r="E18" s="81">
        <v>0</v>
      </c>
      <c r="F18" s="49">
        <f>SUM(Month!F139:F150)</f>
        <v>84648.84</v>
      </c>
      <c r="G18" s="55">
        <f>SUM(Month!G139:G150)</f>
        <v>25205.68</v>
      </c>
      <c r="H18" s="80">
        <f>SUM(Month!H139:H150)</f>
        <v>7139.5599999999986</v>
      </c>
      <c r="I18" s="49">
        <f>SUM(Month!I139:I150)</f>
        <v>51446.380000000005</v>
      </c>
      <c r="J18" s="55">
        <f>SUM(Month!J139:J150)</f>
        <v>47551.420000000006</v>
      </c>
      <c r="K18" s="49">
        <f>SUM(Month!K139:K150)</f>
        <v>7996.7599999999984</v>
      </c>
      <c r="L18" s="55">
        <f>SUM(Month!L139:L150)</f>
        <v>2643.2</v>
      </c>
      <c r="M18" s="49">
        <f>SUM(Month!M139:M150)</f>
        <v>26836.06</v>
      </c>
      <c r="N18" s="54">
        <f>SUM(Month!N139:N150)</f>
        <v>28944.989999999998</v>
      </c>
      <c r="O18" s="54">
        <f>SUM(Month!O139:O150)</f>
        <v>2347.9800000000005</v>
      </c>
    </row>
    <row r="19" spans="1:15" x14ac:dyDescent="0.35">
      <c r="A19" s="88">
        <v>2007</v>
      </c>
      <c r="B19" s="49">
        <f>SUM(Month!B151:B162)</f>
        <v>76575.09</v>
      </c>
      <c r="C19" s="49">
        <f>SUM(Month!C151:C162)</f>
        <v>70357.01999999999</v>
      </c>
      <c r="D19" s="49">
        <f>SUM(Month!D151:D162)</f>
        <v>6218.07</v>
      </c>
      <c r="E19" s="81">
        <v>0</v>
      </c>
      <c r="F19" s="49">
        <f>SUM(Month!F151:F162)</f>
        <v>83940.459999999992</v>
      </c>
      <c r="G19" s="55">
        <f>SUM(Month!G151:G162)</f>
        <v>26583.709999999995</v>
      </c>
      <c r="H19" s="80">
        <f>SUM(Month!H151:H162)</f>
        <v>1483.85</v>
      </c>
      <c r="I19" s="49">
        <f>SUM(Month!I151:I162)</f>
        <v>50150.590000000004</v>
      </c>
      <c r="J19" s="55">
        <f>SUM(Month!J151:J162)</f>
        <v>47712.65</v>
      </c>
      <c r="K19" s="49">
        <f>SUM(Month!K151:K162)</f>
        <v>7206.119999999999</v>
      </c>
      <c r="L19" s="55">
        <f>SUM(Month!L151:L162)</f>
        <v>3286.7199999999993</v>
      </c>
      <c r="M19" s="49">
        <f>SUM(Month!M151:M162)</f>
        <v>25109.520000000008</v>
      </c>
      <c r="N19" s="54">
        <f>SUM(Month!N151:N162)</f>
        <v>29983.02</v>
      </c>
      <c r="O19" s="54">
        <f>SUM(Month!O151:O162)</f>
        <v>2371.4100000000003</v>
      </c>
    </row>
    <row r="20" spans="1:15" x14ac:dyDescent="0.35">
      <c r="A20" s="88">
        <v>2008</v>
      </c>
      <c r="B20" s="49">
        <f>SUM(Month!B163:B174)</f>
        <v>71788.830000000016</v>
      </c>
      <c r="C20" s="49">
        <f>SUM(Month!C163:C174)</f>
        <v>65496.75</v>
      </c>
      <c r="D20" s="49">
        <f>SUM(Month!D163:D174)</f>
        <v>6292.08</v>
      </c>
      <c r="E20" s="81">
        <v>0</v>
      </c>
      <c r="F20" s="49">
        <f>SUM(Month!F163:F174)</f>
        <v>83961.909999999989</v>
      </c>
      <c r="G20" s="55">
        <f>SUM(Month!G163:G174)</f>
        <v>23627.06</v>
      </c>
      <c r="H20" s="80">
        <f>SUM(Month!H163:H174)</f>
        <v>7037.25</v>
      </c>
      <c r="I20" s="49">
        <f>SUM(Month!I163:I174)</f>
        <v>52408.92</v>
      </c>
      <c r="J20" s="55">
        <f>SUM(Month!J163:J174)</f>
        <v>44377.42</v>
      </c>
      <c r="K20" s="49">
        <f>SUM(Month!K163:K174)</f>
        <v>7925.9400000000005</v>
      </c>
      <c r="L20" s="55">
        <f>SUM(Month!L163:L174)</f>
        <v>3857.95</v>
      </c>
      <c r="M20" s="49">
        <f>SUM(Month!M163:M174)</f>
        <v>23740.989999999998</v>
      </c>
      <c r="N20" s="54">
        <f>SUM(Month!N163:N174)</f>
        <v>28803.219999999998</v>
      </c>
      <c r="O20" s="54">
        <f>SUM(Month!O163:O174)</f>
        <v>3472.44</v>
      </c>
    </row>
    <row r="21" spans="1:15" x14ac:dyDescent="0.35">
      <c r="A21" s="88">
        <v>2009</v>
      </c>
      <c r="B21" s="49">
        <f>SUM(Month!B175:B186)</f>
        <v>68198.540000000008</v>
      </c>
      <c r="C21" s="49">
        <f>SUM(Month!C175:C186)</f>
        <v>62820.06</v>
      </c>
      <c r="D21" s="49">
        <f>SUM(Month!D175:D186)</f>
        <v>5378.51</v>
      </c>
      <c r="E21" s="81">
        <v>0</v>
      </c>
      <c r="F21" s="49">
        <f>SUM(Month!F175:F186)</f>
        <v>79692.87000000001</v>
      </c>
      <c r="G21" s="55">
        <f>SUM(Month!G175:G186)</f>
        <v>24690.6</v>
      </c>
      <c r="H21" s="80">
        <f>SUM(Month!H175:H186)</f>
        <v>6473.83</v>
      </c>
      <c r="I21" s="49">
        <f>SUM(Month!I175:I186)</f>
        <v>48231.38</v>
      </c>
      <c r="J21" s="55">
        <f>SUM(Month!J175:J186)</f>
        <v>41709.67</v>
      </c>
      <c r="K21" s="49">
        <f>SUM(Month!K175:K186)</f>
        <v>6770.87</v>
      </c>
      <c r="L21" s="55">
        <f>SUM(Month!L175:L186)</f>
        <v>3641.09</v>
      </c>
      <c r="M21" s="49">
        <f>SUM(Month!M175:M186)</f>
        <v>22385.56</v>
      </c>
      <c r="N21" s="54">
        <f>SUM(Month!N175:N186)</f>
        <v>25563.260000000002</v>
      </c>
      <c r="O21" s="54">
        <f>SUM(Month!O175:O186)</f>
        <v>3321.7300000000005</v>
      </c>
    </row>
    <row r="22" spans="1:15" x14ac:dyDescent="0.35">
      <c r="A22" s="88">
        <v>2010</v>
      </c>
      <c r="B22" s="49">
        <f>SUM(Month!B187:B198)</f>
        <v>62961.599999999999</v>
      </c>
      <c r="C22" s="49">
        <f>SUM(Month!C187:C198)</f>
        <v>58046.600000000006</v>
      </c>
      <c r="D22" s="49">
        <f>SUM(Month!D187:D198)</f>
        <v>4915.04</v>
      </c>
      <c r="E22" s="81">
        <v>0</v>
      </c>
      <c r="F22" s="49">
        <f>SUM(Month!F187:F198)</f>
        <v>77812.670000000013</v>
      </c>
      <c r="G22" s="55">
        <f>SUM(Month!G187:G198)</f>
        <v>22748.68</v>
      </c>
      <c r="H22" s="80">
        <f>SUM(Month!H187:H198)</f>
        <v>11204.169999999998</v>
      </c>
      <c r="I22" s="49">
        <f>SUM(Month!I187:I198)</f>
        <v>48430.849999999991</v>
      </c>
      <c r="J22" s="55">
        <f>SUM(Month!J187:J198)</f>
        <v>39107.17</v>
      </c>
      <c r="K22" s="49">
        <f>SUM(Month!K187:K198)</f>
        <v>6633.16</v>
      </c>
      <c r="L22" s="55">
        <f>SUM(Month!L187:L198)</f>
        <v>2957</v>
      </c>
      <c r="M22" s="49">
        <f>SUM(Month!M187:M198)</f>
        <v>24292.560000000001</v>
      </c>
      <c r="N22" s="54">
        <f>SUM(Month!N187:N198)</f>
        <v>26088.26</v>
      </c>
      <c r="O22" s="54">
        <f>SUM(Month!O187:O198)</f>
        <v>2804.1999999999994</v>
      </c>
    </row>
    <row r="23" spans="1:15" x14ac:dyDescent="0.35">
      <c r="A23" s="88">
        <v>2011</v>
      </c>
      <c r="B23" s="49">
        <f>SUM(Month!B199:B210)</f>
        <v>51972.429999999993</v>
      </c>
      <c r="C23" s="49">
        <f>SUM(Month!C199:C210)</f>
        <v>48571.070000000007</v>
      </c>
      <c r="D23" s="49">
        <f>SUM(Month!D199:D210)</f>
        <v>3401.33</v>
      </c>
      <c r="E23" s="81">
        <v>0</v>
      </c>
      <c r="F23" s="49">
        <f>SUM(Month!F199:F210)</f>
        <v>79745.62</v>
      </c>
      <c r="G23" s="55">
        <f>SUM(Month!G199:G210)</f>
        <v>21653.309999999998</v>
      </c>
      <c r="H23" s="80">
        <f>SUM(Month!H199:H210)</f>
        <v>19474.72</v>
      </c>
      <c r="I23" s="49">
        <f>SUM(Month!I199:I210)</f>
        <v>50953.68</v>
      </c>
      <c r="J23" s="55">
        <f>SUM(Month!J199:J210)</f>
        <v>29716.399999999998</v>
      </c>
      <c r="K23" s="49">
        <f>SUM(Month!K199:K210)</f>
        <v>7138.6100000000015</v>
      </c>
      <c r="L23" s="55">
        <f>SUM(Month!L199:L210)</f>
        <v>3908.2799999999997</v>
      </c>
      <c r="M23" s="49">
        <f>SUM(Month!M199:M210)</f>
        <v>22748.530000000006</v>
      </c>
      <c r="N23" s="54">
        <f>SUM(Month!N199:N210)</f>
        <v>27741.43</v>
      </c>
      <c r="O23" s="54">
        <f>SUM(Month!O199:O210)</f>
        <v>3004.29</v>
      </c>
    </row>
    <row r="24" spans="1:15" x14ac:dyDescent="0.35">
      <c r="A24" s="88">
        <v>2012</v>
      </c>
      <c r="B24" s="49">
        <f>SUM(Month!B211:B222)</f>
        <v>44560.79</v>
      </c>
      <c r="C24" s="49">
        <f>SUM(Month!C211:C222)</f>
        <v>42052.380000000005</v>
      </c>
      <c r="D24" s="49">
        <f>SUM(Month!D211:D222)</f>
        <v>2508.4199999999996</v>
      </c>
      <c r="E24" s="81">
        <v>0</v>
      </c>
      <c r="F24" s="49">
        <f>SUM(Month!F211:F222)</f>
        <v>74296.83</v>
      </c>
      <c r="G24" s="55">
        <f>SUM(Month!G211:G222)</f>
        <v>13821.1</v>
      </c>
      <c r="H24" s="80">
        <f>SUM(Month!H211:H222)</f>
        <v>26466.63</v>
      </c>
      <c r="I24" s="49">
        <f>SUM(Month!I211:I222)</f>
        <v>55340.270000000004</v>
      </c>
      <c r="J24" s="55">
        <f>SUM(Month!J211:J222)</f>
        <v>29826.3</v>
      </c>
      <c r="K24" s="49">
        <f>SUM(Month!K211:K222)</f>
        <v>5135.45</v>
      </c>
      <c r="L24" s="55">
        <f>SUM(Month!L211:L222)</f>
        <v>1119.9100000000001</v>
      </c>
      <c r="M24" s="49">
        <f>SUM(Month!M211:M222)</f>
        <v>26902.9</v>
      </c>
      <c r="N24" s="54">
        <f>SUM(Month!N211:N222)</f>
        <v>29965.78</v>
      </c>
      <c r="O24" s="54">
        <f>SUM(Month!O211:O222)</f>
        <v>2658.54</v>
      </c>
    </row>
    <row r="25" spans="1:15" x14ac:dyDescent="0.35">
      <c r="A25" s="88">
        <v>2013</v>
      </c>
      <c r="B25" s="49">
        <f>SUM(Month!B223:B234)</f>
        <v>41100.79</v>
      </c>
      <c r="C25" s="49">
        <f>SUM(Month!C223:C234)</f>
        <v>38456.369999999995</v>
      </c>
      <c r="D25" s="49">
        <f>SUM(Month!D223:D234)</f>
        <v>2190.0499999999997</v>
      </c>
      <c r="E25" s="55">
        <f>SUM(Month!E223:E234)</f>
        <v>454.40999999999997</v>
      </c>
      <c r="F25" s="49">
        <f>SUM(Month!F223:F234)</f>
        <v>68404.489999999991</v>
      </c>
      <c r="G25" s="55">
        <f>SUM(Month!G223:G234)</f>
        <v>9437.77</v>
      </c>
      <c r="H25" s="80">
        <f>SUM(Month!H223:H234)</f>
        <v>28216.18</v>
      </c>
      <c r="I25" s="49">
        <f>SUM(Month!I223:I234)</f>
        <v>52469.89</v>
      </c>
      <c r="J25" s="55">
        <f>SUM(Month!J223:J234)</f>
        <v>31669.649999999998</v>
      </c>
      <c r="K25" s="49">
        <f>SUM(Month!K223:K234)</f>
        <v>6496.85</v>
      </c>
      <c r="L25" s="55">
        <f>SUM(Month!L223:L234)</f>
        <v>1435.51</v>
      </c>
      <c r="M25" s="49">
        <f>SUM(Month!M223:M234)</f>
        <v>29111.11</v>
      </c>
      <c r="N25" s="54">
        <f>SUM(Month!N223:N234)</f>
        <v>26756.48</v>
      </c>
      <c r="O25" s="54">
        <f>SUM(Month!O223:O234)</f>
        <v>2719.9100000000003</v>
      </c>
    </row>
    <row r="26" spans="1:15" x14ac:dyDescent="0.35">
      <c r="A26" s="88">
        <v>2014</v>
      </c>
      <c r="B26" s="49">
        <f>SUM(Month!B235:B246)</f>
        <v>40327.75</v>
      </c>
      <c r="C26" s="49">
        <f>SUM(Month!C235:C246)</f>
        <v>37474.269999999997</v>
      </c>
      <c r="D26" s="49">
        <f>SUM(Month!D235:D246)</f>
        <v>2453.66</v>
      </c>
      <c r="E26" s="55">
        <f>SUM(Month!E235:E246)</f>
        <v>399.84</v>
      </c>
      <c r="F26" s="49">
        <f>SUM(Month!F235:F246)</f>
        <v>63634.760000000009</v>
      </c>
      <c r="G26" s="55">
        <f>SUM(Month!G235:G246)</f>
        <v>9997.2099999999991</v>
      </c>
      <c r="H26" s="80">
        <f>SUM(Month!H235:H246)</f>
        <v>29712.19</v>
      </c>
      <c r="I26" s="49">
        <f>SUM(Month!I235:I246)</f>
        <v>48890.140000000007</v>
      </c>
      <c r="J26" s="55">
        <f>SUM(Month!J235:J246)</f>
        <v>29809.340000000004</v>
      </c>
      <c r="K26" s="49">
        <f>SUM(Month!K235:K246)</f>
        <v>4747.38</v>
      </c>
      <c r="L26" s="55">
        <f>SUM(Month!L235:L246)</f>
        <v>1059.5699999999997</v>
      </c>
      <c r="M26" s="49">
        <f>SUM(Month!M235:M246)</f>
        <v>29743.789999999997</v>
      </c>
      <c r="N26" s="54">
        <f>SUM(Month!N235:N246)</f>
        <v>22800.23</v>
      </c>
      <c r="O26" s="54">
        <f>SUM(Month!O235:O246)</f>
        <v>2640.82</v>
      </c>
    </row>
    <row r="27" spans="1:15" x14ac:dyDescent="0.35">
      <c r="A27" s="88">
        <v>2015</v>
      </c>
      <c r="B27" s="49">
        <f>SUM(Quarter!B87:B90)</f>
        <v>45698.119999999995</v>
      </c>
      <c r="C27" s="49">
        <f>SUM(Quarter!C87:C90)</f>
        <v>42825.880000000005</v>
      </c>
      <c r="D27" s="49">
        <f>SUM(Quarter!D87:D90)</f>
        <v>2461.8599999999997</v>
      </c>
      <c r="E27" s="55">
        <f>SUM(Quarter!E87:E90)</f>
        <v>410.38</v>
      </c>
      <c r="F27" s="49">
        <f>SUM(Quarter!F87:F90)</f>
        <v>61009.68</v>
      </c>
      <c r="G27" s="55">
        <f>SUM(Quarter!G87:G90)</f>
        <v>10410.65</v>
      </c>
      <c r="H27" s="80">
        <f>SUM(Quarter!H87:H90)</f>
        <v>26372.33</v>
      </c>
      <c r="I27" s="49">
        <f>SUM(Quarter!I87:I90)</f>
        <v>45280.820000000007</v>
      </c>
      <c r="J27" s="55">
        <f>SUM(Quarter!J87:J90)</f>
        <v>31819.81</v>
      </c>
      <c r="K27" s="49">
        <f>SUM(Quarter!K87:K90)</f>
        <v>5318.18</v>
      </c>
      <c r="L27" s="55">
        <f>SUM(Quarter!L87:L90)</f>
        <v>1889.6100000000001</v>
      </c>
      <c r="M27" s="49">
        <f>SUM(Quarter!M87:M90)</f>
        <v>31998.17</v>
      </c>
      <c r="N27" s="54">
        <f>SUM(Quarter!N87:N90)</f>
        <v>22515.41</v>
      </c>
      <c r="O27" s="54">
        <f>SUM(Quarter!O87:O90)</f>
        <v>2509.33</v>
      </c>
    </row>
    <row r="28" spans="1:15" x14ac:dyDescent="0.35">
      <c r="A28" s="88">
        <v>2016</v>
      </c>
      <c r="B28" s="49">
        <f>SUM(Quarter!B91:B94)</f>
        <v>47872.07</v>
      </c>
      <c r="C28" s="49">
        <f>SUM(Quarter!C91:C94)</f>
        <v>44305.83</v>
      </c>
      <c r="D28" s="49">
        <f>SUM(Quarter!D91:D94)</f>
        <v>3138.72</v>
      </c>
      <c r="E28" s="55">
        <f>SUM(Quarter!E91:E94)</f>
        <v>427.49</v>
      </c>
      <c r="F28" s="49">
        <f>SUM(Quarter!F91:F94)</f>
        <v>60164.66</v>
      </c>
      <c r="G28" s="55">
        <f>SUM(Quarter!G91:G94)</f>
        <v>11375.570000000002</v>
      </c>
      <c r="H28" s="80">
        <f>SUM(Quarter!H91:H94)</f>
        <v>24952.440000000002</v>
      </c>
      <c r="I28" s="49">
        <f>SUM(Quarter!I91:I94)</f>
        <v>42405.81</v>
      </c>
      <c r="J28" s="55">
        <f>SUM(Quarter!J91:J94)</f>
        <v>33246.579999999994</v>
      </c>
      <c r="K28" s="49">
        <f>SUM(Quarter!K91:K94)</f>
        <v>6383.25</v>
      </c>
      <c r="L28" s="55">
        <f>SUM(Quarter!L91:L94)</f>
        <v>1609.2</v>
      </c>
      <c r="M28" s="49">
        <f>SUM(Quarter!M91:M94)</f>
        <v>35322.979999999996</v>
      </c>
      <c r="N28" s="54">
        <f>SUM(Quarter!N91:N94)</f>
        <v>24303.800000000003</v>
      </c>
      <c r="O28" s="54">
        <f>SUM(Quarter!O91:O94)</f>
        <v>2659.08</v>
      </c>
    </row>
    <row r="29" spans="1:15" x14ac:dyDescent="0.35">
      <c r="A29" s="88">
        <v>2017</v>
      </c>
      <c r="B29" s="49">
        <f>SUM(Quarter!B95:B98)</f>
        <v>47049.3</v>
      </c>
      <c r="C29" s="49">
        <f>SUM(Quarter!C95:C98)</f>
        <v>43184.700000000004</v>
      </c>
      <c r="D29" s="49">
        <f>SUM(Quarter!D95:D98)</f>
        <v>3445.66</v>
      </c>
      <c r="E29" s="55">
        <f>SUM(Quarter!E95:E98)</f>
        <v>418.96</v>
      </c>
      <c r="F29" s="49">
        <f>SUM(Quarter!F95:F98)</f>
        <v>60698.649999999994</v>
      </c>
      <c r="G29" s="55">
        <f>SUM(Quarter!G95:G98)</f>
        <v>7407.85</v>
      </c>
      <c r="H29" s="80">
        <f>SUM(Quarter!H95:H98)</f>
        <v>26655.129999999997</v>
      </c>
      <c r="I29" s="49">
        <f>SUM(Quarter!I95:I98)</f>
        <v>46623.57</v>
      </c>
      <c r="J29" s="55">
        <f>SUM(Quarter!J95:J98)</f>
        <v>36862.729999999996</v>
      </c>
      <c r="K29" s="49">
        <f>SUM(Quarter!K95:K98)</f>
        <v>6667.2300000000005</v>
      </c>
      <c r="L29" s="55">
        <f>SUM(Quarter!L95:L98)</f>
        <v>1456.1100000000001</v>
      </c>
      <c r="M29" s="49">
        <f>SUM(Quarter!M95:M98)</f>
        <v>34768.949999999997</v>
      </c>
      <c r="N29" s="54">
        <f>SUM(Quarter!N95:N98)</f>
        <v>23085.789999999997</v>
      </c>
      <c r="O29" s="54">
        <f>SUM(Quarter!O95:O98)</f>
        <v>2450.8199999999997</v>
      </c>
    </row>
    <row r="30" spans="1:15" x14ac:dyDescent="0.35">
      <c r="A30" s="88">
        <v>2018</v>
      </c>
      <c r="B30" s="49">
        <f>SUM(Quarter!B99:B102)</f>
        <v>51550.709999999992</v>
      </c>
      <c r="C30" s="49">
        <f>SUM(Quarter!C99:C102)</f>
        <v>47848.32</v>
      </c>
      <c r="D30" s="49">
        <f>SUM(Quarter!D99:D102)</f>
        <v>3339.2400000000007</v>
      </c>
      <c r="E30" s="55">
        <f>SUM(Quarter!E99:E102)</f>
        <v>363.18</v>
      </c>
      <c r="F30" s="49">
        <f>SUM(Quarter!F99:F102)</f>
        <v>58213.37</v>
      </c>
      <c r="G30" s="55">
        <f>SUM(Quarter!G99:G102)</f>
        <v>5945.4400000000005</v>
      </c>
      <c r="H30" s="80">
        <f>SUM(Quarter!H99:H102)</f>
        <v>20776.810000000001</v>
      </c>
      <c r="I30" s="49">
        <f>SUM(Quarter!I99:I102)</f>
        <v>45650.259999999995</v>
      </c>
      <c r="J30" s="55">
        <f>SUM(Quarter!J99:J102)</f>
        <v>42582.130000000005</v>
      </c>
      <c r="K30" s="49">
        <f>SUM(Quarter!K99:K102)</f>
        <v>6617.69</v>
      </c>
      <c r="L30" s="55">
        <f>SUM(Quarter!L99:L102)</f>
        <v>1925.7999999999997</v>
      </c>
      <c r="M30" s="49">
        <f>SUM(Quarter!M99:M102)</f>
        <v>35194.829999999994</v>
      </c>
      <c r="N30" s="54">
        <f>SUM(Quarter!N99:N102)</f>
        <v>22178.05</v>
      </c>
      <c r="O30" s="54">
        <f>SUM(Quarter!O99:O102)</f>
        <v>2448.0100000000002</v>
      </c>
    </row>
    <row r="31" spans="1:15" x14ac:dyDescent="0.35">
      <c r="A31" s="88">
        <v>2019</v>
      </c>
      <c r="B31" s="49">
        <f>SUM(Quarter!B103:B106)</f>
        <v>52856.19</v>
      </c>
      <c r="C31" s="49">
        <f>SUM(Quarter!C103:C106)</f>
        <v>49344.100000000006</v>
      </c>
      <c r="D31" s="49">
        <f>SUM(Quarter!D103:D106)</f>
        <v>3144.2699999999995</v>
      </c>
      <c r="E31" s="55">
        <f>SUM(Quarter!E103:E106)</f>
        <v>367.83</v>
      </c>
      <c r="F31" s="49">
        <f>SUM(Quarter!F103:F106)</f>
        <v>59142.740000000005</v>
      </c>
      <c r="G31" s="55">
        <f>SUM(Quarter!G103:G106)</f>
        <v>7593.85</v>
      </c>
      <c r="H31" s="80">
        <f>SUM(Quarter!H103:H106)</f>
        <v>17718.21</v>
      </c>
      <c r="I31" s="49">
        <f>SUM(Quarter!I103:I106)</f>
        <v>45613.35</v>
      </c>
      <c r="J31" s="55">
        <f>SUM(Quarter!J103:J106)</f>
        <v>42842.65</v>
      </c>
      <c r="K31" s="49">
        <f>SUM(Quarter!K103:K106)</f>
        <v>5935.5500000000011</v>
      </c>
      <c r="L31" s="55">
        <f>SUM(Quarter!L103:L106)</f>
        <v>2096.7399999999998</v>
      </c>
      <c r="M31" s="49">
        <f>SUM(Quarter!M103:M106)</f>
        <v>31738.52</v>
      </c>
      <c r="N31" s="54">
        <f>SUM(Quarter!N103:N106)</f>
        <v>20629.84</v>
      </c>
      <c r="O31" s="54">
        <f>SUM(Quarter!O103:O106)</f>
        <v>2277.4399999999996</v>
      </c>
    </row>
    <row r="32" spans="1:15" x14ac:dyDescent="0.35">
      <c r="A32" s="88">
        <v>2020</v>
      </c>
      <c r="B32" s="49">
        <f>SUM(Quarter!B107:B110)</f>
        <v>49360.62</v>
      </c>
      <c r="C32" s="49">
        <f>SUM(Quarter!C107:C110)</f>
        <v>45657.200000000004</v>
      </c>
      <c r="D32" s="49">
        <f>SUM(Quarter!D107:D110)</f>
        <v>3327.1900000000005</v>
      </c>
      <c r="E32" s="55">
        <f>SUM(Quarter!E107:E110)</f>
        <v>376.25</v>
      </c>
      <c r="F32" s="49">
        <f>SUM(Quarter!F107:F110)</f>
        <v>47875.72</v>
      </c>
      <c r="G32" s="55">
        <f>SUM(Quarter!G107:G110)</f>
        <v>8302.26</v>
      </c>
      <c r="H32" s="80">
        <f>SUM(Quarter!H107:H110)</f>
        <v>6658.0199999999986</v>
      </c>
      <c r="I32" s="49">
        <f>SUM(Quarter!I107:I110)</f>
        <v>36965.25</v>
      </c>
      <c r="J32" s="55">
        <f>SUM(Quarter!J107:J110)</f>
        <v>38287.870000000003</v>
      </c>
      <c r="K32" s="49">
        <f>SUM(Quarter!K107:K110)</f>
        <v>2608.21</v>
      </c>
      <c r="L32" s="55">
        <f>SUM(Quarter!L107:L110)</f>
        <v>1568.75</v>
      </c>
      <c r="M32" s="49">
        <f>SUM(Quarter!M107:M110)</f>
        <v>25462.899999999998</v>
      </c>
      <c r="N32" s="54">
        <f>SUM(Quarter!N107:N110)</f>
        <v>18521.77</v>
      </c>
      <c r="O32" s="54">
        <f>SUM(Quarter!O107:O110)</f>
        <v>1873.3</v>
      </c>
    </row>
    <row r="33" spans="1:15" x14ac:dyDescent="0.35">
      <c r="A33" s="88">
        <v>2021</v>
      </c>
      <c r="B33" s="49">
        <f>SUM(Quarter!B111:B114)</f>
        <v>41162.47</v>
      </c>
      <c r="C33" s="49">
        <f>SUM(Quarter!C111:C114)</f>
        <v>38238.5</v>
      </c>
      <c r="D33" s="49">
        <f>SUM(Quarter!D111:D114)</f>
        <v>2625.21</v>
      </c>
      <c r="E33" s="55">
        <f>SUM(Quarter!E111:E114)</f>
        <v>298.74</v>
      </c>
      <c r="F33" s="49">
        <f>SUM(Quarter!F111:F114)</f>
        <v>48617.45</v>
      </c>
      <c r="G33" s="55">
        <f>SUM(Quarter!G111:G114)</f>
        <v>6886.07</v>
      </c>
      <c r="H33" s="80">
        <f>SUM(Quarter!H111:H114)</f>
        <v>14367.52</v>
      </c>
      <c r="I33" s="49">
        <f>SUM(Quarter!I111:I114)</f>
        <v>38060.81</v>
      </c>
      <c r="J33" s="55">
        <f>SUM(Quarter!J111:J114)</f>
        <v>32685.21</v>
      </c>
      <c r="K33" s="49">
        <f>SUM(Quarter!K111:K114)</f>
        <v>3670.5699999999997</v>
      </c>
      <c r="L33" s="55">
        <f>SUM(Quarter!L111:L114)</f>
        <v>1796.27</v>
      </c>
      <c r="M33" s="49">
        <f>SUM(Quarter!M111:M114)</f>
        <v>25336.14</v>
      </c>
      <c r="N33" s="54">
        <f>SUM(Quarter!N111:N114)</f>
        <v>18218.54</v>
      </c>
      <c r="O33" s="54">
        <f>SUM(Quarter!O111:O114)</f>
        <v>1928.83</v>
      </c>
    </row>
    <row r="34" spans="1:15" x14ac:dyDescent="0.35">
      <c r="A34" s="88">
        <v>2022</v>
      </c>
      <c r="B34" s="49">
        <f>SUM(Quarter!B115:B118)</f>
        <v>38036.789999999994</v>
      </c>
      <c r="C34" s="49">
        <f>SUM(Quarter!C115:C118)</f>
        <v>34934.93</v>
      </c>
      <c r="D34" s="49">
        <f>SUM(Quarter!D115:D118)</f>
        <v>2817.2799999999997</v>
      </c>
      <c r="E34" s="55">
        <f>SUM(Quarter!E115:E118)</f>
        <v>284.60000000000002</v>
      </c>
      <c r="F34" s="49">
        <f>SUM(Quarter!F115:F118)</f>
        <v>53921.240000000005</v>
      </c>
      <c r="G34" s="55">
        <f>SUM(Quarter!G115:G118)</f>
        <v>7323.27</v>
      </c>
      <c r="H34" s="80">
        <f>SUM(Quarter!H115:H118)</f>
        <v>22850.699999999997</v>
      </c>
      <c r="I34" s="49">
        <f>SUM(Quarter!I115:I118)</f>
        <v>43100.92</v>
      </c>
      <c r="J34" s="55">
        <f>SUM(Quarter!J115:J118)</f>
        <v>28603.89</v>
      </c>
      <c r="K34" s="49">
        <f>SUM(Quarter!K115:K118)</f>
        <v>3497.06</v>
      </c>
      <c r="L34" s="55">
        <f>SUM(Quarter!L115:L118)</f>
        <v>2324.87</v>
      </c>
      <c r="M34" s="49">
        <f>SUM(Quarter!M115:M118)</f>
        <v>28252.199999999997</v>
      </c>
      <c r="N34" s="54">
        <f>SUM(Quarter!N115:N118)</f>
        <v>21070.73</v>
      </c>
      <c r="O34" s="54">
        <f>SUM(Quarter!O115:O118)</f>
        <v>1955.27</v>
      </c>
    </row>
    <row r="35" spans="1:15" x14ac:dyDescent="0.35">
      <c r="A35" s="88">
        <v>2023</v>
      </c>
      <c r="B35" s="49">
        <f>SUM(Quarter!B119:B122)</f>
        <v>33754.61</v>
      </c>
      <c r="C35" s="49">
        <f>SUM(Quarter!C119:C122)</f>
        <v>31186.82</v>
      </c>
      <c r="D35" s="49">
        <f>SUM(Quarter!D119:D122)</f>
        <v>2259.04</v>
      </c>
      <c r="E35" s="55">
        <f>SUM(Quarter!E119:E122)</f>
        <v>308.76</v>
      </c>
      <c r="F35" s="49">
        <f>SUM(Quarter!F119:F122)</f>
        <v>49206.22</v>
      </c>
      <c r="G35" s="55">
        <f>SUM(Quarter!G119:G122)</f>
        <v>3570.0499999999997</v>
      </c>
      <c r="H35" s="80">
        <f>SUM(Quarter!H119:H122)</f>
        <v>29480.689999999995</v>
      </c>
      <c r="I35" s="49">
        <f>SUM(Quarter!I119:I122)</f>
        <v>41938.510000000009</v>
      </c>
      <c r="J35" s="55">
        <f>SUM(Quarter!J119:J122)</f>
        <v>25440.11</v>
      </c>
      <c r="K35" s="49">
        <f>SUM(Quarter!K119:K122)</f>
        <v>3697.6800000000003</v>
      </c>
      <c r="L35" s="55">
        <f>SUM(Quarter!L119:L122)</f>
        <v>2213.88</v>
      </c>
      <c r="M35" s="49">
        <f>SUM(Quarter!M119:M122)</f>
        <v>30371.98</v>
      </c>
      <c r="N35" s="54">
        <f>SUM(Quarter!N119:N122)</f>
        <v>18873.5</v>
      </c>
      <c r="O35" s="54">
        <f>SUM(Quarter!O119:O122)</f>
        <v>1943.0499999999997</v>
      </c>
    </row>
    <row r="36" spans="1:15" ht="15" customHeight="1" x14ac:dyDescent="0.35">
      <c r="A36" s="88" t="s">
        <v>695</v>
      </c>
      <c r="B36" s="49">
        <f>SUM(Quarter!B123:B126)</f>
        <v>30668.829999999998</v>
      </c>
      <c r="C36" s="49">
        <f>SUM(Quarter!C123:C126)</f>
        <v>28030.369999999995</v>
      </c>
      <c r="D36" s="49">
        <f>SUM(Quarter!D123:D126)</f>
        <v>2368.2799999999997</v>
      </c>
      <c r="E36" s="55">
        <f>SUM(Quarter!E123:E126)</f>
        <v>270.18</v>
      </c>
      <c r="F36" s="49">
        <f>SUM(Quarter!F123:F126)</f>
        <v>50304.009999999995</v>
      </c>
      <c r="G36" s="55">
        <f>SUM(Quarter!G123:G126)</f>
        <v>4365.9399999999996</v>
      </c>
      <c r="H36" s="80">
        <f>SUM(Quarter!H123:H126)</f>
        <v>31591.300000000003</v>
      </c>
      <c r="I36" s="49">
        <f>SUM(Quarter!I123:I126)</f>
        <v>42562.9</v>
      </c>
      <c r="J36" s="55">
        <f>SUM(Quarter!J123:J126)</f>
        <v>23849.37</v>
      </c>
      <c r="K36" s="49">
        <f>SUM(Quarter!K123:K126)</f>
        <v>3375.2000000000003</v>
      </c>
      <c r="L36" s="55">
        <f>SUM(Quarter!L123:L126)</f>
        <v>2498.23</v>
      </c>
      <c r="M36" s="49">
        <f>SUM(Quarter!M123:M126)</f>
        <v>31100.329999999998</v>
      </c>
      <c r="N36" s="54">
        <f>SUM(Quarter!N123:N126)</f>
        <v>19099.519999999997</v>
      </c>
      <c r="O36" s="54">
        <f>SUM(Quarter!O123:O126)</f>
        <v>1918.03</v>
      </c>
    </row>
    <row r="37" spans="1:15" x14ac:dyDescent="0.35">
      <c r="I37" s="132"/>
      <c r="J37" s="132"/>
    </row>
    <row r="38" spans="1:15" x14ac:dyDescent="0.35">
      <c r="B38" s="100"/>
      <c r="C38" s="100"/>
      <c r="D38" s="100"/>
      <c r="E38" s="100"/>
      <c r="F38" s="100"/>
      <c r="G38" s="100"/>
      <c r="H38" s="100"/>
      <c r="I38" s="100"/>
      <c r="J38" s="100"/>
      <c r="K38" s="100"/>
      <c r="L38" s="100"/>
      <c r="M38" s="100"/>
      <c r="N38" s="100"/>
      <c r="O38" s="100"/>
    </row>
    <row r="39" spans="1:15" x14ac:dyDescent="0.35">
      <c r="B39" s="105"/>
      <c r="C39" s="105"/>
      <c r="D39" s="105"/>
      <c r="E39" s="105"/>
      <c r="F39" s="105"/>
      <c r="G39" s="105"/>
      <c r="H39" s="105"/>
      <c r="I39" s="105"/>
      <c r="J39" s="105"/>
      <c r="K39" s="105"/>
      <c r="L39" s="105"/>
      <c r="M39" s="105"/>
      <c r="N39" s="105"/>
      <c r="O39" s="105"/>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9"/>
  <sheetViews>
    <sheetView showGridLines="0" zoomScaleNormal="100" workbookViewId="0">
      <pane xSplit="1" ySplit="6" topLeftCell="B122" activePane="bottomRight" state="frozen"/>
      <selection pane="topRight" activeCell="B1" sqref="B1"/>
      <selection pane="bottomLeft" activeCell="A7" sqref="A7"/>
      <selection pane="bottomRight" activeCell="A122" sqref="A122"/>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3" t="s">
        <v>100</v>
      </c>
      <c r="C5" s="64"/>
      <c r="D5" s="64"/>
      <c r="E5" s="65"/>
      <c r="F5" s="63" t="s">
        <v>34</v>
      </c>
      <c r="G5" s="65"/>
      <c r="H5" s="63" t="s">
        <v>555</v>
      </c>
      <c r="I5" s="64"/>
      <c r="J5" s="64"/>
      <c r="K5" s="64"/>
      <c r="L5" s="64"/>
      <c r="M5" s="64"/>
      <c r="N5" s="64"/>
      <c r="O5" s="65"/>
    </row>
    <row r="6" spans="1:20"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20" x14ac:dyDescent="0.35">
      <c r="A7" s="89" t="s">
        <v>119</v>
      </c>
      <c r="B7" s="49">
        <f>SUM(Month!B7:B9)</f>
        <v>33446</v>
      </c>
      <c r="C7" s="49">
        <f>SUM(Month!C7:C9)</f>
        <v>31226</v>
      </c>
      <c r="D7" s="49">
        <f>SUM(Month!D7:D9)</f>
        <v>2220</v>
      </c>
      <c r="E7" s="81">
        <v>0</v>
      </c>
      <c r="F7" s="49">
        <f>SUM(Month!F7:F9)</f>
        <v>20153</v>
      </c>
      <c r="G7" s="55">
        <f>SUM(Month!G7:G9)</f>
        <v>10453</v>
      </c>
      <c r="H7" s="83">
        <f>SUM(Month!H7:H9)</f>
        <v>-12802</v>
      </c>
      <c r="I7" s="49">
        <f>SUM(Month!I7:I9)</f>
        <v>9700</v>
      </c>
      <c r="J7" s="55">
        <f>SUM(Month!J7:J9)</f>
        <v>20602</v>
      </c>
      <c r="K7" s="49">
        <f>SUM(Month!K7:K9)</f>
        <v>1456</v>
      </c>
      <c r="L7" s="87">
        <f>SUM(Month!L7:L9)</f>
        <v>561</v>
      </c>
      <c r="M7" s="54">
        <f>SUM(Month!M7:M9)</f>
        <v>2615</v>
      </c>
      <c r="N7" s="54">
        <f>SUM(Month!N7:N9)</f>
        <v>5410</v>
      </c>
      <c r="O7" s="54">
        <f>SUM(Month!O7:O9)</f>
        <v>548</v>
      </c>
      <c r="T7" s="102"/>
    </row>
    <row r="8" spans="1:20" x14ac:dyDescent="0.35">
      <c r="A8" s="84" t="s">
        <v>120</v>
      </c>
      <c r="B8" s="49">
        <f>SUM(Month!B10:B12)</f>
        <v>29596</v>
      </c>
      <c r="C8" s="49">
        <f>SUM(Month!C10:C12)</f>
        <v>27808</v>
      </c>
      <c r="D8" s="49">
        <f>SUM(Month!D10:D12)</f>
        <v>1788</v>
      </c>
      <c r="E8" s="81">
        <v>0</v>
      </c>
      <c r="F8" s="49">
        <f>SUM(Month!F10:F12)</f>
        <v>20780</v>
      </c>
      <c r="G8" s="55">
        <f>SUM(Month!G10:G12)</f>
        <v>9299</v>
      </c>
      <c r="H8" s="83">
        <f>SUM(Month!H10:H12)</f>
        <v>-8949</v>
      </c>
      <c r="I8" s="49">
        <f>SUM(Month!I10:I12)</f>
        <v>9884</v>
      </c>
      <c r="J8" s="55">
        <f>SUM(Month!J10:J12)</f>
        <v>18023</v>
      </c>
      <c r="K8" s="49">
        <f>SUM(Month!K10:K12)</f>
        <v>2388</v>
      </c>
      <c r="L8" s="55">
        <f>SUM(Month!L10:L12)</f>
        <v>349</v>
      </c>
      <c r="M8" s="54">
        <f>SUM(Month!M10:M12)</f>
        <v>2636</v>
      </c>
      <c r="N8" s="54">
        <f>SUM(Month!N10:N12)</f>
        <v>5485</v>
      </c>
      <c r="O8" s="54">
        <f>SUM(Month!O10:O12)</f>
        <v>647</v>
      </c>
      <c r="T8" s="102"/>
    </row>
    <row r="9" spans="1:20" x14ac:dyDescent="0.35">
      <c r="A9" s="84" t="s">
        <v>121</v>
      </c>
      <c r="B9" s="49">
        <f>SUM(Month!B13:B15)</f>
        <v>32401</v>
      </c>
      <c r="C9" s="49">
        <f>SUM(Month!C13:C15)</f>
        <v>30524</v>
      </c>
      <c r="D9" s="49">
        <f>SUM(Month!D13:D15)</f>
        <v>1877</v>
      </c>
      <c r="E9" s="81">
        <v>0</v>
      </c>
      <c r="F9" s="49">
        <f>SUM(Month!F13:F15)</f>
        <v>24253</v>
      </c>
      <c r="G9" s="55">
        <f>SUM(Month!G13:G15)</f>
        <v>11136</v>
      </c>
      <c r="H9" s="83">
        <f>SUM(Month!H13:H15)</f>
        <v>-10383</v>
      </c>
      <c r="I9" s="49">
        <f>SUM(Month!I13:I15)</f>
        <v>10750</v>
      </c>
      <c r="J9" s="55">
        <f>SUM(Month!J13:J15)</f>
        <v>19155</v>
      </c>
      <c r="K9" s="49">
        <f>SUM(Month!K13:K15)</f>
        <v>2367</v>
      </c>
      <c r="L9" s="55">
        <f>SUM(Month!L13:L15)</f>
        <v>137</v>
      </c>
      <c r="M9" s="54">
        <f>SUM(Month!M13:M15)</f>
        <v>2305</v>
      </c>
      <c r="N9" s="54">
        <f>SUM(Month!N13:N15)</f>
        <v>6513</v>
      </c>
      <c r="O9" s="54">
        <f>SUM(Month!O13:O15)</f>
        <v>625</v>
      </c>
      <c r="T9" s="102"/>
    </row>
    <row r="10" spans="1:20" x14ac:dyDescent="0.35">
      <c r="A10" s="84" t="s">
        <v>122</v>
      </c>
      <c r="B10" s="49">
        <f>SUM(Month!B16:B18)</f>
        <v>34451</v>
      </c>
      <c r="C10" s="49">
        <f>SUM(Month!C16:C18)</f>
        <v>32236</v>
      </c>
      <c r="D10" s="49">
        <f>SUM(Month!D16:D18)</f>
        <v>2215</v>
      </c>
      <c r="E10" s="81">
        <v>0</v>
      </c>
      <c r="F10" s="49">
        <f>SUM(Month!F16:F18)</f>
        <v>25250.15</v>
      </c>
      <c r="G10" s="55">
        <f>SUM(Month!G16:G18)</f>
        <v>12852.29</v>
      </c>
      <c r="H10" s="83">
        <f>SUM(Month!H16:H18)</f>
        <v>-12018.45</v>
      </c>
      <c r="I10" s="49">
        <f>SUM(Month!I16:I18)</f>
        <v>10906.37</v>
      </c>
      <c r="J10" s="55">
        <f>SUM(Month!J16:J18)</f>
        <v>19425.13</v>
      </c>
      <c r="K10" s="49">
        <f>SUM(Month!K16:K18)</f>
        <v>1491.49</v>
      </c>
      <c r="L10" s="55">
        <f>SUM(Month!L16:L18)</f>
        <v>302.14</v>
      </c>
      <c r="M10" s="54">
        <f>SUM(Month!M16:M18)</f>
        <v>2322.9</v>
      </c>
      <c r="N10" s="54">
        <f>SUM(Month!N16:N18)</f>
        <v>7011.9400000000005</v>
      </c>
      <c r="O10" s="54">
        <f>SUM(Month!O16:O18)</f>
        <v>645.56999999999994</v>
      </c>
      <c r="T10" s="102"/>
    </row>
    <row r="11" spans="1:20" x14ac:dyDescent="0.35">
      <c r="A11" s="84" t="s">
        <v>123</v>
      </c>
      <c r="B11" s="49">
        <f>SUM(Month!B19:B21)</f>
        <v>32595.449999999997</v>
      </c>
      <c r="C11" s="49">
        <f>SUM(Month!C19:C21)</f>
        <v>30521.010000000002</v>
      </c>
      <c r="D11" s="49">
        <f>SUM(Month!D19:D21)</f>
        <v>2074.46</v>
      </c>
      <c r="E11" s="81">
        <v>0</v>
      </c>
      <c r="F11" s="49">
        <f>SUM(Month!F19:F21)</f>
        <v>24735.760000000002</v>
      </c>
      <c r="G11" s="55">
        <f>SUM(Month!G19:G21)</f>
        <v>12211</v>
      </c>
      <c r="H11" s="83">
        <f>SUM(Month!H19:H21)</f>
        <v>-11201.18</v>
      </c>
      <c r="I11" s="49">
        <f>SUM(Month!I19:I21)</f>
        <v>10474.26</v>
      </c>
      <c r="J11" s="55">
        <f>SUM(Month!J19:J21)</f>
        <v>20023.91</v>
      </c>
      <c r="K11" s="49">
        <f>SUM(Month!K19:K21)</f>
        <v>2050.5</v>
      </c>
      <c r="L11" s="55">
        <f>SUM(Month!L19:L21)</f>
        <v>456</v>
      </c>
      <c r="M11" s="54">
        <f>SUM(Month!M19:M21)</f>
        <v>2522</v>
      </c>
      <c r="N11" s="54">
        <f>SUM(Month!N19:N21)</f>
        <v>5768</v>
      </c>
      <c r="O11" s="54">
        <f>SUM(Month!O19:O21)</f>
        <v>578</v>
      </c>
      <c r="T11" s="102"/>
    </row>
    <row r="12" spans="1:20" x14ac:dyDescent="0.35">
      <c r="A12" s="84" t="s">
        <v>124</v>
      </c>
      <c r="B12" s="49">
        <f>SUM(Month!B22:B24)</f>
        <v>31316.1</v>
      </c>
      <c r="C12" s="49">
        <f>SUM(Month!C22:C24)</f>
        <v>29472.010000000002</v>
      </c>
      <c r="D12" s="49">
        <f>SUM(Month!D22:D24)</f>
        <v>1844.11</v>
      </c>
      <c r="E12" s="81">
        <v>0</v>
      </c>
      <c r="F12" s="49">
        <f>SUM(Month!F22:F24)</f>
        <v>23089.760000000002</v>
      </c>
      <c r="G12" s="55">
        <f>SUM(Month!G22:G24)</f>
        <v>10565</v>
      </c>
      <c r="H12" s="83">
        <f>SUM(Month!H22:H24)</f>
        <v>-12171.82</v>
      </c>
      <c r="I12" s="49">
        <f>SUM(Month!I22:I24)</f>
        <v>10474.26</v>
      </c>
      <c r="J12" s="55">
        <f>SUM(Month!J22:J24)</f>
        <v>19815.559999999998</v>
      </c>
      <c r="K12" s="49">
        <f>SUM(Month!K22:K24)</f>
        <v>2050.5</v>
      </c>
      <c r="L12" s="55">
        <f>SUM(Month!L22:L24)</f>
        <v>456</v>
      </c>
      <c r="M12" s="54">
        <f>SUM(Month!M22:M24)</f>
        <v>2065</v>
      </c>
      <c r="N12" s="54">
        <f>SUM(Month!N22:N24)</f>
        <v>6490</v>
      </c>
      <c r="O12" s="54">
        <f>SUM(Month!O22:O24)</f>
        <v>641</v>
      </c>
      <c r="T12" s="102"/>
    </row>
    <row r="13" spans="1:20" x14ac:dyDescent="0.35">
      <c r="A13" s="84" t="s">
        <v>125</v>
      </c>
      <c r="B13" s="49">
        <f>SUM(Month!B25:B27)</f>
        <v>31339.58</v>
      </c>
      <c r="C13" s="49">
        <f>SUM(Month!C25:C27)</f>
        <v>29580.010000000002</v>
      </c>
      <c r="D13" s="49">
        <f>SUM(Month!D25:D27)</f>
        <v>1759.58</v>
      </c>
      <c r="E13" s="81">
        <v>0</v>
      </c>
      <c r="F13" s="49">
        <f>SUM(Month!F25:F27)</f>
        <v>25026.760000000002</v>
      </c>
      <c r="G13" s="55">
        <f>SUM(Month!G25:G27)</f>
        <v>12502</v>
      </c>
      <c r="H13" s="83">
        <f>SUM(Month!H25:H27)</f>
        <v>-12807.900000000001</v>
      </c>
      <c r="I13" s="49">
        <f>SUM(Month!I25:I27)</f>
        <v>10474.26</v>
      </c>
      <c r="J13" s="55">
        <f>SUM(Month!J25:J27)</f>
        <v>19868.660000000003</v>
      </c>
      <c r="K13" s="49">
        <f>SUM(Month!K25:K27)</f>
        <v>2050.5</v>
      </c>
      <c r="L13" s="55">
        <f>SUM(Month!L25:L27)</f>
        <v>456</v>
      </c>
      <c r="M13" s="54">
        <f>SUM(Month!M25:M27)</f>
        <v>2045</v>
      </c>
      <c r="N13" s="54">
        <f>SUM(Month!N25:N27)</f>
        <v>7053</v>
      </c>
      <c r="O13" s="54">
        <f>SUM(Month!O25:O27)</f>
        <v>753</v>
      </c>
      <c r="T13" s="102"/>
    </row>
    <row r="14" spans="1:20" x14ac:dyDescent="0.35">
      <c r="A14" s="84" t="s">
        <v>126</v>
      </c>
      <c r="B14" s="49">
        <f>SUM(Month!B28:B30)</f>
        <v>34489.83</v>
      </c>
      <c r="C14" s="49">
        <f>SUM(Month!C28:C30)</f>
        <v>32357.010000000002</v>
      </c>
      <c r="D14" s="49">
        <f>SUM(Month!D28:D30)</f>
        <v>2132.83</v>
      </c>
      <c r="E14" s="81">
        <v>0</v>
      </c>
      <c r="F14" s="49">
        <f>SUM(Month!F28:F30)</f>
        <v>26693.760000000002</v>
      </c>
      <c r="G14" s="55">
        <f>SUM(Month!G28:G30)</f>
        <v>14169</v>
      </c>
      <c r="H14" s="83">
        <f>SUM(Month!H28:H30)</f>
        <v>-11990.23</v>
      </c>
      <c r="I14" s="49">
        <f>SUM(Month!I28:I30)</f>
        <v>10474.26</v>
      </c>
      <c r="J14" s="55">
        <f>SUM(Month!J28:J30)</f>
        <v>20029.97</v>
      </c>
      <c r="K14" s="49">
        <f>SUM(Month!K28:K30)</f>
        <v>2050.5</v>
      </c>
      <c r="L14" s="55">
        <f>SUM(Month!L28:L30)</f>
        <v>456</v>
      </c>
      <c r="M14" s="54">
        <f>SUM(Month!M28:M30)</f>
        <v>2678</v>
      </c>
      <c r="N14" s="54">
        <f>SUM(Month!N28:N30)</f>
        <v>6707</v>
      </c>
      <c r="O14" s="54">
        <f>SUM(Month!O28:O30)</f>
        <v>691</v>
      </c>
      <c r="T14" s="102"/>
    </row>
    <row r="15" spans="1:20" x14ac:dyDescent="0.35">
      <c r="A15" s="84" t="s">
        <v>127</v>
      </c>
      <c r="B15" s="49">
        <f>SUM(Month!B31:B33)</f>
        <v>33045</v>
      </c>
      <c r="C15" s="49">
        <f>SUM(Month!C31:C33)</f>
        <v>30903</v>
      </c>
      <c r="D15" s="49">
        <f>SUM(Month!D31:D33)</f>
        <v>2142</v>
      </c>
      <c r="E15" s="81">
        <v>0</v>
      </c>
      <c r="F15" s="49">
        <f>SUM(Month!F31:F33)</f>
        <v>24033.87</v>
      </c>
      <c r="G15" s="55">
        <f>SUM(Month!G31:G33)</f>
        <v>11948.869999999999</v>
      </c>
      <c r="H15" s="83">
        <f>SUM(Month!H31:H33)</f>
        <v>-13392.97</v>
      </c>
      <c r="I15" s="49">
        <f>SUM(Month!I31:I33)</f>
        <v>9821.01</v>
      </c>
      <c r="J15" s="55">
        <f>SUM(Month!J31:J33)</f>
        <v>20738.010000000002</v>
      </c>
      <c r="K15" s="49">
        <f>SUM(Month!K31:K33)</f>
        <v>2264</v>
      </c>
      <c r="L15" s="55">
        <f>SUM(Month!L31:L33)</f>
        <v>540</v>
      </c>
      <c r="M15" s="54">
        <f>SUM(Month!M31:M33)</f>
        <v>2171.34</v>
      </c>
      <c r="N15" s="54">
        <f>SUM(Month!N31:N33)</f>
        <v>6371.29</v>
      </c>
      <c r="O15" s="54">
        <f>SUM(Month!O31:O33)</f>
        <v>613.95999999999992</v>
      </c>
      <c r="T15" s="102"/>
    </row>
    <row r="16" spans="1:20" x14ac:dyDescent="0.35">
      <c r="A16" s="84" t="s">
        <v>128</v>
      </c>
      <c r="B16" s="49">
        <f>SUM(Month!B34:B36)</f>
        <v>29320</v>
      </c>
      <c r="C16" s="49">
        <f>SUM(Month!C34:C36)</f>
        <v>27602</v>
      </c>
      <c r="D16" s="49">
        <f>SUM(Month!D34:D36)</f>
        <v>1718</v>
      </c>
      <c r="E16" s="81">
        <v>0</v>
      </c>
      <c r="F16" s="49">
        <f>SUM(Month!F34:F36)</f>
        <v>23947.96</v>
      </c>
      <c r="G16" s="55">
        <f>SUM(Month!G34:G36)</f>
        <v>11118.970000000001</v>
      </c>
      <c r="H16" s="83">
        <f>SUM(Month!H34:H36)</f>
        <v>-9574.86</v>
      </c>
      <c r="I16" s="49">
        <f>SUM(Month!I34:I36)</f>
        <v>10712.01</v>
      </c>
      <c r="J16" s="55">
        <f>SUM(Month!J34:J36)</f>
        <v>17626.990000000002</v>
      </c>
      <c r="K16" s="49">
        <f>SUM(Month!K34:K36)</f>
        <v>2116.9899999999998</v>
      </c>
      <c r="L16" s="55">
        <f>SUM(Month!L34:L36)</f>
        <v>339.99</v>
      </c>
      <c r="M16" s="54">
        <f>SUM(Month!M34:M36)</f>
        <v>2159.1799999999998</v>
      </c>
      <c r="N16" s="54">
        <f>SUM(Month!N34:N36)</f>
        <v>6596.0300000000007</v>
      </c>
      <c r="O16" s="54">
        <f>SUM(Month!O34:O36)</f>
        <v>794.42</v>
      </c>
      <c r="T16" s="102"/>
    </row>
    <row r="17" spans="1:20" x14ac:dyDescent="0.35">
      <c r="A17" s="84" t="s">
        <v>129</v>
      </c>
      <c r="B17" s="49">
        <f>SUM(Month!B37:B39)</f>
        <v>31557</v>
      </c>
      <c r="C17" s="49">
        <f>SUM(Month!C37:C39)</f>
        <v>29731</v>
      </c>
      <c r="D17" s="49">
        <f>SUM(Month!D37:D39)</f>
        <v>1826</v>
      </c>
      <c r="E17" s="81">
        <v>0</v>
      </c>
      <c r="F17" s="49">
        <f>SUM(Month!F37:F39)</f>
        <v>25160.53</v>
      </c>
      <c r="G17" s="55">
        <f>SUM(Month!G37:G39)</f>
        <v>11986.54</v>
      </c>
      <c r="H17" s="83">
        <f>SUM(Month!H37:H39)</f>
        <v>-12352.71</v>
      </c>
      <c r="I17" s="49">
        <f>SUM(Month!I37:I39)</f>
        <v>11095</v>
      </c>
      <c r="J17" s="55">
        <f>SUM(Month!J37:J39)</f>
        <v>18586.989999999998</v>
      </c>
      <c r="K17" s="49">
        <f>SUM(Month!K37:K39)</f>
        <v>2079.0100000000002</v>
      </c>
      <c r="L17" s="55">
        <f>SUM(Month!L37:L39)</f>
        <v>223</v>
      </c>
      <c r="M17" s="54">
        <f>SUM(Month!M37:M39)</f>
        <v>1832.02</v>
      </c>
      <c r="N17" s="54">
        <f>SUM(Month!N37:N39)</f>
        <v>8548.73</v>
      </c>
      <c r="O17" s="54">
        <f>SUM(Month!O37:O39)</f>
        <v>807.37999999999988</v>
      </c>
      <c r="T17" s="102"/>
    </row>
    <row r="18" spans="1:20" x14ac:dyDescent="0.35">
      <c r="A18" s="84" t="s">
        <v>130</v>
      </c>
      <c r="B18" s="49">
        <f>SUM(Month!B40:B42)</f>
        <v>34253</v>
      </c>
      <c r="C18" s="49">
        <f>SUM(Month!C40:C42)</f>
        <v>32027</v>
      </c>
      <c r="D18" s="49">
        <f>SUM(Month!D40:D42)</f>
        <v>2226</v>
      </c>
      <c r="E18" s="81">
        <v>0</v>
      </c>
      <c r="F18" s="49">
        <f>SUM(Month!F40:F42)</f>
        <v>24009.68</v>
      </c>
      <c r="G18" s="55">
        <f>SUM(Month!G40:G42)</f>
        <v>12534.68</v>
      </c>
      <c r="H18" s="83">
        <f>SUM(Month!H40:H42)</f>
        <v>-13368.039999999999</v>
      </c>
      <c r="I18" s="49">
        <f>SUM(Month!I40:I42)</f>
        <v>9274.99</v>
      </c>
      <c r="J18" s="55">
        <f>SUM(Month!J40:J42)</f>
        <v>19542</v>
      </c>
      <c r="K18" s="49">
        <f>SUM(Month!K40:K42)</f>
        <v>2200</v>
      </c>
      <c r="L18" s="55">
        <f>SUM(Month!L40:L42)</f>
        <v>242</v>
      </c>
      <c r="M18" s="54">
        <f>SUM(Month!M40:M42)</f>
        <v>2543.31</v>
      </c>
      <c r="N18" s="54">
        <f>SUM(Month!N40:N42)</f>
        <v>7602.34</v>
      </c>
      <c r="O18" s="54">
        <f>SUM(Month!O40:O42)</f>
        <v>746.18000000000006</v>
      </c>
      <c r="T18" s="102"/>
    </row>
    <row r="19" spans="1:20" x14ac:dyDescent="0.35">
      <c r="A19" s="84" t="s">
        <v>131</v>
      </c>
      <c r="B19" s="49">
        <f>SUM(Month!B43:B45)</f>
        <v>33182.18</v>
      </c>
      <c r="C19" s="49">
        <f>SUM(Month!C43:C45)</f>
        <v>30912.660000000003</v>
      </c>
      <c r="D19" s="49">
        <f>SUM(Month!D43:D45)</f>
        <v>2269.5100000000002</v>
      </c>
      <c r="E19" s="81">
        <v>0</v>
      </c>
      <c r="F19" s="49">
        <f>SUM(Month!F43:F45)</f>
        <v>22735.48</v>
      </c>
      <c r="G19" s="55">
        <f>SUM(Month!G43:G45)</f>
        <v>11130.02</v>
      </c>
      <c r="H19" s="83">
        <f>SUM(Month!H43:H45)</f>
        <v>-12884.64</v>
      </c>
      <c r="I19" s="49">
        <f>SUM(Month!I43:I45)</f>
        <v>9559.18</v>
      </c>
      <c r="J19" s="55">
        <f>SUM(Month!J43:J45)</f>
        <v>21656.370000000003</v>
      </c>
      <c r="K19" s="49">
        <f>SUM(Month!K43:K45)</f>
        <v>2046.2599999999998</v>
      </c>
      <c r="L19" s="55">
        <f>SUM(Month!L43:L45)</f>
        <v>237.01999999999998</v>
      </c>
      <c r="M19" s="54">
        <f>SUM(Month!M43:M45)</f>
        <v>2965.02</v>
      </c>
      <c r="N19" s="54">
        <f>SUM(Month!N43:N45)</f>
        <v>5561.72</v>
      </c>
      <c r="O19" s="54">
        <f>SUM(Month!O43:O45)</f>
        <v>724.49</v>
      </c>
      <c r="T19" s="102"/>
    </row>
    <row r="20" spans="1:20" x14ac:dyDescent="0.35">
      <c r="A20" s="84" t="s">
        <v>132</v>
      </c>
      <c r="B20" s="49">
        <f>SUM(Month!B46:B48)</f>
        <v>31892</v>
      </c>
      <c r="C20" s="49">
        <f>SUM(Month!C46:C48)</f>
        <v>29926</v>
      </c>
      <c r="D20" s="49">
        <f>SUM(Month!D46:D48)</f>
        <v>1966</v>
      </c>
      <c r="E20" s="81">
        <v>0</v>
      </c>
      <c r="F20" s="49">
        <f>SUM(Month!F46:F48)</f>
        <v>24986.61</v>
      </c>
      <c r="G20" s="55">
        <f>SUM(Month!G46:G48)</f>
        <v>10873.65</v>
      </c>
      <c r="H20" s="83">
        <f>SUM(Month!H46:H48)</f>
        <v>-11370.89</v>
      </c>
      <c r="I20" s="49">
        <f>SUM(Month!I46:I48)</f>
        <v>11616.56</v>
      </c>
      <c r="J20" s="55">
        <f>SUM(Month!J46:J48)</f>
        <v>19960.18</v>
      </c>
      <c r="K20" s="49">
        <f>SUM(Month!K46:K48)</f>
        <v>2496.3999999999996</v>
      </c>
      <c r="L20" s="55">
        <f>SUM(Month!L46:L48)</f>
        <v>342.57</v>
      </c>
      <c r="M20" s="54">
        <f>SUM(Month!M46:M48)</f>
        <v>2026.04</v>
      </c>
      <c r="N20" s="54">
        <f>SUM(Month!N46:N48)</f>
        <v>7207.13</v>
      </c>
      <c r="O20" s="54">
        <f>SUM(Month!O46:O48)</f>
        <v>814.82999999999993</v>
      </c>
      <c r="T20" s="102"/>
    </row>
    <row r="21" spans="1:20" x14ac:dyDescent="0.35">
      <c r="A21" s="84" t="s">
        <v>133</v>
      </c>
      <c r="B21" s="49">
        <f>SUM(Month!B49:B51)</f>
        <v>32599</v>
      </c>
      <c r="C21" s="49">
        <f>SUM(Month!C49:C51)</f>
        <v>30691</v>
      </c>
      <c r="D21" s="49">
        <f>SUM(Month!D49:D51)</f>
        <v>1908</v>
      </c>
      <c r="E21" s="81">
        <v>0</v>
      </c>
      <c r="F21" s="49">
        <f>SUM(Month!F49:F51)</f>
        <v>22962.720000000001</v>
      </c>
      <c r="G21" s="55">
        <f>SUM(Month!G49:G51)</f>
        <v>11488.98</v>
      </c>
      <c r="H21" s="83">
        <f>SUM(Month!H49:H51)</f>
        <v>-11803.02</v>
      </c>
      <c r="I21" s="49">
        <f>SUM(Month!I49:I51)</f>
        <v>9319.27</v>
      </c>
      <c r="J21" s="55">
        <f>SUM(Month!J49:J51)</f>
        <v>20055.78</v>
      </c>
      <c r="K21" s="49">
        <f>SUM(Month!K49:K51)</f>
        <v>2154.48</v>
      </c>
      <c r="L21" s="55">
        <f>SUM(Month!L49:L51)</f>
        <v>466.07</v>
      </c>
      <c r="M21" s="54">
        <f>SUM(Month!M49:M51)</f>
        <v>3118.82</v>
      </c>
      <c r="N21" s="54">
        <f>SUM(Month!N49:N51)</f>
        <v>5873.74</v>
      </c>
      <c r="O21" s="54">
        <f>SUM(Month!O49:O51)</f>
        <v>771.27</v>
      </c>
      <c r="T21" s="102"/>
    </row>
    <row r="22" spans="1:20" x14ac:dyDescent="0.35">
      <c r="A22" s="84" t="s">
        <v>134</v>
      </c>
      <c r="B22" s="49">
        <f>SUM(Month!B52:B54)</f>
        <v>34974</v>
      </c>
      <c r="C22" s="49">
        <f>SUM(Month!C52:C54)</f>
        <v>32707</v>
      </c>
      <c r="D22" s="49">
        <f>SUM(Month!D52:D54)</f>
        <v>2267</v>
      </c>
      <c r="E22" s="81">
        <v>0</v>
      </c>
      <c r="F22" s="49">
        <f>SUM(Month!F52:F54)</f>
        <v>23903.86</v>
      </c>
      <c r="G22" s="55">
        <f>SUM(Month!G52:G54)</f>
        <v>13138.029999999999</v>
      </c>
      <c r="H22" s="83">
        <f>SUM(Month!H52:H54)</f>
        <v>-13550.439999999999</v>
      </c>
      <c r="I22" s="49">
        <f>SUM(Month!I52:I54)</f>
        <v>8964.98</v>
      </c>
      <c r="J22" s="55">
        <f>SUM(Month!J52:J54)</f>
        <v>21356.67</v>
      </c>
      <c r="K22" s="49">
        <f>SUM(Month!K52:K54)</f>
        <v>1800.8400000000001</v>
      </c>
      <c r="L22" s="55">
        <f>SUM(Month!L52:L54)</f>
        <v>535.33000000000004</v>
      </c>
      <c r="M22" s="54">
        <f>SUM(Month!M52:M54)</f>
        <v>3308.12</v>
      </c>
      <c r="N22" s="54">
        <f>SUM(Month!N52:N54)</f>
        <v>5732.3899999999994</v>
      </c>
      <c r="O22" s="54">
        <f>SUM(Month!O52:O54)</f>
        <v>769.46</v>
      </c>
      <c r="T22" s="102"/>
    </row>
    <row r="23" spans="1:20" x14ac:dyDescent="0.35">
      <c r="A23" s="84" t="s">
        <v>135</v>
      </c>
      <c r="B23" s="49">
        <f>SUM(Month!B55:B57)</f>
        <v>34382.560000000005</v>
      </c>
      <c r="C23" s="49">
        <f>SUM(Month!C55:C57)</f>
        <v>32030.9</v>
      </c>
      <c r="D23" s="49">
        <f>SUM(Month!D55:D57)</f>
        <v>2351.67</v>
      </c>
      <c r="E23" s="81">
        <v>0</v>
      </c>
      <c r="F23" s="49">
        <f>SUM(Month!F55:F57)</f>
        <v>23023.14</v>
      </c>
      <c r="G23" s="55">
        <f>SUM(Month!G55:G57)</f>
        <v>12936.47</v>
      </c>
      <c r="H23" s="83">
        <f>SUM(Month!H55:H57)</f>
        <v>-12443.32</v>
      </c>
      <c r="I23" s="49">
        <f>SUM(Month!I55:I57)</f>
        <v>8937.42</v>
      </c>
      <c r="J23" s="55">
        <f>SUM(Month!J55:J57)</f>
        <v>19890.75</v>
      </c>
      <c r="K23" s="49">
        <f>SUM(Month!K55:K57)</f>
        <v>1149.26</v>
      </c>
      <c r="L23" s="55">
        <f>SUM(Month!L55:L57)</f>
        <v>852.64999999999986</v>
      </c>
      <c r="M23" s="54">
        <f>SUM(Month!M55:M57)</f>
        <v>3833.02</v>
      </c>
      <c r="N23" s="54">
        <f>SUM(Month!N55:N57)</f>
        <v>5619.63</v>
      </c>
      <c r="O23" s="54">
        <f>SUM(Month!O55:O57)</f>
        <v>648.37</v>
      </c>
      <c r="T23" s="102"/>
    </row>
    <row r="24" spans="1:20" x14ac:dyDescent="0.35">
      <c r="A24" s="84" t="s">
        <v>136</v>
      </c>
      <c r="B24" s="49">
        <f>SUM(Month!B58:B60)</f>
        <v>33060.350000000006</v>
      </c>
      <c r="C24" s="49">
        <f>SUM(Month!C58:C60)</f>
        <v>31037.14</v>
      </c>
      <c r="D24" s="49">
        <f>SUM(Month!D58:D60)</f>
        <v>2023.21</v>
      </c>
      <c r="E24" s="81">
        <v>0</v>
      </c>
      <c r="F24" s="49">
        <f>SUM(Month!F58:F60)</f>
        <v>22702.440000000002</v>
      </c>
      <c r="G24" s="55">
        <f>SUM(Month!G58:G60)</f>
        <v>11812.57</v>
      </c>
      <c r="H24" s="83">
        <f>SUM(Month!H58:H60)</f>
        <v>-13402.71</v>
      </c>
      <c r="I24" s="49">
        <f>SUM(Month!I58:I60)</f>
        <v>9397.869999999999</v>
      </c>
      <c r="J24" s="55">
        <f>SUM(Month!J58:J60)</f>
        <v>20758.27</v>
      </c>
      <c r="K24" s="49">
        <f>SUM(Month!K58:K60)</f>
        <v>1492.0100000000002</v>
      </c>
      <c r="L24" s="55">
        <f>SUM(Month!L58:L60)</f>
        <v>582.97</v>
      </c>
      <c r="M24" s="54">
        <f>SUM(Month!M58:M60)</f>
        <v>3280.88</v>
      </c>
      <c r="N24" s="54">
        <f>SUM(Month!N58:N60)</f>
        <v>6232.24</v>
      </c>
      <c r="O24" s="54">
        <f>SUM(Month!O58:O60)</f>
        <v>565.73</v>
      </c>
      <c r="T24" s="102"/>
    </row>
    <row r="25" spans="1:20" x14ac:dyDescent="0.35">
      <c r="A25" s="84" t="s">
        <v>137</v>
      </c>
      <c r="B25" s="49">
        <f>SUM(Month!B61:B63)</f>
        <v>34314.67</v>
      </c>
      <c r="C25" s="49">
        <f>SUM(Month!C61:C63)</f>
        <v>32261.61</v>
      </c>
      <c r="D25" s="49">
        <f>SUM(Month!D61:D63)</f>
        <v>2053.0699999999997</v>
      </c>
      <c r="E25" s="81">
        <v>0</v>
      </c>
      <c r="F25" s="49">
        <f>SUM(Month!F61:F63)</f>
        <v>25078.13</v>
      </c>
      <c r="G25" s="55">
        <f>SUM(Month!G61:G63)</f>
        <v>13249.490000000002</v>
      </c>
      <c r="H25" s="83">
        <f>SUM(Month!H61:H63)</f>
        <v>-13927.73</v>
      </c>
      <c r="I25" s="49">
        <f>SUM(Month!I61:I63)</f>
        <v>10350.25</v>
      </c>
      <c r="J25" s="55">
        <f>SUM(Month!J61:J63)</f>
        <v>23590.019999999997</v>
      </c>
      <c r="K25" s="49">
        <f>SUM(Month!K61:K63)</f>
        <v>1478.3899999999999</v>
      </c>
      <c r="L25" s="55">
        <f>SUM(Month!L61:L63)</f>
        <v>635.45000000000005</v>
      </c>
      <c r="M25" s="54">
        <f>SUM(Month!M61:M63)</f>
        <v>3631.2200000000003</v>
      </c>
      <c r="N25" s="54">
        <f>SUM(Month!N61:N63)</f>
        <v>5162.1099999999997</v>
      </c>
      <c r="O25" s="54">
        <f>SUM(Month!O61:O63)</f>
        <v>603.01</v>
      </c>
      <c r="T25" s="102"/>
    </row>
    <row r="26" spans="1:20" x14ac:dyDescent="0.35">
      <c r="A26" s="84" t="s">
        <v>138</v>
      </c>
      <c r="B26" s="49">
        <f>SUM(Month!B64:B66)</f>
        <v>35341.42</v>
      </c>
      <c r="C26" s="49">
        <f>SUM(Month!C64:C66)</f>
        <v>32932.35</v>
      </c>
      <c r="D26" s="49">
        <f>SUM(Month!D64:D66)</f>
        <v>2409.0699999999997</v>
      </c>
      <c r="E26" s="81">
        <v>0</v>
      </c>
      <c r="F26" s="49">
        <f>SUM(Month!F64:F66)</f>
        <v>24951.72</v>
      </c>
      <c r="G26" s="55">
        <f>SUM(Month!G64:G66)</f>
        <v>12887.93</v>
      </c>
      <c r="H26" s="83">
        <f>SUM(Month!H64:H66)</f>
        <v>-14988.22</v>
      </c>
      <c r="I26" s="49">
        <f>SUM(Month!I64:I66)</f>
        <v>10635.449999999999</v>
      </c>
      <c r="J26" s="55">
        <f>SUM(Month!J64:J66)</f>
        <v>24682.97</v>
      </c>
      <c r="K26" s="49">
        <f>SUM(Month!K64:K66)</f>
        <v>1428.3400000000001</v>
      </c>
      <c r="L26" s="55">
        <f>SUM(Month!L64:L66)</f>
        <v>803.92000000000007</v>
      </c>
      <c r="M26" s="54">
        <f>SUM(Month!M64:M66)</f>
        <v>3150.8900000000003</v>
      </c>
      <c r="N26" s="54">
        <f>SUM(Month!N64:N66)</f>
        <v>4716.03</v>
      </c>
      <c r="O26" s="54">
        <f>SUM(Month!O64:O66)</f>
        <v>512.16</v>
      </c>
      <c r="T26" s="102"/>
    </row>
    <row r="27" spans="1:20" x14ac:dyDescent="0.35">
      <c r="A27" s="84" t="s">
        <v>139</v>
      </c>
      <c r="B27" s="49">
        <f>SUM(Month!B67:B69)</f>
        <v>34217.370000000003</v>
      </c>
      <c r="C27" s="49">
        <f>SUM(Month!C67:C69)</f>
        <v>31815.800000000003</v>
      </c>
      <c r="D27" s="49">
        <f>SUM(Month!D67:D69)</f>
        <v>2401.58</v>
      </c>
      <c r="E27" s="81">
        <v>0</v>
      </c>
      <c r="F27" s="49">
        <f>SUM(Month!F67:F69)</f>
        <v>23232.02</v>
      </c>
      <c r="G27" s="55">
        <f>SUM(Month!G67:G69)</f>
        <v>10070.89</v>
      </c>
      <c r="H27" s="83">
        <f>SUM(Month!H67:H69)</f>
        <v>-12732.56</v>
      </c>
      <c r="I27" s="49">
        <f>SUM(Month!I67:I69)</f>
        <v>11813.779999999999</v>
      </c>
      <c r="J27" s="55">
        <f>SUM(Month!J67:J69)</f>
        <v>23952.26</v>
      </c>
      <c r="K27" s="49">
        <f>SUM(Month!K67:K69)</f>
        <v>1347.34</v>
      </c>
      <c r="L27" s="55">
        <f>SUM(Month!L67:L69)</f>
        <v>657.68</v>
      </c>
      <c r="M27" s="54">
        <f>SUM(Month!M67:M69)</f>
        <v>3812.51</v>
      </c>
      <c r="N27" s="54">
        <f>SUM(Month!N67:N69)</f>
        <v>5096.25</v>
      </c>
      <c r="O27" s="54">
        <f>SUM(Month!O67:O69)</f>
        <v>512.41</v>
      </c>
      <c r="T27" s="102"/>
    </row>
    <row r="28" spans="1:20" x14ac:dyDescent="0.35">
      <c r="A28" s="84" t="s">
        <v>140</v>
      </c>
      <c r="B28" s="49">
        <f>SUM(Month!B70:B72)</f>
        <v>30802.120000000003</v>
      </c>
      <c r="C28" s="49">
        <f>SUM(Month!C70:C72)</f>
        <v>28759.57</v>
      </c>
      <c r="D28" s="49">
        <f>SUM(Month!D70:D72)</f>
        <v>2042.56</v>
      </c>
      <c r="E28" s="81">
        <v>0</v>
      </c>
      <c r="F28" s="49">
        <f>SUM(Month!F70:F72)</f>
        <v>21313.870000000003</v>
      </c>
      <c r="G28" s="55">
        <f>SUM(Month!G70:G72)</f>
        <v>7690.65</v>
      </c>
      <c r="H28" s="83">
        <f>SUM(Month!H70:H72)</f>
        <v>-12277.099999999999</v>
      </c>
      <c r="I28" s="49">
        <f>SUM(Month!I70:I72)</f>
        <v>11981.429999999998</v>
      </c>
      <c r="J28" s="55">
        <f>SUM(Month!J70:J72)</f>
        <v>23224.02</v>
      </c>
      <c r="K28" s="49">
        <f>SUM(Month!K70:K72)</f>
        <v>1641.81</v>
      </c>
      <c r="L28" s="55">
        <f>SUM(Month!L70:L72)</f>
        <v>670.53</v>
      </c>
      <c r="M28" s="54">
        <f>SUM(Month!M70:M72)</f>
        <v>3106.1400000000003</v>
      </c>
      <c r="N28" s="54">
        <f>SUM(Month!N70:N72)</f>
        <v>5111.9400000000005</v>
      </c>
      <c r="O28" s="54">
        <f>SUM(Month!O70:O72)</f>
        <v>653.72</v>
      </c>
      <c r="T28" s="102"/>
    </row>
    <row r="29" spans="1:20" x14ac:dyDescent="0.35">
      <c r="A29" s="84" t="s">
        <v>141</v>
      </c>
      <c r="B29" s="49">
        <f>SUM(Month!B73:B75)</f>
        <v>30427.07</v>
      </c>
      <c r="C29" s="49">
        <f>SUM(Month!C73:C75)</f>
        <v>28539.059999999998</v>
      </c>
      <c r="D29" s="49">
        <f>SUM(Month!D73:D75)</f>
        <v>1888</v>
      </c>
      <c r="E29" s="81">
        <v>0</v>
      </c>
      <c r="F29" s="49">
        <f>SUM(Month!F73:F75)</f>
        <v>24138.07</v>
      </c>
      <c r="G29" s="55">
        <f>SUM(Month!G73:G75)</f>
        <v>9870.2799999999988</v>
      </c>
      <c r="H29" s="83">
        <f>SUM(Month!H73:H75)</f>
        <v>-9745.6299999999992</v>
      </c>
      <c r="I29" s="49">
        <f>SUM(Month!I73:I75)</f>
        <v>12900.890000000001</v>
      </c>
      <c r="J29" s="55">
        <f>SUM(Month!J73:J75)</f>
        <v>21607.510000000002</v>
      </c>
      <c r="K29" s="49">
        <f>SUM(Month!K73:K75)</f>
        <v>1366.8899999999999</v>
      </c>
      <c r="L29" s="55">
        <f>SUM(Month!L73:L75)</f>
        <v>696.45</v>
      </c>
      <c r="M29" s="54">
        <f>SUM(Month!M73:M75)</f>
        <v>3400.95</v>
      </c>
      <c r="N29" s="54">
        <f>SUM(Month!N73:N75)</f>
        <v>5110.42</v>
      </c>
      <c r="O29" s="54">
        <f>SUM(Month!O73:O75)</f>
        <v>552.12</v>
      </c>
      <c r="T29" s="102"/>
    </row>
    <row r="30" spans="1:20" x14ac:dyDescent="0.35">
      <c r="A30" s="84" t="s">
        <v>142</v>
      </c>
      <c r="B30" s="49">
        <f>SUM(Month!B76:B78)</f>
        <v>30798.43</v>
      </c>
      <c r="C30" s="49">
        <f>SUM(Month!C76:C78)</f>
        <v>28768.06</v>
      </c>
      <c r="D30" s="49">
        <f>SUM(Month!D76:D78)</f>
        <v>2030.38</v>
      </c>
      <c r="E30" s="81">
        <v>0</v>
      </c>
      <c r="F30" s="49">
        <f>SUM(Month!F76:F78)</f>
        <v>23388.86</v>
      </c>
      <c r="G30" s="55">
        <f>SUM(Month!G76:G78)</f>
        <v>10054.709999999999</v>
      </c>
      <c r="H30" s="83">
        <f>SUM(Month!H76:H78)</f>
        <v>-10240.040000000001</v>
      </c>
      <c r="I30" s="49">
        <f>SUM(Month!I76:I78)</f>
        <v>12171.58</v>
      </c>
      <c r="J30" s="55">
        <f>SUM(Month!J76:J78)</f>
        <v>21297.59</v>
      </c>
      <c r="K30" s="49">
        <f>SUM(Month!K76:K78)</f>
        <v>1162.57</v>
      </c>
      <c r="L30" s="55">
        <f>SUM(Month!L76:L78)</f>
        <v>811.17</v>
      </c>
      <c r="M30" s="54">
        <f>SUM(Month!M76:M78)</f>
        <v>3892.5499999999997</v>
      </c>
      <c r="N30" s="54">
        <f>SUM(Month!N76:N78)</f>
        <v>5357.99</v>
      </c>
      <c r="O30" s="54">
        <f>SUM(Month!O76:O78)</f>
        <v>360.81</v>
      </c>
      <c r="T30" s="102"/>
    </row>
    <row r="31" spans="1:20" x14ac:dyDescent="0.35">
      <c r="A31" s="84" t="s">
        <v>143</v>
      </c>
      <c r="B31" s="49">
        <f>SUM(Month!B79:B81)</f>
        <v>29196.340000000004</v>
      </c>
      <c r="C31" s="49">
        <f>SUM(Month!C79:C81)</f>
        <v>27027.800000000003</v>
      </c>
      <c r="D31" s="49">
        <f>SUM(Month!D79:D81)</f>
        <v>2168.54</v>
      </c>
      <c r="E31" s="81">
        <v>0</v>
      </c>
      <c r="F31" s="49">
        <f>SUM(Month!F79:F81)</f>
        <v>20823.91</v>
      </c>
      <c r="G31" s="55">
        <f>SUM(Month!G79:G81)</f>
        <v>8338.76</v>
      </c>
      <c r="H31" s="83">
        <f>SUM(Month!H79:H81)</f>
        <v>-8821.17</v>
      </c>
      <c r="I31" s="49">
        <f>SUM(Month!I79:I81)</f>
        <v>11638.029999999999</v>
      </c>
      <c r="J31" s="55">
        <f>SUM(Month!J79:J81)</f>
        <v>20110.330000000002</v>
      </c>
      <c r="K31" s="49">
        <f>SUM(Month!K79:K81)</f>
        <v>847.13999999999987</v>
      </c>
      <c r="L31" s="55">
        <f>SUM(Month!L79:L81)</f>
        <v>721.74</v>
      </c>
      <c r="M31" s="54">
        <f>SUM(Month!M79:M81)</f>
        <v>4201</v>
      </c>
      <c r="N31" s="54">
        <f>SUM(Month!N79:N81)</f>
        <v>4675.26</v>
      </c>
      <c r="O31" s="54">
        <f>SUM(Month!O79:O81)</f>
        <v>477.24</v>
      </c>
      <c r="T31" s="102"/>
    </row>
    <row r="32" spans="1:20" x14ac:dyDescent="0.35">
      <c r="A32" s="84" t="s">
        <v>144</v>
      </c>
      <c r="B32" s="49">
        <f>SUM(Month!B82:B84)</f>
        <v>28340.07</v>
      </c>
      <c r="C32" s="49">
        <f>SUM(Month!C82:C84)</f>
        <v>26324.550000000003</v>
      </c>
      <c r="D32" s="49">
        <f>SUM(Month!D82:D84)</f>
        <v>2015.53</v>
      </c>
      <c r="E32" s="81">
        <v>0</v>
      </c>
      <c r="F32" s="49">
        <f>SUM(Month!F82:F84)</f>
        <v>17583.32</v>
      </c>
      <c r="G32" s="55">
        <f>SUM(Month!G82:G84)</f>
        <v>6050.55</v>
      </c>
      <c r="H32" s="83">
        <f>SUM(Month!H82:H84)</f>
        <v>-9340.5400000000009</v>
      </c>
      <c r="I32" s="49">
        <f>SUM(Month!I82:I84)</f>
        <v>10597.78</v>
      </c>
      <c r="J32" s="55">
        <f>SUM(Month!J82:J84)</f>
        <v>21644.5</v>
      </c>
      <c r="K32" s="49">
        <f>SUM(Month!K82:K84)</f>
        <v>934.99</v>
      </c>
      <c r="L32" s="55">
        <f>SUM(Month!L82:L84)</f>
        <v>658.39</v>
      </c>
      <c r="M32" s="54">
        <f>SUM(Month!M82:M84)</f>
        <v>5414.78</v>
      </c>
      <c r="N32" s="54">
        <f>SUM(Month!N82:N84)</f>
        <v>3985.1899999999996</v>
      </c>
      <c r="O32" s="54">
        <f>SUM(Month!O82:O84)</f>
        <v>551.31000000000006</v>
      </c>
      <c r="T32" s="102"/>
    </row>
    <row r="33" spans="1:20" x14ac:dyDescent="0.35">
      <c r="A33" s="84" t="s">
        <v>145</v>
      </c>
      <c r="B33" s="49">
        <f>SUM(Month!B85:B87)</f>
        <v>28328.32</v>
      </c>
      <c r="C33" s="49">
        <f>SUM(Month!C85:C87)</f>
        <v>26405.8</v>
      </c>
      <c r="D33" s="49">
        <f>SUM(Month!D85:D87)</f>
        <v>1922.5099999999998</v>
      </c>
      <c r="E33" s="81">
        <v>0</v>
      </c>
      <c r="F33" s="49">
        <f>SUM(Month!F85:F87)</f>
        <v>21302.38</v>
      </c>
      <c r="G33" s="55">
        <f>SUM(Month!G85:G87)</f>
        <v>6882.72</v>
      </c>
      <c r="H33" s="83">
        <f>SUM(Month!H85:H87)</f>
        <v>-7563.38</v>
      </c>
      <c r="I33" s="49">
        <f>SUM(Month!I85:I87)</f>
        <v>12922.380000000001</v>
      </c>
      <c r="J33" s="55">
        <f>SUM(Month!J85:J87)</f>
        <v>20386.36</v>
      </c>
      <c r="K33" s="49">
        <f>SUM(Month!K85:K87)</f>
        <v>1497.2800000000002</v>
      </c>
      <c r="L33" s="55">
        <f>SUM(Month!L85:L87)</f>
        <v>503.44000000000005</v>
      </c>
      <c r="M33" s="54">
        <f>SUM(Month!M85:M87)</f>
        <v>4092.72</v>
      </c>
      <c r="N33" s="54">
        <f>SUM(Month!N85:N87)</f>
        <v>5185.95</v>
      </c>
      <c r="O33" s="54">
        <f>SUM(Month!O85:O87)</f>
        <v>665.77</v>
      </c>
      <c r="T33" s="102"/>
    </row>
    <row r="34" spans="1:20" x14ac:dyDescent="0.35">
      <c r="A34" s="84" t="s">
        <v>146</v>
      </c>
      <c r="B34" s="49">
        <f>SUM(Month!B88:B90)</f>
        <v>30813.65</v>
      </c>
      <c r="C34" s="49">
        <f>SUM(Month!C88:C90)</f>
        <v>28628.42</v>
      </c>
      <c r="D34" s="49">
        <f>SUM(Month!D88:D90)</f>
        <v>2185.23</v>
      </c>
      <c r="E34" s="81">
        <v>0</v>
      </c>
      <c r="F34" s="49">
        <f>SUM(Month!F88:F90)</f>
        <v>23245.14</v>
      </c>
      <c r="G34" s="55">
        <f>SUM(Month!G88:G90)</f>
        <v>8131.2999999999993</v>
      </c>
      <c r="H34" s="83">
        <f>SUM(Month!H88:H90)</f>
        <v>-9507.64</v>
      </c>
      <c r="I34" s="49">
        <f>SUM(Month!I88:I90)</f>
        <v>13834.089999999998</v>
      </c>
      <c r="J34" s="55">
        <f>SUM(Month!J88:J90)</f>
        <v>22299.559999999998</v>
      </c>
      <c r="K34" s="49">
        <f>SUM(Month!K88:K90)</f>
        <v>1279.76</v>
      </c>
      <c r="L34" s="55">
        <f>SUM(Month!L88:L90)</f>
        <v>605.41000000000008</v>
      </c>
      <c r="M34" s="54">
        <f>SUM(Month!M88:M90)</f>
        <v>3525.0899999999997</v>
      </c>
      <c r="N34" s="54">
        <f>SUM(Month!N88:N90)</f>
        <v>5241.6000000000004</v>
      </c>
      <c r="O34" s="54">
        <f>SUM(Month!O88:O90)</f>
        <v>580.12</v>
      </c>
      <c r="T34" s="102"/>
    </row>
    <row r="35" spans="1:20" x14ac:dyDescent="0.35">
      <c r="A35" s="84" t="s">
        <v>147</v>
      </c>
      <c r="B35" s="49">
        <f>SUM(Month!B91:B93)</f>
        <v>29652.43</v>
      </c>
      <c r="C35" s="49">
        <f>SUM(Month!C91:C93)</f>
        <v>27460.58</v>
      </c>
      <c r="D35" s="49">
        <f>SUM(Month!D91:D93)</f>
        <v>2191.8500000000004</v>
      </c>
      <c r="E35" s="81">
        <v>0</v>
      </c>
      <c r="F35" s="49">
        <f>SUM(Month!F91:F93)</f>
        <v>20892.23</v>
      </c>
      <c r="G35" s="55">
        <f>SUM(Month!G91:G93)</f>
        <v>6944.61</v>
      </c>
      <c r="H35" s="83">
        <f>SUM(Month!H91:H93)</f>
        <v>-10250.869999999999</v>
      </c>
      <c r="I35" s="49">
        <f>SUM(Month!I91:I93)</f>
        <v>13091.3</v>
      </c>
      <c r="J35" s="55">
        <f>SUM(Month!J91:J93)</f>
        <v>22074.489999999998</v>
      </c>
      <c r="K35" s="49">
        <f>SUM(Month!K91:K93)</f>
        <v>856.31999999999994</v>
      </c>
      <c r="L35" s="55">
        <f>SUM(Month!L91:L93)</f>
        <v>390.56</v>
      </c>
      <c r="M35" s="54">
        <f>SUM(Month!M91:M93)</f>
        <v>3274.56</v>
      </c>
      <c r="N35" s="54">
        <f>SUM(Month!N91:N93)</f>
        <v>5007.99</v>
      </c>
      <c r="O35" s="54">
        <f>SUM(Month!O91:O93)</f>
        <v>427.13</v>
      </c>
      <c r="T35" s="102"/>
    </row>
    <row r="36" spans="1:20" x14ac:dyDescent="0.35">
      <c r="A36" s="84" t="s">
        <v>148</v>
      </c>
      <c r="B36" s="49">
        <f>SUM(Month!B94:B96)</f>
        <v>29527.449999999997</v>
      </c>
      <c r="C36" s="49">
        <f>SUM(Month!C94:C96)</f>
        <v>27490.189999999995</v>
      </c>
      <c r="D36" s="49">
        <f>SUM(Month!D94:D96)</f>
        <v>2037.2599999999998</v>
      </c>
      <c r="E36" s="81">
        <v>0</v>
      </c>
      <c r="F36" s="49">
        <f>SUM(Month!F94:F96)</f>
        <v>22130.11</v>
      </c>
      <c r="G36" s="55">
        <f>SUM(Month!G94:G96)</f>
        <v>4894.1299999999992</v>
      </c>
      <c r="H36" s="83">
        <f>SUM(Month!H94:H96)</f>
        <v>-9143.130000000001</v>
      </c>
      <c r="I36" s="49">
        <f>SUM(Month!I94:I96)</f>
        <v>15936.11</v>
      </c>
      <c r="J36" s="55">
        <f>SUM(Month!J94:J96)</f>
        <v>23968.83</v>
      </c>
      <c r="K36" s="49">
        <f>SUM(Month!K94:K96)</f>
        <v>1299.8699999999999</v>
      </c>
      <c r="L36" s="55">
        <f>SUM(Month!L94:L96)</f>
        <v>579.30999999999995</v>
      </c>
      <c r="M36" s="54">
        <f>SUM(Month!M94:M96)</f>
        <v>3829.0599999999995</v>
      </c>
      <c r="N36" s="54">
        <f>SUM(Month!N94:N96)</f>
        <v>5660.03</v>
      </c>
      <c r="O36" s="54">
        <f>SUM(Month!O94:O96)</f>
        <v>507.03999999999996</v>
      </c>
      <c r="T36" s="102"/>
    </row>
    <row r="37" spans="1:20" x14ac:dyDescent="0.35">
      <c r="A37" s="84" t="s">
        <v>149</v>
      </c>
      <c r="B37" s="49">
        <f>SUM(Month!B97:B99)</f>
        <v>26481.83</v>
      </c>
      <c r="C37" s="49">
        <f>SUM(Month!C97:C99)</f>
        <v>24534.04</v>
      </c>
      <c r="D37" s="49">
        <f>SUM(Month!D97:D99)</f>
        <v>1947.79</v>
      </c>
      <c r="E37" s="81">
        <v>0</v>
      </c>
      <c r="F37" s="49">
        <f>SUM(Month!F97:F99)</f>
        <v>21533.08</v>
      </c>
      <c r="G37" s="55">
        <f>SUM(Month!G97:G99)</f>
        <v>8215.32</v>
      </c>
      <c r="H37" s="83">
        <f>SUM(Month!H97:H99)</f>
        <v>-7611.46</v>
      </c>
      <c r="I37" s="49">
        <f>SUM(Month!I97:I99)</f>
        <v>11743.779999999999</v>
      </c>
      <c r="J37" s="55">
        <f>SUM(Month!J97:J99)</f>
        <v>17690.09</v>
      </c>
      <c r="K37" s="49">
        <f>SUM(Month!K97:K99)</f>
        <v>1573.9900000000002</v>
      </c>
      <c r="L37" s="55">
        <f>SUM(Month!L97:L99)</f>
        <v>613.37</v>
      </c>
      <c r="M37" s="54">
        <f>SUM(Month!M97:M99)</f>
        <v>4005.9000000000005</v>
      </c>
      <c r="N37" s="54">
        <f>SUM(Month!N97:N99)</f>
        <v>6631.65</v>
      </c>
      <c r="O37" s="54">
        <f>SUM(Month!O97:O99)</f>
        <v>542.62</v>
      </c>
      <c r="T37" s="102"/>
    </row>
    <row r="38" spans="1:20" x14ac:dyDescent="0.35">
      <c r="A38" s="84" t="s">
        <v>150</v>
      </c>
      <c r="B38" s="49">
        <f>SUM(Month!B100:B102)</f>
        <v>30282.54</v>
      </c>
      <c r="C38" s="49">
        <f>SUM(Month!C100:C102)</f>
        <v>27945.39</v>
      </c>
      <c r="D38" s="49">
        <f>SUM(Month!D100:D102)</f>
        <v>2337.16</v>
      </c>
      <c r="E38" s="81">
        <v>0</v>
      </c>
      <c r="F38" s="49">
        <f>SUM(Month!F100:F102)</f>
        <v>20956.510000000002</v>
      </c>
      <c r="G38" s="55">
        <f>SUM(Month!G100:G102)</f>
        <v>8489.9600000000009</v>
      </c>
      <c r="H38" s="83">
        <f>SUM(Month!H100:H102)</f>
        <v>-11714.11</v>
      </c>
      <c r="I38" s="49">
        <f>SUM(Month!I100:I102)</f>
        <v>11270.33</v>
      </c>
      <c r="J38" s="55">
        <f>SUM(Month!J100:J102)</f>
        <v>21294.690000000002</v>
      </c>
      <c r="K38" s="49">
        <f>SUM(Month!K100:K102)</f>
        <v>1196.22</v>
      </c>
      <c r="L38" s="55">
        <f>SUM(Month!L100:L102)</f>
        <v>532.38</v>
      </c>
      <c r="M38" s="54">
        <f>SUM(Month!M100:M102)</f>
        <v>3790.94</v>
      </c>
      <c r="N38" s="54">
        <f>SUM(Month!N100:N102)</f>
        <v>6144.5399999999991</v>
      </c>
      <c r="O38" s="54">
        <f>SUM(Month!O100:O102)</f>
        <v>436.45</v>
      </c>
      <c r="T38" s="102"/>
    </row>
    <row r="39" spans="1:20" x14ac:dyDescent="0.35">
      <c r="A39" s="84" t="s">
        <v>151</v>
      </c>
      <c r="B39" s="49">
        <f>SUM(Month!B103:B105)</f>
        <v>28679.690000000002</v>
      </c>
      <c r="C39" s="49">
        <f>SUM(Month!C103:C105)</f>
        <v>26339.37</v>
      </c>
      <c r="D39" s="49">
        <f>SUM(Month!D103:D105)</f>
        <v>2340.33</v>
      </c>
      <c r="E39" s="81">
        <v>0</v>
      </c>
      <c r="F39" s="49">
        <f>SUM(Month!F103:F105)</f>
        <v>21873.13</v>
      </c>
      <c r="G39" s="55">
        <f>SUM(Month!G103:G105)</f>
        <v>8268.43</v>
      </c>
      <c r="H39" s="83">
        <f>SUM(Month!H103:H105)</f>
        <v>-8417.4599999999991</v>
      </c>
      <c r="I39" s="49">
        <f>SUM(Month!I103:I105)</f>
        <v>12247.22</v>
      </c>
      <c r="J39" s="55">
        <f>SUM(Month!J103:J105)</f>
        <v>19719.96</v>
      </c>
      <c r="K39" s="49">
        <f>SUM(Month!K103:K105)</f>
        <v>1357.49</v>
      </c>
      <c r="L39" s="55">
        <f>SUM(Month!L103:L105)</f>
        <v>560.88</v>
      </c>
      <c r="M39" s="54">
        <f>SUM(Month!M103:M105)</f>
        <v>4315.67</v>
      </c>
      <c r="N39" s="54">
        <f>SUM(Month!N103:N105)</f>
        <v>6056.99</v>
      </c>
      <c r="O39" s="54">
        <f>SUM(Month!O103:O105)</f>
        <v>456.55999999999995</v>
      </c>
      <c r="T39" s="102"/>
    </row>
    <row r="40" spans="1:20" x14ac:dyDescent="0.35">
      <c r="A40" s="84" t="s">
        <v>152</v>
      </c>
      <c r="B40" s="49">
        <f>SUM(Month!B106:B108)</f>
        <v>26025.5</v>
      </c>
      <c r="C40" s="49">
        <f>SUM(Month!C106:C108)</f>
        <v>23968.400000000001</v>
      </c>
      <c r="D40" s="49">
        <f>SUM(Month!D106:D108)</f>
        <v>2057.1</v>
      </c>
      <c r="E40" s="81">
        <v>0</v>
      </c>
      <c r="F40" s="49">
        <f>SUM(Month!F106:F108)</f>
        <v>21550.9</v>
      </c>
      <c r="G40" s="55">
        <f>SUM(Month!G106:G108)</f>
        <v>8553.82</v>
      </c>
      <c r="H40" s="83">
        <f>SUM(Month!H106:H108)</f>
        <v>-7356.630000000001</v>
      </c>
      <c r="I40" s="49">
        <f>SUM(Month!I106:I108)</f>
        <v>11393.84</v>
      </c>
      <c r="J40" s="55">
        <f>SUM(Month!J106:J108)</f>
        <v>16785.919999999998</v>
      </c>
      <c r="K40" s="49">
        <f>SUM(Month!K106:K108)</f>
        <v>1603.26</v>
      </c>
      <c r="L40" s="55">
        <f>SUM(Month!L106:L108)</f>
        <v>629.32999999999993</v>
      </c>
      <c r="M40" s="54">
        <f>SUM(Month!M106:M108)</f>
        <v>3325.9</v>
      </c>
      <c r="N40" s="54">
        <f>SUM(Month!N106:N108)</f>
        <v>6264.3799999999992</v>
      </c>
      <c r="O40" s="54">
        <f>SUM(Month!O106:O108)</f>
        <v>469.82</v>
      </c>
      <c r="T40" s="102"/>
    </row>
    <row r="41" spans="1:20" x14ac:dyDescent="0.35">
      <c r="A41" s="84" t="s">
        <v>153</v>
      </c>
      <c r="B41" s="49">
        <f>SUM(Month!B109:B111)</f>
        <v>24957.809999999998</v>
      </c>
      <c r="C41" s="49">
        <f>SUM(Month!C109:C111)</f>
        <v>23103.24</v>
      </c>
      <c r="D41" s="49">
        <f>SUM(Month!D109:D111)</f>
        <v>1854.5699999999997</v>
      </c>
      <c r="E41" s="81">
        <v>0</v>
      </c>
      <c r="F41" s="49">
        <f>SUM(Month!F109:F111)</f>
        <v>20355.93</v>
      </c>
      <c r="G41" s="55">
        <f>SUM(Month!G109:G111)</f>
        <v>6120.6100000000006</v>
      </c>
      <c r="H41" s="83">
        <f>SUM(Month!H109:H111)</f>
        <v>-5400.72</v>
      </c>
      <c r="I41" s="49">
        <f>SUM(Month!I109:I111)</f>
        <v>12883.100000000002</v>
      </c>
      <c r="J41" s="55">
        <f>SUM(Month!J109:J111)</f>
        <v>18151.690000000002</v>
      </c>
      <c r="K41" s="49">
        <f>SUM(Month!K109:K111)</f>
        <v>1352.22</v>
      </c>
      <c r="L41" s="55">
        <f>SUM(Month!L109:L111)</f>
        <v>687.72</v>
      </c>
      <c r="M41" s="54">
        <f>SUM(Month!M109:M111)</f>
        <v>4230.3599999999997</v>
      </c>
      <c r="N41" s="54">
        <f>SUM(Month!N109:N111)</f>
        <v>5026.9699999999993</v>
      </c>
      <c r="O41" s="54">
        <f>SUM(Month!O109:O111)</f>
        <v>431.66</v>
      </c>
      <c r="T41" s="102"/>
    </row>
    <row r="42" spans="1:20" x14ac:dyDescent="0.35">
      <c r="A42" s="84" t="s">
        <v>154</v>
      </c>
      <c r="B42" s="49">
        <f>SUM(Month!B112:B114)</f>
        <v>26409.93</v>
      </c>
      <c r="C42" s="49">
        <f>SUM(Month!C112:C114)</f>
        <v>24423.919999999998</v>
      </c>
      <c r="D42" s="49">
        <f>SUM(Month!D112:D114)</f>
        <v>1986.01</v>
      </c>
      <c r="E42" s="81">
        <v>0</v>
      </c>
      <c r="F42" s="49">
        <f>SUM(Month!F112:F114)</f>
        <v>21226.199999999997</v>
      </c>
      <c r="G42" s="55">
        <f>SUM(Month!G112:G114)</f>
        <v>7885.98</v>
      </c>
      <c r="H42" s="83">
        <f>SUM(Month!H112:H114)</f>
        <v>-6396.34</v>
      </c>
      <c r="I42" s="49">
        <f>SUM(Month!I112:I114)</f>
        <v>12064.76</v>
      </c>
      <c r="J42" s="55">
        <f>SUM(Month!J112:J114)</f>
        <v>17868.63</v>
      </c>
      <c r="K42" s="49">
        <f>SUM(Month!K112:K114)</f>
        <v>1275.45</v>
      </c>
      <c r="L42" s="55">
        <f>SUM(Month!L112:L114)</f>
        <v>493.61999999999995</v>
      </c>
      <c r="M42" s="54">
        <f>SUM(Month!M112:M114)</f>
        <v>4600.2199999999993</v>
      </c>
      <c r="N42" s="54">
        <f>SUM(Month!N112:N114)</f>
        <v>5974.51</v>
      </c>
      <c r="O42" s="54">
        <f>SUM(Month!O112:O114)</f>
        <v>406</v>
      </c>
      <c r="T42" s="102"/>
    </row>
    <row r="43" spans="1:20" x14ac:dyDescent="0.35">
      <c r="A43" s="84" t="s">
        <v>155</v>
      </c>
      <c r="B43" s="49">
        <f>SUM(Month!B115:B117)</f>
        <v>25434.190000000002</v>
      </c>
      <c r="C43" s="49">
        <f>SUM(Month!C115:C117)</f>
        <v>23314.66</v>
      </c>
      <c r="D43" s="49">
        <f>SUM(Month!D115:D117)</f>
        <v>2119.5299999999997</v>
      </c>
      <c r="E43" s="81">
        <v>0</v>
      </c>
      <c r="F43" s="49">
        <f>SUM(Month!F115:F117)</f>
        <v>21938.5</v>
      </c>
      <c r="G43" s="55">
        <f>SUM(Month!G115:G117)</f>
        <v>6975.03</v>
      </c>
      <c r="H43" s="83">
        <f>SUM(Month!H115:H117)</f>
        <v>-5397.06</v>
      </c>
      <c r="I43" s="49">
        <f>SUM(Month!I115:I117)</f>
        <v>13357.119999999999</v>
      </c>
      <c r="J43" s="55">
        <f>SUM(Month!J115:J117)</f>
        <v>17403.59</v>
      </c>
      <c r="K43" s="49">
        <f>SUM(Month!K115:K117)</f>
        <v>1606.35</v>
      </c>
      <c r="L43" s="55">
        <f>SUM(Month!L115:L117)</f>
        <v>384.51000000000005</v>
      </c>
      <c r="M43" s="54">
        <f>SUM(Month!M115:M117)</f>
        <v>4668.2300000000005</v>
      </c>
      <c r="N43" s="54">
        <f>SUM(Month!N115:N117)</f>
        <v>7240.66</v>
      </c>
      <c r="O43" s="54">
        <f>SUM(Month!O115:O117)</f>
        <v>376.81</v>
      </c>
      <c r="T43" s="102"/>
    </row>
    <row r="44" spans="1:20" x14ac:dyDescent="0.35">
      <c r="A44" s="84" t="s">
        <v>156</v>
      </c>
      <c r="B44" s="49">
        <f>SUM(Month!B118:B120)</f>
        <v>24345.25</v>
      </c>
      <c r="C44" s="49">
        <f>SUM(Month!C118:C120)</f>
        <v>22319.4</v>
      </c>
      <c r="D44" s="49">
        <f>SUM(Month!D118:D120)</f>
        <v>2025.8400000000001</v>
      </c>
      <c r="E44" s="81">
        <v>0</v>
      </c>
      <c r="F44" s="49">
        <f>SUM(Month!F118:F120)</f>
        <v>22510.420000000002</v>
      </c>
      <c r="G44" s="55">
        <f>SUM(Month!G118:G120)</f>
        <v>6844.8899999999994</v>
      </c>
      <c r="H44" s="83">
        <f>SUM(Month!H118:H120)</f>
        <v>-3603.4300000000003</v>
      </c>
      <c r="I44" s="49">
        <f>SUM(Month!I118:I120)</f>
        <v>14064.009999999998</v>
      </c>
      <c r="J44" s="55">
        <f>SUM(Month!J118:J120)</f>
        <v>16412.419999999998</v>
      </c>
      <c r="K44" s="49">
        <f>SUM(Month!K118:K120)</f>
        <v>1601.52</v>
      </c>
      <c r="L44" s="55">
        <f>SUM(Month!L118:L120)</f>
        <v>231.53</v>
      </c>
      <c r="M44" s="54">
        <f>SUM(Month!M118:M120)</f>
        <v>4631.83</v>
      </c>
      <c r="N44" s="54">
        <f>SUM(Month!N118:N120)</f>
        <v>7256.85</v>
      </c>
      <c r="O44" s="54">
        <f>SUM(Month!O118:O120)</f>
        <v>592.23</v>
      </c>
      <c r="T44" s="102"/>
    </row>
    <row r="45" spans="1:20" x14ac:dyDescent="0.35">
      <c r="A45" s="84" t="s">
        <v>157</v>
      </c>
      <c r="B45" s="49">
        <f>SUM(Month!B121:B123)</f>
        <v>22077.5</v>
      </c>
      <c r="C45" s="49">
        <f>SUM(Month!C121:C123)</f>
        <v>20374.73</v>
      </c>
      <c r="D45" s="49">
        <f>SUM(Month!D121:D123)</f>
        <v>1702.78</v>
      </c>
      <c r="E45" s="81">
        <v>0</v>
      </c>
      <c r="F45" s="49">
        <f>SUM(Month!F121:F123)</f>
        <v>22697.54</v>
      </c>
      <c r="G45" s="55">
        <f>SUM(Month!G121:G123)</f>
        <v>6254.3099999999995</v>
      </c>
      <c r="H45" s="83">
        <f>SUM(Month!H121:H123)</f>
        <v>-1840.69</v>
      </c>
      <c r="I45" s="49">
        <f>SUM(Month!I121:I123)</f>
        <v>14449.230000000001</v>
      </c>
      <c r="J45" s="55">
        <f>SUM(Month!J121:J123)</f>
        <v>14813.83</v>
      </c>
      <c r="K45" s="49">
        <f>SUM(Month!K121:K123)</f>
        <v>1994</v>
      </c>
      <c r="L45" s="55">
        <f>SUM(Month!L121:L123)</f>
        <v>281.57</v>
      </c>
      <c r="M45" s="54">
        <f>SUM(Month!M121:M123)</f>
        <v>4512.37</v>
      </c>
      <c r="N45" s="54">
        <f>SUM(Month!N121:N123)</f>
        <v>7700.8899999999994</v>
      </c>
      <c r="O45" s="54">
        <f>SUM(Month!O121:O123)</f>
        <v>583.71</v>
      </c>
      <c r="T45" s="102"/>
    </row>
    <row r="46" spans="1:20" x14ac:dyDescent="0.35">
      <c r="A46" s="84" t="s">
        <v>158</v>
      </c>
      <c r="B46" s="49">
        <f>SUM(Month!B124:B126)</f>
        <v>23517.08</v>
      </c>
      <c r="C46" s="49">
        <f>SUM(Month!C124:C126)</f>
        <v>21507.64</v>
      </c>
      <c r="D46" s="49">
        <f>SUM(Month!D124:D126)</f>
        <v>2009.44</v>
      </c>
      <c r="E46" s="81">
        <v>0</v>
      </c>
      <c r="F46" s="49">
        <f>SUM(Month!F124:F126)</f>
        <v>22875.52</v>
      </c>
      <c r="G46" s="55">
        <f>SUM(Month!G124:G126)</f>
        <v>7430.97</v>
      </c>
      <c r="H46" s="83">
        <f>SUM(Month!H124:H126)</f>
        <v>-3095.86</v>
      </c>
      <c r="I46" s="49">
        <f>SUM(Month!I124:I126)</f>
        <v>13987.710000000001</v>
      </c>
      <c r="J46" s="55">
        <f>SUM(Month!J124:J126)</f>
        <v>14782.99</v>
      </c>
      <c r="K46" s="49">
        <f>SUM(Month!K124:K126)</f>
        <v>1456.83</v>
      </c>
      <c r="L46" s="55">
        <f>SUM(Month!L124:L126)</f>
        <v>193.55</v>
      </c>
      <c r="M46" s="54">
        <f>SUM(Month!M124:M126)</f>
        <v>4732.3099999999995</v>
      </c>
      <c r="N46" s="54">
        <f>SUM(Month!N124:N126)</f>
        <v>8296.18</v>
      </c>
      <c r="O46" s="54">
        <f>SUM(Month!O124:O126)</f>
        <v>532.67000000000007</v>
      </c>
      <c r="T46" s="102"/>
    </row>
    <row r="47" spans="1:20" x14ac:dyDescent="0.35">
      <c r="A47" s="84" t="s">
        <v>159</v>
      </c>
      <c r="B47" s="49">
        <f>SUM(Month!B127:B129)</f>
        <v>22714.080000000002</v>
      </c>
      <c r="C47" s="49">
        <f>SUM(Month!C127:C129)</f>
        <v>20545.93</v>
      </c>
      <c r="D47" s="49">
        <f>SUM(Month!D127:D129)</f>
        <v>2168.15</v>
      </c>
      <c r="E47" s="81">
        <v>0</v>
      </c>
      <c r="F47" s="49">
        <f>SUM(Month!F127:F129)</f>
        <v>21215.309999999998</v>
      </c>
      <c r="G47" s="55">
        <f>SUM(Month!G127:G129)</f>
        <v>7521.4800000000005</v>
      </c>
      <c r="H47" s="83">
        <f>SUM(Month!H127:H129)</f>
        <v>-2743.0699999999997</v>
      </c>
      <c r="I47" s="49">
        <f>SUM(Month!I127:I129)</f>
        <v>12468.68</v>
      </c>
      <c r="J47" s="55">
        <f>SUM(Month!J127:J129)</f>
        <v>14045.36</v>
      </c>
      <c r="K47" s="49">
        <f>SUM(Month!K127:K129)</f>
        <v>1225.1599999999999</v>
      </c>
      <c r="L47" s="55">
        <f>SUM(Month!L127:L129)</f>
        <v>507.73</v>
      </c>
      <c r="M47" s="54">
        <f>SUM(Month!M127:M129)</f>
        <v>5513.04</v>
      </c>
      <c r="N47" s="54">
        <f>SUM(Month!N127:N129)</f>
        <v>7396.8600000000006</v>
      </c>
      <c r="O47" s="54">
        <f>SUM(Month!O127:O129)</f>
        <v>465.63</v>
      </c>
      <c r="T47" s="102"/>
    </row>
    <row r="48" spans="1:20" x14ac:dyDescent="0.35">
      <c r="A48" s="84" t="s">
        <v>160</v>
      </c>
      <c r="B48" s="49">
        <f>SUM(Month!B130:B132)</f>
        <v>21989.98</v>
      </c>
      <c r="C48" s="49">
        <f>SUM(Month!C130:C132)</f>
        <v>20071.16</v>
      </c>
      <c r="D48" s="49">
        <f>SUM(Month!D130:D132)</f>
        <v>1918.82</v>
      </c>
      <c r="E48" s="81">
        <v>0</v>
      </c>
      <c r="F48" s="49">
        <f>SUM(Month!F130:F132)</f>
        <v>21748.68</v>
      </c>
      <c r="G48" s="55">
        <f>SUM(Month!G130:G132)</f>
        <v>5952.42</v>
      </c>
      <c r="H48" s="83">
        <f>SUM(Month!H130:H132)</f>
        <v>-1059.69</v>
      </c>
      <c r="I48" s="49">
        <f>SUM(Month!I130:I132)</f>
        <v>13896.029999999999</v>
      </c>
      <c r="J48" s="55">
        <f>SUM(Month!J130:J132)</f>
        <v>15036.48</v>
      </c>
      <c r="K48" s="49">
        <f>SUM(Month!K130:K132)</f>
        <v>1900.2399999999998</v>
      </c>
      <c r="L48" s="55">
        <f>SUM(Month!L130:L132)</f>
        <v>306.35000000000002</v>
      </c>
      <c r="M48" s="54">
        <f>SUM(Month!M130:M132)</f>
        <v>5476.65</v>
      </c>
      <c r="N48" s="54">
        <f>SUM(Month!N130:N132)</f>
        <v>6989.77</v>
      </c>
      <c r="O48" s="54">
        <f>SUM(Month!O130:O132)</f>
        <v>533.35</v>
      </c>
      <c r="T48" s="102"/>
    </row>
    <row r="49" spans="1:20" x14ac:dyDescent="0.35">
      <c r="A49" s="84" t="s">
        <v>161</v>
      </c>
      <c r="B49" s="49">
        <f>SUM(Month!B133:B135)</f>
        <v>19307.5</v>
      </c>
      <c r="C49" s="49">
        <f>SUM(Month!C133:C135)</f>
        <v>17662.669999999998</v>
      </c>
      <c r="D49" s="49">
        <f>SUM(Month!D133:D135)</f>
        <v>1644.83</v>
      </c>
      <c r="E49" s="81">
        <v>0</v>
      </c>
      <c r="F49" s="49">
        <f>SUM(Month!F133:F135)</f>
        <v>22056.31</v>
      </c>
      <c r="G49" s="55">
        <f>SUM(Month!G133:G135)</f>
        <v>6504.74</v>
      </c>
      <c r="H49" s="83">
        <f>SUM(Month!H133:H135)</f>
        <v>2348.73</v>
      </c>
      <c r="I49" s="49">
        <f>SUM(Month!I133:I135)</f>
        <v>13655.789999999999</v>
      </c>
      <c r="J49" s="55">
        <f>SUM(Month!J133:J135)</f>
        <v>10901.44</v>
      </c>
      <c r="K49" s="49">
        <f>SUM(Month!K133:K135)</f>
        <v>1895.7800000000002</v>
      </c>
      <c r="L49" s="55">
        <f>SUM(Month!L133:L135)</f>
        <v>504.27</v>
      </c>
      <c r="M49" s="54">
        <f>SUM(Month!M133:M135)</f>
        <v>5658.9800000000005</v>
      </c>
      <c r="N49" s="54">
        <f>SUM(Month!N133:N135)</f>
        <v>7456.1200000000008</v>
      </c>
      <c r="O49" s="54">
        <f>SUM(Month!O133:O135)</f>
        <v>566.1099999999999</v>
      </c>
      <c r="T49" s="102"/>
    </row>
    <row r="50" spans="1:20" x14ac:dyDescent="0.35">
      <c r="A50" s="84" t="s">
        <v>162</v>
      </c>
      <c r="B50" s="49">
        <f>SUM(Month!B136:B138)</f>
        <v>20709.57</v>
      </c>
      <c r="C50" s="49">
        <f>SUM(Month!C136:C138)</f>
        <v>18898.740000000002</v>
      </c>
      <c r="D50" s="49">
        <f>SUM(Month!D136:D138)</f>
        <v>1810.8300000000002</v>
      </c>
      <c r="E50" s="81">
        <v>0</v>
      </c>
      <c r="F50" s="49">
        <f>SUM(Month!F136:F138)</f>
        <v>20789.669999999998</v>
      </c>
      <c r="G50" s="55">
        <f>SUM(Month!G136:G138)</f>
        <v>6946.22</v>
      </c>
      <c r="H50" s="83">
        <f>SUM(Month!H136:H138)</f>
        <v>-1000.6700000000001</v>
      </c>
      <c r="I50" s="49">
        <f>SUM(Month!I136:I138)</f>
        <v>12190</v>
      </c>
      <c r="J50" s="55">
        <f>SUM(Month!J136:J138)</f>
        <v>12123.61</v>
      </c>
      <c r="K50" s="49">
        <f>SUM(Month!K136:K138)</f>
        <v>1653.45</v>
      </c>
      <c r="L50" s="55">
        <f>SUM(Month!L136:L138)</f>
        <v>673.46</v>
      </c>
      <c r="M50" s="54">
        <f>SUM(Month!M136:M138)</f>
        <v>5832.1100000000006</v>
      </c>
      <c r="N50" s="54">
        <f>SUM(Month!N136:N138)</f>
        <v>7879.16</v>
      </c>
      <c r="O50" s="54">
        <f>SUM(Month!O136:O138)</f>
        <v>489.80000000000007</v>
      </c>
      <c r="T50" s="102"/>
    </row>
    <row r="51" spans="1:20" x14ac:dyDescent="0.35">
      <c r="A51" s="84" t="s">
        <v>163</v>
      </c>
      <c r="B51" s="49">
        <f>SUM(Month!B139:B141)</f>
        <v>20878.219999999998</v>
      </c>
      <c r="C51" s="49">
        <f>SUM(Month!C139:C141)</f>
        <v>19027.86</v>
      </c>
      <c r="D51" s="49">
        <f>SUM(Month!D139:D141)</f>
        <v>1850.3600000000001</v>
      </c>
      <c r="E51" s="81">
        <v>0</v>
      </c>
      <c r="F51" s="49">
        <f>SUM(Month!F139:F141)</f>
        <v>21207.089999999997</v>
      </c>
      <c r="G51" s="55">
        <f>SUM(Month!G139:G141)</f>
        <v>7049.3600000000006</v>
      </c>
      <c r="H51" s="83">
        <f>SUM(Month!H139:H141)</f>
        <v>662.9</v>
      </c>
      <c r="I51" s="49">
        <f>SUM(Month!I139:I141)</f>
        <v>12385.74</v>
      </c>
      <c r="J51" s="55">
        <f>SUM(Month!J139:J141)</f>
        <v>13259.96</v>
      </c>
      <c r="K51" s="49">
        <f>SUM(Month!K139:K141)</f>
        <v>1771.99</v>
      </c>
      <c r="L51" s="55">
        <f>SUM(Month!L139:L141)</f>
        <v>576.01</v>
      </c>
      <c r="M51" s="54">
        <f>SUM(Month!M139:M141)</f>
        <v>6876.4</v>
      </c>
      <c r="N51" s="54">
        <f>SUM(Month!N139:N141)</f>
        <v>6535.26</v>
      </c>
      <c r="O51" s="54">
        <f>SUM(Month!O139:O141)</f>
        <v>515.11</v>
      </c>
      <c r="T51" s="102"/>
    </row>
    <row r="52" spans="1:20" x14ac:dyDescent="0.35">
      <c r="A52" s="84" t="s">
        <v>164</v>
      </c>
      <c r="B52" s="49">
        <f>SUM(Month!B142:B144)</f>
        <v>19151.3</v>
      </c>
      <c r="C52" s="49">
        <f>SUM(Month!C142:C144)</f>
        <v>17389.97</v>
      </c>
      <c r="D52" s="49">
        <f>SUM(Month!D142:D144)</f>
        <v>1761.33</v>
      </c>
      <c r="E52" s="81">
        <v>0</v>
      </c>
      <c r="F52" s="49">
        <f>SUM(Month!F142:F144)</f>
        <v>21444.33</v>
      </c>
      <c r="G52" s="55">
        <f>SUM(Month!G142:G144)</f>
        <v>5954.3</v>
      </c>
      <c r="H52" s="83">
        <f>SUM(Month!H142:H144)</f>
        <v>1582.8</v>
      </c>
      <c r="I52" s="49">
        <f>SUM(Month!I142:I144)</f>
        <v>13336.78</v>
      </c>
      <c r="J52" s="55">
        <f>SUM(Month!J142:J144)</f>
        <v>12270.829999999998</v>
      </c>
      <c r="K52" s="49">
        <f>SUM(Month!K142:K144)</f>
        <v>2153.2399999999998</v>
      </c>
      <c r="L52" s="55">
        <f>SUM(Month!L142:L144)</f>
        <v>823.67000000000007</v>
      </c>
      <c r="M52" s="54">
        <f>SUM(Month!M142:M144)</f>
        <v>6402.26</v>
      </c>
      <c r="N52" s="54">
        <f>SUM(Month!N142:N144)</f>
        <v>7214.97</v>
      </c>
      <c r="O52" s="54">
        <f>SUM(Month!O142:O144)</f>
        <v>702.46</v>
      </c>
      <c r="T52" s="102"/>
    </row>
    <row r="53" spans="1:20" x14ac:dyDescent="0.35">
      <c r="A53" s="84" t="s">
        <v>165</v>
      </c>
      <c r="B53" s="49">
        <f>SUM(Month!B145:B147)</f>
        <v>17266.059999999998</v>
      </c>
      <c r="C53" s="49">
        <f>SUM(Month!C145:C147)</f>
        <v>15762.82</v>
      </c>
      <c r="D53" s="49">
        <f>SUM(Month!D145:D147)</f>
        <v>1503.25</v>
      </c>
      <c r="E53" s="81">
        <v>0</v>
      </c>
      <c r="F53" s="49">
        <f>SUM(Month!F145:F147)</f>
        <v>21438.53</v>
      </c>
      <c r="G53" s="55">
        <f>SUM(Month!G145:G147)</f>
        <v>6024.5300000000007</v>
      </c>
      <c r="H53" s="83">
        <f>SUM(Month!H145:H147)</f>
        <v>2751.3900000000003</v>
      </c>
      <c r="I53" s="49">
        <f>SUM(Month!I145:I147)</f>
        <v>13656.53</v>
      </c>
      <c r="J53" s="55">
        <f>SUM(Month!J145:J147)</f>
        <v>10770.99</v>
      </c>
      <c r="K53" s="49">
        <f>SUM(Month!K145:K147)</f>
        <v>1757.46</v>
      </c>
      <c r="L53" s="55">
        <f>SUM(Month!L145:L147)</f>
        <v>579.6</v>
      </c>
      <c r="M53" s="54">
        <f>SUM(Month!M145:M147)</f>
        <v>6248.83</v>
      </c>
      <c r="N53" s="54">
        <f>SUM(Month!N145:N147)</f>
        <v>7560.84</v>
      </c>
      <c r="O53" s="54">
        <f>SUM(Month!O145:O147)</f>
        <v>561.07999999999993</v>
      </c>
      <c r="T53" s="102"/>
    </row>
    <row r="54" spans="1:20" x14ac:dyDescent="0.35">
      <c r="A54" s="84" t="s">
        <v>166</v>
      </c>
      <c r="B54" s="49">
        <f>SUM(Month!B148:B150)</f>
        <v>19282.260000000002</v>
      </c>
      <c r="C54" s="49">
        <f>SUM(Month!C148:C150)</f>
        <v>17484.009999999998</v>
      </c>
      <c r="D54" s="49">
        <f>SUM(Month!D148:D150)</f>
        <v>1798.2600000000002</v>
      </c>
      <c r="E54" s="81">
        <v>0</v>
      </c>
      <c r="F54" s="49">
        <f>SUM(Month!F148:F150)</f>
        <v>20558.89</v>
      </c>
      <c r="G54" s="55">
        <f>SUM(Month!G148:G150)</f>
        <v>6177.4900000000007</v>
      </c>
      <c r="H54" s="83">
        <f>SUM(Month!H148:H150)</f>
        <v>2142.4700000000003</v>
      </c>
      <c r="I54" s="49">
        <f>SUM(Month!I148:I150)</f>
        <v>12067.33</v>
      </c>
      <c r="J54" s="55">
        <f>SUM(Month!J148:J150)</f>
        <v>11249.64</v>
      </c>
      <c r="K54" s="49">
        <f>SUM(Month!K148:K150)</f>
        <v>2314.0700000000002</v>
      </c>
      <c r="L54" s="55">
        <f>SUM(Month!L148:L150)</f>
        <v>663.92</v>
      </c>
      <c r="M54" s="54">
        <f>SUM(Month!M148:M150)</f>
        <v>7308.57</v>
      </c>
      <c r="N54" s="54">
        <f>SUM(Month!N148:N150)</f>
        <v>7633.92</v>
      </c>
      <c r="O54" s="54">
        <f>SUM(Month!O148:O150)</f>
        <v>569.33000000000004</v>
      </c>
      <c r="T54" s="102"/>
    </row>
    <row r="55" spans="1:20" x14ac:dyDescent="0.35">
      <c r="A55" s="84" t="s">
        <v>167</v>
      </c>
      <c r="B55" s="49">
        <f>SUM(Month!B151:B153)</f>
        <v>19967.650000000001</v>
      </c>
      <c r="C55" s="49">
        <f>SUM(Month!C151:C153)</f>
        <v>18177.59</v>
      </c>
      <c r="D55" s="49">
        <f>SUM(Month!D151:D153)</f>
        <v>1790.05</v>
      </c>
      <c r="E55" s="81">
        <v>0</v>
      </c>
      <c r="F55" s="49">
        <f>SUM(Month!F151:F153)</f>
        <v>19480.740000000002</v>
      </c>
      <c r="G55" s="55">
        <f>SUM(Month!G151:G153)</f>
        <v>6619.4499999999989</v>
      </c>
      <c r="H55" s="83">
        <f>SUM(Month!H151:H153)</f>
        <v>65.690000000000055</v>
      </c>
      <c r="I55" s="49">
        <f>SUM(Month!I151:I153)</f>
        <v>11315.06</v>
      </c>
      <c r="J55" s="55">
        <f>SUM(Month!J151:J153)</f>
        <v>11469.77</v>
      </c>
      <c r="K55" s="49">
        <f>SUM(Month!K151:K153)</f>
        <v>1546.22</v>
      </c>
      <c r="L55" s="55">
        <f>SUM(Month!L151:L153)</f>
        <v>784.3</v>
      </c>
      <c r="M55" s="54">
        <f>SUM(Month!M151:M153)</f>
        <v>6633.59</v>
      </c>
      <c r="N55" s="54">
        <f>SUM(Month!N151:N153)</f>
        <v>7175.1</v>
      </c>
      <c r="O55" s="54">
        <f>SUM(Month!O151:O153)</f>
        <v>639.84999999999991</v>
      </c>
      <c r="T55" s="102"/>
    </row>
    <row r="56" spans="1:20" x14ac:dyDescent="0.35">
      <c r="A56" s="84" t="s">
        <v>168</v>
      </c>
      <c r="B56" s="49">
        <f>SUM(Month!B154:B156)</f>
        <v>19744.77</v>
      </c>
      <c r="C56" s="49">
        <f>SUM(Month!C154:C156)</f>
        <v>18143.96</v>
      </c>
      <c r="D56" s="49">
        <f>SUM(Month!D154:D156)</f>
        <v>1600.81</v>
      </c>
      <c r="E56" s="81">
        <v>0</v>
      </c>
      <c r="F56" s="49">
        <f>SUM(Month!F154:F156)</f>
        <v>21523.32</v>
      </c>
      <c r="G56" s="55">
        <f>SUM(Month!G154:G156)</f>
        <v>7887.9399999999987</v>
      </c>
      <c r="H56" s="83">
        <f>SUM(Month!H154:H156)</f>
        <v>-792.03</v>
      </c>
      <c r="I56" s="49">
        <f>SUM(Month!I154:I156)</f>
        <v>11465.43</v>
      </c>
      <c r="J56" s="55">
        <f>SUM(Month!J154:J156)</f>
        <v>11876.46</v>
      </c>
      <c r="K56" s="49">
        <f>SUM(Month!K154:K156)</f>
        <v>2169.9299999999998</v>
      </c>
      <c r="L56" s="55">
        <f>SUM(Month!L154:L156)</f>
        <v>704.04</v>
      </c>
      <c r="M56" s="54">
        <f>SUM(Month!M154:M156)</f>
        <v>6138.3099999999995</v>
      </c>
      <c r="N56" s="54">
        <f>SUM(Month!N154:N156)</f>
        <v>7985.2100000000009</v>
      </c>
      <c r="O56" s="54">
        <f>SUM(Month!O154:O156)</f>
        <v>560.82999999999993</v>
      </c>
      <c r="T56" s="102"/>
    </row>
    <row r="57" spans="1:20" x14ac:dyDescent="0.35">
      <c r="A57" s="84" t="s">
        <v>169</v>
      </c>
      <c r="B57" s="49">
        <f>SUM(Month!B157:B159)</f>
        <v>17398.730000000003</v>
      </c>
      <c r="C57" s="49">
        <f>SUM(Month!C157:C159)</f>
        <v>16217.29</v>
      </c>
      <c r="D57" s="49">
        <f>SUM(Month!D157:D159)</f>
        <v>1181.46</v>
      </c>
      <c r="E57" s="81">
        <v>0</v>
      </c>
      <c r="F57" s="49">
        <f>SUM(Month!F157:F159)</f>
        <v>22116.25</v>
      </c>
      <c r="G57" s="55">
        <f>SUM(Month!G157:G159)</f>
        <v>5827.91</v>
      </c>
      <c r="H57" s="83">
        <f>SUM(Month!H157:H159)</f>
        <v>2079.8599999999997</v>
      </c>
      <c r="I57" s="49">
        <f>SUM(Month!I157:I159)</f>
        <v>14161.55</v>
      </c>
      <c r="J57" s="55">
        <f>SUM(Month!J157:J159)</f>
        <v>11919.8</v>
      </c>
      <c r="K57" s="49">
        <f>SUM(Month!K157:K159)</f>
        <v>2126.7800000000002</v>
      </c>
      <c r="L57" s="55">
        <f>SUM(Month!L157:L159)</f>
        <v>778.94</v>
      </c>
      <c r="M57" s="54">
        <f>SUM(Month!M157:M159)</f>
        <v>6050.2800000000007</v>
      </c>
      <c r="N57" s="54">
        <f>SUM(Month!N157:N159)</f>
        <v>7560.0199999999995</v>
      </c>
      <c r="O57" s="54">
        <f>SUM(Month!O157:O159)</f>
        <v>611.14</v>
      </c>
      <c r="T57" s="102"/>
    </row>
    <row r="58" spans="1:20" x14ac:dyDescent="0.35">
      <c r="A58" s="84" t="s">
        <v>170</v>
      </c>
      <c r="B58" s="49">
        <f>SUM(Month!B160:B162)</f>
        <v>19463.940000000002</v>
      </c>
      <c r="C58" s="49">
        <f>SUM(Month!C160:C162)</f>
        <v>17818.18</v>
      </c>
      <c r="D58" s="49">
        <f>SUM(Month!D160:D162)</f>
        <v>1645.75</v>
      </c>
      <c r="E58" s="81">
        <v>0</v>
      </c>
      <c r="F58" s="49">
        <f>SUM(Month!F160:F162)</f>
        <v>20820.150000000001</v>
      </c>
      <c r="G58" s="55">
        <f>SUM(Month!G160:G162)</f>
        <v>6248.41</v>
      </c>
      <c r="H58" s="83">
        <f>SUM(Month!H160:H162)</f>
        <v>130.32999999999996</v>
      </c>
      <c r="I58" s="49">
        <f>SUM(Month!I160:I162)</f>
        <v>13208.55</v>
      </c>
      <c r="J58" s="55">
        <f>SUM(Month!J160:J162)</f>
        <v>12446.62</v>
      </c>
      <c r="K58" s="49">
        <f>SUM(Month!K160:K162)</f>
        <v>1363.19</v>
      </c>
      <c r="L58" s="55">
        <f>SUM(Month!L160:L162)</f>
        <v>1019.44</v>
      </c>
      <c r="M58" s="54">
        <f>SUM(Month!M160:M162)</f>
        <v>6287.34</v>
      </c>
      <c r="N58" s="54">
        <f>SUM(Month!N160:N162)</f>
        <v>7262.6900000000005</v>
      </c>
      <c r="O58" s="54">
        <f>SUM(Month!O160:O162)</f>
        <v>559.59</v>
      </c>
      <c r="T58" s="102"/>
    </row>
    <row r="59" spans="1:20" x14ac:dyDescent="0.35">
      <c r="A59" s="84" t="s">
        <v>171</v>
      </c>
      <c r="B59" s="49">
        <f>SUM(Month!B163:B165)</f>
        <v>18794.86</v>
      </c>
      <c r="C59" s="49">
        <f>SUM(Month!C163:C165)</f>
        <v>16978.669999999998</v>
      </c>
      <c r="D59" s="49">
        <f>SUM(Month!D163:D165)</f>
        <v>1816.19</v>
      </c>
      <c r="E59" s="81">
        <v>0</v>
      </c>
      <c r="F59" s="49">
        <f>SUM(Month!F163:F165)</f>
        <v>20601.14</v>
      </c>
      <c r="G59" s="55">
        <f>SUM(Month!G163:G165)</f>
        <v>6526.93</v>
      </c>
      <c r="H59" s="83">
        <f>SUM(Month!H163:H165)</f>
        <v>1898.79</v>
      </c>
      <c r="I59" s="49">
        <f>SUM(Month!I163:I165)</f>
        <v>11868.76</v>
      </c>
      <c r="J59" s="55">
        <f>SUM(Month!J163:J165)</f>
        <v>11402.23</v>
      </c>
      <c r="K59" s="49">
        <f>SUM(Month!K163:K165)</f>
        <v>2205.44</v>
      </c>
      <c r="L59" s="55">
        <f>SUM(Month!L163:L165)</f>
        <v>855.84</v>
      </c>
      <c r="M59" s="54">
        <f>SUM(Month!M163:M165)</f>
        <v>6738.42</v>
      </c>
      <c r="N59" s="54">
        <f>SUM(Month!N163:N165)</f>
        <v>6655.76</v>
      </c>
      <c r="O59" s="54">
        <f>SUM(Month!O163:O165)</f>
        <v>838.47</v>
      </c>
      <c r="T59" s="102"/>
    </row>
    <row r="60" spans="1:20" x14ac:dyDescent="0.35">
      <c r="A60" s="84" t="s">
        <v>172</v>
      </c>
      <c r="B60" s="49">
        <f>SUM(Month!B166:B168)</f>
        <v>18615.57</v>
      </c>
      <c r="C60" s="49">
        <f>SUM(Month!C166:C168)</f>
        <v>16970.25</v>
      </c>
      <c r="D60" s="49">
        <f>SUM(Month!D166:D168)</f>
        <v>1645.3200000000002</v>
      </c>
      <c r="E60" s="81">
        <v>0</v>
      </c>
      <c r="F60" s="49">
        <f>SUM(Month!F166:F168)</f>
        <v>21886.46</v>
      </c>
      <c r="G60" s="55">
        <f>SUM(Month!G166:G168)</f>
        <v>6271.4299999999994</v>
      </c>
      <c r="H60" s="83">
        <f>SUM(Month!H166:H168)</f>
        <v>1292.1199999999999</v>
      </c>
      <c r="I60" s="49">
        <f>SUM(Month!I166:I168)</f>
        <v>13539.34</v>
      </c>
      <c r="J60" s="55">
        <f>SUM(Month!J166:J168)</f>
        <v>11502</v>
      </c>
      <c r="K60" s="49">
        <f>SUM(Month!K166:K168)</f>
        <v>2075.6999999999998</v>
      </c>
      <c r="L60" s="55">
        <f>SUM(Month!L166:L168)</f>
        <v>841.31000000000006</v>
      </c>
      <c r="M60" s="54">
        <f>SUM(Month!M166:M168)</f>
        <v>5659.1500000000005</v>
      </c>
      <c r="N60" s="54">
        <f>SUM(Month!N166:N168)</f>
        <v>7638.75</v>
      </c>
      <c r="O60" s="54">
        <f>SUM(Month!O166:O168)</f>
        <v>925.31</v>
      </c>
      <c r="T60" s="102"/>
    </row>
    <row r="61" spans="1:20" x14ac:dyDescent="0.35">
      <c r="A61" s="84" t="s">
        <v>173</v>
      </c>
      <c r="B61" s="49">
        <f>SUM(Month!B169:B171)</f>
        <v>16299.55</v>
      </c>
      <c r="C61" s="49">
        <f>SUM(Month!C169:C171)</f>
        <v>15049.23</v>
      </c>
      <c r="D61" s="49">
        <f>SUM(Month!D169:D171)</f>
        <v>1250.3200000000002</v>
      </c>
      <c r="E61" s="81">
        <v>0</v>
      </c>
      <c r="F61" s="49">
        <f>SUM(Month!F169:F171)</f>
        <v>20851.39</v>
      </c>
      <c r="G61" s="55">
        <f>SUM(Month!G169:G171)</f>
        <v>4849.2299999999996</v>
      </c>
      <c r="H61" s="83">
        <f>SUM(Month!H169:H171)</f>
        <v>2427.2600000000002</v>
      </c>
      <c r="I61" s="49">
        <f>SUM(Month!I169:I171)</f>
        <v>14033.99</v>
      </c>
      <c r="J61" s="55">
        <f>SUM(Month!J169:J171)</f>
        <v>10058.33</v>
      </c>
      <c r="K61" s="49">
        <f>SUM(Month!K169:K171)</f>
        <v>1968.18</v>
      </c>
      <c r="L61" s="55">
        <f>SUM(Month!L169:L171)</f>
        <v>1122.8899999999999</v>
      </c>
      <c r="M61" s="54">
        <f>SUM(Month!M169:M171)</f>
        <v>5228.63</v>
      </c>
      <c r="N61" s="54">
        <f>SUM(Month!N169:N171)</f>
        <v>7622.3099999999995</v>
      </c>
      <c r="O61" s="54">
        <f>SUM(Month!O169:O171)</f>
        <v>809.16</v>
      </c>
      <c r="T61" s="102"/>
    </row>
    <row r="62" spans="1:20" x14ac:dyDescent="0.35">
      <c r="A62" s="84" t="s">
        <v>174</v>
      </c>
      <c r="B62" s="49">
        <f>SUM(Month!B172:B174)</f>
        <v>18078.849999999999</v>
      </c>
      <c r="C62" s="49">
        <f>SUM(Month!C172:C174)</f>
        <v>16498.599999999999</v>
      </c>
      <c r="D62" s="49">
        <f>SUM(Month!D172:D174)</f>
        <v>1580.25</v>
      </c>
      <c r="E62" s="81">
        <v>0</v>
      </c>
      <c r="F62" s="49">
        <f>SUM(Month!F172:F174)</f>
        <v>20622.919999999998</v>
      </c>
      <c r="G62" s="55">
        <f>SUM(Month!G172:G174)</f>
        <v>5979.4699999999993</v>
      </c>
      <c r="H62" s="83">
        <f>SUM(Month!H172:H174)</f>
        <v>1419.08</v>
      </c>
      <c r="I62" s="49">
        <f>SUM(Month!I172:I174)</f>
        <v>12966.83</v>
      </c>
      <c r="J62" s="55">
        <f>SUM(Month!J172:J174)</f>
        <v>11414.86</v>
      </c>
      <c r="K62" s="49">
        <f>SUM(Month!K172:K174)</f>
        <v>1676.62</v>
      </c>
      <c r="L62" s="55">
        <f>SUM(Month!L172:L174)</f>
        <v>1037.9100000000001</v>
      </c>
      <c r="M62" s="54">
        <f>SUM(Month!M172:M174)</f>
        <v>6114.79</v>
      </c>
      <c r="N62" s="54">
        <f>SUM(Month!N172:N174)</f>
        <v>6886.4</v>
      </c>
      <c r="O62" s="54">
        <f>SUM(Month!O172:O174)</f>
        <v>899.49999999999989</v>
      </c>
      <c r="T62" s="102"/>
    </row>
    <row r="63" spans="1:20" x14ac:dyDescent="0.35">
      <c r="A63" s="84" t="s">
        <v>175</v>
      </c>
      <c r="B63" s="49">
        <f>SUM(Month!B175:B177)</f>
        <v>18267.730000000003</v>
      </c>
      <c r="C63" s="49">
        <f>SUM(Month!C175:C177)</f>
        <v>16757.580000000002</v>
      </c>
      <c r="D63" s="49">
        <f>SUM(Month!D175:D177)</f>
        <v>1510.16</v>
      </c>
      <c r="E63" s="81">
        <v>0</v>
      </c>
      <c r="F63" s="49">
        <f>SUM(Month!F175:F177)</f>
        <v>20895.27</v>
      </c>
      <c r="G63" s="55">
        <f>SUM(Month!G175:G177)</f>
        <v>7591.48</v>
      </c>
      <c r="H63" s="83">
        <f>SUM(Month!H175:H177)</f>
        <v>1009.1800000000001</v>
      </c>
      <c r="I63" s="49">
        <f>SUM(Month!I175:I177)</f>
        <v>11557.27</v>
      </c>
      <c r="J63" s="55">
        <f>SUM(Month!J175:J177)</f>
        <v>10437.23</v>
      </c>
      <c r="K63" s="49">
        <f>SUM(Month!K175:K177)</f>
        <v>1746.52</v>
      </c>
      <c r="L63" s="55">
        <f>SUM(Month!L175:L177)</f>
        <v>736.46</v>
      </c>
      <c r="M63" s="54">
        <f>SUM(Month!M175:M177)</f>
        <v>5576.62</v>
      </c>
      <c r="N63" s="54">
        <f>SUM(Month!N175:N177)</f>
        <v>6697.5500000000011</v>
      </c>
      <c r="O63" s="54">
        <f>SUM(Month!O175:O177)</f>
        <v>753.40000000000009</v>
      </c>
      <c r="T63" s="102"/>
    </row>
    <row r="64" spans="1:20" x14ac:dyDescent="0.35">
      <c r="A64" s="84" t="s">
        <v>176</v>
      </c>
      <c r="B64" s="49">
        <f>SUM(Month!B178:B180)</f>
        <v>17976.12</v>
      </c>
      <c r="C64" s="49">
        <f>SUM(Month!C178:C180)</f>
        <v>16502.330000000002</v>
      </c>
      <c r="D64" s="49">
        <f>SUM(Month!D178:D180)</f>
        <v>1473.8</v>
      </c>
      <c r="E64" s="81">
        <v>0</v>
      </c>
      <c r="F64" s="49">
        <f>SUM(Month!F178:F180)</f>
        <v>19048.39</v>
      </c>
      <c r="G64" s="55">
        <f>SUM(Month!G178:G180)</f>
        <v>5562.07</v>
      </c>
      <c r="H64" s="83">
        <f>SUM(Month!H178:H180)</f>
        <v>255.36999999999998</v>
      </c>
      <c r="I64" s="49">
        <f>SUM(Month!I178:I180)</f>
        <v>11811.47</v>
      </c>
      <c r="J64" s="55">
        <f>SUM(Month!J178:J180)</f>
        <v>12014.53</v>
      </c>
      <c r="K64" s="49">
        <f>SUM(Month!K178:K180)</f>
        <v>1674.84</v>
      </c>
      <c r="L64" s="55">
        <f>SUM(Month!L178:L180)</f>
        <v>597.17999999999995</v>
      </c>
      <c r="M64" s="54">
        <f>SUM(Month!M178:M180)</f>
        <v>5444.87</v>
      </c>
      <c r="N64" s="54">
        <f>SUM(Month!N178:N180)</f>
        <v>6064.11</v>
      </c>
      <c r="O64" s="54">
        <f>SUM(Month!O178:O180)</f>
        <v>806.74</v>
      </c>
      <c r="T64" s="102"/>
    </row>
    <row r="65" spans="1:20" x14ac:dyDescent="0.35">
      <c r="A65" s="84" t="s">
        <v>177</v>
      </c>
      <c r="B65" s="49">
        <f>SUM(Month!B181:B183)</f>
        <v>14936.37</v>
      </c>
      <c r="C65" s="49">
        <f>SUM(Month!C181:C183)</f>
        <v>13869.809999999998</v>
      </c>
      <c r="D65" s="49">
        <f>SUM(Month!D181:D183)</f>
        <v>1066.5700000000002</v>
      </c>
      <c r="E65" s="81">
        <v>0</v>
      </c>
      <c r="F65" s="49">
        <f>SUM(Month!F181:F183)</f>
        <v>20347.09</v>
      </c>
      <c r="G65" s="55">
        <f>SUM(Month!G181:G183)</f>
        <v>5716.18</v>
      </c>
      <c r="H65" s="83">
        <f>SUM(Month!H181:H183)</f>
        <v>4089.18</v>
      </c>
      <c r="I65" s="49">
        <f>SUM(Month!I181:I183)</f>
        <v>12674.32</v>
      </c>
      <c r="J65" s="55">
        <f>SUM(Month!J181:J183)</f>
        <v>8723.09</v>
      </c>
      <c r="K65" s="49">
        <f>SUM(Month!K181:K183)</f>
        <v>1956.5899999999997</v>
      </c>
      <c r="L65" s="55">
        <f>SUM(Month!L181:L183)</f>
        <v>1101.8200000000002</v>
      </c>
      <c r="M65" s="54">
        <f>SUM(Month!M181:M183)</f>
        <v>5590.1399999999994</v>
      </c>
      <c r="N65" s="54">
        <f>SUM(Month!N181:N183)</f>
        <v>6306.95</v>
      </c>
      <c r="O65" s="54">
        <f>SUM(Month!O181:O183)</f>
        <v>958.11999999999989</v>
      </c>
      <c r="T65" s="102"/>
    </row>
    <row r="66" spans="1:20" x14ac:dyDescent="0.35">
      <c r="A66" s="84" t="s">
        <v>178</v>
      </c>
      <c r="B66" s="49">
        <f>SUM(Month!B184:B186)</f>
        <v>17018.32</v>
      </c>
      <c r="C66" s="49">
        <f>SUM(Month!C184:C186)</f>
        <v>15690.34</v>
      </c>
      <c r="D66" s="49">
        <f>SUM(Month!D184:D186)</f>
        <v>1327.98</v>
      </c>
      <c r="E66" s="81">
        <v>0</v>
      </c>
      <c r="F66" s="49">
        <f>SUM(Month!F184:F186)</f>
        <v>19402.12</v>
      </c>
      <c r="G66" s="55">
        <f>SUM(Month!G184:G186)</f>
        <v>5820.87</v>
      </c>
      <c r="H66" s="83">
        <f>SUM(Month!H184:H186)</f>
        <v>1120.0999999999999</v>
      </c>
      <c r="I66" s="49">
        <f>SUM(Month!I184:I186)</f>
        <v>12188.32</v>
      </c>
      <c r="J66" s="55">
        <f>SUM(Month!J184:J186)</f>
        <v>10534.82</v>
      </c>
      <c r="K66" s="49">
        <f>SUM(Month!K184:K186)</f>
        <v>1392.92</v>
      </c>
      <c r="L66" s="55">
        <f>SUM(Month!L184:L186)</f>
        <v>1205.6299999999999</v>
      </c>
      <c r="M66" s="54">
        <f>SUM(Month!M184:M186)</f>
        <v>5773.9299999999994</v>
      </c>
      <c r="N66" s="54">
        <f>SUM(Month!N184:N186)</f>
        <v>6494.65</v>
      </c>
      <c r="O66" s="54">
        <f>SUM(Month!O184:O186)</f>
        <v>803.47</v>
      </c>
      <c r="T66" s="102"/>
    </row>
    <row r="67" spans="1:20" x14ac:dyDescent="0.35">
      <c r="A67" s="84" t="s">
        <v>179</v>
      </c>
      <c r="B67" s="49">
        <f>SUM(Month!B187:B189)</f>
        <v>17197.330000000002</v>
      </c>
      <c r="C67" s="49">
        <f>SUM(Month!C187:C189)</f>
        <v>15815.98</v>
      </c>
      <c r="D67" s="49">
        <f>SUM(Month!D187:D189)</f>
        <v>1381.3600000000001</v>
      </c>
      <c r="E67" s="81">
        <v>0</v>
      </c>
      <c r="F67" s="49">
        <f>SUM(Month!F187:F189)</f>
        <v>18657.39</v>
      </c>
      <c r="G67" s="55">
        <f>SUM(Month!G187:G189)</f>
        <v>6102.3</v>
      </c>
      <c r="H67" s="83">
        <f>SUM(Month!H187:H189)</f>
        <v>752.2700000000001</v>
      </c>
      <c r="I67" s="49">
        <f>SUM(Month!I187:I189)</f>
        <v>11192.19</v>
      </c>
      <c r="J67" s="55">
        <f>SUM(Month!J187:J189)</f>
        <v>10749.41</v>
      </c>
      <c r="K67" s="49">
        <f>SUM(Month!K187:K189)</f>
        <v>1362.9099999999999</v>
      </c>
      <c r="L67" s="55">
        <f>SUM(Month!L187:L189)</f>
        <v>699.57999999999993</v>
      </c>
      <c r="M67" s="54">
        <f>SUM(Month!M187:M189)</f>
        <v>5861</v>
      </c>
      <c r="N67" s="54">
        <f>SUM(Month!N187:N189)</f>
        <v>6214.85</v>
      </c>
      <c r="O67" s="54">
        <f>SUM(Month!O187:O189)</f>
        <v>648.66000000000008</v>
      </c>
      <c r="T67" s="102"/>
    </row>
    <row r="68" spans="1:20" x14ac:dyDescent="0.35">
      <c r="A68" s="84" t="s">
        <v>180</v>
      </c>
      <c r="B68" s="49">
        <f>SUM(Month!B190:B192)</f>
        <v>15984.5</v>
      </c>
      <c r="C68" s="49">
        <f>SUM(Month!C190:C192)</f>
        <v>14677.13</v>
      </c>
      <c r="D68" s="49">
        <f>SUM(Month!D190:D192)</f>
        <v>1307.3800000000001</v>
      </c>
      <c r="E68" s="81">
        <v>0</v>
      </c>
      <c r="F68" s="49">
        <f>SUM(Month!F190:F192)</f>
        <v>19869.02</v>
      </c>
      <c r="G68" s="55">
        <f>SUM(Month!G190:G192)</f>
        <v>5134.63</v>
      </c>
      <c r="H68" s="83">
        <f>SUM(Month!H190:H192)</f>
        <v>3309.0200000000004</v>
      </c>
      <c r="I68" s="49">
        <f>SUM(Month!I190:I192)</f>
        <v>13086.98</v>
      </c>
      <c r="J68" s="55">
        <f>SUM(Month!J190:J192)</f>
        <v>10310.07</v>
      </c>
      <c r="K68" s="49">
        <f>SUM(Month!K190:K192)</f>
        <v>1647.42</v>
      </c>
      <c r="L68" s="55">
        <f>SUM(Month!L190:L192)</f>
        <v>823.06</v>
      </c>
      <c r="M68" s="54">
        <f>SUM(Month!M190:M192)</f>
        <v>5907.28</v>
      </c>
      <c r="N68" s="54">
        <f>SUM(Month!N190:N192)</f>
        <v>6199.55</v>
      </c>
      <c r="O68" s="54">
        <f>SUM(Month!O190:O192)</f>
        <v>631.48</v>
      </c>
      <c r="T68" s="102"/>
    </row>
    <row r="69" spans="1:20" x14ac:dyDescent="0.35">
      <c r="A69" s="84" t="s">
        <v>181</v>
      </c>
      <c r="B69" s="49">
        <f>SUM(Month!B193:B195)</f>
        <v>14184.810000000001</v>
      </c>
      <c r="C69" s="49">
        <f>SUM(Month!C193:C195)</f>
        <v>13106.099999999999</v>
      </c>
      <c r="D69" s="49">
        <f>SUM(Month!D193:D195)</f>
        <v>1078.72</v>
      </c>
      <c r="E69" s="81">
        <v>0</v>
      </c>
      <c r="F69" s="49">
        <f>SUM(Month!F193:F195)</f>
        <v>19694.84</v>
      </c>
      <c r="G69" s="55">
        <f>SUM(Month!G193:G195)</f>
        <v>6035.07</v>
      </c>
      <c r="H69" s="83">
        <f>SUM(Month!H193:H195)</f>
        <v>4291.7</v>
      </c>
      <c r="I69" s="49">
        <f>SUM(Month!I193:I195)</f>
        <v>12047.369999999999</v>
      </c>
      <c r="J69" s="55">
        <f>SUM(Month!J193:J195)</f>
        <v>8005.57</v>
      </c>
      <c r="K69" s="49">
        <f>SUM(Month!K193:K195)</f>
        <v>1612.4</v>
      </c>
      <c r="L69" s="55">
        <f>SUM(Month!L193:L195)</f>
        <v>702.68</v>
      </c>
      <c r="M69" s="54">
        <f>SUM(Month!M193:M195)</f>
        <v>6009.04</v>
      </c>
      <c r="N69" s="54">
        <f>SUM(Month!N193:N195)</f>
        <v>6668.869999999999</v>
      </c>
      <c r="O69" s="54">
        <f>SUM(Month!O193:O195)</f>
        <v>772.5</v>
      </c>
      <c r="T69" s="102"/>
    </row>
    <row r="70" spans="1:20" x14ac:dyDescent="0.35">
      <c r="A70" s="84" t="s">
        <v>182</v>
      </c>
      <c r="B70" s="49">
        <f>SUM(Month!B196:B198)</f>
        <v>15594.96</v>
      </c>
      <c r="C70" s="49">
        <f>SUM(Month!C196:C198)</f>
        <v>14447.39</v>
      </c>
      <c r="D70" s="49">
        <f>SUM(Month!D196:D198)</f>
        <v>1147.58</v>
      </c>
      <c r="E70" s="81">
        <v>0</v>
      </c>
      <c r="F70" s="49">
        <f>SUM(Month!F196:F198)</f>
        <v>19591.420000000002</v>
      </c>
      <c r="G70" s="55">
        <f>SUM(Month!G196:G198)</f>
        <v>5476.68</v>
      </c>
      <c r="H70" s="83">
        <f>SUM(Month!H196:H198)</f>
        <v>2851.18</v>
      </c>
      <c r="I70" s="49">
        <f>SUM(Month!I196:I198)</f>
        <v>12104.31</v>
      </c>
      <c r="J70" s="55">
        <f>SUM(Month!J196:J198)</f>
        <v>10042.120000000001</v>
      </c>
      <c r="K70" s="49">
        <f>SUM(Month!K196:K198)</f>
        <v>2010.43</v>
      </c>
      <c r="L70" s="55">
        <f>SUM(Month!L196:L198)</f>
        <v>731.68000000000006</v>
      </c>
      <c r="M70" s="54">
        <f>SUM(Month!M196:M198)</f>
        <v>6515.2400000000007</v>
      </c>
      <c r="N70" s="54">
        <f>SUM(Month!N196:N198)</f>
        <v>7004.99</v>
      </c>
      <c r="O70" s="54">
        <f>SUM(Month!O196:O198)</f>
        <v>751.56000000000006</v>
      </c>
      <c r="T70" s="102"/>
    </row>
    <row r="71" spans="1:20" x14ac:dyDescent="0.35">
      <c r="A71" s="84" t="s">
        <v>183</v>
      </c>
      <c r="B71" s="49">
        <f>SUM(Month!B199:B201)</f>
        <v>14484.67</v>
      </c>
      <c r="C71" s="49">
        <f>SUM(Month!C199:C201)</f>
        <v>13503.76</v>
      </c>
      <c r="D71" s="49">
        <f>SUM(Month!D199:D201)</f>
        <v>980.89999999999986</v>
      </c>
      <c r="E71" s="81">
        <v>0</v>
      </c>
      <c r="F71" s="49">
        <f>SUM(Month!F199:F201)</f>
        <v>19819.38</v>
      </c>
      <c r="G71" s="55">
        <f>SUM(Month!G199:G201)</f>
        <v>5730.84</v>
      </c>
      <c r="H71" s="83">
        <f>SUM(Month!H199:H201)</f>
        <v>3754.1000000000004</v>
      </c>
      <c r="I71" s="49">
        <f>SUM(Month!I199:I201)</f>
        <v>12110.47</v>
      </c>
      <c r="J71" s="55">
        <f>SUM(Month!J199:J201)</f>
        <v>8276.9599999999991</v>
      </c>
      <c r="K71" s="49">
        <f>SUM(Month!K199:K201)</f>
        <v>1978.06</v>
      </c>
      <c r="L71" s="55">
        <f>SUM(Month!L199:L201)</f>
        <v>962.51</v>
      </c>
      <c r="M71" s="54">
        <f>SUM(Month!M199:M201)</f>
        <v>5517.93</v>
      </c>
      <c r="N71" s="54">
        <f>SUM(Month!N199:N201)</f>
        <v>6612.91</v>
      </c>
      <c r="O71" s="54">
        <f>SUM(Month!O199:O201)</f>
        <v>774.32999999999993</v>
      </c>
      <c r="T71" s="102"/>
    </row>
    <row r="72" spans="1:20" x14ac:dyDescent="0.35">
      <c r="A72" s="84" t="s">
        <v>184</v>
      </c>
      <c r="B72" s="49">
        <f>SUM(Month!B202:B204)</f>
        <v>13422.609999999999</v>
      </c>
      <c r="C72" s="49">
        <f>SUM(Month!C202:C204)</f>
        <v>12527.589999999998</v>
      </c>
      <c r="D72" s="49">
        <f>SUM(Month!D202:D204)</f>
        <v>895.03000000000009</v>
      </c>
      <c r="E72" s="81">
        <v>0</v>
      </c>
      <c r="F72" s="49">
        <f>SUM(Month!F202:F204)</f>
        <v>20100.53</v>
      </c>
      <c r="G72" s="55">
        <f>SUM(Month!G202:G204)</f>
        <v>6212.62</v>
      </c>
      <c r="H72" s="83">
        <f>SUM(Month!H202:H204)</f>
        <v>3712.0299999999997</v>
      </c>
      <c r="I72" s="49">
        <f>SUM(Month!I202:I204)</f>
        <v>12195.85</v>
      </c>
      <c r="J72" s="55">
        <f>SUM(Month!J202:J204)</f>
        <v>7335.91</v>
      </c>
      <c r="K72" s="49">
        <f>SUM(Month!K202:K204)</f>
        <v>1692.06</v>
      </c>
      <c r="L72" s="55">
        <f>SUM(Month!L202:L204)</f>
        <v>943.16999999999985</v>
      </c>
      <c r="M72" s="54">
        <f>SUM(Month!M202:M204)</f>
        <v>5456.85</v>
      </c>
      <c r="N72" s="54">
        <f>SUM(Month!N202:N204)</f>
        <v>7353.65</v>
      </c>
      <c r="O72" s="54">
        <f>SUM(Month!O202:O204)</f>
        <v>687.17000000000007</v>
      </c>
      <c r="T72" s="102"/>
    </row>
    <row r="73" spans="1:20" x14ac:dyDescent="0.35">
      <c r="A73" s="84" t="s">
        <v>185</v>
      </c>
      <c r="B73" s="49">
        <f>SUM(Month!B205:B207)</f>
        <v>11116.56</v>
      </c>
      <c r="C73" s="49">
        <f>SUM(Month!C205:C207)</f>
        <v>10444.869999999999</v>
      </c>
      <c r="D73" s="49">
        <f>SUM(Month!D205:D207)</f>
        <v>671.67</v>
      </c>
      <c r="E73" s="81">
        <v>0</v>
      </c>
      <c r="F73" s="49">
        <f>SUM(Month!F205:F207)</f>
        <v>20703.300000000003</v>
      </c>
      <c r="G73" s="55">
        <f>SUM(Month!G205:G207)</f>
        <v>5407.04</v>
      </c>
      <c r="H73" s="83">
        <f>SUM(Month!H205:H207)</f>
        <v>6709.68</v>
      </c>
      <c r="I73" s="49">
        <f>SUM(Month!I205:I207)</f>
        <v>13298.000000000002</v>
      </c>
      <c r="J73" s="55">
        <f>SUM(Month!J205:J207)</f>
        <v>5968.4400000000005</v>
      </c>
      <c r="K73" s="49">
        <f>SUM(Month!K205:K207)</f>
        <v>1998.26</v>
      </c>
      <c r="L73" s="55">
        <f>SUM(Month!L205:L207)</f>
        <v>1071.1300000000001</v>
      </c>
      <c r="M73" s="54">
        <f>SUM(Month!M205:M207)</f>
        <v>5353.26</v>
      </c>
      <c r="N73" s="54">
        <f>SUM(Month!N205:N207)</f>
        <v>6900.27</v>
      </c>
      <c r="O73" s="54">
        <f>SUM(Month!O205:O207)</f>
        <v>844.25</v>
      </c>
      <c r="R73" s="104"/>
      <c r="T73" s="102"/>
    </row>
    <row r="74" spans="1:20" x14ac:dyDescent="0.35">
      <c r="A74" s="84" t="s">
        <v>186</v>
      </c>
      <c r="B74" s="49">
        <f>SUM(Month!B208:B210)</f>
        <v>12948.59</v>
      </c>
      <c r="C74" s="49">
        <f>SUM(Month!C208:C210)</f>
        <v>12094.85</v>
      </c>
      <c r="D74" s="49">
        <f>SUM(Month!D208:D210)</f>
        <v>853.73</v>
      </c>
      <c r="E74" s="81">
        <v>0</v>
      </c>
      <c r="F74" s="49">
        <f>SUM(Month!F208:F210)</f>
        <v>19122.41</v>
      </c>
      <c r="G74" s="55">
        <f>SUM(Month!G208:G210)</f>
        <v>4302.8100000000004</v>
      </c>
      <c r="H74" s="83">
        <f>SUM(Month!H208:H210)</f>
        <v>5298.91</v>
      </c>
      <c r="I74" s="49">
        <f>SUM(Month!I208:I210)</f>
        <v>13349.36</v>
      </c>
      <c r="J74" s="55">
        <f>SUM(Month!J208:J210)</f>
        <v>8135.09</v>
      </c>
      <c r="K74" s="49">
        <f>SUM(Month!K208:K210)</f>
        <v>1470.23</v>
      </c>
      <c r="L74" s="55">
        <f>SUM(Month!L208:L210)</f>
        <v>931.47</v>
      </c>
      <c r="M74" s="54">
        <f>SUM(Month!M208:M210)</f>
        <v>6420.49</v>
      </c>
      <c r="N74" s="54">
        <f>SUM(Month!N208:N210)</f>
        <v>6874.6</v>
      </c>
      <c r="O74" s="54">
        <f>SUM(Month!O208:O210)</f>
        <v>698.54</v>
      </c>
      <c r="T74" s="102"/>
    </row>
    <row r="75" spans="1:20" x14ac:dyDescent="0.35">
      <c r="A75" s="84" t="s">
        <v>187</v>
      </c>
      <c r="B75" s="49">
        <f>SUM(Month!B211:B213)</f>
        <v>12603.85</v>
      </c>
      <c r="C75" s="49">
        <f>SUM(Month!C211:C213)</f>
        <v>11763.82</v>
      </c>
      <c r="D75" s="49">
        <f>SUM(Month!D211:D213)</f>
        <v>840.03</v>
      </c>
      <c r="E75" s="81">
        <v>0</v>
      </c>
      <c r="F75" s="49">
        <f>SUM(Month!F211:F213)</f>
        <v>20283.61</v>
      </c>
      <c r="G75" s="55">
        <f>SUM(Month!G211:G213)</f>
        <v>4708.7</v>
      </c>
      <c r="H75" s="83">
        <f>SUM(Month!H211:H213)</f>
        <v>5257.07</v>
      </c>
      <c r="I75" s="49">
        <f>SUM(Month!I211:I213)</f>
        <v>14089.86</v>
      </c>
      <c r="J75" s="55">
        <f>SUM(Month!J211:J213)</f>
        <v>7595.1</v>
      </c>
      <c r="K75" s="49">
        <f>SUM(Month!K211:K213)</f>
        <v>1485.04</v>
      </c>
      <c r="L75" s="55">
        <f>SUM(Month!L211:L213)</f>
        <v>331.84999999999997</v>
      </c>
      <c r="M75" s="54">
        <f>SUM(Month!M211:M213)</f>
        <v>5588.52</v>
      </c>
      <c r="N75" s="54">
        <f>SUM(Month!N211:N213)</f>
        <v>7979.3899999999994</v>
      </c>
      <c r="O75" s="54">
        <f>SUM(Month!O211:O213)</f>
        <v>613.97</v>
      </c>
      <c r="T75" s="102"/>
    </row>
    <row r="76" spans="1:20" x14ac:dyDescent="0.35">
      <c r="A76" s="84" t="s">
        <v>188</v>
      </c>
      <c r="B76" s="49">
        <f>SUM(Month!B214:B216)</f>
        <v>11811.67</v>
      </c>
      <c r="C76" s="49">
        <f>SUM(Month!C214:C216)</f>
        <v>11111</v>
      </c>
      <c r="D76" s="49">
        <f>SUM(Month!D214:D216)</f>
        <v>700.68000000000006</v>
      </c>
      <c r="E76" s="81">
        <v>0</v>
      </c>
      <c r="F76" s="49">
        <f>SUM(Month!F214:F216)</f>
        <v>19557.5</v>
      </c>
      <c r="G76" s="55">
        <f>SUM(Month!G214:G216)</f>
        <v>3353.58</v>
      </c>
      <c r="H76" s="83">
        <f>SUM(Month!H214:H216)</f>
        <v>5850.0599999999995</v>
      </c>
      <c r="I76" s="49">
        <f>SUM(Month!I214:I216)</f>
        <v>14629.47</v>
      </c>
      <c r="J76" s="55">
        <f>SUM(Month!J214:J216)</f>
        <v>7739.5199999999995</v>
      </c>
      <c r="K76" s="49">
        <f>SUM(Month!K214:K216)</f>
        <v>1574.4499999999998</v>
      </c>
      <c r="L76" s="55">
        <f>SUM(Month!L214:L216)</f>
        <v>237.09999999999997</v>
      </c>
      <c r="M76" s="54">
        <f>SUM(Month!M214:M216)</f>
        <v>5813.37</v>
      </c>
      <c r="N76" s="54">
        <f>SUM(Month!N214:N216)</f>
        <v>8190.59</v>
      </c>
      <c r="O76" s="54">
        <f>SUM(Month!O214:O216)</f>
        <v>645.26</v>
      </c>
      <c r="T76" s="102"/>
    </row>
    <row r="77" spans="1:20" x14ac:dyDescent="0.35">
      <c r="A77" s="84" t="s">
        <v>189</v>
      </c>
      <c r="B77" s="49">
        <f>SUM(Month!B217:B219)</f>
        <v>9751.07</v>
      </c>
      <c r="C77" s="49">
        <f>SUM(Month!C217:C219)</f>
        <v>9361.18</v>
      </c>
      <c r="D77" s="49">
        <f>SUM(Month!D217:D219)</f>
        <v>389.89</v>
      </c>
      <c r="E77" s="81">
        <v>0</v>
      </c>
      <c r="F77" s="49">
        <f>SUM(Month!F217:F219)</f>
        <v>18491.309999999998</v>
      </c>
      <c r="G77" s="55">
        <f>SUM(Month!G217:G219)</f>
        <v>3413.24</v>
      </c>
      <c r="H77" s="83">
        <f>SUM(Month!H217:H219)</f>
        <v>7432.26</v>
      </c>
      <c r="I77" s="49">
        <f>SUM(Month!I217:I219)</f>
        <v>13822.64</v>
      </c>
      <c r="J77" s="55">
        <f>SUM(Month!J217:J219)</f>
        <v>6792.28</v>
      </c>
      <c r="K77" s="49">
        <f>SUM(Month!K217:K219)</f>
        <v>1255.44</v>
      </c>
      <c r="L77" s="55">
        <f>SUM(Month!L217:L219)</f>
        <v>343.67</v>
      </c>
      <c r="M77" s="54">
        <f>SUM(Month!M217:M219)</f>
        <v>7083.3</v>
      </c>
      <c r="N77" s="54">
        <f>SUM(Month!N217:N219)</f>
        <v>7593.18</v>
      </c>
      <c r="O77" s="54">
        <f>SUM(Month!O217:O219)</f>
        <v>698.26</v>
      </c>
      <c r="T77" s="102"/>
    </row>
    <row r="78" spans="1:20" x14ac:dyDescent="0.35">
      <c r="A78" s="84" t="s">
        <v>190</v>
      </c>
      <c r="B78" s="49">
        <f>SUM(Month!B220:B222)</f>
        <v>10394.200000000001</v>
      </c>
      <c r="C78" s="49">
        <f>SUM(Month!C220:C222)</f>
        <v>9816.380000000001</v>
      </c>
      <c r="D78" s="49">
        <f>SUM(Month!D220:D222)</f>
        <v>577.81999999999994</v>
      </c>
      <c r="E78" s="81">
        <v>0</v>
      </c>
      <c r="F78" s="49">
        <f>SUM(Month!F220:F222)</f>
        <v>15964.41</v>
      </c>
      <c r="G78" s="55">
        <f>SUM(Month!G220:G222)</f>
        <v>2345.58</v>
      </c>
      <c r="H78" s="83">
        <f>SUM(Month!H220:H222)</f>
        <v>7927.24</v>
      </c>
      <c r="I78" s="49">
        <f>SUM(Month!I220:I222)</f>
        <v>12798.3</v>
      </c>
      <c r="J78" s="55">
        <f>SUM(Month!J220:J222)</f>
        <v>7699.4</v>
      </c>
      <c r="K78" s="49">
        <f>SUM(Month!K220:K222)</f>
        <v>820.52</v>
      </c>
      <c r="L78" s="55">
        <f>SUM(Month!L220:L222)</f>
        <v>207.29</v>
      </c>
      <c r="M78" s="54">
        <f>SUM(Month!M220:M222)</f>
        <v>8417.7099999999991</v>
      </c>
      <c r="N78" s="54">
        <f>SUM(Month!N220:N222)</f>
        <v>6202.6200000000008</v>
      </c>
      <c r="O78" s="54">
        <f>SUM(Month!O220:O222)</f>
        <v>701.05</v>
      </c>
      <c r="T78" s="102"/>
    </row>
    <row r="79" spans="1:20" x14ac:dyDescent="0.35">
      <c r="A79" s="84" t="s">
        <v>191</v>
      </c>
      <c r="B79" s="49">
        <f>SUM(Month!B223:B225)</f>
        <v>10718.11</v>
      </c>
      <c r="C79" s="49">
        <f>SUM(Month!C223:C225)</f>
        <v>10006.349999999999</v>
      </c>
      <c r="D79" s="49">
        <f>SUM(Month!D223:D225)</f>
        <v>594.12</v>
      </c>
      <c r="E79" s="55">
        <f>SUM(Month!E223:E225)</f>
        <v>117.65</v>
      </c>
      <c r="F79" s="49">
        <f>SUM(Month!F223:F225)</f>
        <v>17239.809999999998</v>
      </c>
      <c r="G79" s="55">
        <f>SUM(Month!G223:G225)</f>
        <v>2729.27</v>
      </c>
      <c r="H79" s="83">
        <f>SUM(Month!H223:H225)</f>
        <v>5216.1499999999996</v>
      </c>
      <c r="I79" s="49">
        <f>SUM(Month!I223:I225)</f>
        <v>12880.13</v>
      </c>
      <c r="J79" s="55">
        <f>SUM(Month!J223:J225)</f>
        <v>8289.5999999999985</v>
      </c>
      <c r="K79" s="49">
        <f>SUM(Month!K223:K225)</f>
        <v>1630.41</v>
      </c>
      <c r="L79" s="55">
        <f>SUM(Month!L223:L225)</f>
        <v>395.97</v>
      </c>
      <c r="M79" s="54">
        <f>SUM(Month!M223:M225)</f>
        <v>6375.7800000000007</v>
      </c>
      <c r="N79" s="54">
        <f>SUM(Month!N223:N225)</f>
        <v>6984.59</v>
      </c>
      <c r="O79" s="54">
        <f>SUM(Month!O223:O225)</f>
        <v>632.29999999999995</v>
      </c>
      <c r="T79" s="102"/>
    </row>
    <row r="80" spans="1:20" x14ac:dyDescent="0.35">
      <c r="A80" s="84" t="s">
        <v>192</v>
      </c>
      <c r="B80" s="49">
        <f>SUM(Month!B226:B228)</f>
        <v>10496.19</v>
      </c>
      <c r="C80" s="49">
        <f>SUM(Month!C226:C228)</f>
        <v>9728.7000000000007</v>
      </c>
      <c r="D80" s="49">
        <f>SUM(Month!D226:D228)</f>
        <v>668.25</v>
      </c>
      <c r="E80" s="55">
        <f>SUM(Month!E226:E228)</f>
        <v>99.25</v>
      </c>
      <c r="F80" s="49">
        <f>SUM(Month!F226:F228)</f>
        <v>18508.84</v>
      </c>
      <c r="G80" s="55">
        <f>SUM(Month!G226:G228)</f>
        <v>2164.37</v>
      </c>
      <c r="H80" s="83">
        <f>SUM(Month!H226:H228)</f>
        <v>7990.1099999999988</v>
      </c>
      <c r="I80" s="49">
        <f>SUM(Month!I226:I228)</f>
        <v>14773.099999999999</v>
      </c>
      <c r="J80" s="55">
        <f>SUM(Month!J226:J228)</f>
        <v>8287.02</v>
      </c>
      <c r="K80" s="49">
        <f>SUM(Month!K226:K228)</f>
        <v>1571.38</v>
      </c>
      <c r="L80" s="55">
        <f>SUM(Month!L226:L228)</f>
        <v>362.38000000000005</v>
      </c>
      <c r="M80" s="54">
        <f>SUM(Month!M226:M228)</f>
        <v>7314.58</v>
      </c>
      <c r="N80" s="54">
        <f>SUM(Month!N226:N228)</f>
        <v>7019.55</v>
      </c>
      <c r="O80" s="54">
        <f>SUM(Month!O226:O228)</f>
        <v>822.62</v>
      </c>
      <c r="T80" s="102"/>
    </row>
    <row r="81" spans="1:22" x14ac:dyDescent="0.35">
      <c r="A81" s="84" t="s">
        <v>193</v>
      </c>
      <c r="B81" s="49">
        <f>SUM(Month!B229:B231)</f>
        <v>9218.7000000000007</v>
      </c>
      <c r="C81" s="49">
        <f>SUM(Month!C229:C231)</f>
        <v>8646.84</v>
      </c>
      <c r="D81" s="49">
        <f>SUM(Month!D229:D231)</f>
        <v>461.27</v>
      </c>
      <c r="E81" s="55">
        <f>SUM(Month!E229:E231)</f>
        <v>110.59</v>
      </c>
      <c r="F81" s="49">
        <f>SUM(Month!F229:F231)</f>
        <v>17462.68</v>
      </c>
      <c r="G81" s="55">
        <f>SUM(Month!G229:G231)</f>
        <v>2317.29</v>
      </c>
      <c r="H81" s="83">
        <f>SUM(Month!H229:H231)</f>
        <v>7863.84</v>
      </c>
      <c r="I81" s="49">
        <f>SUM(Month!I229:I231)</f>
        <v>13532.9</v>
      </c>
      <c r="J81" s="55">
        <f>SUM(Month!J229:J231)</f>
        <v>7028.12</v>
      </c>
      <c r="K81" s="49">
        <f>SUM(Month!K229:K231)</f>
        <v>1612.5</v>
      </c>
      <c r="L81" s="55">
        <f>SUM(Month!L229:L231)</f>
        <v>423.93000000000006</v>
      </c>
      <c r="M81" s="54">
        <f>SUM(Month!M229:M231)</f>
        <v>6785.84</v>
      </c>
      <c r="N81" s="54">
        <f>SUM(Month!N229:N231)</f>
        <v>6615.33</v>
      </c>
      <c r="O81" s="54">
        <f>SUM(Month!O229:O231)</f>
        <v>670.97</v>
      </c>
      <c r="T81" s="102"/>
    </row>
    <row r="82" spans="1:22" x14ac:dyDescent="0.35">
      <c r="A82" s="84" t="s">
        <v>194</v>
      </c>
      <c r="B82" s="49">
        <f>SUM(Month!B232:B234)</f>
        <v>10667.79</v>
      </c>
      <c r="C82" s="49">
        <f>SUM(Month!C232:C234)</f>
        <v>10074.48</v>
      </c>
      <c r="D82" s="49">
        <f>SUM(Month!D232:D234)</f>
        <v>466.40999999999997</v>
      </c>
      <c r="E82" s="55">
        <f>SUM(Month!E232:E234)</f>
        <v>126.92</v>
      </c>
      <c r="F82" s="49">
        <f>SUM(Month!F232:F234)</f>
        <v>15193.16</v>
      </c>
      <c r="G82" s="55">
        <f>SUM(Month!G232:G234)</f>
        <v>2226.84</v>
      </c>
      <c r="H82" s="83">
        <f>SUM(Month!H232:H234)</f>
        <v>7146.08</v>
      </c>
      <c r="I82" s="49">
        <f>SUM(Month!I232:I234)</f>
        <v>11283.76</v>
      </c>
      <c r="J82" s="55">
        <f>SUM(Month!J232:J234)</f>
        <v>8064.91</v>
      </c>
      <c r="K82" s="49">
        <f>SUM(Month!K232:K234)</f>
        <v>1682.56</v>
      </c>
      <c r="L82" s="55">
        <f>SUM(Month!L232:L234)</f>
        <v>253.23000000000002</v>
      </c>
      <c r="M82" s="54">
        <f>SUM(Month!M232:M234)</f>
        <v>8634.91</v>
      </c>
      <c r="N82" s="54">
        <f>SUM(Month!N232:N234)</f>
        <v>6137.01</v>
      </c>
      <c r="O82" s="54">
        <f>SUM(Month!O232:O234)</f>
        <v>594.02</v>
      </c>
      <c r="T82" s="102"/>
    </row>
    <row r="83" spans="1:22" x14ac:dyDescent="0.35">
      <c r="A83" s="84" t="s">
        <v>195</v>
      </c>
      <c r="B83" s="49">
        <f>SUM(Month!B235:B237)</f>
        <v>11163.92</v>
      </c>
      <c r="C83" s="49">
        <f>SUM(Month!C235:C237)</f>
        <v>10368.89</v>
      </c>
      <c r="D83" s="49">
        <f>SUM(Month!D235:D237)</f>
        <v>683.31999999999994</v>
      </c>
      <c r="E83" s="55">
        <f>SUM(Month!E235:E237)</f>
        <v>111.72</v>
      </c>
      <c r="F83" s="49">
        <f>SUM(Month!F235:F237)</f>
        <v>15812.739999999998</v>
      </c>
      <c r="G83" s="55">
        <f>SUM(Month!G235:G237)</f>
        <v>2794.7799999999997</v>
      </c>
      <c r="H83" s="83">
        <f>SUM(Month!H235:H237)</f>
        <v>5644.49</v>
      </c>
      <c r="I83" s="49">
        <f>SUM(Month!I235:I237)</f>
        <v>11618.869999999999</v>
      </c>
      <c r="J83" s="55">
        <f>SUM(Month!J235:J237)</f>
        <v>7780.47</v>
      </c>
      <c r="K83" s="49">
        <f>SUM(Month!K235:K237)</f>
        <v>1399.0700000000002</v>
      </c>
      <c r="L83" s="55">
        <f>SUM(Month!L235:L237)</f>
        <v>220.70999999999998</v>
      </c>
      <c r="M83" s="54">
        <f>SUM(Month!M235:M237)</f>
        <v>6980.7</v>
      </c>
      <c r="N83" s="54">
        <f>SUM(Month!N235:N237)</f>
        <v>6352.98</v>
      </c>
      <c r="O83" s="54">
        <f>SUM(Month!O235:O237)</f>
        <v>620.88000000000011</v>
      </c>
      <c r="T83" s="102"/>
    </row>
    <row r="84" spans="1:22" x14ac:dyDescent="0.35">
      <c r="A84" s="84" t="s">
        <v>196</v>
      </c>
      <c r="B84" s="49">
        <f>SUM(Month!B238:B240)</f>
        <v>10357.869999999999</v>
      </c>
      <c r="C84" s="49">
        <f>SUM(Month!C238:C240)</f>
        <v>9634.48</v>
      </c>
      <c r="D84" s="49">
        <f>SUM(Month!D238:D240)</f>
        <v>643.95000000000005</v>
      </c>
      <c r="E84" s="55">
        <f>SUM(Month!E238:E240)</f>
        <v>79.44</v>
      </c>
      <c r="F84" s="49">
        <f>SUM(Month!F238:F240)</f>
        <v>15202.550000000001</v>
      </c>
      <c r="G84" s="55">
        <f>SUM(Month!G238:G240)</f>
        <v>2721.29</v>
      </c>
      <c r="H84" s="83">
        <f>SUM(Month!H238:H240)</f>
        <v>6880.9400000000005</v>
      </c>
      <c r="I84" s="49">
        <f>SUM(Month!I238:I240)</f>
        <v>11339.560000000001</v>
      </c>
      <c r="J84" s="55">
        <f>SUM(Month!J238:J240)</f>
        <v>7164.1799999999994</v>
      </c>
      <c r="K84" s="49">
        <f>SUM(Month!K238:K240)</f>
        <v>1141.68</v>
      </c>
      <c r="L84" s="55">
        <f>SUM(Month!L238:L240)</f>
        <v>282.27999999999997</v>
      </c>
      <c r="M84" s="54">
        <f>SUM(Month!M238:M240)</f>
        <v>7719.4500000000007</v>
      </c>
      <c r="N84" s="54">
        <f>SUM(Month!N238:N240)</f>
        <v>5873.3099999999995</v>
      </c>
      <c r="O84" s="54">
        <f>SUM(Month!O238:O240)</f>
        <v>561.14</v>
      </c>
      <c r="T84" s="102"/>
    </row>
    <row r="85" spans="1:22" x14ac:dyDescent="0.35">
      <c r="A85" s="84" t="s">
        <v>197</v>
      </c>
      <c r="B85" s="49">
        <f>SUM(Month!B241:B243)</f>
        <v>8295.6899999999987</v>
      </c>
      <c r="C85" s="49">
        <f>SUM(Month!C241:C243)</f>
        <v>7691.62</v>
      </c>
      <c r="D85" s="49">
        <f>SUM(Month!D241:D243)</f>
        <v>502.93000000000006</v>
      </c>
      <c r="E85" s="55">
        <f>SUM(Month!E241:E243)</f>
        <v>101.14000000000001</v>
      </c>
      <c r="F85" s="49">
        <f>SUM(Month!F241:F243)</f>
        <v>15939.509999999998</v>
      </c>
      <c r="G85" s="55">
        <f>SUM(Month!G241:G243)</f>
        <v>1975.55</v>
      </c>
      <c r="H85" s="83">
        <f>SUM(Month!H241:H243)</f>
        <v>9483.7000000000007</v>
      </c>
      <c r="I85" s="49">
        <f>SUM(Month!I241:I243)</f>
        <v>12830.980000000001</v>
      </c>
      <c r="J85" s="55">
        <f>SUM(Month!J241:J243)</f>
        <v>6633.57</v>
      </c>
      <c r="K85" s="49">
        <f>SUM(Month!K241:K243)</f>
        <v>1132.98</v>
      </c>
      <c r="L85" s="55">
        <f>SUM(Month!L241:L243)</f>
        <v>272.63</v>
      </c>
      <c r="M85" s="54">
        <f>SUM(Month!M241:M243)</f>
        <v>7641.18</v>
      </c>
      <c r="N85" s="54">
        <f>SUM(Month!N241:N243)</f>
        <v>5215.2300000000005</v>
      </c>
      <c r="O85" s="54">
        <f>SUM(Month!O241:O243)</f>
        <v>695.13</v>
      </c>
      <c r="R85" s="104"/>
      <c r="T85" s="102"/>
    </row>
    <row r="86" spans="1:22" x14ac:dyDescent="0.35">
      <c r="A86" s="84" t="s">
        <v>198</v>
      </c>
      <c r="B86" s="49">
        <f>SUM(Month!B244:B246)</f>
        <v>10510.27</v>
      </c>
      <c r="C86" s="49">
        <f>SUM(Month!C244:C246)</f>
        <v>9779.2800000000007</v>
      </c>
      <c r="D86" s="49">
        <f>SUM(Month!D244:D246)</f>
        <v>623.46</v>
      </c>
      <c r="E86" s="55">
        <f>SUM(Month!E244:E246)</f>
        <v>107.53999999999999</v>
      </c>
      <c r="F86" s="49">
        <f>SUM(Month!F244:F246)</f>
        <v>16679.96</v>
      </c>
      <c r="G86" s="55">
        <f>SUM(Month!G244:G246)</f>
        <v>2505.59</v>
      </c>
      <c r="H86" s="83">
        <f>SUM(Month!H244:H246)</f>
        <v>7703.0599999999995</v>
      </c>
      <c r="I86" s="49">
        <f>SUM(Month!I244:I246)</f>
        <v>13100.73</v>
      </c>
      <c r="J86" s="55">
        <f>SUM(Month!J244:J246)</f>
        <v>8231.1200000000008</v>
      </c>
      <c r="K86" s="49">
        <f>SUM(Month!K244:K246)</f>
        <v>1073.6499999999999</v>
      </c>
      <c r="L86" s="55">
        <f>SUM(Month!L244:L246)</f>
        <v>283.95</v>
      </c>
      <c r="M86" s="54">
        <f>SUM(Month!M244:M246)</f>
        <v>7402.4600000000009</v>
      </c>
      <c r="N86" s="54">
        <f>SUM(Month!N244:N246)</f>
        <v>5358.71</v>
      </c>
      <c r="O86" s="54">
        <f>SUM(Month!O244:O246)</f>
        <v>763.67</v>
      </c>
      <c r="T86" s="102"/>
    </row>
    <row r="87" spans="1:22" x14ac:dyDescent="0.35">
      <c r="A87" s="84" t="s">
        <v>199</v>
      </c>
      <c r="B87" s="49">
        <f>SUM(Month!B247:B249)</f>
        <v>10835.619999999999</v>
      </c>
      <c r="C87" s="49">
        <f>SUM(Month!C247:C249)</f>
        <v>10162.61</v>
      </c>
      <c r="D87" s="49">
        <f>SUM(Month!D247:D249)</f>
        <v>577.08999999999992</v>
      </c>
      <c r="E87" s="55">
        <f>SUM(Month!E247:E249)</f>
        <v>95.919999999999987</v>
      </c>
      <c r="F87" s="49">
        <f>SUM(Month!F247:F249)</f>
        <v>14674.810000000001</v>
      </c>
      <c r="G87" s="55">
        <f>SUM(Month!G247:G249)</f>
        <v>2637.75</v>
      </c>
      <c r="H87" s="83">
        <f>SUM(Month!H247:H249)</f>
        <v>6540.23</v>
      </c>
      <c r="I87" s="49">
        <f>SUM(Month!I247:I249)</f>
        <v>10952.44</v>
      </c>
      <c r="J87" s="55">
        <f>SUM(Month!J247:J249)</f>
        <v>7611.76</v>
      </c>
      <c r="K87" s="49">
        <f>SUM(Month!K247:K249)</f>
        <v>1084.6100000000001</v>
      </c>
      <c r="L87" s="55">
        <f>SUM(Month!L247:L249)</f>
        <v>484.11</v>
      </c>
      <c r="M87" s="54">
        <f>SUM(Month!M247:M249)</f>
        <v>7528.869999999999</v>
      </c>
      <c r="N87" s="54">
        <f>SUM(Month!N247:N249)</f>
        <v>4929.83</v>
      </c>
      <c r="O87" s="54">
        <f>SUM(Month!O247:O249)</f>
        <v>551.22</v>
      </c>
      <c r="T87" s="102"/>
    </row>
    <row r="88" spans="1:22" x14ac:dyDescent="0.35">
      <c r="A88" s="84" t="s">
        <v>200</v>
      </c>
      <c r="B88" s="49">
        <f>SUM(Month!B250:B252)</f>
        <v>12141.029999999999</v>
      </c>
      <c r="C88" s="49">
        <f>SUM(Month!C250:C252)</f>
        <v>11363.61</v>
      </c>
      <c r="D88" s="49">
        <f>SUM(Month!D250:D252)</f>
        <v>689.06999999999994</v>
      </c>
      <c r="E88" s="55">
        <f>SUM(Month!E250:E252)</f>
        <v>88.35</v>
      </c>
      <c r="F88" s="49">
        <f>SUM(Month!F250:F252)</f>
        <v>14062.85</v>
      </c>
      <c r="G88" s="55">
        <f>SUM(Month!G250:G252)</f>
        <v>2028.0400000000002</v>
      </c>
      <c r="H88" s="83">
        <f>SUM(Month!H250:H252)</f>
        <v>6546.34</v>
      </c>
      <c r="I88" s="49">
        <f>SUM(Month!I250:I252)</f>
        <v>10931.07</v>
      </c>
      <c r="J88" s="55">
        <f>SUM(Month!J250:J252)</f>
        <v>8846.26</v>
      </c>
      <c r="K88" s="49">
        <f>SUM(Month!K250:K252)</f>
        <v>1103.73</v>
      </c>
      <c r="L88" s="55">
        <f>SUM(Month!L250:L252)</f>
        <v>462.84000000000003</v>
      </c>
      <c r="M88" s="54">
        <f>SUM(Month!M250:M252)</f>
        <v>8846.39</v>
      </c>
      <c r="N88" s="54">
        <f>SUM(Month!N250:N252)</f>
        <v>5025.75</v>
      </c>
      <c r="O88" s="54">
        <f>SUM(Month!O250:O252)</f>
        <v>698.33</v>
      </c>
      <c r="T88" s="102"/>
    </row>
    <row r="89" spans="1:22" x14ac:dyDescent="0.35">
      <c r="A89" s="84" t="s">
        <v>201</v>
      </c>
      <c r="B89" s="49">
        <f>SUM(Month!B253:B255)</f>
        <v>10515.01</v>
      </c>
      <c r="C89" s="49">
        <f>SUM(Month!C253:C255)</f>
        <v>9895.32</v>
      </c>
      <c r="D89" s="49">
        <f>SUM(Month!D253:D255)</f>
        <v>507.55</v>
      </c>
      <c r="E89" s="55">
        <f>SUM(Month!E253:E255)</f>
        <v>112.13999999999999</v>
      </c>
      <c r="F89" s="49">
        <f>SUM(Month!F253:F255)</f>
        <v>15953.92</v>
      </c>
      <c r="G89" s="55">
        <f>SUM(Month!G253:G255)</f>
        <v>2974.8599999999997</v>
      </c>
      <c r="H89" s="83">
        <f>SUM(Month!H253:H255)</f>
        <v>6794.34</v>
      </c>
      <c r="I89" s="49">
        <f>SUM(Month!I253:I255)</f>
        <v>11395.86</v>
      </c>
      <c r="J89" s="55">
        <f>SUM(Month!J253:J255)</f>
        <v>7278.66</v>
      </c>
      <c r="K89" s="49">
        <f>SUM(Month!K253:K255)</f>
        <v>1583.19</v>
      </c>
      <c r="L89" s="55">
        <f>SUM(Month!L253:L255)</f>
        <v>629.6</v>
      </c>
      <c r="M89" s="54">
        <f>SUM(Month!M253:M255)</f>
        <v>7892.03</v>
      </c>
      <c r="N89" s="54">
        <f>SUM(Month!N253:N255)</f>
        <v>6168.47</v>
      </c>
      <c r="O89" s="54">
        <f>SUM(Month!O253:O255)</f>
        <v>686.81</v>
      </c>
      <c r="T89" s="102"/>
    </row>
    <row r="90" spans="1:22" x14ac:dyDescent="0.35">
      <c r="A90" s="84" t="s">
        <v>202</v>
      </c>
      <c r="B90" s="49">
        <f>SUM(Month!B256:B258)</f>
        <v>12206.46</v>
      </c>
      <c r="C90" s="49">
        <f>SUM(Month!C256:C258)</f>
        <v>11404.34</v>
      </c>
      <c r="D90" s="49">
        <f>SUM(Month!D256:D258)</f>
        <v>688.15</v>
      </c>
      <c r="E90" s="55">
        <f>SUM(Month!E256:E258)</f>
        <v>113.97</v>
      </c>
      <c r="F90" s="49">
        <f>SUM(Month!F256:F258)</f>
        <v>16318.099999999999</v>
      </c>
      <c r="G90" s="55">
        <f>SUM(Month!G256:G258)</f>
        <v>2770</v>
      </c>
      <c r="H90" s="83">
        <f>SUM(Month!H256:H258)</f>
        <v>6491.42</v>
      </c>
      <c r="I90" s="49">
        <f>SUM(Month!I256:I258)</f>
        <v>12001.45</v>
      </c>
      <c r="J90" s="55">
        <f>SUM(Month!J256:J258)</f>
        <v>8083.13</v>
      </c>
      <c r="K90" s="49">
        <f>SUM(Month!K256:K258)</f>
        <v>1546.6499999999999</v>
      </c>
      <c r="L90" s="55">
        <f>SUM(Month!L256:L258)</f>
        <v>313.06</v>
      </c>
      <c r="M90" s="54">
        <f>SUM(Month!M256:M258)</f>
        <v>7730.8799999999992</v>
      </c>
      <c r="N90" s="54">
        <f>SUM(Month!N256:N258)</f>
        <v>6391.3600000000006</v>
      </c>
      <c r="O90" s="54">
        <f>SUM(Month!O256:O258)</f>
        <v>572.97</v>
      </c>
      <c r="T90" s="102"/>
      <c r="V90" s="104"/>
    </row>
    <row r="91" spans="1:22" x14ac:dyDescent="0.35">
      <c r="A91" s="84" t="s">
        <v>203</v>
      </c>
      <c r="B91" s="49">
        <f>SUM(Month!B259:B261)</f>
        <v>12715.779999999999</v>
      </c>
      <c r="C91" s="49">
        <f>SUM(Month!C259:C261)</f>
        <v>11815.93</v>
      </c>
      <c r="D91" s="49">
        <f>SUM(Month!D259:D261)</f>
        <v>783.67000000000007</v>
      </c>
      <c r="E91" s="55">
        <f>SUM(Month!E259:E261)</f>
        <v>116.17999999999999</v>
      </c>
      <c r="F91" s="49">
        <f>SUM(Month!F259:F261)</f>
        <v>14555.54</v>
      </c>
      <c r="G91" s="55">
        <f>SUM(Month!G259:G261)</f>
        <v>3076.96</v>
      </c>
      <c r="H91" s="83">
        <f>SUM(Month!H259:H261)</f>
        <v>4156.3</v>
      </c>
      <c r="I91" s="49">
        <f>SUM(Month!I259:I261)</f>
        <v>9840.92</v>
      </c>
      <c r="J91" s="55">
        <f>SUM(Month!J259:J261)</f>
        <v>9459.82</v>
      </c>
      <c r="K91" s="49">
        <f>SUM(Month!K259:K261)</f>
        <v>1637.65</v>
      </c>
      <c r="L91" s="55">
        <f>SUM(Month!L259:L261)</f>
        <v>630.12</v>
      </c>
      <c r="M91" s="54">
        <f>SUM(Month!M259:M261)</f>
        <v>8705.56</v>
      </c>
      <c r="N91" s="54">
        <f>SUM(Month!N259:N261)</f>
        <v>5937.87</v>
      </c>
      <c r="O91" s="54">
        <f>SUM(Month!O259:O261)</f>
        <v>537.86</v>
      </c>
      <c r="T91" s="102"/>
    </row>
    <row r="92" spans="1:22" x14ac:dyDescent="0.35">
      <c r="A92" s="84" t="s">
        <v>204</v>
      </c>
      <c r="B92" s="49">
        <f>SUM(Month!B262:B264)</f>
        <v>12209.880000000001</v>
      </c>
      <c r="C92" s="49">
        <f>SUM(Month!C262:C264)</f>
        <v>11347.38</v>
      </c>
      <c r="D92" s="49">
        <f>SUM(Month!D262:D264)</f>
        <v>757.41</v>
      </c>
      <c r="E92" s="55">
        <f>SUM(Month!E262:E264)</f>
        <v>105.07</v>
      </c>
      <c r="F92" s="49">
        <f>SUM(Month!F262:F264)</f>
        <v>14820.51</v>
      </c>
      <c r="G92" s="55">
        <f>SUM(Month!G262:G264)</f>
        <v>2974.1800000000003</v>
      </c>
      <c r="H92" s="83">
        <f>SUM(Month!H262:H264)</f>
        <v>7015.51</v>
      </c>
      <c r="I92" s="49">
        <f>SUM(Month!I262:I264)</f>
        <v>10172.41</v>
      </c>
      <c r="J92" s="55">
        <f>SUM(Month!J262:J264)</f>
        <v>7543.5099999999993</v>
      </c>
      <c r="K92" s="49">
        <f>SUM(Month!K262:K264)</f>
        <v>1673.92</v>
      </c>
      <c r="L92" s="55">
        <f>SUM(Month!L262:L264)</f>
        <v>432.62</v>
      </c>
      <c r="M92" s="54">
        <f>SUM(Month!M262:M264)</f>
        <v>9396.7200000000012</v>
      </c>
      <c r="N92" s="54">
        <f>SUM(Month!N262:N264)</f>
        <v>6251.42</v>
      </c>
      <c r="O92" s="54">
        <f>SUM(Month!O262:O264)</f>
        <v>726.56999999999994</v>
      </c>
      <c r="T92" s="102"/>
    </row>
    <row r="93" spans="1:22" x14ac:dyDescent="0.35">
      <c r="A93" s="84" t="s">
        <v>205</v>
      </c>
      <c r="B93" s="49">
        <f>SUM(Month!B265:B267)</f>
        <v>11376.65</v>
      </c>
      <c r="C93" s="49">
        <f>SUM(Month!C265:C267)</f>
        <v>10559.61</v>
      </c>
      <c r="D93" s="49">
        <f>SUM(Month!D265:D267)</f>
        <v>717.04</v>
      </c>
      <c r="E93" s="55">
        <f>SUM(Month!E265:E267)</f>
        <v>99.98</v>
      </c>
      <c r="F93" s="49">
        <f>SUM(Month!F265:F267)</f>
        <v>15390</v>
      </c>
      <c r="G93" s="55">
        <f>SUM(Month!G265:G267)</f>
        <v>3061.9</v>
      </c>
      <c r="H93" s="83">
        <f>SUM(Month!H265:H267)</f>
        <v>6749.2</v>
      </c>
      <c r="I93" s="49">
        <f>SUM(Month!I265:I267)</f>
        <v>10673.66</v>
      </c>
      <c r="J93" s="55">
        <f>SUM(Month!J265:J267)</f>
        <v>7930.83</v>
      </c>
      <c r="K93" s="49">
        <f>SUM(Month!K265:K267)</f>
        <v>1654.4299999999998</v>
      </c>
      <c r="L93" s="55">
        <f>SUM(Month!L265:L267)</f>
        <v>293.74</v>
      </c>
      <c r="M93" s="54">
        <f>SUM(Month!M265:M267)</f>
        <v>8808.18</v>
      </c>
      <c r="N93" s="54">
        <f>SUM(Month!N265:N267)</f>
        <v>6162.5</v>
      </c>
      <c r="O93" s="54">
        <f>SUM(Month!O265:O267)</f>
        <v>762.7</v>
      </c>
      <c r="T93" s="102"/>
    </row>
    <row r="94" spans="1:22" x14ac:dyDescent="0.35">
      <c r="A94" s="84" t="s">
        <v>206</v>
      </c>
      <c r="B94" s="49">
        <f>SUM(Month!B268:B270)</f>
        <v>11569.76</v>
      </c>
      <c r="C94" s="49">
        <f>SUM(Month!C268:C270)</f>
        <v>10582.91</v>
      </c>
      <c r="D94" s="49">
        <f>SUM(Month!D268:D270)</f>
        <v>880.6</v>
      </c>
      <c r="E94" s="55">
        <f>SUM(Month!E268:E270)</f>
        <v>106.26</v>
      </c>
      <c r="F94" s="49">
        <f>SUM(Month!F268:F270)</f>
        <v>15398.61</v>
      </c>
      <c r="G94" s="55">
        <f>SUM(Month!G268:G270)</f>
        <v>2262.5300000000002</v>
      </c>
      <c r="H94" s="83">
        <f>SUM(Month!H268:H270)</f>
        <v>7031.4299999999994</v>
      </c>
      <c r="I94" s="49">
        <f>SUM(Month!I268:I270)</f>
        <v>11718.82</v>
      </c>
      <c r="J94" s="55">
        <f>SUM(Month!J268:J270)</f>
        <v>8312.42</v>
      </c>
      <c r="K94" s="49">
        <f>SUM(Month!K268:K270)</f>
        <v>1417.25</v>
      </c>
      <c r="L94" s="55">
        <f>SUM(Month!L268:L270)</f>
        <v>252.71999999999997</v>
      </c>
      <c r="M94" s="54">
        <f>SUM(Month!M268:M270)</f>
        <v>8412.52</v>
      </c>
      <c r="N94" s="54">
        <f>SUM(Month!N268:N270)</f>
        <v>5952.01</v>
      </c>
      <c r="O94" s="54">
        <f>SUM(Month!O268:O270)</f>
        <v>631.95000000000005</v>
      </c>
      <c r="T94" s="102"/>
    </row>
    <row r="95" spans="1:22" x14ac:dyDescent="0.35">
      <c r="A95" s="84" t="s">
        <v>207</v>
      </c>
      <c r="B95" s="49">
        <f>SUM(Month!B271:B273)</f>
        <v>12126.829999999998</v>
      </c>
      <c r="C95" s="49">
        <f>SUM(Month!C271:C273)</f>
        <v>11100.12</v>
      </c>
      <c r="D95" s="49">
        <f>SUM(Month!D271:D273)</f>
        <v>911.01</v>
      </c>
      <c r="E95" s="55">
        <f>SUM(Month!E271:E273)</f>
        <v>115.72</v>
      </c>
      <c r="F95" s="49">
        <f>SUM(Month!F271:F273)</f>
        <v>14705.52</v>
      </c>
      <c r="G95" s="55">
        <f>SUM(Month!G271:G273)</f>
        <v>2229.21</v>
      </c>
      <c r="H95" s="83">
        <f>SUM(Month!H271:H273)</f>
        <v>5243.1</v>
      </c>
      <c r="I95" s="49">
        <f>SUM(Month!I271:I273)</f>
        <v>10989.560000000001</v>
      </c>
      <c r="J95" s="55">
        <f>SUM(Month!J271:J273)</f>
        <v>9470.1899999999987</v>
      </c>
      <c r="K95" s="49">
        <f>SUM(Month!K271:K273)</f>
        <v>1486.75</v>
      </c>
      <c r="L95" s="55">
        <f>SUM(Month!L271:L273)</f>
        <v>353.36</v>
      </c>
      <c r="M95" s="54">
        <f>SUM(Month!M271:M273)</f>
        <v>8217.33</v>
      </c>
      <c r="N95" s="54">
        <f>SUM(Month!N271:N273)</f>
        <v>5627</v>
      </c>
      <c r="O95" s="54">
        <f>SUM(Month!O271:O273)</f>
        <v>510.90999999999997</v>
      </c>
      <c r="T95" s="102"/>
    </row>
    <row r="96" spans="1:22" x14ac:dyDescent="0.35">
      <c r="A96" s="84" t="s">
        <v>208</v>
      </c>
      <c r="B96" s="49">
        <f>SUM(Month!B274:B276)</f>
        <v>11961.449999999999</v>
      </c>
      <c r="C96" s="49">
        <f>SUM(Month!C274:C276)</f>
        <v>10917.79</v>
      </c>
      <c r="D96" s="49">
        <f>SUM(Month!D274:D276)</f>
        <v>940.38</v>
      </c>
      <c r="E96" s="55">
        <f>SUM(Month!E274:E276)</f>
        <v>103.28999999999999</v>
      </c>
      <c r="F96" s="49">
        <f>SUM(Month!F274:F276)</f>
        <v>15196.02</v>
      </c>
      <c r="G96" s="55">
        <f>SUM(Month!G274:G276)</f>
        <v>1492.69</v>
      </c>
      <c r="H96" s="83">
        <f>SUM(Month!H274:H276)</f>
        <v>6802.48</v>
      </c>
      <c r="I96" s="49">
        <f>SUM(Month!I274:I276)</f>
        <v>11720.02</v>
      </c>
      <c r="J96" s="55">
        <f>SUM(Month!J274:J276)</f>
        <v>9366.91</v>
      </c>
      <c r="K96" s="49">
        <f>SUM(Month!K274:K276)</f>
        <v>1983.31</v>
      </c>
      <c r="L96" s="55">
        <f>SUM(Month!L274:L276)</f>
        <v>325.39</v>
      </c>
      <c r="M96" s="54">
        <f>SUM(Month!M274:M276)</f>
        <v>8576.59</v>
      </c>
      <c r="N96" s="54">
        <f>SUM(Month!N274:N276)</f>
        <v>5785.14</v>
      </c>
      <c r="O96" s="54">
        <f>SUM(Month!O274:O276)</f>
        <v>617.99</v>
      </c>
      <c r="T96" s="102"/>
    </row>
    <row r="97" spans="1:20" x14ac:dyDescent="0.35">
      <c r="A97" s="84" t="s">
        <v>209</v>
      </c>
      <c r="B97" s="49">
        <f>SUM(Month!B277:B279)</f>
        <v>11324.380000000001</v>
      </c>
      <c r="C97" s="49">
        <f>SUM(Month!C277:C279)</f>
        <v>10459.66</v>
      </c>
      <c r="D97" s="49">
        <f>SUM(Month!D277:D279)</f>
        <v>764.34</v>
      </c>
      <c r="E97" s="55">
        <f>SUM(Month!E277:E279)</f>
        <v>100.37</v>
      </c>
      <c r="F97" s="49">
        <f>SUM(Month!F277:F279)</f>
        <v>15503.39</v>
      </c>
      <c r="G97" s="55">
        <f>SUM(Month!G277:G279)</f>
        <v>1512.44</v>
      </c>
      <c r="H97" s="83">
        <f>SUM(Month!H277:H279)</f>
        <v>7370.54</v>
      </c>
      <c r="I97" s="49">
        <f>SUM(Month!I277:I279)</f>
        <v>12385.59</v>
      </c>
      <c r="J97" s="55">
        <f>SUM(Month!J277:J279)</f>
        <v>9194.880000000001</v>
      </c>
      <c r="K97" s="49">
        <f>SUM(Month!K277:K279)</f>
        <v>1605.37</v>
      </c>
      <c r="L97" s="55">
        <f>SUM(Month!L277:L279)</f>
        <v>440.94</v>
      </c>
      <c r="M97" s="54">
        <f>SUM(Month!M277:M279)</f>
        <v>8808.92</v>
      </c>
      <c r="N97" s="54">
        <f>SUM(Month!N277:N279)</f>
        <v>5793.53</v>
      </c>
      <c r="O97" s="54">
        <f>SUM(Month!O277:O279)</f>
        <v>728.91</v>
      </c>
      <c r="T97" s="102"/>
    </row>
    <row r="98" spans="1:20" x14ac:dyDescent="0.35">
      <c r="A98" s="84" t="s">
        <v>210</v>
      </c>
      <c r="B98" s="49">
        <f>SUM(Month!B280:B282)</f>
        <v>11636.64</v>
      </c>
      <c r="C98" s="49">
        <f>SUM(Month!C280:C282)</f>
        <v>10707.130000000001</v>
      </c>
      <c r="D98" s="49">
        <f>SUM(Month!D280:D282)</f>
        <v>829.93000000000006</v>
      </c>
      <c r="E98" s="55">
        <f>SUM(Month!E280:E282)</f>
        <v>99.58</v>
      </c>
      <c r="F98" s="49">
        <f>SUM(Month!F280:F282)</f>
        <v>15293.719999999998</v>
      </c>
      <c r="G98" s="55">
        <f>SUM(Month!G280:G282)</f>
        <v>2173.5099999999998</v>
      </c>
      <c r="H98" s="83">
        <f>SUM(Month!H280:H282)</f>
        <v>7239.01</v>
      </c>
      <c r="I98" s="49">
        <f>SUM(Month!I280:I282)</f>
        <v>11528.4</v>
      </c>
      <c r="J98" s="55">
        <f>SUM(Month!J280:J282)</f>
        <v>8830.75</v>
      </c>
      <c r="K98" s="49">
        <f>SUM(Month!K280:K282)</f>
        <v>1591.8000000000002</v>
      </c>
      <c r="L98" s="55">
        <f>SUM(Month!L280:L282)</f>
        <v>336.41999999999996</v>
      </c>
      <c r="M98" s="54">
        <f>SUM(Month!M280:M282)</f>
        <v>9166.11</v>
      </c>
      <c r="N98" s="54">
        <f>SUM(Month!N280:N282)</f>
        <v>5880.12</v>
      </c>
      <c r="O98" s="54">
        <f>SUM(Month!O280:O282)</f>
        <v>593.01</v>
      </c>
      <c r="T98" s="102"/>
    </row>
    <row r="99" spans="1:20" x14ac:dyDescent="0.35">
      <c r="A99" s="84" t="s">
        <v>211</v>
      </c>
      <c r="B99" s="49">
        <f>SUM(Month!B283:B285)</f>
        <v>12851.32</v>
      </c>
      <c r="C99" s="49">
        <f>SUM(Month!C283:C285)</f>
        <v>11865.42</v>
      </c>
      <c r="D99" s="49">
        <f>SUM(Month!D283:D285)</f>
        <v>885.81000000000006</v>
      </c>
      <c r="E99" s="55">
        <f>SUM(Month!E283:E285)</f>
        <v>100.1</v>
      </c>
      <c r="F99" s="49">
        <f>SUM(Month!F283:F285)</f>
        <v>12889.3</v>
      </c>
      <c r="G99" s="55">
        <f>SUM(Month!G283:G285)</f>
        <v>1623.7599999999998</v>
      </c>
      <c r="H99" s="83">
        <f>SUM(Month!H283:H285)</f>
        <v>4068.99</v>
      </c>
      <c r="I99" s="49">
        <f>SUM(Month!I283:I285)</f>
        <v>9651.92</v>
      </c>
      <c r="J99" s="55">
        <f>SUM(Month!J283:J285)</f>
        <v>10625.92</v>
      </c>
      <c r="K99" s="49">
        <f>SUM(Month!K283:K285)</f>
        <v>1613.62</v>
      </c>
      <c r="L99" s="55">
        <f>SUM(Month!L283:L285)</f>
        <v>242.1</v>
      </c>
      <c r="M99" s="54">
        <f>SUM(Month!M283:M285)</f>
        <v>8885.7799999999988</v>
      </c>
      <c r="N99" s="54">
        <f>SUM(Month!N283:N285)</f>
        <v>5214.32</v>
      </c>
      <c r="O99" s="54">
        <f>SUM(Month!O283:O285)</f>
        <v>549.76</v>
      </c>
      <c r="T99" s="102"/>
    </row>
    <row r="100" spans="1:20" x14ac:dyDescent="0.35">
      <c r="A100" s="84" t="s">
        <v>212</v>
      </c>
      <c r="B100" s="49">
        <f>SUM(Month!B286:B288)</f>
        <v>13498.96</v>
      </c>
      <c r="C100" s="49">
        <f>SUM(Month!C286:C288)</f>
        <v>12562.13</v>
      </c>
      <c r="D100" s="49">
        <f>SUM(Month!D286:D288)</f>
        <v>838.07</v>
      </c>
      <c r="E100" s="55">
        <f>SUM(Month!E286:E288)</f>
        <v>98.76</v>
      </c>
      <c r="F100" s="49">
        <f>SUM(Month!F286:F288)</f>
        <v>14306.970000000001</v>
      </c>
      <c r="G100" s="55">
        <f>SUM(Month!G286:G288)</f>
        <v>1003.1500000000001</v>
      </c>
      <c r="H100" s="83">
        <f>SUM(Month!H286:H288)</f>
        <v>5640.42</v>
      </c>
      <c r="I100" s="49">
        <f>SUM(Month!I286:I288)</f>
        <v>11747.7</v>
      </c>
      <c r="J100" s="55">
        <f>SUM(Month!J286:J288)</f>
        <v>10900.93</v>
      </c>
      <c r="K100" s="49">
        <f>SUM(Month!K286:K288)</f>
        <v>1556.1399999999999</v>
      </c>
      <c r="L100" s="55">
        <f>SUM(Month!L286:L288)</f>
        <v>475.59999999999997</v>
      </c>
      <c r="M100" s="54">
        <f>SUM(Month!M286:M288)</f>
        <v>9302.89</v>
      </c>
      <c r="N100" s="54">
        <f>SUM(Month!N286:N288)</f>
        <v>5589.7800000000007</v>
      </c>
      <c r="O100" s="54">
        <f>SUM(Month!O286:O288)</f>
        <v>617.64</v>
      </c>
      <c r="T100" s="102"/>
    </row>
    <row r="101" spans="1:20" x14ac:dyDescent="0.35">
      <c r="A101" s="84" t="s">
        <v>213</v>
      </c>
      <c r="B101" s="49">
        <f>SUM(Month!B289:B291)</f>
        <v>11650.45</v>
      </c>
      <c r="C101" s="49">
        <f>SUM(Month!C289:C291)</f>
        <v>10794.2</v>
      </c>
      <c r="D101" s="49">
        <f>SUM(Month!D289:D291)</f>
        <v>757.51</v>
      </c>
      <c r="E101" s="55">
        <f>SUM(Month!E289:E291)</f>
        <v>98.75</v>
      </c>
      <c r="F101" s="49">
        <f>SUM(Month!F289:F291)</f>
        <v>15644.38</v>
      </c>
      <c r="G101" s="55">
        <f>SUM(Month!G289:G291)</f>
        <v>1948.19</v>
      </c>
      <c r="H101" s="83">
        <f>SUM(Month!H289:H291)</f>
        <v>6496.5300000000007</v>
      </c>
      <c r="I101" s="49">
        <f>SUM(Month!I289:I291)</f>
        <v>11865.689999999999</v>
      </c>
      <c r="J101" s="55">
        <f>SUM(Month!J289:J291)</f>
        <v>9666.2900000000009</v>
      </c>
      <c r="K101" s="49">
        <f>SUM(Month!K289:K291)</f>
        <v>1830.51</v>
      </c>
      <c r="L101" s="55">
        <f>SUM(Month!L289:L291)</f>
        <v>446.75</v>
      </c>
      <c r="M101" s="54">
        <f>SUM(Month!M289:M291)</f>
        <v>8854.6</v>
      </c>
      <c r="N101" s="54">
        <f>SUM(Month!N289:N291)</f>
        <v>5941.22</v>
      </c>
      <c r="O101" s="54">
        <f>SUM(Month!O289:O291)</f>
        <v>707.97</v>
      </c>
      <c r="T101" s="102"/>
    </row>
    <row r="102" spans="1:20" x14ac:dyDescent="0.35">
      <c r="A102" s="84" t="s">
        <v>214</v>
      </c>
      <c r="B102" s="49">
        <f>SUM(Month!B292:B294)</f>
        <v>13549.98</v>
      </c>
      <c r="C102" s="49">
        <f>SUM(Month!C292:C294)</f>
        <v>12626.57</v>
      </c>
      <c r="D102" s="49">
        <f>SUM(Month!D292:D294)</f>
        <v>857.85000000000014</v>
      </c>
      <c r="E102" s="55">
        <f>SUM(Month!E292:E294)</f>
        <v>65.569999999999993</v>
      </c>
      <c r="F102" s="49">
        <f>SUM(Month!F292:F294)</f>
        <v>15372.720000000001</v>
      </c>
      <c r="G102" s="55">
        <f>SUM(Month!G292:G294)</f>
        <v>1370.3400000000001</v>
      </c>
      <c r="H102" s="83">
        <f>SUM(Month!H292:H294)</f>
        <v>4570.87</v>
      </c>
      <c r="I102" s="49">
        <f>SUM(Month!I292:I294)</f>
        <v>12384.95</v>
      </c>
      <c r="J102" s="55">
        <f>SUM(Month!J292:J294)</f>
        <v>11388.990000000002</v>
      </c>
      <c r="K102" s="49">
        <f>SUM(Month!K292:K294)</f>
        <v>1617.42</v>
      </c>
      <c r="L102" s="55">
        <f>SUM(Month!L292:L294)</f>
        <v>761.34999999999991</v>
      </c>
      <c r="M102" s="54">
        <f>SUM(Month!M292:M294)</f>
        <v>8151.5599999999995</v>
      </c>
      <c r="N102" s="54">
        <f>SUM(Month!N292:N294)</f>
        <v>5432.73</v>
      </c>
      <c r="O102" s="54">
        <f>SUM(Month!O292:O294)</f>
        <v>572.64</v>
      </c>
      <c r="T102" s="102"/>
    </row>
    <row r="103" spans="1:20" x14ac:dyDescent="0.35">
      <c r="A103" s="84" t="s">
        <v>215</v>
      </c>
      <c r="B103" s="49">
        <f>SUM(Month!B295:B297)</f>
        <v>13880.29</v>
      </c>
      <c r="C103" s="49">
        <f>SUM(Month!C295:C297)</f>
        <v>12928.6</v>
      </c>
      <c r="D103" s="49">
        <f>SUM(Month!D295:D297)</f>
        <v>848.43</v>
      </c>
      <c r="E103" s="55">
        <f>SUM(Month!E295:E297)</f>
        <v>103.25999999999999</v>
      </c>
      <c r="F103" s="49">
        <f>SUM(Month!F295:F297)</f>
        <v>15083.6</v>
      </c>
      <c r="G103" s="55">
        <f>SUM(Month!G295:G297)</f>
        <v>2106.54</v>
      </c>
      <c r="H103" s="83">
        <f>SUM(Month!H295:H297)</f>
        <v>3704.67</v>
      </c>
      <c r="I103" s="49">
        <f>SUM(Month!I295:I297)</f>
        <v>11349.53</v>
      </c>
      <c r="J103" s="55">
        <f>SUM(Month!J295:J297)</f>
        <v>10860.25</v>
      </c>
      <c r="K103" s="49">
        <f>SUM(Month!K295:K297)</f>
        <v>1627.53</v>
      </c>
      <c r="L103" s="55">
        <f>SUM(Month!L295:L297)</f>
        <v>326.69</v>
      </c>
      <c r="M103" s="54">
        <f>SUM(Month!M295:M297)</f>
        <v>7193.8700000000008</v>
      </c>
      <c r="N103" s="54">
        <f>SUM(Month!N295:N297)</f>
        <v>5279.3200000000006</v>
      </c>
      <c r="O103" s="54">
        <f>SUM(Month!O295:O297)</f>
        <v>514.78</v>
      </c>
      <c r="T103" s="102"/>
    </row>
    <row r="104" spans="1:20" x14ac:dyDescent="0.35">
      <c r="A104" s="84" t="s">
        <v>216</v>
      </c>
      <c r="B104" s="49">
        <f>SUM(Month!B298:B300)</f>
        <v>13159.31</v>
      </c>
      <c r="C104" s="49">
        <f>SUM(Month!C298:C300)</f>
        <v>12264.69</v>
      </c>
      <c r="D104" s="49">
        <f>SUM(Month!D298:D300)</f>
        <v>823.77</v>
      </c>
      <c r="E104" s="55">
        <f>SUM(Month!E298:E300)</f>
        <v>70.849999999999994</v>
      </c>
      <c r="F104" s="49">
        <f>SUM(Month!F298:F300)</f>
        <v>14124.54</v>
      </c>
      <c r="G104" s="55">
        <f>SUM(Month!G298:G300)</f>
        <v>1068.8800000000001</v>
      </c>
      <c r="H104" s="83">
        <f>SUM(Month!H298:H300)</f>
        <v>5142.7299999999996</v>
      </c>
      <c r="I104" s="49">
        <f>SUM(Month!I298:I300)</f>
        <v>11533.44</v>
      </c>
      <c r="J104" s="55">
        <f>SUM(Month!J298:J300)</f>
        <v>11462.9</v>
      </c>
      <c r="K104" s="49">
        <f>SUM(Month!K298:K300)</f>
        <v>1522.24</v>
      </c>
      <c r="L104" s="55">
        <f>SUM(Month!L298:L300)</f>
        <v>544.49</v>
      </c>
      <c r="M104" s="54">
        <f>SUM(Month!M298:M300)</f>
        <v>8855.17</v>
      </c>
      <c r="N104" s="54">
        <f>SUM(Month!N298:N300)</f>
        <v>4760.71</v>
      </c>
      <c r="O104" s="54">
        <f>SUM(Month!O298:O300)</f>
        <v>618.81999999999994</v>
      </c>
      <c r="T104" s="102"/>
    </row>
    <row r="105" spans="1:20" x14ac:dyDescent="0.35">
      <c r="A105" s="84" t="s">
        <v>217</v>
      </c>
      <c r="B105" s="49">
        <f>SUM(Month!B301:B303)</f>
        <v>12561.96</v>
      </c>
      <c r="C105" s="49">
        <f>SUM(Month!C301:C303)</f>
        <v>11755.369999999999</v>
      </c>
      <c r="D105" s="49">
        <f>SUM(Month!D301:D303)</f>
        <v>706.37</v>
      </c>
      <c r="E105" s="55">
        <f>SUM(Month!E301:E303)</f>
        <v>100.23</v>
      </c>
      <c r="F105" s="49">
        <f>SUM(Month!F301:F303)</f>
        <v>14516.329999999998</v>
      </c>
      <c r="G105" s="55">
        <f>SUM(Month!G301:G303)</f>
        <v>2061.15</v>
      </c>
      <c r="H105" s="83">
        <f>SUM(Month!H301:H303)</f>
        <v>4581.32</v>
      </c>
      <c r="I105" s="49">
        <f>SUM(Month!I301:I303)</f>
        <v>10888.67</v>
      </c>
      <c r="J105" s="55">
        <f>SUM(Month!J301:J303)</f>
        <v>10368.969999999999</v>
      </c>
      <c r="K105" s="49">
        <f>SUM(Month!K301:K303)</f>
        <v>1566.5100000000002</v>
      </c>
      <c r="L105" s="55">
        <f>SUM(Month!L301:L303)</f>
        <v>678.2</v>
      </c>
      <c r="M105" s="54">
        <f>SUM(Month!M301:M303)</f>
        <v>7965.32</v>
      </c>
      <c r="N105" s="54">
        <f>SUM(Month!N301:N303)</f>
        <v>4792.04</v>
      </c>
      <c r="O105" s="54">
        <f>SUM(Month!O301:O303)</f>
        <v>588.29999999999995</v>
      </c>
      <c r="T105" s="102"/>
    </row>
    <row r="106" spans="1:20" x14ac:dyDescent="0.35">
      <c r="A106" s="84" t="s">
        <v>218</v>
      </c>
      <c r="B106" s="49">
        <f>SUM(Month!B304:B306)</f>
        <v>13254.630000000001</v>
      </c>
      <c r="C106" s="49">
        <f>SUM(Month!C304:C306)</f>
        <v>12395.44</v>
      </c>
      <c r="D106" s="49">
        <f>SUM(Month!D304:D306)</f>
        <v>765.7</v>
      </c>
      <c r="E106" s="55">
        <f>SUM(Month!E304:E306)</f>
        <v>93.490000000000009</v>
      </c>
      <c r="F106" s="49">
        <f>SUM(Month!F304:F306)</f>
        <v>15418.27</v>
      </c>
      <c r="G106" s="55">
        <f>SUM(Month!G304:G306)</f>
        <v>2357.2800000000002</v>
      </c>
      <c r="H106" s="83">
        <f>SUM(Month!H304:H306)</f>
        <v>4289.49</v>
      </c>
      <c r="I106" s="49">
        <f>SUM(Month!I304:I306)</f>
        <v>11841.71</v>
      </c>
      <c r="J106" s="55">
        <f>SUM(Month!J304:J306)</f>
        <v>10150.530000000001</v>
      </c>
      <c r="K106" s="49">
        <f>SUM(Month!K304:K306)</f>
        <v>1219.27</v>
      </c>
      <c r="L106" s="55">
        <f>SUM(Month!L304:L306)</f>
        <v>547.3599999999999</v>
      </c>
      <c r="M106" s="54">
        <f>SUM(Month!M304:M306)</f>
        <v>7724.16</v>
      </c>
      <c r="N106" s="54">
        <f>SUM(Month!N304:N306)</f>
        <v>5797.77</v>
      </c>
      <c r="O106" s="54">
        <f>SUM(Month!O304:O306)</f>
        <v>555.54</v>
      </c>
      <c r="T106" s="102"/>
    </row>
    <row r="107" spans="1:20" x14ac:dyDescent="0.35">
      <c r="A107" s="84" t="s">
        <v>219</v>
      </c>
      <c r="B107" s="49">
        <f>SUM(Month!B307:B309)</f>
        <v>13240.1</v>
      </c>
      <c r="C107" s="49">
        <f>SUM(Month!C307:C309)</f>
        <v>12303.79</v>
      </c>
      <c r="D107" s="49">
        <f>SUM(Month!D307:D309)</f>
        <v>817.92</v>
      </c>
      <c r="E107" s="55">
        <f>SUM(Month!E307:E309)</f>
        <v>118.39999999999999</v>
      </c>
      <c r="F107" s="49">
        <f>SUM(Month!F307:F309)</f>
        <v>14224.82</v>
      </c>
      <c r="G107" s="55">
        <f>SUM(Month!G307:G309)</f>
        <v>2549.67</v>
      </c>
      <c r="H107" s="83">
        <f>SUM(Month!H307:H309)</f>
        <v>4073.2799999999997</v>
      </c>
      <c r="I107" s="49">
        <f>SUM(Month!I307:I309)</f>
        <v>11180.47</v>
      </c>
      <c r="J107" s="55">
        <f>SUM(Month!J307:J309)</f>
        <v>10030.99</v>
      </c>
      <c r="K107" s="49">
        <f>SUM(Month!K307:K309)</f>
        <v>494.66999999999996</v>
      </c>
      <c r="L107" s="55">
        <f>SUM(Month!L307:L309)</f>
        <v>649.15</v>
      </c>
      <c r="M107" s="54">
        <f>SUM(Month!M307:M309)</f>
        <v>8061.12</v>
      </c>
      <c r="N107" s="54">
        <f>SUM(Month!N307:N309)</f>
        <v>4982.88</v>
      </c>
      <c r="O107" s="54">
        <f>SUM(Month!O307:O309)</f>
        <v>449.72</v>
      </c>
      <c r="T107" s="102"/>
    </row>
    <row r="108" spans="1:20" x14ac:dyDescent="0.35">
      <c r="A108" s="84" t="s">
        <v>220</v>
      </c>
      <c r="B108" s="49">
        <f>SUM(Month!B310:B312)</f>
        <v>13025.43</v>
      </c>
      <c r="C108" s="49">
        <f>SUM(Month!C310:C312)</f>
        <v>12063.3</v>
      </c>
      <c r="D108" s="49">
        <f>SUM(Month!D310:D312)</f>
        <v>885.87</v>
      </c>
      <c r="E108" s="55">
        <f>SUM(Month!E310:E312)</f>
        <v>76.27000000000001</v>
      </c>
      <c r="F108" s="49">
        <f>SUM(Month!F310:F312)</f>
        <v>10290.49</v>
      </c>
      <c r="G108" s="55">
        <f>SUM(Month!G310:G312)</f>
        <v>2440.0699999999997</v>
      </c>
      <c r="H108" s="83">
        <f>SUM(Month!H310:H312)</f>
        <v>-1784.87</v>
      </c>
      <c r="I108" s="49">
        <f>SUM(Month!I310:I312)</f>
        <v>7345.3899999999994</v>
      </c>
      <c r="J108" s="55">
        <f>SUM(Month!J310:J312)</f>
        <v>9462.24</v>
      </c>
      <c r="K108" s="49">
        <f>SUM(Month!K310:K312)</f>
        <v>505.05999999999995</v>
      </c>
      <c r="L108" s="55">
        <f>SUM(Month!L310:L312)</f>
        <v>487.08</v>
      </c>
      <c r="M108" s="54">
        <f>SUM(Month!M310:M312)</f>
        <v>5207.2299999999996</v>
      </c>
      <c r="N108" s="54">
        <f>SUM(Month!N310:N312)</f>
        <v>4893.21</v>
      </c>
      <c r="O108" s="54">
        <f>SUM(Month!O310:O312)</f>
        <v>445.61</v>
      </c>
      <c r="T108" s="102"/>
    </row>
    <row r="109" spans="1:20" x14ac:dyDescent="0.35">
      <c r="A109" s="84" t="s">
        <v>221</v>
      </c>
      <c r="B109" s="49">
        <f>SUM(Month!B313:B315)</f>
        <v>11091.080000000002</v>
      </c>
      <c r="C109" s="49">
        <f>SUM(Month!C313:C315)</f>
        <v>10287.57</v>
      </c>
      <c r="D109" s="49">
        <f>SUM(Month!D313:D315)</f>
        <v>735.05</v>
      </c>
      <c r="E109" s="55">
        <f>SUM(Month!E313:E315)</f>
        <v>68.460000000000008</v>
      </c>
      <c r="F109" s="49">
        <f>SUM(Month!F313:F315)</f>
        <v>11040.36</v>
      </c>
      <c r="G109" s="55">
        <f>SUM(Month!G313:G315)</f>
        <v>1218.5500000000002</v>
      </c>
      <c r="H109" s="83">
        <f>SUM(Month!H313:H315)</f>
        <v>2167.98</v>
      </c>
      <c r="I109" s="49">
        <f>SUM(Month!I313:I315)</f>
        <v>9072.4500000000007</v>
      </c>
      <c r="J109" s="55">
        <f>SUM(Month!J313:J315)</f>
        <v>9408.1</v>
      </c>
      <c r="K109" s="49">
        <f>SUM(Month!K313:K315)</f>
        <v>749.34999999999991</v>
      </c>
      <c r="L109" s="55">
        <f>SUM(Month!L313:L315)</f>
        <v>237.01999999999998</v>
      </c>
      <c r="M109" s="54">
        <f>SUM(Month!M313:M315)</f>
        <v>5988.8899999999994</v>
      </c>
      <c r="N109" s="54">
        <f>SUM(Month!N313:N315)</f>
        <v>3997.6000000000004</v>
      </c>
      <c r="O109" s="54">
        <f>SUM(Month!O313:O315)</f>
        <v>483</v>
      </c>
      <c r="T109" s="102"/>
    </row>
    <row r="110" spans="1:20" x14ac:dyDescent="0.35">
      <c r="A110" s="84" t="s">
        <v>222</v>
      </c>
      <c r="B110" s="49">
        <f>SUM(Month!B316:B318)</f>
        <v>12004.01</v>
      </c>
      <c r="C110" s="49">
        <f>SUM(Month!C316:C318)</f>
        <v>11002.539999999999</v>
      </c>
      <c r="D110" s="49">
        <f>SUM(Month!D316:D318)</f>
        <v>888.35000000000014</v>
      </c>
      <c r="E110" s="55">
        <f>SUM(Month!E316:E318)</f>
        <v>113.12</v>
      </c>
      <c r="F110" s="49">
        <f>SUM(Month!F316:F318)</f>
        <v>12320.05</v>
      </c>
      <c r="G110" s="55">
        <f>SUM(Month!G316:G318)</f>
        <v>2093.9699999999998</v>
      </c>
      <c r="H110" s="83">
        <f>SUM(Month!H316:H318)</f>
        <v>2201.6299999999997</v>
      </c>
      <c r="I110" s="49">
        <f>SUM(Month!I316:I318)</f>
        <v>9366.94</v>
      </c>
      <c r="J110" s="55">
        <f>SUM(Month!J316:J318)</f>
        <v>9386.5400000000009</v>
      </c>
      <c r="K110" s="49">
        <f>SUM(Month!K316:K318)</f>
        <v>859.13</v>
      </c>
      <c r="L110" s="55">
        <f>SUM(Month!L316:L318)</f>
        <v>195.5</v>
      </c>
      <c r="M110" s="54">
        <f>SUM(Month!M316:M318)</f>
        <v>6205.66</v>
      </c>
      <c r="N110" s="54">
        <f>SUM(Month!N316:N318)</f>
        <v>4648.08</v>
      </c>
      <c r="O110" s="54">
        <f>SUM(Month!O316:O318)</f>
        <v>494.97</v>
      </c>
      <c r="T110" s="102"/>
    </row>
    <row r="111" spans="1:20" x14ac:dyDescent="0.35">
      <c r="A111" s="84" t="s">
        <v>223</v>
      </c>
      <c r="B111" s="49">
        <f>SUM(Month!B319:B321)</f>
        <v>11698.39</v>
      </c>
      <c r="C111" s="49">
        <f>SUM(Month!C319:C321)</f>
        <v>10831.66</v>
      </c>
      <c r="D111" s="49">
        <f>SUM(Month!D319:D321)</f>
        <v>781.19999999999993</v>
      </c>
      <c r="E111" s="55">
        <f>SUM(Month!E319:E321)</f>
        <v>85.53</v>
      </c>
      <c r="F111" s="49">
        <f>SUM(Month!F319:F321)</f>
        <v>9605.64</v>
      </c>
      <c r="G111" s="55">
        <f>SUM(Month!G319:G321)</f>
        <v>2283.3199999999997</v>
      </c>
      <c r="H111" s="83">
        <f>SUM(Month!H319:H321)</f>
        <v>-515.12999999999988</v>
      </c>
      <c r="I111" s="49">
        <f>SUM(Month!I319:I321)</f>
        <v>6589.99</v>
      </c>
      <c r="J111" s="55">
        <f>SUM(Month!J319:J321)</f>
        <v>8938.880000000001</v>
      </c>
      <c r="K111" s="49">
        <f>SUM(Month!K319:K321)</f>
        <v>732.33999999999992</v>
      </c>
      <c r="L111" s="55">
        <f>SUM(Month!L319:L321)</f>
        <v>305.71999999999997</v>
      </c>
      <c r="M111" s="54">
        <f>SUM(Month!M319:M321)</f>
        <v>5314.2</v>
      </c>
      <c r="N111" s="54">
        <f>SUM(Month!N319:N321)</f>
        <v>3907.06</v>
      </c>
      <c r="O111" s="54">
        <f>SUM(Month!O319:O321)</f>
        <v>411.37</v>
      </c>
      <c r="T111" s="102"/>
    </row>
    <row r="112" spans="1:20" x14ac:dyDescent="0.35">
      <c r="A112" s="84" t="s">
        <v>224</v>
      </c>
      <c r="B112" s="49">
        <f>SUM(Month!B322:B324)</f>
        <v>8883.41</v>
      </c>
      <c r="C112" s="49">
        <f>SUM(Month!C322:C324)</f>
        <v>8367.86</v>
      </c>
      <c r="D112" s="49">
        <f>SUM(Month!D322:D324)</f>
        <v>440.47</v>
      </c>
      <c r="E112" s="55">
        <f>SUM(Month!E322:E324)</f>
        <v>75.070000000000007</v>
      </c>
      <c r="F112" s="49">
        <f>SUM(Month!F322:F324)</f>
        <v>12724.720000000001</v>
      </c>
      <c r="G112" s="55">
        <f>SUM(Month!G322:G324)</f>
        <v>1902.1000000000001</v>
      </c>
      <c r="H112" s="83">
        <f>SUM(Month!H322:H324)</f>
        <v>5128.08</v>
      </c>
      <c r="I112" s="49">
        <f>SUM(Month!I322:I324)</f>
        <v>9804.32</v>
      </c>
      <c r="J112" s="55">
        <f>SUM(Month!J322:J324)</f>
        <v>7007.27</v>
      </c>
      <c r="K112" s="49">
        <f>SUM(Month!K322:K324)</f>
        <v>1018.28</v>
      </c>
      <c r="L112" s="55">
        <f>SUM(Month!L322:L324)</f>
        <v>541.93999999999994</v>
      </c>
      <c r="M112" s="54">
        <f>SUM(Month!M322:M324)</f>
        <v>6039.77</v>
      </c>
      <c r="N112" s="54">
        <f>SUM(Month!N322:N324)</f>
        <v>4185.0999999999995</v>
      </c>
      <c r="O112" s="54">
        <f>SUM(Month!O322:O324)</f>
        <v>495.64</v>
      </c>
      <c r="T112" s="102"/>
    </row>
    <row r="113" spans="1:20" x14ac:dyDescent="0.35">
      <c r="A113" s="84" t="s">
        <v>577</v>
      </c>
      <c r="B113" s="49">
        <f>SUM(Month!B325:B327)</f>
        <v>10269.049999999999</v>
      </c>
      <c r="C113" s="49">
        <f>SUM(Month!C325:C327)</f>
        <v>9531.7099999999991</v>
      </c>
      <c r="D113" s="49">
        <f>SUM(Month!D325:D327)</f>
        <v>668.89</v>
      </c>
      <c r="E113" s="55">
        <f>SUM(Month!E325:E327)</f>
        <v>68.45</v>
      </c>
      <c r="F113" s="49">
        <f>SUM(Month!F325:F327)</f>
        <v>12756.019999999999</v>
      </c>
      <c r="G113" s="55">
        <f>SUM(Month!G325:G327)</f>
        <v>1466.75</v>
      </c>
      <c r="H113" s="83">
        <f>SUM(Month!H325:H327)</f>
        <v>4192.4799999999996</v>
      </c>
      <c r="I113" s="49">
        <f>SUM(Month!I325:I327)</f>
        <v>10364.030000000001</v>
      </c>
      <c r="J113" s="55">
        <f>SUM(Month!J325:J327)</f>
        <v>8095.42</v>
      </c>
      <c r="K113" s="49">
        <f>SUM(Month!K325:K327)</f>
        <v>925.25</v>
      </c>
      <c r="L113" s="55">
        <f>SUM(Month!L325:L327)</f>
        <v>363.44</v>
      </c>
      <c r="M113" s="54">
        <f>SUM(Month!M325:M327)</f>
        <v>6364.75</v>
      </c>
      <c r="N113" s="54">
        <f>SUM(Month!N325:N327)</f>
        <v>5002.7</v>
      </c>
      <c r="O113" s="54">
        <f>SUM(Month!O325:O327)</f>
        <v>546.56999999999994</v>
      </c>
      <c r="T113" s="102"/>
    </row>
    <row r="114" spans="1:20" x14ac:dyDescent="0.35">
      <c r="A114" s="84" t="s">
        <v>598</v>
      </c>
      <c r="B114" s="49">
        <f>SUM(Month!B328:B330)</f>
        <v>10311.619999999999</v>
      </c>
      <c r="C114" s="49">
        <f>SUM(Month!C328:C330)</f>
        <v>9507.27</v>
      </c>
      <c r="D114" s="49">
        <f>SUM(Month!D328:D330)</f>
        <v>734.65</v>
      </c>
      <c r="E114" s="55">
        <f>SUM(Month!E328:E330)</f>
        <v>69.69</v>
      </c>
      <c r="F114" s="49">
        <f>SUM(Month!F328:F330)</f>
        <v>13531.07</v>
      </c>
      <c r="G114" s="55">
        <f>SUM(Month!G328:G330)</f>
        <v>1233.9000000000001</v>
      </c>
      <c r="H114" s="83">
        <f>SUM(Month!H328:H330)</f>
        <v>5562.09</v>
      </c>
      <c r="I114" s="49">
        <f>SUM(Month!I328:I330)</f>
        <v>11302.470000000001</v>
      </c>
      <c r="J114" s="55">
        <f>SUM(Month!J328:J330)</f>
        <v>8643.64</v>
      </c>
      <c r="K114" s="49">
        <f>SUM(Month!K328:K330)</f>
        <v>994.7</v>
      </c>
      <c r="L114" s="55">
        <f>SUM(Month!L328:L330)</f>
        <v>585.17000000000007</v>
      </c>
      <c r="M114" s="54">
        <f>SUM(Month!M328:M330)</f>
        <v>7617.42</v>
      </c>
      <c r="N114" s="54">
        <f>SUM(Month!N328:N330)</f>
        <v>5123.68</v>
      </c>
      <c r="O114" s="54">
        <f>SUM(Month!O328:O330)</f>
        <v>475.25</v>
      </c>
      <c r="T114" s="102"/>
    </row>
    <row r="115" spans="1:20" x14ac:dyDescent="0.35">
      <c r="A115" s="84" t="s">
        <v>602</v>
      </c>
      <c r="B115" s="49">
        <f>SUM(Month!B331:B333)</f>
        <v>10435.310000000001</v>
      </c>
      <c r="C115" s="49">
        <f>SUM(Month!C331:C333)</f>
        <v>9618.2800000000007</v>
      </c>
      <c r="D115" s="49">
        <f>SUM(Month!D331:D333)</f>
        <v>743.35</v>
      </c>
      <c r="E115" s="55">
        <f>SUM(Month!E331:E333)</f>
        <v>73.680000000000007</v>
      </c>
      <c r="F115" s="49">
        <f>SUM(Month!F331:F333)</f>
        <v>13843.539999999999</v>
      </c>
      <c r="G115" s="55">
        <f>SUM(Month!G331:G333)</f>
        <v>1951.5800000000002</v>
      </c>
      <c r="H115" s="83">
        <f>SUM(Month!H331:H333)</f>
        <v>3682.9399999999996</v>
      </c>
      <c r="I115" s="49">
        <f>SUM(Month!I331:I333)</f>
        <v>10852.16</v>
      </c>
      <c r="J115" s="55">
        <f>SUM(Month!J331:J333)</f>
        <v>8147.7900000000009</v>
      </c>
      <c r="K115" s="49">
        <f>SUM(Month!K331:K333)</f>
        <v>1039.81</v>
      </c>
      <c r="L115" s="55">
        <f>SUM(Month!L331:L333)</f>
        <v>480.17000000000007</v>
      </c>
      <c r="M115" s="54">
        <f>SUM(Month!M331:M333)</f>
        <v>5703.8099999999995</v>
      </c>
      <c r="N115" s="54">
        <f>SUM(Month!N331:N333)</f>
        <v>5284.89</v>
      </c>
      <c r="O115" s="54">
        <f>SUM(Month!O331:O333)</f>
        <v>389.01</v>
      </c>
      <c r="T115" s="102"/>
    </row>
    <row r="116" spans="1:20" x14ac:dyDescent="0.35">
      <c r="A116" s="84" t="s">
        <v>607</v>
      </c>
      <c r="B116" s="49">
        <f>SUM(Month!B334:B336)</f>
        <v>9677.5299999999988</v>
      </c>
      <c r="C116" s="49">
        <f>SUM(Month!C334:C336)</f>
        <v>8898.84</v>
      </c>
      <c r="D116" s="49">
        <f>SUM(Month!D334:D336)</f>
        <v>711.27</v>
      </c>
      <c r="E116" s="55">
        <f>SUM(Month!E334:E336)</f>
        <v>67.41</v>
      </c>
      <c r="F116" s="49">
        <f>SUM(Month!F334:F336)</f>
        <v>13512.1</v>
      </c>
      <c r="G116" s="55">
        <f>SUM(Month!G334:G336)</f>
        <v>2303.04</v>
      </c>
      <c r="H116" s="83">
        <f>SUM(Month!H334:H336)</f>
        <v>5811.6</v>
      </c>
      <c r="I116" s="49">
        <f>SUM(Month!I334:I336)</f>
        <v>10344.700000000001</v>
      </c>
      <c r="J116" s="55">
        <f>SUM(Month!J334:J336)</f>
        <v>6945.1900000000005</v>
      </c>
      <c r="K116" s="49">
        <f>SUM(Month!K334:K336)</f>
        <v>864.37</v>
      </c>
      <c r="L116" s="55">
        <f>SUM(Month!L334:L336)</f>
        <v>409.78</v>
      </c>
      <c r="M116" s="54">
        <f>SUM(Month!M334:M336)</f>
        <v>7199.31</v>
      </c>
      <c r="N116" s="54">
        <f>SUM(Month!N334:N336)</f>
        <v>5241.8</v>
      </c>
      <c r="O116" s="54">
        <f>SUM(Month!O334:O336)</f>
        <v>547.44000000000005</v>
      </c>
      <c r="T116" s="102"/>
    </row>
    <row r="117" spans="1:20" x14ac:dyDescent="0.35">
      <c r="A117" s="84" t="s">
        <v>611</v>
      </c>
      <c r="B117" s="49">
        <f>SUM(Month!B337:B339)</f>
        <v>8622.8599999999988</v>
      </c>
      <c r="C117" s="49">
        <f>SUM(Month!C337:C339)</f>
        <v>7878.4600000000009</v>
      </c>
      <c r="D117" s="49">
        <f>SUM(Month!D337:D339)</f>
        <v>670.85</v>
      </c>
      <c r="E117" s="55">
        <f>SUM(Month!E337:E339)</f>
        <v>73.569999999999993</v>
      </c>
      <c r="F117" s="49">
        <f>SUM(Month!F337:F339)</f>
        <v>13591.29</v>
      </c>
      <c r="G117" s="55">
        <f>SUM(Month!G337:G339)</f>
        <v>1629.3400000000001</v>
      </c>
      <c r="H117" s="83">
        <f>SUM(Month!H337:H339)</f>
        <v>7881.8099999999995</v>
      </c>
      <c r="I117" s="49">
        <f>SUM(Month!I337:I339)</f>
        <v>11296.24</v>
      </c>
      <c r="J117" s="55">
        <f>SUM(Month!J337:J339)</f>
        <v>6205.0599999999995</v>
      </c>
      <c r="K117" s="49">
        <f>SUM(Month!K337:K339)</f>
        <v>665.68999999999994</v>
      </c>
      <c r="L117" s="55">
        <f>SUM(Month!L337:L339)</f>
        <v>438.93000000000006</v>
      </c>
      <c r="M117" s="54">
        <f>SUM(Month!M337:M339)</f>
        <v>7877.26</v>
      </c>
      <c r="N117" s="54">
        <f>SUM(Month!N337:N339)</f>
        <v>5313.41</v>
      </c>
      <c r="O117" s="54">
        <f>SUM(Month!O337:O339)</f>
        <v>582.49</v>
      </c>
      <c r="T117" s="102"/>
    </row>
    <row r="118" spans="1:20" x14ac:dyDescent="0.35">
      <c r="A118" s="84" t="s">
        <v>627</v>
      </c>
      <c r="B118" s="49">
        <f>SUM(Month!B340:B342)</f>
        <v>9301.09</v>
      </c>
      <c r="C118" s="49">
        <f>SUM(Month!C340:C342)</f>
        <v>8539.35</v>
      </c>
      <c r="D118" s="49">
        <f>SUM(Month!D340:D342)</f>
        <v>691.81000000000006</v>
      </c>
      <c r="E118" s="55">
        <f>SUM(Month!E340:E342)</f>
        <v>69.94</v>
      </c>
      <c r="F118" s="49">
        <f>SUM(Month!F340:F342)</f>
        <v>12974.310000000001</v>
      </c>
      <c r="G118" s="55">
        <f>SUM(Month!G340:G342)</f>
        <v>1439.31</v>
      </c>
      <c r="H118" s="83">
        <f>SUM(Month!H340:H342)</f>
        <v>5474.35</v>
      </c>
      <c r="I118" s="49">
        <f>SUM(Month!I340:I342)</f>
        <v>10607.82</v>
      </c>
      <c r="J118" s="55">
        <f>SUM(Month!J340:J342)</f>
        <v>7305.85</v>
      </c>
      <c r="K118" s="49">
        <f>SUM(Month!K340:K342)</f>
        <v>927.19</v>
      </c>
      <c r="L118" s="55">
        <f>SUM(Month!L340:L342)</f>
        <v>995.99</v>
      </c>
      <c r="M118" s="54">
        <f>SUM(Month!M340:M342)</f>
        <v>7471.82</v>
      </c>
      <c r="N118" s="54">
        <f>SUM(Month!N340:N342)</f>
        <v>5230.63</v>
      </c>
      <c r="O118" s="54">
        <f>SUM(Month!O340:O342)</f>
        <v>436.33</v>
      </c>
      <c r="T118" s="102"/>
    </row>
    <row r="119" spans="1:20" x14ac:dyDescent="0.35">
      <c r="A119" s="84" t="s">
        <v>633</v>
      </c>
      <c r="B119" s="49">
        <f>SUM(Month!B343:B345)</f>
        <v>9215.9600000000009</v>
      </c>
      <c r="C119" s="49">
        <f>SUM(Month!C343:C345)</f>
        <v>8517.02</v>
      </c>
      <c r="D119" s="49">
        <f>SUM(Month!D343:D345)</f>
        <v>600.77</v>
      </c>
      <c r="E119" s="55">
        <f>SUM(Month!E343:E345)</f>
        <v>98.169999999999987</v>
      </c>
      <c r="F119" s="49">
        <f>SUM(Month!F343:F345)</f>
        <v>12525.84</v>
      </c>
      <c r="G119" s="55">
        <f>SUM(Month!G343:G345)</f>
        <v>667.77</v>
      </c>
      <c r="H119" s="83">
        <f>SUM(Month!H343:H345)</f>
        <v>6495.8</v>
      </c>
      <c r="I119" s="49">
        <f>SUM(Month!I343:I345)</f>
        <v>10930.03</v>
      </c>
      <c r="J119" s="55">
        <f>SUM(Month!J343:J345)</f>
        <v>6973.8899999999994</v>
      </c>
      <c r="K119" s="49">
        <f>SUM(Month!K343:K345)</f>
        <v>928.04</v>
      </c>
      <c r="L119" s="55">
        <f>SUM(Month!L343:L345)</f>
        <v>343.91999999999996</v>
      </c>
      <c r="M119" s="54">
        <f>SUM(Month!M343:M345)</f>
        <v>7044.79</v>
      </c>
      <c r="N119" s="54">
        <f>SUM(Month!N343:N345)</f>
        <v>5089.25</v>
      </c>
      <c r="O119" s="54">
        <f>SUM(Month!O343:O345)</f>
        <v>417.36</v>
      </c>
      <c r="T119" s="102"/>
    </row>
    <row r="120" spans="1:20" x14ac:dyDescent="0.35">
      <c r="A120" s="84" t="s">
        <v>644</v>
      </c>
      <c r="B120" s="49">
        <f>SUM(Month!B346:B348)</f>
        <v>8467.26</v>
      </c>
      <c r="C120" s="49">
        <f>SUM(Month!C346:C348)</f>
        <v>7831.3899999999994</v>
      </c>
      <c r="D120" s="49">
        <f>SUM(Month!D346:D348)</f>
        <v>576.06999999999994</v>
      </c>
      <c r="E120" s="55">
        <f>SUM(Month!E346:E348)</f>
        <v>59.789999999999992</v>
      </c>
      <c r="F120" s="49">
        <f>SUM(Month!F346:F348)</f>
        <v>11583.31</v>
      </c>
      <c r="G120" s="55">
        <f>SUM(Month!G346:G348)</f>
        <v>568.63</v>
      </c>
      <c r="H120" s="83">
        <f>SUM(Month!H346:H348)</f>
        <v>7211.0499999999993</v>
      </c>
      <c r="I120" s="49">
        <f>SUM(Month!I346:I348)</f>
        <v>10388.77</v>
      </c>
      <c r="J120" s="55">
        <f>SUM(Month!J346:J348)</f>
        <v>5990.46</v>
      </c>
      <c r="K120" s="49">
        <f>SUM(Month!K346:K348)</f>
        <v>625.93000000000006</v>
      </c>
      <c r="L120" s="55">
        <f>SUM(Month!L346:L348)</f>
        <v>672.67000000000007</v>
      </c>
      <c r="M120" s="54">
        <f>SUM(Month!M346:M348)</f>
        <v>7401.27</v>
      </c>
      <c r="N120" s="54">
        <f>SUM(Month!N346:N348)</f>
        <v>4541.78</v>
      </c>
      <c r="O120" s="54">
        <f>SUM(Month!O346:O348)</f>
        <v>516.69000000000005</v>
      </c>
      <c r="T120" s="102"/>
    </row>
    <row r="121" spans="1:20" x14ac:dyDescent="0.35">
      <c r="A121" s="84" t="s">
        <v>650</v>
      </c>
      <c r="B121" s="49">
        <f>SUM(Month!B349:B351)</f>
        <v>7791.2</v>
      </c>
      <c r="C121" s="49">
        <f>SUM(Month!C349:C351)</f>
        <v>7180.72</v>
      </c>
      <c r="D121" s="49">
        <f>SUM(Month!D349:D351)</f>
        <v>540.62</v>
      </c>
      <c r="E121" s="55">
        <f>SUM(Month!E349:E351)</f>
        <v>69.88</v>
      </c>
      <c r="F121" s="49">
        <f>SUM(Month!F349:F351)</f>
        <v>12913.180000000002</v>
      </c>
      <c r="G121" s="55">
        <f>SUM(Month!G349:G351)</f>
        <v>922.01</v>
      </c>
      <c r="H121" s="83">
        <f>SUM(Month!H349:H351)</f>
        <v>8336.1</v>
      </c>
      <c r="I121" s="49">
        <f>SUM(Month!I349:I351)</f>
        <v>10765.37</v>
      </c>
      <c r="J121" s="55">
        <f>SUM(Month!J349:J351)</f>
        <v>6127.04</v>
      </c>
      <c r="K121" s="49">
        <f>SUM(Month!K349:K351)</f>
        <v>1225.8</v>
      </c>
      <c r="L121" s="55">
        <f>SUM(Month!L349:L351)</f>
        <v>676.3</v>
      </c>
      <c r="M121" s="54">
        <f>SUM(Month!M349:M351)</f>
        <v>7882.83</v>
      </c>
      <c r="N121" s="54">
        <f>SUM(Month!N349:N351)</f>
        <v>4734.5600000000004</v>
      </c>
      <c r="O121" s="55">
        <f>SUM(Month!O349:O351)</f>
        <v>567.31999999999994</v>
      </c>
      <c r="T121" s="102"/>
    </row>
    <row r="122" spans="1:20" x14ac:dyDescent="0.35">
      <c r="A122" s="84" t="s">
        <v>678</v>
      </c>
      <c r="B122" s="49">
        <f>SUM(Month!B352:B354)</f>
        <v>8280.19</v>
      </c>
      <c r="C122" s="49">
        <f>SUM(Month!C352:C354)</f>
        <v>7657.6900000000005</v>
      </c>
      <c r="D122" s="49">
        <f>SUM(Month!D352:D354)</f>
        <v>541.58000000000004</v>
      </c>
      <c r="E122" s="55">
        <f>SUM(Month!E352:E354)</f>
        <v>80.92</v>
      </c>
      <c r="F122" s="49">
        <f>SUM(Month!F352:F354)</f>
        <v>12183.89</v>
      </c>
      <c r="G122" s="55">
        <f>SUM(Month!G352:G354)</f>
        <v>1411.6399999999999</v>
      </c>
      <c r="H122" s="83">
        <f>SUM(Month!H352:H354)</f>
        <v>7437.74</v>
      </c>
      <c r="I122" s="49">
        <f>SUM(Month!I352:I354)</f>
        <v>9854.34</v>
      </c>
      <c r="J122" s="55">
        <f>SUM(Month!J352:J354)</f>
        <v>6348.7199999999993</v>
      </c>
      <c r="K122" s="49">
        <f>SUM(Month!K352:K354)</f>
        <v>917.91000000000008</v>
      </c>
      <c r="L122" s="55">
        <f>SUM(Month!L352:L354)</f>
        <v>520.99</v>
      </c>
      <c r="M122" s="54">
        <f>SUM(Month!M352:M354)</f>
        <v>8043.09</v>
      </c>
      <c r="N122" s="54">
        <f>SUM(Month!N352:N354)</f>
        <v>4507.91</v>
      </c>
      <c r="O122" s="55">
        <f>SUM(Month!O352:O354)</f>
        <v>441.67999999999995</v>
      </c>
      <c r="T122" s="102"/>
    </row>
    <row r="123" spans="1:20" x14ac:dyDescent="0.35">
      <c r="A123" s="84" t="s">
        <v>682</v>
      </c>
      <c r="B123" s="49">
        <f>SUM(Month!B355:B357)</f>
        <v>8057.68</v>
      </c>
      <c r="C123" s="49">
        <f>SUM(Month!C355:C357)</f>
        <v>7372.16</v>
      </c>
      <c r="D123" s="49">
        <f>SUM(Month!D355:D357)</f>
        <v>603.21</v>
      </c>
      <c r="E123" s="55">
        <f>SUM(Month!E355:E357)</f>
        <v>82.32</v>
      </c>
      <c r="F123" s="49">
        <f>SUM(Month!F355:F357)</f>
        <v>12254.54</v>
      </c>
      <c r="G123" s="55">
        <f>SUM(Month!G355:G357)</f>
        <v>1319.77</v>
      </c>
      <c r="H123" s="83">
        <f>SUM(Month!H355:H357)</f>
        <v>6900.13</v>
      </c>
      <c r="I123" s="49">
        <f>SUM(Month!I355:I357)</f>
        <v>9990.06</v>
      </c>
      <c r="J123" s="55">
        <f>SUM(Month!J355:J357)</f>
        <v>6019.16</v>
      </c>
      <c r="K123" s="49">
        <f>SUM(Month!K355:K357)</f>
        <v>944.71</v>
      </c>
      <c r="L123" s="55">
        <f>SUM(Month!L355:L357)</f>
        <v>384.36</v>
      </c>
      <c r="M123" s="54">
        <f>SUM(Month!M355:M357)</f>
        <v>7389.77</v>
      </c>
      <c r="N123" s="54">
        <f>SUM(Month!N355:N357)</f>
        <v>5020.91</v>
      </c>
      <c r="O123" s="55">
        <f>SUM(Month!O355:O357)</f>
        <v>390.81</v>
      </c>
      <c r="T123" s="102"/>
    </row>
    <row r="124" spans="1:20" x14ac:dyDescent="0.35">
      <c r="A124" s="84" t="s">
        <v>686</v>
      </c>
      <c r="B124" s="49">
        <f>SUM(Month!B358:B360)</f>
        <v>7657.09</v>
      </c>
      <c r="C124" s="49">
        <f>SUM(Month!C358:C360)</f>
        <v>6963.16</v>
      </c>
      <c r="D124" s="49">
        <f>SUM(Month!D358:D360)</f>
        <v>611.59999999999991</v>
      </c>
      <c r="E124" s="55">
        <f>SUM(Month!E358:E360)</f>
        <v>82.31</v>
      </c>
      <c r="F124" s="49">
        <f>SUM(Month!F358:F360)</f>
        <v>12633.84</v>
      </c>
      <c r="G124" s="55">
        <f>SUM(Month!G358:G360)</f>
        <v>880.35</v>
      </c>
      <c r="H124" s="83">
        <f>SUM(Month!H358:H360)</f>
        <v>8503.6500000000015</v>
      </c>
      <c r="I124" s="49">
        <f>SUM(Month!I358:I360)</f>
        <v>10806.16</v>
      </c>
      <c r="J124" s="55">
        <f>SUM(Month!J358:J360)</f>
        <v>5972.69</v>
      </c>
      <c r="K124" s="49">
        <f>SUM(Month!K358:K360)</f>
        <v>947.33999999999992</v>
      </c>
      <c r="L124" s="55">
        <f>SUM(Month!L358:L360)</f>
        <v>698.33</v>
      </c>
      <c r="M124" s="54">
        <f>SUM(Month!M358:M360)</f>
        <v>8145.84</v>
      </c>
      <c r="N124" s="54">
        <f>SUM(Month!N358:N360)</f>
        <v>4724.6499999999996</v>
      </c>
      <c r="O124" s="55">
        <f>SUM(Month!O358:O360)</f>
        <v>514.38</v>
      </c>
      <c r="T124" s="102"/>
    </row>
    <row r="125" spans="1:20" x14ac:dyDescent="0.35">
      <c r="A125" s="84" t="s">
        <v>691</v>
      </c>
      <c r="B125" s="49">
        <f>SUM(Month!B361:B363)</f>
        <v>6983.26</v>
      </c>
      <c r="C125" s="49">
        <f>SUM(Month!C361:C363)</f>
        <v>6389.99</v>
      </c>
      <c r="D125" s="49">
        <f>SUM(Month!D361:D363)</f>
        <v>522.66999999999996</v>
      </c>
      <c r="E125" s="55">
        <f>SUM(Month!E361:E363)</f>
        <v>70.61</v>
      </c>
      <c r="F125" s="49">
        <f>SUM(Month!F361:F363)</f>
        <v>12044.150000000001</v>
      </c>
      <c r="G125" s="55">
        <f>SUM(Month!G361:G363)</f>
        <v>806.49</v>
      </c>
      <c r="H125" s="83">
        <f>SUM(Month!H361:H363)</f>
        <v>8411.73</v>
      </c>
      <c r="I125" s="49">
        <f>SUM(Month!I361:I363)</f>
        <v>10413.780000000001</v>
      </c>
      <c r="J125" s="55">
        <f>SUM(Month!J361:J363)</f>
        <v>5612.8600000000006</v>
      </c>
      <c r="K125" s="49">
        <f>SUM(Month!K361:K363)</f>
        <v>823.88000000000011</v>
      </c>
      <c r="L125" s="55">
        <f>SUM(Month!L361:L363)</f>
        <v>571.31999999999994</v>
      </c>
      <c r="M125" s="54">
        <f>SUM(Month!M361:M363)</f>
        <v>8175.0599999999995</v>
      </c>
      <c r="N125" s="54">
        <f>SUM(Month!N361:N363)</f>
        <v>4816.8099999999995</v>
      </c>
      <c r="O125" s="55">
        <f>SUM(Month!O361:O363)</f>
        <v>574.27</v>
      </c>
      <c r="T125" s="102"/>
    </row>
    <row r="126" spans="1:20" x14ac:dyDescent="0.35">
      <c r="A126" s="84" t="s">
        <v>692</v>
      </c>
      <c r="B126" s="49">
        <f>SUM(Month!B364:B366)</f>
        <v>7970.8</v>
      </c>
      <c r="C126" s="49">
        <f>SUM(Month!C364:C366)</f>
        <v>7305.0599999999995</v>
      </c>
      <c r="D126" s="49">
        <f>SUM(Month!D364:D366)</f>
        <v>630.79999999999995</v>
      </c>
      <c r="E126" s="55">
        <f>SUM(Month!E364:E366)</f>
        <v>34.94</v>
      </c>
      <c r="F126" s="49">
        <f>SUM(Month!F364:F366)</f>
        <v>13371.48</v>
      </c>
      <c r="G126" s="55">
        <f>SUM(Month!G364:G366)</f>
        <v>1359.33</v>
      </c>
      <c r="H126" s="83">
        <f>SUM(Month!H364:H366)</f>
        <v>7775.79</v>
      </c>
      <c r="I126" s="49">
        <f>SUM(Month!I364:I366)</f>
        <v>11352.9</v>
      </c>
      <c r="J126" s="55">
        <f>SUM(Month!J364:J366)</f>
        <v>6244.66</v>
      </c>
      <c r="K126" s="49">
        <f>SUM(Month!K364:K366)</f>
        <v>659.27</v>
      </c>
      <c r="L126" s="55">
        <f>SUM(Month!L364:L366)</f>
        <v>844.22</v>
      </c>
      <c r="M126" s="54">
        <f>SUM(Month!M364:M366)</f>
        <v>7389.66</v>
      </c>
      <c r="N126" s="54">
        <f>SUM(Month!N364:N366)</f>
        <v>4537.1499999999996</v>
      </c>
      <c r="O126" s="55">
        <f>SUM(Month!O364:O366)</f>
        <v>438.57</v>
      </c>
      <c r="T126" s="102"/>
    </row>
    <row r="127" spans="1:20" x14ac:dyDescent="0.35">
      <c r="B127" s="100"/>
      <c r="C127" s="100"/>
      <c r="D127" s="100"/>
      <c r="E127" s="100"/>
      <c r="H127" s="119"/>
    </row>
    <row r="128" spans="1:20" x14ac:dyDescent="0.35">
      <c r="B128" s="102"/>
      <c r="C128" s="102"/>
      <c r="D128" s="102"/>
      <c r="E128" s="102"/>
      <c r="F128" s="102"/>
      <c r="G128" s="102"/>
      <c r="H128" s="118"/>
      <c r="I128" s="102"/>
      <c r="J128" s="102"/>
      <c r="K128" s="102"/>
      <c r="L128" s="102"/>
      <c r="M128" s="118"/>
      <c r="N128" s="118"/>
      <c r="O128" s="102"/>
    </row>
    <row r="129" spans="8:14" x14ac:dyDescent="0.35">
      <c r="H129" s="105"/>
      <c r="M129" s="105"/>
      <c r="N129" s="105"/>
    </row>
  </sheetData>
  <conditionalFormatting sqref="B175:O247">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B126:O126"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Q1048562"/>
  <sheetViews>
    <sheetView showGridLines="0" zoomScaleNormal="100" workbookViewId="0">
      <pane xSplit="1" ySplit="6" topLeftCell="B361" activePane="bottomRight" state="frozen"/>
      <selection pane="topRight" activeCell="B1" sqref="B1"/>
      <selection pane="bottomLeft" activeCell="A7" sqref="A7"/>
      <selection pane="bottomRight" activeCell="A361" sqref="A361"/>
    </sheetView>
  </sheetViews>
  <sheetFormatPr defaultRowHeight="15.5" x14ac:dyDescent="0.35"/>
  <cols>
    <col min="1" max="1" width="28.453125" style="51"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5" t="s">
        <v>19</v>
      </c>
    </row>
    <row r="3" spans="1:17" x14ac:dyDescent="0.35">
      <c r="A3" s="85" t="s">
        <v>104</v>
      </c>
    </row>
    <row r="4" spans="1:17" x14ac:dyDescent="0.35">
      <c r="A4" s="85" t="s">
        <v>106</v>
      </c>
    </row>
    <row r="5" spans="1:17" ht="20.25" customHeight="1" x14ac:dyDescent="0.35">
      <c r="B5" s="63" t="s">
        <v>100</v>
      </c>
      <c r="C5" s="64"/>
      <c r="D5" s="64"/>
      <c r="E5" s="65"/>
      <c r="F5" s="63" t="s">
        <v>34</v>
      </c>
      <c r="G5" s="65"/>
      <c r="H5" s="63" t="s">
        <v>555</v>
      </c>
      <c r="I5" s="64"/>
      <c r="J5" s="64"/>
      <c r="K5" s="64"/>
      <c r="L5" s="64"/>
      <c r="M5" s="64"/>
      <c r="N5" s="64"/>
      <c r="O5" s="65"/>
    </row>
    <row r="6" spans="1:17" ht="60" customHeight="1" x14ac:dyDescent="0.35">
      <c r="A6" s="92"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52" t="s">
        <v>557</v>
      </c>
    </row>
    <row r="7" spans="1:17" x14ac:dyDescent="0.35">
      <c r="A7" s="91" t="s">
        <v>225</v>
      </c>
      <c r="B7" s="49">
        <v>11319</v>
      </c>
      <c r="C7" s="49">
        <v>10568</v>
      </c>
      <c r="D7" s="49">
        <v>751</v>
      </c>
      <c r="E7" s="81">
        <v>0</v>
      </c>
      <c r="F7" s="49">
        <v>6932</v>
      </c>
      <c r="G7" s="55">
        <v>3316</v>
      </c>
      <c r="H7" s="83">
        <v>-4155</v>
      </c>
      <c r="I7" s="49">
        <v>3616</v>
      </c>
      <c r="J7" s="87">
        <v>6864</v>
      </c>
      <c r="K7" s="49">
        <v>528</v>
      </c>
      <c r="L7" s="55">
        <v>176</v>
      </c>
      <c r="M7" s="49">
        <v>700</v>
      </c>
      <c r="N7" s="54">
        <v>1959</v>
      </c>
      <c r="O7" s="54">
        <v>178</v>
      </c>
      <c r="Q7" s="142"/>
    </row>
    <row r="8" spans="1:17" x14ac:dyDescent="0.35">
      <c r="A8" s="90" t="s">
        <v>226</v>
      </c>
      <c r="B8" s="49">
        <v>10547</v>
      </c>
      <c r="C8" s="49">
        <v>9843</v>
      </c>
      <c r="D8" s="49">
        <v>704</v>
      </c>
      <c r="E8" s="81">
        <v>0</v>
      </c>
      <c r="F8" s="49">
        <v>6543</v>
      </c>
      <c r="G8" s="55">
        <v>3467</v>
      </c>
      <c r="H8" s="83">
        <v>-3724</v>
      </c>
      <c r="I8" s="49">
        <v>3076</v>
      </c>
      <c r="J8" s="55">
        <v>6428</v>
      </c>
      <c r="K8" s="49">
        <v>437</v>
      </c>
      <c r="L8" s="55">
        <v>158</v>
      </c>
      <c r="M8" s="49">
        <v>926</v>
      </c>
      <c r="N8" s="54">
        <v>1577</v>
      </c>
      <c r="O8" s="54">
        <v>178</v>
      </c>
      <c r="Q8" s="142"/>
    </row>
    <row r="9" spans="1:17" x14ac:dyDescent="0.35">
      <c r="A9" s="90" t="s">
        <v>227</v>
      </c>
      <c r="B9" s="49">
        <v>11580</v>
      </c>
      <c r="C9" s="49">
        <v>10815</v>
      </c>
      <c r="D9" s="49">
        <v>765</v>
      </c>
      <c r="E9" s="81">
        <v>0</v>
      </c>
      <c r="F9" s="49">
        <v>6678</v>
      </c>
      <c r="G9" s="55">
        <v>3670</v>
      </c>
      <c r="H9" s="83">
        <v>-4923</v>
      </c>
      <c r="I9" s="49">
        <v>3008</v>
      </c>
      <c r="J9" s="55">
        <v>7310</v>
      </c>
      <c r="K9" s="49">
        <v>491</v>
      </c>
      <c r="L9" s="55">
        <v>227</v>
      </c>
      <c r="M9" s="49">
        <v>989</v>
      </c>
      <c r="N9" s="54">
        <v>1874</v>
      </c>
      <c r="O9" s="54">
        <v>192</v>
      </c>
      <c r="Q9" s="142"/>
    </row>
    <row r="10" spans="1:17" x14ac:dyDescent="0.35">
      <c r="A10" s="90" t="s">
        <v>228</v>
      </c>
      <c r="B10" s="49">
        <v>11190</v>
      </c>
      <c r="C10" s="49">
        <v>10509</v>
      </c>
      <c r="D10" s="49">
        <v>681</v>
      </c>
      <c r="E10" s="81">
        <v>0</v>
      </c>
      <c r="F10" s="49">
        <v>6512</v>
      </c>
      <c r="G10" s="55">
        <v>3691</v>
      </c>
      <c r="H10" s="83">
        <v>-4007</v>
      </c>
      <c r="I10" s="49">
        <v>2821</v>
      </c>
      <c r="J10" s="55">
        <v>6696</v>
      </c>
      <c r="K10" s="49">
        <v>791</v>
      </c>
      <c r="L10" s="55">
        <v>122</v>
      </c>
      <c r="M10" s="49">
        <v>958</v>
      </c>
      <c r="N10" s="54">
        <v>1759</v>
      </c>
      <c r="O10" s="54">
        <v>224</v>
      </c>
      <c r="Q10" s="142"/>
    </row>
    <row r="11" spans="1:17" x14ac:dyDescent="0.35">
      <c r="A11" s="90" t="s">
        <v>229</v>
      </c>
      <c r="B11" s="49">
        <v>10304</v>
      </c>
      <c r="C11" s="49">
        <v>9654</v>
      </c>
      <c r="D11" s="49">
        <v>650</v>
      </c>
      <c r="E11" s="81">
        <v>0</v>
      </c>
      <c r="F11" s="49">
        <v>7731</v>
      </c>
      <c r="G11" s="55">
        <v>3165</v>
      </c>
      <c r="H11" s="83">
        <v>-2397</v>
      </c>
      <c r="I11" s="49">
        <v>3680</v>
      </c>
      <c r="J11" s="55">
        <v>6221</v>
      </c>
      <c r="K11" s="49">
        <v>886</v>
      </c>
      <c r="L11" s="55">
        <v>59</v>
      </c>
      <c r="M11" s="49">
        <v>880</v>
      </c>
      <c r="N11" s="54">
        <v>1563</v>
      </c>
      <c r="O11" s="54">
        <v>211</v>
      </c>
      <c r="Q11" s="142"/>
    </row>
    <row r="12" spans="1:17" x14ac:dyDescent="0.35">
      <c r="A12" s="90" t="s">
        <v>230</v>
      </c>
      <c r="B12" s="49">
        <v>8102</v>
      </c>
      <c r="C12" s="49">
        <v>7645</v>
      </c>
      <c r="D12" s="49">
        <v>457</v>
      </c>
      <c r="E12" s="81">
        <v>0</v>
      </c>
      <c r="F12" s="49">
        <v>6537</v>
      </c>
      <c r="G12" s="55">
        <v>2443</v>
      </c>
      <c r="H12" s="83">
        <v>-2545</v>
      </c>
      <c r="I12" s="49">
        <v>3383</v>
      </c>
      <c r="J12" s="55">
        <v>5106</v>
      </c>
      <c r="K12" s="49">
        <v>711</v>
      </c>
      <c r="L12" s="55">
        <v>168</v>
      </c>
      <c r="M12" s="49">
        <v>798</v>
      </c>
      <c r="N12" s="54">
        <v>2163</v>
      </c>
      <c r="O12" s="54">
        <v>212</v>
      </c>
      <c r="Q12" s="142"/>
    </row>
    <row r="13" spans="1:17" x14ac:dyDescent="0.35">
      <c r="A13" s="90" t="s">
        <v>231</v>
      </c>
      <c r="B13" s="49">
        <v>10769</v>
      </c>
      <c r="C13" s="49">
        <v>10123</v>
      </c>
      <c r="D13" s="49">
        <v>646</v>
      </c>
      <c r="E13" s="81">
        <v>0</v>
      </c>
      <c r="F13" s="49">
        <v>8465</v>
      </c>
      <c r="G13" s="55">
        <v>4150</v>
      </c>
      <c r="H13" s="83">
        <v>-2901</v>
      </c>
      <c r="I13" s="49">
        <v>3435</v>
      </c>
      <c r="J13" s="55">
        <v>6127</v>
      </c>
      <c r="K13" s="49">
        <v>880</v>
      </c>
      <c r="L13" s="55">
        <v>55</v>
      </c>
      <c r="M13" s="49">
        <v>1024</v>
      </c>
      <c r="N13" s="54">
        <v>2058</v>
      </c>
      <c r="O13" s="54">
        <v>215</v>
      </c>
      <c r="Q13" s="142"/>
    </row>
    <row r="14" spans="1:17" x14ac:dyDescent="0.35">
      <c r="A14" s="90" t="s">
        <v>232</v>
      </c>
      <c r="B14" s="49">
        <v>10667</v>
      </c>
      <c r="C14" s="49">
        <v>10066</v>
      </c>
      <c r="D14" s="49">
        <v>601</v>
      </c>
      <c r="E14" s="81">
        <v>0</v>
      </c>
      <c r="F14" s="49">
        <v>7586</v>
      </c>
      <c r="G14" s="55">
        <v>3139</v>
      </c>
      <c r="H14" s="83">
        <v>-3390</v>
      </c>
      <c r="I14" s="49">
        <v>3556</v>
      </c>
      <c r="J14" s="55">
        <v>6450</v>
      </c>
      <c r="K14" s="49">
        <v>891</v>
      </c>
      <c r="L14" s="55">
        <v>27</v>
      </c>
      <c r="M14" s="49">
        <v>699</v>
      </c>
      <c r="N14" s="54">
        <v>2059</v>
      </c>
      <c r="O14" s="54">
        <v>209</v>
      </c>
      <c r="Q14" s="142"/>
    </row>
    <row r="15" spans="1:17" x14ac:dyDescent="0.35">
      <c r="A15" s="90" t="s">
        <v>233</v>
      </c>
      <c r="B15" s="49">
        <v>10965</v>
      </c>
      <c r="C15" s="49">
        <v>10335</v>
      </c>
      <c r="D15" s="49">
        <v>630</v>
      </c>
      <c r="E15" s="81">
        <v>0</v>
      </c>
      <c r="F15" s="49">
        <v>8202</v>
      </c>
      <c r="G15" s="55">
        <v>3847</v>
      </c>
      <c r="H15" s="83">
        <v>-4092</v>
      </c>
      <c r="I15" s="49">
        <v>3759</v>
      </c>
      <c r="J15" s="55">
        <v>6578</v>
      </c>
      <c r="K15" s="49">
        <v>596</v>
      </c>
      <c r="L15" s="55">
        <v>55</v>
      </c>
      <c r="M15" s="49">
        <v>582</v>
      </c>
      <c r="N15" s="54">
        <v>2396</v>
      </c>
      <c r="O15" s="54">
        <v>201</v>
      </c>
      <c r="Q15" s="142"/>
    </row>
    <row r="16" spans="1:17" x14ac:dyDescent="0.35">
      <c r="A16" s="90" t="s">
        <v>234</v>
      </c>
      <c r="B16" s="49">
        <v>11841</v>
      </c>
      <c r="C16" s="49">
        <v>11099</v>
      </c>
      <c r="D16" s="49">
        <v>742</v>
      </c>
      <c r="E16" s="81">
        <v>0</v>
      </c>
      <c r="F16" s="49">
        <v>8440.26</v>
      </c>
      <c r="G16" s="55">
        <v>4103.2700000000004</v>
      </c>
      <c r="H16" s="83">
        <v>-3885.83</v>
      </c>
      <c r="I16" s="49">
        <v>3655.62</v>
      </c>
      <c r="J16" s="55">
        <v>6668.37</v>
      </c>
      <c r="K16" s="49">
        <v>681.37</v>
      </c>
      <c r="L16" s="55">
        <v>74.45</v>
      </c>
      <c r="M16" s="49">
        <v>811</v>
      </c>
      <c r="N16" s="54">
        <v>2291</v>
      </c>
      <c r="O16" s="54">
        <v>226.04</v>
      </c>
      <c r="Q16" s="142"/>
    </row>
    <row r="17" spans="1:17" x14ac:dyDescent="0.35">
      <c r="A17" s="90" t="s">
        <v>235</v>
      </c>
      <c r="B17" s="49">
        <v>11256</v>
      </c>
      <c r="C17" s="49">
        <v>10521</v>
      </c>
      <c r="D17" s="49">
        <v>735</v>
      </c>
      <c r="E17" s="81">
        <v>0</v>
      </c>
      <c r="F17" s="49">
        <v>8646.4599999999991</v>
      </c>
      <c r="G17" s="55">
        <v>4592.0200000000004</v>
      </c>
      <c r="H17" s="83">
        <v>-3927.26</v>
      </c>
      <c r="I17" s="49">
        <v>3657.82</v>
      </c>
      <c r="J17" s="55">
        <v>6603.76</v>
      </c>
      <c r="K17" s="49">
        <v>396.62</v>
      </c>
      <c r="L17" s="55">
        <v>177.01</v>
      </c>
      <c r="M17" s="49">
        <v>872</v>
      </c>
      <c r="N17" s="54">
        <v>2072.9299999999998</v>
      </c>
      <c r="O17" s="54">
        <v>198.46</v>
      </c>
      <c r="Q17" s="142"/>
    </row>
    <row r="18" spans="1:17" x14ac:dyDescent="0.35">
      <c r="A18" s="90" t="s">
        <v>236</v>
      </c>
      <c r="B18" s="49">
        <v>11354</v>
      </c>
      <c r="C18" s="49">
        <v>10616</v>
      </c>
      <c r="D18" s="49">
        <v>738</v>
      </c>
      <c r="E18" s="81">
        <v>0</v>
      </c>
      <c r="F18" s="49">
        <v>8163.43</v>
      </c>
      <c r="G18" s="55">
        <v>4157</v>
      </c>
      <c r="H18" s="83">
        <v>-4205.3599999999997</v>
      </c>
      <c r="I18" s="49">
        <v>3592.93</v>
      </c>
      <c r="J18" s="55">
        <v>6153</v>
      </c>
      <c r="K18" s="49">
        <v>413.5</v>
      </c>
      <c r="L18" s="55">
        <v>50.68</v>
      </c>
      <c r="M18" s="49">
        <v>639.9</v>
      </c>
      <c r="N18" s="54">
        <v>2648.01</v>
      </c>
      <c r="O18" s="54">
        <v>221.07</v>
      </c>
      <c r="Q18" s="142"/>
    </row>
    <row r="19" spans="1:17" x14ac:dyDescent="0.35">
      <c r="A19" s="90" t="s">
        <v>237</v>
      </c>
      <c r="B19" s="49">
        <v>11115.6</v>
      </c>
      <c r="C19" s="49">
        <v>10428.67</v>
      </c>
      <c r="D19" s="49">
        <v>686.94</v>
      </c>
      <c r="E19" s="81">
        <v>0</v>
      </c>
      <c r="F19" s="49">
        <v>8540.92</v>
      </c>
      <c r="G19" s="55">
        <v>4366</v>
      </c>
      <c r="H19" s="83">
        <v>-4183.55</v>
      </c>
      <c r="I19" s="49">
        <v>3491.42</v>
      </c>
      <c r="J19" s="55">
        <v>6710.46</v>
      </c>
      <c r="K19" s="49">
        <v>683.5</v>
      </c>
      <c r="L19" s="55">
        <v>152</v>
      </c>
      <c r="M19" s="49">
        <v>820</v>
      </c>
      <c r="N19" s="54">
        <v>2316</v>
      </c>
      <c r="O19" s="54">
        <v>163</v>
      </c>
      <c r="Q19" s="142"/>
    </row>
    <row r="20" spans="1:17" x14ac:dyDescent="0.35">
      <c r="A20" s="90" t="s">
        <v>238</v>
      </c>
      <c r="B20" s="49">
        <v>10495.54</v>
      </c>
      <c r="C20" s="49">
        <v>9814.67</v>
      </c>
      <c r="D20" s="49">
        <v>680.88</v>
      </c>
      <c r="E20" s="81">
        <v>0</v>
      </c>
      <c r="F20" s="49">
        <v>7628.92</v>
      </c>
      <c r="G20" s="55">
        <v>3454</v>
      </c>
      <c r="H20" s="83">
        <v>-3503.58</v>
      </c>
      <c r="I20" s="49">
        <v>3491.42</v>
      </c>
      <c r="J20" s="55">
        <v>6671.49</v>
      </c>
      <c r="K20" s="49">
        <v>683.5</v>
      </c>
      <c r="L20" s="55">
        <v>152</v>
      </c>
      <c r="M20" s="49">
        <v>774</v>
      </c>
      <c r="N20" s="54">
        <v>1629</v>
      </c>
      <c r="O20" s="54">
        <v>189</v>
      </c>
      <c r="Q20" s="142"/>
    </row>
    <row r="21" spans="1:17" x14ac:dyDescent="0.35">
      <c r="A21" s="90" t="s">
        <v>239</v>
      </c>
      <c r="B21" s="49">
        <v>10984.31</v>
      </c>
      <c r="C21" s="49">
        <v>10277.67</v>
      </c>
      <c r="D21" s="49">
        <v>706.64</v>
      </c>
      <c r="E21" s="81">
        <v>0</v>
      </c>
      <c r="F21" s="49">
        <v>8565.92</v>
      </c>
      <c r="G21" s="55">
        <v>4391</v>
      </c>
      <c r="H21" s="83">
        <v>-3514.05</v>
      </c>
      <c r="I21" s="49">
        <v>3491.42</v>
      </c>
      <c r="J21" s="55">
        <v>6641.96</v>
      </c>
      <c r="K21" s="49">
        <v>683.5</v>
      </c>
      <c r="L21" s="55">
        <v>152</v>
      </c>
      <c r="M21" s="49">
        <v>928</v>
      </c>
      <c r="N21" s="54">
        <v>1823</v>
      </c>
      <c r="O21" s="54">
        <v>226</v>
      </c>
      <c r="Q21" s="142"/>
    </row>
    <row r="22" spans="1:17" x14ac:dyDescent="0.35">
      <c r="A22" s="90" t="s">
        <v>240</v>
      </c>
      <c r="B22" s="49">
        <v>10403.9</v>
      </c>
      <c r="C22" s="49">
        <v>9769.67</v>
      </c>
      <c r="D22" s="49">
        <v>634.24</v>
      </c>
      <c r="E22" s="81">
        <v>0</v>
      </c>
      <c r="F22" s="49">
        <v>8230.92</v>
      </c>
      <c r="G22" s="55">
        <v>4056</v>
      </c>
      <c r="H22" s="83">
        <v>-3848.87</v>
      </c>
      <c r="I22" s="49">
        <v>3491.42</v>
      </c>
      <c r="J22" s="55">
        <v>6617.78</v>
      </c>
      <c r="K22" s="49">
        <v>683.5</v>
      </c>
      <c r="L22" s="55">
        <v>152</v>
      </c>
      <c r="M22" s="49">
        <v>760</v>
      </c>
      <c r="N22" s="54">
        <v>2014</v>
      </c>
      <c r="O22" s="54">
        <v>187</v>
      </c>
      <c r="Q22" s="142"/>
    </row>
    <row r="23" spans="1:17" x14ac:dyDescent="0.35">
      <c r="A23" s="90" t="s">
        <v>241</v>
      </c>
      <c r="B23" s="49">
        <v>10765.59</v>
      </c>
      <c r="C23" s="49">
        <v>10089.67</v>
      </c>
      <c r="D23" s="49">
        <v>675.92</v>
      </c>
      <c r="E23" s="81">
        <v>0</v>
      </c>
      <c r="F23" s="49">
        <v>7172.92</v>
      </c>
      <c r="G23" s="55">
        <v>2998</v>
      </c>
      <c r="H23" s="83">
        <v>-4120.9399999999996</v>
      </c>
      <c r="I23" s="49">
        <v>3491.42</v>
      </c>
      <c r="J23" s="55">
        <v>6643.86</v>
      </c>
      <c r="K23" s="49">
        <v>683.5</v>
      </c>
      <c r="L23" s="55">
        <v>152</v>
      </c>
      <c r="M23" s="49">
        <v>559</v>
      </c>
      <c r="N23" s="54">
        <v>2059</v>
      </c>
      <c r="O23" s="54">
        <v>251</v>
      </c>
      <c r="Q23" s="142"/>
    </row>
    <row r="24" spans="1:17" x14ac:dyDescent="0.35">
      <c r="A24" s="90" t="s">
        <v>242</v>
      </c>
      <c r="B24" s="49">
        <v>10146.61</v>
      </c>
      <c r="C24" s="49">
        <v>9612.67</v>
      </c>
      <c r="D24" s="49">
        <v>533.95000000000005</v>
      </c>
      <c r="E24" s="81">
        <v>0</v>
      </c>
      <c r="F24" s="49">
        <v>7685.92</v>
      </c>
      <c r="G24" s="55">
        <v>3511</v>
      </c>
      <c r="H24" s="83">
        <v>-4202.01</v>
      </c>
      <c r="I24" s="49">
        <v>3491.42</v>
      </c>
      <c r="J24" s="55">
        <v>6553.92</v>
      </c>
      <c r="K24" s="49">
        <v>683.5</v>
      </c>
      <c r="L24" s="55">
        <v>152</v>
      </c>
      <c r="M24" s="49">
        <v>746</v>
      </c>
      <c r="N24" s="54">
        <v>2417</v>
      </c>
      <c r="O24" s="54">
        <v>203</v>
      </c>
      <c r="Q24" s="142"/>
    </row>
    <row r="25" spans="1:17" x14ac:dyDescent="0.35">
      <c r="A25" s="90" t="s">
        <v>243</v>
      </c>
      <c r="B25" s="49">
        <v>10715.27</v>
      </c>
      <c r="C25" s="49">
        <v>10127.67</v>
      </c>
      <c r="D25" s="49">
        <v>587.61</v>
      </c>
      <c r="E25" s="81">
        <v>0</v>
      </c>
      <c r="F25" s="49">
        <v>8186.92</v>
      </c>
      <c r="G25" s="55">
        <v>4012</v>
      </c>
      <c r="H25" s="83">
        <v>-4435.67</v>
      </c>
      <c r="I25" s="49">
        <v>3491.42</v>
      </c>
      <c r="J25" s="55">
        <v>6619.59</v>
      </c>
      <c r="K25" s="49">
        <v>683.5</v>
      </c>
      <c r="L25" s="55">
        <v>152</v>
      </c>
      <c r="M25" s="49">
        <v>719</v>
      </c>
      <c r="N25" s="54">
        <v>2558</v>
      </c>
      <c r="O25" s="54">
        <v>265</v>
      </c>
      <c r="Q25" s="142"/>
    </row>
    <row r="26" spans="1:17" x14ac:dyDescent="0.35">
      <c r="A26" s="90" t="s">
        <v>244</v>
      </c>
      <c r="B26" s="49">
        <v>10107.780000000001</v>
      </c>
      <c r="C26" s="49">
        <v>9533.67</v>
      </c>
      <c r="D26" s="49">
        <v>574.11</v>
      </c>
      <c r="E26" s="81">
        <v>0</v>
      </c>
      <c r="F26" s="49">
        <v>7676.92</v>
      </c>
      <c r="G26" s="55">
        <v>3502</v>
      </c>
      <c r="H26" s="83">
        <v>-4220.8900000000003</v>
      </c>
      <c r="I26" s="49">
        <v>3491.42</v>
      </c>
      <c r="J26" s="55">
        <v>6584.81</v>
      </c>
      <c r="K26" s="49">
        <v>683.5</v>
      </c>
      <c r="L26" s="55">
        <v>152</v>
      </c>
      <c r="M26" s="49">
        <v>590</v>
      </c>
      <c r="N26" s="54">
        <v>2249</v>
      </c>
      <c r="O26" s="54">
        <v>245</v>
      </c>
      <c r="Q26" s="142"/>
    </row>
    <row r="27" spans="1:17" x14ac:dyDescent="0.35">
      <c r="A27" s="90" t="s">
        <v>245</v>
      </c>
      <c r="B27" s="49">
        <v>10516.53</v>
      </c>
      <c r="C27" s="49">
        <v>9918.67</v>
      </c>
      <c r="D27" s="49">
        <v>597.86</v>
      </c>
      <c r="E27" s="81">
        <v>0</v>
      </c>
      <c r="F27" s="49">
        <v>9162.92</v>
      </c>
      <c r="G27" s="55">
        <v>4988</v>
      </c>
      <c r="H27" s="83">
        <v>-4151.34</v>
      </c>
      <c r="I27" s="49">
        <v>3491.42</v>
      </c>
      <c r="J27" s="55">
        <v>6664.26</v>
      </c>
      <c r="K27" s="49">
        <v>683.5</v>
      </c>
      <c r="L27" s="55">
        <v>152</v>
      </c>
      <c r="M27" s="49">
        <v>736</v>
      </c>
      <c r="N27" s="54">
        <v>2246</v>
      </c>
      <c r="O27" s="54">
        <v>243</v>
      </c>
      <c r="Q27" s="142"/>
    </row>
    <row r="28" spans="1:17" x14ac:dyDescent="0.35">
      <c r="A28" s="90" t="s">
        <v>246</v>
      </c>
      <c r="B28" s="49">
        <v>11379.2</v>
      </c>
      <c r="C28" s="49">
        <v>10704.67</v>
      </c>
      <c r="D28" s="49">
        <v>674.54</v>
      </c>
      <c r="E28" s="81">
        <v>0</v>
      </c>
      <c r="F28" s="49">
        <v>8459.92</v>
      </c>
      <c r="G28" s="55">
        <v>4285</v>
      </c>
      <c r="H28" s="83">
        <v>-3628.49</v>
      </c>
      <c r="I28" s="49">
        <v>3491.42</v>
      </c>
      <c r="J28" s="55">
        <v>6632.4</v>
      </c>
      <c r="K28" s="49">
        <v>683.5</v>
      </c>
      <c r="L28" s="55">
        <v>152</v>
      </c>
      <c r="M28" s="49">
        <v>1009</v>
      </c>
      <c r="N28" s="54">
        <v>2028</v>
      </c>
      <c r="O28" s="54">
        <v>229</v>
      </c>
      <c r="Q28" s="142"/>
    </row>
    <row r="29" spans="1:17" x14ac:dyDescent="0.35">
      <c r="A29" s="90" t="s">
        <v>247</v>
      </c>
      <c r="B29" s="49">
        <v>11246.84</v>
      </c>
      <c r="C29" s="49">
        <v>10555.67</v>
      </c>
      <c r="D29" s="49">
        <v>691.17</v>
      </c>
      <c r="E29" s="81">
        <v>0</v>
      </c>
      <c r="F29" s="49">
        <v>8811.92</v>
      </c>
      <c r="G29" s="55">
        <v>4637</v>
      </c>
      <c r="H29" s="83">
        <v>-3677.93</v>
      </c>
      <c r="I29" s="49">
        <v>3491.42</v>
      </c>
      <c r="J29" s="55">
        <v>6653.84</v>
      </c>
      <c r="K29" s="49">
        <v>683.5</v>
      </c>
      <c r="L29" s="55">
        <v>152</v>
      </c>
      <c r="M29" s="49">
        <v>896</v>
      </c>
      <c r="N29" s="54">
        <v>1943</v>
      </c>
      <c r="O29" s="54">
        <v>245</v>
      </c>
      <c r="Q29" s="142"/>
    </row>
    <row r="30" spans="1:17" x14ac:dyDescent="0.35">
      <c r="A30" s="90" t="s">
        <v>248</v>
      </c>
      <c r="B30" s="49">
        <v>11863.79</v>
      </c>
      <c r="C30" s="49">
        <v>11096.67</v>
      </c>
      <c r="D30" s="49">
        <v>767.12</v>
      </c>
      <c r="E30" s="81">
        <v>0</v>
      </c>
      <c r="F30" s="49">
        <v>9421.92</v>
      </c>
      <c r="G30" s="55">
        <v>5247</v>
      </c>
      <c r="H30" s="83">
        <v>-4683.8100000000004</v>
      </c>
      <c r="I30" s="49">
        <v>3491.42</v>
      </c>
      <c r="J30" s="55">
        <v>6743.73</v>
      </c>
      <c r="K30" s="49">
        <v>683.5</v>
      </c>
      <c r="L30" s="55">
        <v>152</v>
      </c>
      <c r="M30" s="49">
        <v>773</v>
      </c>
      <c r="N30" s="54">
        <v>2736</v>
      </c>
      <c r="O30" s="54">
        <v>217</v>
      </c>
      <c r="Q30" s="142"/>
    </row>
    <row r="31" spans="1:17" x14ac:dyDescent="0.35">
      <c r="A31" s="90" t="s">
        <v>249</v>
      </c>
      <c r="B31" s="49">
        <v>11607.37</v>
      </c>
      <c r="C31" s="49">
        <v>10838.37</v>
      </c>
      <c r="D31" s="49">
        <v>769</v>
      </c>
      <c r="E31" s="81">
        <v>0</v>
      </c>
      <c r="F31" s="49">
        <v>8460.39</v>
      </c>
      <c r="G31" s="55">
        <v>4803.16</v>
      </c>
      <c r="H31" s="83">
        <v>-4948.84</v>
      </c>
      <c r="I31" s="49">
        <v>2793.27</v>
      </c>
      <c r="J31" s="55">
        <v>6764.46</v>
      </c>
      <c r="K31" s="49">
        <v>863.97</v>
      </c>
      <c r="L31" s="55">
        <v>156.94</v>
      </c>
      <c r="M31" s="49">
        <v>678.67</v>
      </c>
      <c r="N31" s="54">
        <v>2363.35</v>
      </c>
      <c r="O31" s="54">
        <v>226.64</v>
      </c>
      <c r="Q31" s="142"/>
    </row>
    <row r="32" spans="1:17" x14ac:dyDescent="0.35">
      <c r="A32" s="90" t="s">
        <v>250</v>
      </c>
      <c r="B32" s="49">
        <v>10337.719999999999</v>
      </c>
      <c r="C32" s="49">
        <v>9652.7199999999993</v>
      </c>
      <c r="D32" s="49">
        <v>685</v>
      </c>
      <c r="E32" s="81">
        <v>0</v>
      </c>
      <c r="F32" s="49">
        <v>7033.44</v>
      </c>
      <c r="G32" s="55">
        <v>3255.82</v>
      </c>
      <c r="H32" s="83">
        <v>-4416.21</v>
      </c>
      <c r="I32" s="49">
        <v>3138.74</v>
      </c>
      <c r="J32" s="55">
        <v>6944.45</v>
      </c>
      <c r="K32" s="49">
        <v>638.88</v>
      </c>
      <c r="L32" s="55">
        <v>173.01</v>
      </c>
      <c r="M32" s="49">
        <v>772.57</v>
      </c>
      <c r="N32" s="54">
        <v>1848.93</v>
      </c>
      <c r="O32" s="54">
        <v>190.91</v>
      </c>
      <c r="Q32" s="142"/>
    </row>
    <row r="33" spans="1:17" x14ac:dyDescent="0.35">
      <c r="A33" s="90" t="s">
        <v>251</v>
      </c>
      <c r="B33" s="49">
        <v>11099.91</v>
      </c>
      <c r="C33" s="49">
        <v>10411.91</v>
      </c>
      <c r="D33" s="49">
        <v>688</v>
      </c>
      <c r="E33" s="81">
        <v>0</v>
      </c>
      <c r="F33" s="49">
        <v>8540.0400000000009</v>
      </c>
      <c r="G33" s="55">
        <v>3889.89</v>
      </c>
      <c r="H33" s="83">
        <v>-4027.92</v>
      </c>
      <c r="I33" s="49">
        <v>3889</v>
      </c>
      <c r="J33" s="55">
        <v>7029.1</v>
      </c>
      <c r="K33" s="49">
        <v>761.15</v>
      </c>
      <c r="L33" s="55">
        <v>210.05</v>
      </c>
      <c r="M33" s="49">
        <v>720.1</v>
      </c>
      <c r="N33" s="54">
        <v>2159.0100000000002</v>
      </c>
      <c r="O33" s="54">
        <v>196.41</v>
      </c>
      <c r="Q33" s="142"/>
    </row>
    <row r="34" spans="1:17" x14ac:dyDescent="0.35">
      <c r="A34" s="90" t="s">
        <v>252</v>
      </c>
      <c r="B34" s="49">
        <v>10597</v>
      </c>
      <c r="C34" s="49">
        <v>9967</v>
      </c>
      <c r="D34" s="49">
        <v>630</v>
      </c>
      <c r="E34" s="81">
        <v>0</v>
      </c>
      <c r="F34" s="49">
        <v>8212.4599999999991</v>
      </c>
      <c r="G34" s="55">
        <v>4326.0200000000004</v>
      </c>
      <c r="H34" s="83">
        <v>-4111.0200000000004</v>
      </c>
      <c r="I34" s="49">
        <v>3230.28</v>
      </c>
      <c r="J34" s="55">
        <v>6038.55</v>
      </c>
      <c r="K34" s="49">
        <v>656.17</v>
      </c>
      <c r="L34" s="55">
        <v>226.38</v>
      </c>
      <c r="M34" s="49">
        <v>612.14</v>
      </c>
      <c r="N34" s="54">
        <v>2344.67</v>
      </c>
      <c r="O34" s="54">
        <v>248.72</v>
      </c>
      <c r="Q34" s="142"/>
    </row>
    <row r="35" spans="1:17" x14ac:dyDescent="0.35">
      <c r="A35" s="90" t="s">
        <v>253</v>
      </c>
      <c r="B35" s="49">
        <v>9654</v>
      </c>
      <c r="C35" s="49">
        <v>9102</v>
      </c>
      <c r="D35" s="49">
        <v>552</v>
      </c>
      <c r="E35" s="81">
        <v>0</v>
      </c>
      <c r="F35" s="49">
        <v>7858.72</v>
      </c>
      <c r="G35" s="55">
        <v>3472.79</v>
      </c>
      <c r="H35" s="83">
        <v>-3488.39</v>
      </c>
      <c r="I35" s="49">
        <v>3726.96</v>
      </c>
      <c r="J35" s="55">
        <v>6032.33</v>
      </c>
      <c r="K35" s="49">
        <v>658.97</v>
      </c>
      <c r="L35" s="55">
        <v>104.67</v>
      </c>
      <c r="M35" s="49">
        <v>601.04</v>
      </c>
      <c r="N35" s="54">
        <v>2338.35</v>
      </c>
      <c r="O35" s="54">
        <v>269.08</v>
      </c>
      <c r="Q35" s="142"/>
    </row>
    <row r="36" spans="1:17" x14ac:dyDescent="0.35">
      <c r="A36" s="90" t="s">
        <v>254</v>
      </c>
      <c r="B36" s="49">
        <v>9069</v>
      </c>
      <c r="C36" s="49">
        <v>8533</v>
      </c>
      <c r="D36" s="49">
        <v>536</v>
      </c>
      <c r="E36" s="81">
        <v>0</v>
      </c>
      <c r="F36" s="49">
        <v>7876.78</v>
      </c>
      <c r="G36" s="55">
        <v>3320.16</v>
      </c>
      <c r="H36" s="83">
        <v>-1975.45</v>
      </c>
      <c r="I36" s="49">
        <v>3754.77</v>
      </c>
      <c r="J36" s="55">
        <v>5556.11</v>
      </c>
      <c r="K36" s="49">
        <v>801.85</v>
      </c>
      <c r="L36" s="55">
        <v>8.94</v>
      </c>
      <c r="M36" s="49">
        <v>946</v>
      </c>
      <c r="N36" s="54">
        <v>1913.01</v>
      </c>
      <c r="O36" s="54">
        <v>276.62</v>
      </c>
      <c r="Q36" s="142"/>
    </row>
    <row r="37" spans="1:17" x14ac:dyDescent="0.35">
      <c r="A37" s="90" t="s">
        <v>255</v>
      </c>
      <c r="B37" s="49">
        <v>10672</v>
      </c>
      <c r="C37" s="49">
        <v>10063</v>
      </c>
      <c r="D37" s="49">
        <v>609</v>
      </c>
      <c r="E37" s="81">
        <v>0</v>
      </c>
      <c r="F37" s="49">
        <v>8404.34</v>
      </c>
      <c r="G37" s="55">
        <v>3620.24</v>
      </c>
      <c r="H37" s="83">
        <v>-4116.07</v>
      </c>
      <c r="I37" s="49">
        <v>4146.63</v>
      </c>
      <c r="J37" s="55">
        <v>6352.06</v>
      </c>
      <c r="K37" s="49">
        <v>637.48</v>
      </c>
      <c r="L37" s="55">
        <v>55.38</v>
      </c>
      <c r="M37" s="49">
        <v>487.75</v>
      </c>
      <c r="N37" s="54">
        <v>2980.49</v>
      </c>
      <c r="O37" s="54">
        <v>272.2</v>
      </c>
      <c r="Q37" s="142"/>
    </row>
    <row r="38" spans="1:17" x14ac:dyDescent="0.35">
      <c r="A38" s="90" t="s">
        <v>256</v>
      </c>
      <c r="B38" s="49">
        <v>10481</v>
      </c>
      <c r="C38" s="49">
        <v>9873</v>
      </c>
      <c r="D38" s="49">
        <v>608</v>
      </c>
      <c r="E38" s="81">
        <v>0</v>
      </c>
      <c r="F38" s="49">
        <v>8525.65</v>
      </c>
      <c r="G38" s="55">
        <v>4196.54</v>
      </c>
      <c r="H38" s="83">
        <v>-4445.66</v>
      </c>
      <c r="I38" s="49">
        <v>3546.65</v>
      </c>
      <c r="J38" s="55">
        <v>6291.86</v>
      </c>
      <c r="K38" s="49">
        <v>782.47</v>
      </c>
      <c r="L38" s="55">
        <v>86.76</v>
      </c>
      <c r="M38" s="49">
        <v>452.69</v>
      </c>
      <c r="N38" s="54">
        <v>2848.84</v>
      </c>
      <c r="O38" s="54">
        <v>275.64999999999998</v>
      </c>
      <c r="Q38" s="142"/>
    </row>
    <row r="39" spans="1:17" x14ac:dyDescent="0.35">
      <c r="A39" s="90" t="s">
        <v>257</v>
      </c>
      <c r="B39" s="49">
        <v>10404</v>
      </c>
      <c r="C39" s="49">
        <v>9795</v>
      </c>
      <c r="D39" s="49">
        <v>609</v>
      </c>
      <c r="E39" s="81">
        <v>0</v>
      </c>
      <c r="F39" s="49">
        <v>8230.5400000000009</v>
      </c>
      <c r="G39" s="55">
        <v>4169.76</v>
      </c>
      <c r="H39" s="83">
        <v>-3790.98</v>
      </c>
      <c r="I39" s="49">
        <v>3401.72</v>
      </c>
      <c r="J39" s="55">
        <v>5943.07</v>
      </c>
      <c r="K39" s="49">
        <v>659.06</v>
      </c>
      <c r="L39" s="55">
        <v>80.86</v>
      </c>
      <c r="M39" s="49">
        <v>891.58</v>
      </c>
      <c r="N39" s="54">
        <v>2719.4</v>
      </c>
      <c r="O39" s="54">
        <v>259.52999999999997</v>
      </c>
      <c r="Q39" s="142"/>
    </row>
    <row r="40" spans="1:17" x14ac:dyDescent="0.35">
      <c r="A40" s="90" t="s">
        <v>258</v>
      </c>
      <c r="B40" s="49">
        <v>11498</v>
      </c>
      <c r="C40" s="49">
        <v>10777</v>
      </c>
      <c r="D40" s="49">
        <v>721</v>
      </c>
      <c r="E40" s="81">
        <v>0</v>
      </c>
      <c r="F40" s="49">
        <v>8229.15</v>
      </c>
      <c r="G40" s="55">
        <v>4653.12</v>
      </c>
      <c r="H40" s="83">
        <v>-4777.78</v>
      </c>
      <c r="I40" s="49">
        <v>2843.26</v>
      </c>
      <c r="J40" s="55">
        <v>6569.84</v>
      </c>
      <c r="K40" s="49">
        <v>732.77</v>
      </c>
      <c r="L40" s="55">
        <v>120.64</v>
      </c>
      <c r="M40" s="49">
        <v>837.36</v>
      </c>
      <c r="N40" s="54">
        <v>2500.69</v>
      </c>
      <c r="O40" s="54">
        <v>266.11</v>
      </c>
      <c r="Q40" s="142"/>
    </row>
    <row r="41" spans="1:17" x14ac:dyDescent="0.35">
      <c r="A41" s="90" t="s">
        <v>259</v>
      </c>
      <c r="B41" s="49">
        <v>10910</v>
      </c>
      <c r="C41" s="49">
        <v>10183</v>
      </c>
      <c r="D41" s="49">
        <v>727</v>
      </c>
      <c r="E41" s="81">
        <v>0</v>
      </c>
      <c r="F41" s="49">
        <v>7312.03</v>
      </c>
      <c r="G41" s="55">
        <v>3556.13</v>
      </c>
      <c r="H41" s="83">
        <v>-4057.36</v>
      </c>
      <c r="I41" s="49">
        <v>3006.47</v>
      </c>
      <c r="J41" s="55">
        <v>6339.91</v>
      </c>
      <c r="K41" s="49">
        <v>749.42</v>
      </c>
      <c r="L41" s="55">
        <v>57.16</v>
      </c>
      <c r="M41" s="49">
        <v>877.31</v>
      </c>
      <c r="N41" s="54">
        <v>2293.4899999999998</v>
      </c>
      <c r="O41" s="54">
        <v>245.64</v>
      </c>
      <c r="Q41" s="142"/>
    </row>
    <row r="42" spans="1:17" x14ac:dyDescent="0.35">
      <c r="A42" s="90" t="s">
        <v>260</v>
      </c>
      <c r="B42" s="49">
        <v>11845</v>
      </c>
      <c r="C42" s="49">
        <v>11067</v>
      </c>
      <c r="D42" s="49">
        <v>778</v>
      </c>
      <c r="E42" s="81">
        <v>0</v>
      </c>
      <c r="F42" s="49">
        <v>8468.5</v>
      </c>
      <c r="G42" s="55">
        <v>4325.43</v>
      </c>
      <c r="H42" s="83">
        <v>-4532.8999999999996</v>
      </c>
      <c r="I42" s="49">
        <v>3425.26</v>
      </c>
      <c r="J42" s="55">
        <v>6632.25</v>
      </c>
      <c r="K42" s="49">
        <v>717.81</v>
      </c>
      <c r="L42" s="55">
        <v>64.2</v>
      </c>
      <c r="M42" s="49">
        <v>828.64</v>
      </c>
      <c r="N42" s="54">
        <v>2808.16</v>
      </c>
      <c r="O42" s="54">
        <v>234.43</v>
      </c>
      <c r="Q42" s="142"/>
    </row>
    <row r="43" spans="1:17" x14ac:dyDescent="0.35">
      <c r="A43" s="90" t="s">
        <v>261</v>
      </c>
      <c r="B43" s="49">
        <v>11472</v>
      </c>
      <c r="C43" s="49">
        <v>10700</v>
      </c>
      <c r="D43" s="49">
        <v>772</v>
      </c>
      <c r="E43" s="81">
        <v>0</v>
      </c>
      <c r="F43" s="49">
        <v>8277.75</v>
      </c>
      <c r="G43" s="55">
        <v>3942.78</v>
      </c>
      <c r="H43" s="83">
        <v>-4393.32</v>
      </c>
      <c r="I43" s="49">
        <v>3380.17</v>
      </c>
      <c r="J43" s="55">
        <v>7752.25</v>
      </c>
      <c r="K43" s="49">
        <v>954.79</v>
      </c>
      <c r="L43" s="55">
        <v>36.67</v>
      </c>
      <c r="M43" s="49">
        <v>1060.82</v>
      </c>
      <c r="N43" s="54">
        <v>2000.19</v>
      </c>
      <c r="O43" s="54">
        <v>257.77999999999997</v>
      </c>
      <c r="Q43" s="142"/>
    </row>
    <row r="44" spans="1:17" x14ac:dyDescent="0.35">
      <c r="A44" s="90" t="s">
        <v>262</v>
      </c>
      <c r="B44" s="49">
        <v>10291.02</v>
      </c>
      <c r="C44" s="49">
        <v>9580.9699999999993</v>
      </c>
      <c r="D44" s="49">
        <v>710.04</v>
      </c>
      <c r="E44" s="81">
        <v>0</v>
      </c>
      <c r="F44" s="49">
        <v>6750.36</v>
      </c>
      <c r="G44" s="55">
        <v>4189.5</v>
      </c>
      <c r="H44" s="83">
        <v>-4146.12</v>
      </c>
      <c r="I44" s="49">
        <v>2025.51</v>
      </c>
      <c r="J44" s="55">
        <v>5773.6</v>
      </c>
      <c r="K44" s="49">
        <v>535.35</v>
      </c>
      <c r="L44" s="55">
        <v>95.49</v>
      </c>
      <c r="M44" s="49">
        <v>916</v>
      </c>
      <c r="N44" s="54">
        <v>1753.89</v>
      </c>
      <c r="O44" s="54">
        <v>225.91</v>
      </c>
      <c r="Q44" s="142"/>
    </row>
    <row r="45" spans="1:17" x14ac:dyDescent="0.35">
      <c r="A45" s="90" t="s">
        <v>263</v>
      </c>
      <c r="B45" s="49">
        <v>11419.16</v>
      </c>
      <c r="C45" s="49">
        <v>10631.69</v>
      </c>
      <c r="D45" s="49">
        <v>787.47</v>
      </c>
      <c r="E45" s="81">
        <v>0</v>
      </c>
      <c r="F45" s="49">
        <v>7707.37</v>
      </c>
      <c r="G45" s="55">
        <v>2997.74</v>
      </c>
      <c r="H45" s="83">
        <v>-4345.2</v>
      </c>
      <c r="I45" s="49">
        <v>4153.5</v>
      </c>
      <c r="J45" s="55">
        <v>8130.52</v>
      </c>
      <c r="K45" s="49">
        <v>556.12</v>
      </c>
      <c r="L45" s="55">
        <v>104.86</v>
      </c>
      <c r="M45" s="49">
        <v>988.2</v>
      </c>
      <c r="N45" s="54">
        <v>1807.64</v>
      </c>
      <c r="O45" s="54">
        <v>240.8</v>
      </c>
      <c r="Q45" s="142"/>
    </row>
    <row r="46" spans="1:17" x14ac:dyDescent="0.35">
      <c r="A46" s="90" t="s">
        <v>264</v>
      </c>
      <c r="B46" s="49">
        <v>11055</v>
      </c>
      <c r="C46" s="49">
        <v>10309</v>
      </c>
      <c r="D46" s="49">
        <v>746</v>
      </c>
      <c r="E46" s="81">
        <v>0</v>
      </c>
      <c r="F46" s="49">
        <v>7993.25</v>
      </c>
      <c r="G46" s="55">
        <v>3757.11</v>
      </c>
      <c r="H46" s="83">
        <v>-5136.33</v>
      </c>
      <c r="I46" s="49">
        <v>3239.15</v>
      </c>
      <c r="J46" s="55">
        <v>7299.93</v>
      </c>
      <c r="K46" s="49">
        <v>996.99</v>
      </c>
      <c r="L46" s="55">
        <v>151.63</v>
      </c>
      <c r="M46" s="49">
        <v>596.16</v>
      </c>
      <c r="N46" s="54">
        <v>2517.0700000000002</v>
      </c>
      <c r="O46" s="54">
        <v>231.46</v>
      </c>
      <c r="Q46" s="142"/>
    </row>
    <row r="47" spans="1:17" x14ac:dyDescent="0.35">
      <c r="A47" s="90" t="s">
        <v>265</v>
      </c>
      <c r="B47" s="49">
        <v>10642</v>
      </c>
      <c r="C47" s="49">
        <v>9975</v>
      </c>
      <c r="D47" s="49">
        <v>667</v>
      </c>
      <c r="E47" s="81">
        <v>0</v>
      </c>
      <c r="F47" s="49">
        <v>8929.5499999999993</v>
      </c>
      <c r="G47" s="55">
        <v>4345.82</v>
      </c>
      <c r="H47" s="83">
        <v>-2914.06</v>
      </c>
      <c r="I47" s="49">
        <v>3867.08</v>
      </c>
      <c r="J47" s="55">
        <v>5769.92</v>
      </c>
      <c r="K47" s="49">
        <v>716.65</v>
      </c>
      <c r="L47" s="55">
        <v>70.86</v>
      </c>
      <c r="M47" s="49">
        <v>827.56</v>
      </c>
      <c r="N47" s="54">
        <v>2484.5700000000002</v>
      </c>
      <c r="O47" s="54">
        <v>283.45999999999998</v>
      </c>
      <c r="Q47" s="142"/>
    </row>
    <row r="48" spans="1:17" x14ac:dyDescent="0.35">
      <c r="A48" s="90" t="s">
        <v>266</v>
      </c>
      <c r="B48" s="49">
        <v>10195</v>
      </c>
      <c r="C48" s="49">
        <v>9642</v>
      </c>
      <c r="D48" s="49">
        <v>553</v>
      </c>
      <c r="E48" s="81">
        <v>0</v>
      </c>
      <c r="F48" s="49">
        <v>8063.81</v>
      </c>
      <c r="G48" s="55">
        <v>2770.72</v>
      </c>
      <c r="H48" s="83">
        <v>-3320.5</v>
      </c>
      <c r="I48" s="49">
        <v>4510.33</v>
      </c>
      <c r="J48" s="55">
        <v>6890.33</v>
      </c>
      <c r="K48" s="49">
        <v>782.76</v>
      </c>
      <c r="L48" s="55">
        <v>120.08</v>
      </c>
      <c r="M48" s="49">
        <v>602.32000000000005</v>
      </c>
      <c r="N48" s="54">
        <v>2205.4899999999998</v>
      </c>
      <c r="O48" s="54">
        <v>299.91000000000003</v>
      </c>
      <c r="Q48" s="142"/>
    </row>
    <row r="49" spans="1:17" x14ac:dyDescent="0.35">
      <c r="A49" s="90" t="s">
        <v>267</v>
      </c>
      <c r="B49" s="49">
        <v>10710</v>
      </c>
      <c r="C49" s="49">
        <v>10133</v>
      </c>
      <c r="D49" s="49">
        <v>577</v>
      </c>
      <c r="E49" s="81">
        <v>0</v>
      </c>
      <c r="F49" s="49">
        <v>8365.58</v>
      </c>
      <c r="G49" s="55">
        <v>3577.67</v>
      </c>
      <c r="H49" s="83">
        <v>-3934.75</v>
      </c>
      <c r="I49" s="49">
        <v>4128.13</v>
      </c>
      <c r="J49" s="55">
        <v>7134.71</v>
      </c>
      <c r="K49" s="49">
        <v>659.78</v>
      </c>
      <c r="L49" s="55">
        <v>119.79</v>
      </c>
      <c r="M49" s="49">
        <v>875.57</v>
      </c>
      <c r="N49" s="54">
        <v>2343.73</v>
      </c>
      <c r="O49" s="54">
        <v>275.89</v>
      </c>
      <c r="Q49" s="142"/>
    </row>
    <row r="50" spans="1:17" x14ac:dyDescent="0.35">
      <c r="A50" s="90" t="s">
        <v>268</v>
      </c>
      <c r="B50" s="49">
        <v>10921</v>
      </c>
      <c r="C50" s="49">
        <v>10255</v>
      </c>
      <c r="D50" s="49">
        <v>666</v>
      </c>
      <c r="E50" s="81">
        <v>0</v>
      </c>
      <c r="F50" s="49">
        <v>7222.89</v>
      </c>
      <c r="G50" s="55">
        <v>3974.46</v>
      </c>
      <c r="H50" s="83">
        <v>-3950.58</v>
      </c>
      <c r="I50" s="49">
        <v>2521.5100000000002</v>
      </c>
      <c r="J50" s="55">
        <v>6199.53</v>
      </c>
      <c r="K50" s="49">
        <v>726.93</v>
      </c>
      <c r="L50" s="55">
        <v>150.91999999999999</v>
      </c>
      <c r="M50" s="49">
        <v>1018.29</v>
      </c>
      <c r="N50" s="54">
        <v>1866.86</v>
      </c>
      <c r="O50" s="54">
        <v>239.93</v>
      </c>
      <c r="Q50" s="142"/>
    </row>
    <row r="51" spans="1:17" x14ac:dyDescent="0.35">
      <c r="A51" s="90" t="s">
        <v>269</v>
      </c>
      <c r="B51" s="49">
        <v>10968</v>
      </c>
      <c r="C51" s="49">
        <v>10303</v>
      </c>
      <c r="D51" s="49">
        <v>665</v>
      </c>
      <c r="E51" s="81">
        <v>0</v>
      </c>
      <c r="F51" s="49">
        <v>7374.25</v>
      </c>
      <c r="G51" s="55">
        <v>3936.85</v>
      </c>
      <c r="H51" s="83">
        <v>-3917.69</v>
      </c>
      <c r="I51" s="49">
        <v>2669.63</v>
      </c>
      <c r="J51" s="55">
        <v>6721.54</v>
      </c>
      <c r="K51" s="49">
        <v>767.77</v>
      </c>
      <c r="L51" s="55">
        <v>195.36</v>
      </c>
      <c r="M51" s="49">
        <v>1224.96</v>
      </c>
      <c r="N51" s="54">
        <v>1663.15</v>
      </c>
      <c r="O51" s="54">
        <v>255.45</v>
      </c>
      <c r="Q51" s="142"/>
    </row>
    <row r="52" spans="1:17" x14ac:dyDescent="0.35">
      <c r="A52" s="90" t="s">
        <v>270</v>
      </c>
      <c r="B52" s="49">
        <v>11438</v>
      </c>
      <c r="C52" s="49">
        <v>10745</v>
      </c>
      <c r="D52" s="49">
        <v>693</v>
      </c>
      <c r="E52" s="81">
        <v>0</v>
      </c>
      <c r="F52" s="49">
        <v>8172.6</v>
      </c>
      <c r="G52" s="55">
        <v>4367.95</v>
      </c>
      <c r="H52" s="83">
        <v>-4237.6499999999996</v>
      </c>
      <c r="I52" s="49">
        <v>3236.71</v>
      </c>
      <c r="J52" s="55">
        <v>6993.68</v>
      </c>
      <c r="K52" s="49">
        <v>567.92999999999995</v>
      </c>
      <c r="L52" s="55">
        <v>146.6</v>
      </c>
      <c r="M52" s="49">
        <v>927.31</v>
      </c>
      <c r="N52" s="54">
        <v>1829.32</v>
      </c>
      <c r="O52" s="54">
        <v>269.85000000000002</v>
      </c>
      <c r="Q52" s="142"/>
    </row>
    <row r="53" spans="1:17" x14ac:dyDescent="0.35">
      <c r="A53" s="90" t="s">
        <v>271</v>
      </c>
      <c r="B53" s="49">
        <v>11192</v>
      </c>
      <c r="C53" s="49">
        <v>10429</v>
      </c>
      <c r="D53" s="49">
        <v>763</v>
      </c>
      <c r="E53" s="81">
        <v>0</v>
      </c>
      <c r="F53" s="49">
        <v>6942.24</v>
      </c>
      <c r="G53" s="55">
        <v>3357.11</v>
      </c>
      <c r="H53" s="83">
        <v>-5224.79</v>
      </c>
      <c r="I53" s="49">
        <v>2976.66</v>
      </c>
      <c r="J53" s="55">
        <v>7672.78</v>
      </c>
      <c r="K53" s="49">
        <v>608.47</v>
      </c>
      <c r="L53" s="55">
        <v>225.14</v>
      </c>
      <c r="M53" s="49">
        <v>1005.53</v>
      </c>
      <c r="N53" s="54">
        <v>1917.53</v>
      </c>
      <c r="O53" s="54">
        <v>328.76</v>
      </c>
      <c r="Q53" s="142"/>
    </row>
    <row r="54" spans="1:17" x14ac:dyDescent="0.35">
      <c r="A54" s="90" t="s">
        <v>272</v>
      </c>
      <c r="B54" s="49">
        <v>12344</v>
      </c>
      <c r="C54" s="49">
        <v>11533</v>
      </c>
      <c r="D54" s="49">
        <v>811</v>
      </c>
      <c r="E54" s="81">
        <v>0</v>
      </c>
      <c r="F54" s="49">
        <v>8789.02</v>
      </c>
      <c r="G54" s="55">
        <v>5412.97</v>
      </c>
      <c r="H54" s="83">
        <v>-4088</v>
      </c>
      <c r="I54" s="49">
        <v>2751.61</v>
      </c>
      <c r="J54" s="55">
        <v>6690.21</v>
      </c>
      <c r="K54" s="49">
        <v>624.44000000000005</v>
      </c>
      <c r="L54" s="55">
        <v>163.59</v>
      </c>
      <c r="M54" s="49">
        <v>1375.28</v>
      </c>
      <c r="N54" s="54">
        <v>1985.54</v>
      </c>
      <c r="O54" s="54">
        <v>170.85</v>
      </c>
      <c r="Q54" s="142"/>
    </row>
    <row r="55" spans="1:17" x14ac:dyDescent="0.35">
      <c r="A55" s="90" t="s">
        <v>273</v>
      </c>
      <c r="B55" s="49">
        <v>11708.77</v>
      </c>
      <c r="C55" s="49">
        <v>10885.48</v>
      </c>
      <c r="D55" s="49">
        <v>823.3</v>
      </c>
      <c r="E55" s="81">
        <v>0</v>
      </c>
      <c r="F55" s="49">
        <v>8203.1299999999992</v>
      </c>
      <c r="G55" s="55">
        <v>4795.2</v>
      </c>
      <c r="H55" s="83">
        <v>-4724.93</v>
      </c>
      <c r="I55" s="49">
        <v>2928.63</v>
      </c>
      <c r="J55" s="55">
        <v>6686.69</v>
      </c>
      <c r="K55" s="49">
        <v>479.31</v>
      </c>
      <c r="L55" s="55">
        <v>339.78</v>
      </c>
      <c r="M55" s="49">
        <v>733.24</v>
      </c>
      <c r="N55" s="54">
        <v>1839.64</v>
      </c>
      <c r="O55" s="54">
        <v>186.65</v>
      </c>
      <c r="Q55" s="142"/>
    </row>
    <row r="56" spans="1:17" x14ac:dyDescent="0.35">
      <c r="A56" s="90" t="s">
        <v>274</v>
      </c>
      <c r="B56" s="49">
        <v>10730.03</v>
      </c>
      <c r="C56" s="49">
        <v>9994.5400000000009</v>
      </c>
      <c r="D56" s="49">
        <v>735.49</v>
      </c>
      <c r="E56" s="81">
        <v>0</v>
      </c>
      <c r="F56" s="49">
        <v>7340.97</v>
      </c>
      <c r="G56" s="55">
        <v>4154.58</v>
      </c>
      <c r="H56" s="83">
        <v>-3886.59</v>
      </c>
      <c r="I56" s="49">
        <v>2781.25</v>
      </c>
      <c r="J56" s="55">
        <v>6271.32</v>
      </c>
      <c r="K56" s="49">
        <v>405.13</v>
      </c>
      <c r="L56" s="55">
        <v>368.82</v>
      </c>
      <c r="M56" s="49">
        <v>1407.36</v>
      </c>
      <c r="N56" s="54">
        <v>1840.2</v>
      </c>
      <c r="O56" s="54">
        <v>225.56</v>
      </c>
      <c r="Q56" s="142"/>
    </row>
    <row r="57" spans="1:17" x14ac:dyDescent="0.35">
      <c r="A57" s="90" t="s">
        <v>275</v>
      </c>
      <c r="B57" s="49">
        <v>11943.76</v>
      </c>
      <c r="C57" s="49">
        <v>11150.88</v>
      </c>
      <c r="D57" s="49">
        <v>792.88</v>
      </c>
      <c r="E57" s="81">
        <v>0</v>
      </c>
      <c r="F57" s="49">
        <v>7479.04</v>
      </c>
      <c r="G57" s="55">
        <v>3986.69</v>
      </c>
      <c r="H57" s="83">
        <v>-3831.8</v>
      </c>
      <c r="I57" s="49">
        <v>3227.54</v>
      </c>
      <c r="J57" s="55">
        <v>6932.74</v>
      </c>
      <c r="K57" s="49">
        <v>264.82</v>
      </c>
      <c r="L57" s="55">
        <v>144.05000000000001</v>
      </c>
      <c r="M57" s="49">
        <v>1692.42</v>
      </c>
      <c r="N57" s="54">
        <v>1939.79</v>
      </c>
      <c r="O57" s="54">
        <v>236.16</v>
      </c>
      <c r="Q57" s="142"/>
    </row>
    <row r="58" spans="1:17" x14ac:dyDescent="0.35">
      <c r="A58" s="90" t="s">
        <v>276</v>
      </c>
      <c r="B58" s="49">
        <v>11601.74</v>
      </c>
      <c r="C58" s="49">
        <v>10866.24</v>
      </c>
      <c r="D58" s="49">
        <v>735.5</v>
      </c>
      <c r="E58" s="81">
        <v>0</v>
      </c>
      <c r="F58" s="49">
        <v>7570.51</v>
      </c>
      <c r="G58" s="55">
        <v>4056.07</v>
      </c>
      <c r="H58" s="83">
        <v>-4764.7</v>
      </c>
      <c r="I58" s="49">
        <v>2948.33</v>
      </c>
      <c r="J58" s="55">
        <v>7260.25</v>
      </c>
      <c r="K58" s="49">
        <v>566.12</v>
      </c>
      <c r="L58" s="55">
        <v>181.38</v>
      </c>
      <c r="M58" s="49">
        <v>1248.57</v>
      </c>
      <c r="N58" s="54">
        <v>2086.1</v>
      </c>
      <c r="O58" s="54">
        <v>169.31</v>
      </c>
      <c r="Q58" s="142"/>
    </row>
    <row r="59" spans="1:17" x14ac:dyDescent="0.35">
      <c r="A59" s="90" t="s">
        <v>277</v>
      </c>
      <c r="B59" s="49">
        <v>11067.84</v>
      </c>
      <c r="C59" s="49">
        <v>10386.75</v>
      </c>
      <c r="D59" s="49">
        <v>681.09</v>
      </c>
      <c r="E59" s="81">
        <v>0</v>
      </c>
      <c r="F59" s="49">
        <v>8201.08</v>
      </c>
      <c r="G59" s="55">
        <v>4243.5200000000004</v>
      </c>
      <c r="H59" s="83">
        <v>-4290.46</v>
      </c>
      <c r="I59" s="49">
        <v>3420.55</v>
      </c>
      <c r="J59" s="55">
        <v>6920.47</v>
      </c>
      <c r="K59" s="49">
        <v>537.01</v>
      </c>
      <c r="L59" s="55">
        <v>201.86</v>
      </c>
      <c r="M59" s="49">
        <v>1055.8399999999999</v>
      </c>
      <c r="N59" s="54">
        <v>2181.5300000000002</v>
      </c>
      <c r="O59" s="54">
        <v>191.24</v>
      </c>
      <c r="Q59" s="142"/>
    </row>
    <row r="60" spans="1:17" x14ac:dyDescent="0.35">
      <c r="A60" s="90" t="s">
        <v>278</v>
      </c>
      <c r="B60" s="49">
        <v>10390.77</v>
      </c>
      <c r="C60" s="49">
        <v>9784.15</v>
      </c>
      <c r="D60" s="49">
        <v>606.62</v>
      </c>
      <c r="E60" s="81">
        <v>0</v>
      </c>
      <c r="F60" s="49">
        <v>6930.85</v>
      </c>
      <c r="G60" s="55">
        <v>3512.98</v>
      </c>
      <c r="H60" s="83">
        <v>-4347.55</v>
      </c>
      <c r="I60" s="49">
        <v>3028.99</v>
      </c>
      <c r="J60" s="55">
        <v>6577.55</v>
      </c>
      <c r="K60" s="49">
        <v>388.88</v>
      </c>
      <c r="L60" s="55">
        <v>199.73</v>
      </c>
      <c r="M60" s="49">
        <v>976.47</v>
      </c>
      <c r="N60" s="54">
        <v>1964.61</v>
      </c>
      <c r="O60" s="54">
        <v>205.18</v>
      </c>
      <c r="Q60" s="142"/>
    </row>
    <row r="61" spans="1:17" x14ac:dyDescent="0.35">
      <c r="A61" s="90" t="s">
        <v>279</v>
      </c>
      <c r="B61" s="49">
        <v>11539.54</v>
      </c>
      <c r="C61" s="49">
        <v>10805.3</v>
      </c>
      <c r="D61" s="49">
        <v>734.24</v>
      </c>
      <c r="E61" s="81">
        <v>0</v>
      </c>
      <c r="F61" s="49">
        <v>8776.2000000000007</v>
      </c>
      <c r="G61" s="55">
        <v>4208.5200000000004</v>
      </c>
      <c r="H61" s="83">
        <v>-4297.75</v>
      </c>
      <c r="I61" s="49">
        <v>3948.65</v>
      </c>
      <c r="J61" s="55">
        <v>8022.08</v>
      </c>
      <c r="K61" s="49">
        <v>619.03</v>
      </c>
      <c r="L61" s="55">
        <v>172.34</v>
      </c>
      <c r="M61" s="49">
        <v>1090.29</v>
      </c>
      <c r="N61" s="54">
        <v>1761.3</v>
      </c>
      <c r="O61" s="54">
        <v>192.1</v>
      </c>
      <c r="Q61" s="142"/>
    </row>
    <row r="62" spans="1:17" x14ac:dyDescent="0.35">
      <c r="A62" s="90" t="s">
        <v>280</v>
      </c>
      <c r="B62" s="49">
        <v>11595.21</v>
      </c>
      <c r="C62" s="49">
        <v>10967.79</v>
      </c>
      <c r="D62" s="49">
        <v>627.41999999999996</v>
      </c>
      <c r="E62" s="81">
        <v>0</v>
      </c>
      <c r="F62" s="49">
        <v>8806.64</v>
      </c>
      <c r="G62" s="55">
        <v>4923.1000000000004</v>
      </c>
      <c r="H62" s="83">
        <v>-4142.6099999999997</v>
      </c>
      <c r="I62" s="49">
        <v>3407.33</v>
      </c>
      <c r="J62" s="55">
        <v>7328.11</v>
      </c>
      <c r="K62" s="49">
        <v>476.21</v>
      </c>
      <c r="L62" s="55">
        <v>146.66999999999999</v>
      </c>
      <c r="M62" s="49">
        <v>1178.21</v>
      </c>
      <c r="N62" s="54">
        <v>1729.57</v>
      </c>
      <c r="O62" s="54">
        <v>222.05</v>
      </c>
      <c r="Q62" s="142"/>
    </row>
    <row r="63" spans="1:17" x14ac:dyDescent="0.35">
      <c r="A63" s="90" t="s">
        <v>281</v>
      </c>
      <c r="B63" s="49">
        <v>11179.92</v>
      </c>
      <c r="C63" s="49">
        <v>10488.52</v>
      </c>
      <c r="D63" s="49">
        <v>691.41</v>
      </c>
      <c r="E63" s="81">
        <v>0</v>
      </c>
      <c r="F63" s="49">
        <v>7495.29</v>
      </c>
      <c r="G63" s="55">
        <v>4117.87</v>
      </c>
      <c r="H63" s="83">
        <v>-5487.37</v>
      </c>
      <c r="I63" s="49">
        <v>2994.27</v>
      </c>
      <c r="J63" s="55">
        <v>8239.83</v>
      </c>
      <c r="K63" s="49">
        <v>383.15</v>
      </c>
      <c r="L63" s="55">
        <v>316.44</v>
      </c>
      <c r="M63" s="49">
        <v>1362.72</v>
      </c>
      <c r="N63" s="54">
        <v>1671.24</v>
      </c>
      <c r="O63" s="54">
        <v>188.86</v>
      </c>
      <c r="Q63" s="142"/>
    </row>
    <row r="64" spans="1:17" x14ac:dyDescent="0.35">
      <c r="A64" s="90" t="s">
        <v>282</v>
      </c>
      <c r="B64" s="49">
        <v>11888.64</v>
      </c>
      <c r="C64" s="49">
        <v>11109.32</v>
      </c>
      <c r="D64" s="49">
        <v>779.32</v>
      </c>
      <c r="E64" s="81">
        <v>0</v>
      </c>
      <c r="F64" s="49">
        <v>8602.74</v>
      </c>
      <c r="G64" s="55">
        <v>4774.5</v>
      </c>
      <c r="H64" s="83">
        <v>-4680.78</v>
      </c>
      <c r="I64" s="49">
        <v>3396.06</v>
      </c>
      <c r="J64" s="55">
        <v>7668.38</v>
      </c>
      <c r="K64" s="49">
        <v>432.18</v>
      </c>
      <c r="L64" s="55">
        <v>399.71</v>
      </c>
      <c r="M64" s="49">
        <v>920.49</v>
      </c>
      <c r="N64" s="54">
        <v>1361.42</v>
      </c>
      <c r="O64" s="54">
        <v>165.04</v>
      </c>
      <c r="Q64" s="142"/>
    </row>
    <row r="65" spans="1:17" x14ac:dyDescent="0.35">
      <c r="A65" s="90" t="s">
        <v>283</v>
      </c>
      <c r="B65" s="49">
        <v>11813.62</v>
      </c>
      <c r="C65" s="49">
        <v>11010.11</v>
      </c>
      <c r="D65" s="49">
        <v>803.51</v>
      </c>
      <c r="E65" s="81">
        <v>0</v>
      </c>
      <c r="F65" s="49">
        <v>8297.17</v>
      </c>
      <c r="G65" s="55">
        <v>3934.67</v>
      </c>
      <c r="H65" s="83">
        <v>-5207.34</v>
      </c>
      <c r="I65" s="49">
        <v>3919.42</v>
      </c>
      <c r="J65" s="55">
        <v>8832.39</v>
      </c>
      <c r="K65" s="49">
        <v>443.08</v>
      </c>
      <c r="L65" s="55">
        <v>193.9</v>
      </c>
      <c r="M65" s="49">
        <v>1111.48</v>
      </c>
      <c r="N65" s="54">
        <v>1655.04</v>
      </c>
      <c r="O65" s="54">
        <v>184.92</v>
      </c>
      <c r="Q65" s="142"/>
    </row>
    <row r="66" spans="1:17" x14ac:dyDescent="0.35">
      <c r="A66" s="90" t="s">
        <v>284</v>
      </c>
      <c r="B66" s="49">
        <v>11639.16</v>
      </c>
      <c r="C66" s="49">
        <v>10812.92</v>
      </c>
      <c r="D66" s="49">
        <v>826.24</v>
      </c>
      <c r="E66" s="81">
        <v>0</v>
      </c>
      <c r="F66" s="49">
        <v>8051.81</v>
      </c>
      <c r="G66" s="55">
        <v>4178.76</v>
      </c>
      <c r="H66" s="83">
        <v>-5100.1000000000004</v>
      </c>
      <c r="I66" s="49">
        <v>3319.97</v>
      </c>
      <c r="J66" s="55">
        <v>8182.2</v>
      </c>
      <c r="K66" s="49">
        <v>553.08000000000004</v>
      </c>
      <c r="L66" s="55">
        <v>210.31</v>
      </c>
      <c r="M66" s="49">
        <v>1118.92</v>
      </c>
      <c r="N66" s="54">
        <v>1699.57</v>
      </c>
      <c r="O66" s="54">
        <v>162.19999999999999</v>
      </c>
      <c r="Q66" s="142"/>
    </row>
    <row r="67" spans="1:17" x14ac:dyDescent="0.35">
      <c r="A67" s="90" t="s">
        <v>285</v>
      </c>
      <c r="B67" s="49">
        <v>11858.6</v>
      </c>
      <c r="C67" s="49">
        <v>11044.6</v>
      </c>
      <c r="D67" s="49">
        <v>814.01</v>
      </c>
      <c r="E67" s="81">
        <v>0</v>
      </c>
      <c r="F67" s="49">
        <v>7526.04</v>
      </c>
      <c r="G67" s="55">
        <v>3112.15</v>
      </c>
      <c r="H67" s="83">
        <v>-4858.1000000000004</v>
      </c>
      <c r="I67" s="49">
        <v>3964.38</v>
      </c>
      <c r="J67" s="55">
        <v>8651.16</v>
      </c>
      <c r="K67" s="49">
        <v>449.51</v>
      </c>
      <c r="L67" s="55">
        <v>295.3</v>
      </c>
      <c r="M67" s="49">
        <v>1259.1199999999999</v>
      </c>
      <c r="N67" s="54">
        <v>1584.65</v>
      </c>
      <c r="O67" s="54">
        <v>175.6</v>
      </c>
      <c r="Q67" s="142"/>
    </row>
    <row r="68" spans="1:17" x14ac:dyDescent="0.35">
      <c r="A68" s="90" t="s">
        <v>286</v>
      </c>
      <c r="B68" s="49">
        <v>10790.85</v>
      </c>
      <c r="C68" s="49">
        <v>10020.370000000001</v>
      </c>
      <c r="D68" s="49">
        <v>770.48</v>
      </c>
      <c r="E68" s="81">
        <v>0</v>
      </c>
      <c r="F68" s="49">
        <v>7804.12</v>
      </c>
      <c r="G68" s="55">
        <v>3795.75</v>
      </c>
      <c r="H68" s="83">
        <v>-3593.97</v>
      </c>
      <c r="I68" s="49">
        <v>3584.1</v>
      </c>
      <c r="J68" s="55">
        <v>6619.62</v>
      </c>
      <c r="K68" s="49">
        <v>424.27</v>
      </c>
      <c r="L68" s="55">
        <v>224.35</v>
      </c>
      <c r="M68" s="49">
        <v>1038.3800000000001</v>
      </c>
      <c r="N68" s="54">
        <v>1796.74</v>
      </c>
      <c r="O68" s="54">
        <v>137.71</v>
      </c>
      <c r="Q68" s="142"/>
    </row>
    <row r="69" spans="1:17" x14ac:dyDescent="0.35">
      <c r="A69" s="90" t="s">
        <v>287</v>
      </c>
      <c r="B69" s="49">
        <v>11567.92</v>
      </c>
      <c r="C69" s="49">
        <v>10750.83</v>
      </c>
      <c r="D69" s="49">
        <v>817.09</v>
      </c>
      <c r="E69" s="81">
        <v>0</v>
      </c>
      <c r="F69" s="49">
        <v>7901.86</v>
      </c>
      <c r="G69" s="55">
        <v>3162.99</v>
      </c>
      <c r="H69" s="83">
        <v>-4280.49</v>
      </c>
      <c r="I69" s="49">
        <v>4265.3</v>
      </c>
      <c r="J69" s="55">
        <v>8681.48</v>
      </c>
      <c r="K69" s="49">
        <v>473.56</v>
      </c>
      <c r="L69" s="55">
        <v>138.03</v>
      </c>
      <c r="M69" s="49">
        <v>1515.01</v>
      </c>
      <c r="N69" s="54">
        <v>1714.86</v>
      </c>
      <c r="O69" s="54">
        <v>199.1</v>
      </c>
      <c r="Q69" s="142"/>
    </row>
    <row r="70" spans="1:17" x14ac:dyDescent="0.35">
      <c r="A70" s="90" t="s">
        <v>288</v>
      </c>
      <c r="B70" s="49">
        <v>10678.08</v>
      </c>
      <c r="C70" s="49">
        <v>9917.09</v>
      </c>
      <c r="D70" s="49">
        <v>760.99</v>
      </c>
      <c r="E70" s="81">
        <v>0</v>
      </c>
      <c r="F70" s="49">
        <v>7136.11</v>
      </c>
      <c r="G70" s="55">
        <v>2602.85</v>
      </c>
      <c r="H70" s="83">
        <v>-4399.28</v>
      </c>
      <c r="I70" s="49">
        <v>4013.05</v>
      </c>
      <c r="J70" s="55">
        <v>7805.09</v>
      </c>
      <c r="K70" s="49">
        <v>520.22</v>
      </c>
      <c r="L70" s="55">
        <v>262.01</v>
      </c>
      <c r="M70" s="49">
        <v>822.12</v>
      </c>
      <c r="N70" s="54">
        <v>1687.57</v>
      </c>
      <c r="O70" s="54">
        <v>200.76</v>
      </c>
      <c r="Q70" s="142"/>
    </row>
    <row r="71" spans="1:17" x14ac:dyDescent="0.35">
      <c r="A71" s="90" t="s">
        <v>289</v>
      </c>
      <c r="B71" s="49">
        <v>9864.57</v>
      </c>
      <c r="C71" s="49">
        <v>9199.73</v>
      </c>
      <c r="D71" s="49">
        <v>664.84</v>
      </c>
      <c r="E71" s="81">
        <v>0</v>
      </c>
      <c r="F71" s="49">
        <v>7214.91</v>
      </c>
      <c r="G71" s="55">
        <v>2129.85</v>
      </c>
      <c r="H71" s="83">
        <v>-4152.84</v>
      </c>
      <c r="I71" s="49">
        <v>4559.41</v>
      </c>
      <c r="J71" s="55">
        <v>7989.67</v>
      </c>
      <c r="K71" s="49">
        <v>525.66</v>
      </c>
      <c r="L71" s="55">
        <v>245.58</v>
      </c>
      <c r="M71" s="49">
        <v>891.57</v>
      </c>
      <c r="N71" s="54">
        <v>1894.24</v>
      </c>
      <c r="O71" s="54">
        <v>216.75</v>
      </c>
      <c r="Q71" s="142"/>
    </row>
    <row r="72" spans="1:17" x14ac:dyDescent="0.35">
      <c r="A72" s="90" t="s">
        <v>290</v>
      </c>
      <c r="B72" s="49">
        <v>10259.469999999999</v>
      </c>
      <c r="C72" s="49">
        <v>9642.75</v>
      </c>
      <c r="D72" s="49">
        <v>616.73</v>
      </c>
      <c r="E72" s="81">
        <v>0</v>
      </c>
      <c r="F72" s="49">
        <v>6962.85</v>
      </c>
      <c r="G72" s="55">
        <v>2957.95</v>
      </c>
      <c r="H72" s="83">
        <v>-3724.98</v>
      </c>
      <c r="I72" s="49">
        <v>3408.97</v>
      </c>
      <c r="J72" s="55">
        <v>7429.26</v>
      </c>
      <c r="K72" s="49">
        <v>595.92999999999995</v>
      </c>
      <c r="L72" s="55">
        <v>162.94</v>
      </c>
      <c r="M72" s="49">
        <v>1392.45</v>
      </c>
      <c r="N72" s="54">
        <v>1530.13</v>
      </c>
      <c r="O72" s="54">
        <v>236.21</v>
      </c>
      <c r="Q72" s="142"/>
    </row>
    <row r="73" spans="1:17" x14ac:dyDescent="0.35">
      <c r="A73" s="90" t="s">
        <v>291</v>
      </c>
      <c r="B73" s="49">
        <v>10646.88</v>
      </c>
      <c r="C73" s="49">
        <v>10045.24</v>
      </c>
      <c r="D73" s="49">
        <v>601.65</v>
      </c>
      <c r="E73" s="81">
        <v>0</v>
      </c>
      <c r="F73" s="49">
        <v>8550.92</v>
      </c>
      <c r="G73" s="55">
        <v>3574.91</v>
      </c>
      <c r="H73" s="83">
        <v>-3274.48</v>
      </c>
      <c r="I73" s="49">
        <v>4552.75</v>
      </c>
      <c r="J73" s="55">
        <v>7613.52</v>
      </c>
      <c r="K73" s="49">
        <v>423.25</v>
      </c>
      <c r="L73" s="55">
        <v>290.76</v>
      </c>
      <c r="M73" s="49">
        <v>1135.03</v>
      </c>
      <c r="N73" s="54">
        <v>1481.24</v>
      </c>
      <c r="O73" s="54">
        <v>212.75</v>
      </c>
      <c r="Q73" s="142"/>
    </row>
    <row r="74" spans="1:17" x14ac:dyDescent="0.35">
      <c r="A74" s="90" t="s">
        <v>292</v>
      </c>
      <c r="B74" s="49">
        <v>10167.49</v>
      </c>
      <c r="C74" s="49">
        <v>9550.65</v>
      </c>
      <c r="D74" s="49">
        <v>616.83000000000004</v>
      </c>
      <c r="E74" s="81">
        <v>0</v>
      </c>
      <c r="F74" s="49">
        <v>7823.51</v>
      </c>
      <c r="G74" s="55">
        <v>2937.4</v>
      </c>
      <c r="H74" s="83">
        <v>-3457.97</v>
      </c>
      <c r="I74" s="49">
        <v>4398.3599999999997</v>
      </c>
      <c r="J74" s="55">
        <v>7465.52</v>
      </c>
      <c r="K74" s="49">
        <v>487.75</v>
      </c>
      <c r="L74" s="55">
        <v>194.61</v>
      </c>
      <c r="M74" s="49">
        <v>1172.0899999999999</v>
      </c>
      <c r="N74" s="54">
        <v>1856.04</v>
      </c>
      <c r="O74" s="54">
        <v>174.27</v>
      </c>
      <c r="Q74" s="142"/>
    </row>
    <row r="75" spans="1:17" x14ac:dyDescent="0.35">
      <c r="A75" s="90" t="s">
        <v>293</v>
      </c>
      <c r="B75" s="49">
        <v>9612.7000000000007</v>
      </c>
      <c r="C75" s="49">
        <v>8943.17</v>
      </c>
      <c r="D75" s="49">
        <v>669.52</v>
      </c>
      <c r="E75" s="81">
        <v>0</v>
      </c>
      <c r="F75" s="49">
        <v>7763.64</v>
      </c>
      <c r="G75" s="55">
        <v>3357.97</v>
      </c>
      <c r="H75" s="83">
        <v>-3013.18</v>
      </c>
      <c r="I75" s="49">
        <v>3949.78</v>
      </c>
      <c r="J75" s="55">
        <v>6528.47</v>
      </c>
      <c r="K75" s="49">
        <v>455.89</v>
      </c>
      <c r="L75" s="55">
        <v>211.08</v>
      </c>
      <c r="M75" s="49">
        <v>1093.83</v>
      </c>
      <c r="N75" s="54">
        <v>1773.14</v>
      </c>
      <c r="O75" s="54">
        <v>165.1</v>
      </c>
      <c r="Q75" s="142"/>
    </row>
    <row r="76" spans="1:17" x14ac:dyDescent="0.35">
      <c r="A76" s="90" t="s">
        <v>294</v>
      </c>
      <c r="B76" s="49">
        <v>9911.1299999999992</v>
      </c>
      <c r="C76" s="49">
        <v>9275.7900000000009</v>
      </c>
      <c r="D76" s="49">
        <v>635.35</v>
      </c>
      <c r="E76" s="81">
        <v>0</v>
      </c>
      <c r="F76" s="49">
        <v>7871.32</v>
      </c>
      <c r="G76" s="55">
        <v>3611.65</v>
      </c>
      <c r="H76" s="83">
        <v>-2949.83</v>
      </c>
      <c r="I76" s="49">
        <v>3878.83</v>
      </c>
      <c r="J76" s="55">
        <v>6795.46</v>
      </c>
      <c r="K76" s="49">
        <v>380.85</v>
      </c>
      <c r="L76" s="55">
        <v>324.07</v>
      </c>
      <c r="M76" s="49">
        <v>1443.18</v>
      </c>
      <c r="N76" s="54">
        <v>1533.15</v>
      </c>
      <c r="O76" s="54">
        <v>127.5</v>
      </c>
      <c r="Q76" s="142"/>
    </row>
    <row r="77" spans="1:17" x14ac:dyDescent="0.35">
      <c r="A77" s="90" t="s">
        <v>295</v>
      </c>
      <c r="B77" s="49">
        <v>10161.66</v>
      </c>
      <c r="C77" s="49">
        <v>9482.5400000000009</v>
      </c>
      <c r="D77" s="49">
        <v>679.12</v>
      </c>
      <c r="E77" s="81">
        <v>0</v>
      </c>
      <c r="F77" s="49">
        <v>7665.96</v>
      </c>
      <c r="G77" s="55">
        <v>3101.94</v>
      </c>
      <c r="H77" s="83">
        <v>-2900.99</v>
      </c>
      <c r="I77" s="49">
        <v>4171.0600000000004</v>
      </c>
      <c r="J77" s="55">
        <v>6916.94</v>
      </c>
      <c r="K77" s="49">
        <v>392.95</v>
      </c>
      <c r="L77" s="55">
        <v>262.08999999999997</v>
      </c>
      <c r="M77" s="49">
        <v>1458.52</v>
      </c>
      <c r="N77" s="54">
        <v>1744.5</v>
      </c>
      <c r="O77" s="54">
        <v>126.7</v>
      </c>
      <c r="Q77" s="142"/>
    </row>
    <row r="78" spans="1:17" x14ac:dyDescent="0.35">
      <c r="A78" s="90" t="s">
        <v>296</v>
      </c>
      <c r="B78" s="49">
        <v>10725.64</v>
      </c>
      <c r="C78" s="49">
        <v>10009.73</v>
      </c>
      <c r="D78" s="49">
        <v>715.91</v>
      </c>
      <c r="E78" s="81">
        <v>0</v>
      </c>
      <c r="F78" s="49">
        <v>7851.58</v>
      </c>
      <c r="G78" s="55">
        <v>3341.12</v>
      </c>
      <c r="H78" s="83">
        <v>-4389.22</v>
      </c>
      <c r="I78" s="49">
        <v>4121.6899999999996</v>
      </c>
      <c r="J78" s="55">
        <v>7585.19</v>
      </c>
      <c r="K78" s="49">
        <v>388.77</v>
      </c>
      <c r="L78" s="55">
        <v>225.01</v>
      </c>
      <c r="M78" s="49">
        <v>990.85</v>
      </c>
      <c r="N78" s="54">
        <v>2080.34</v>
      </c>
      <c r="O78" s="54">
        <v>106.61</v>
      </c>
      <c r="Q78" s="142"/>
    </row>
    <row r="79" spans="1:17" x14ac:dyDescent="0.35">
      <c r="A79" s="90" t="s">
        <v>297</v>
      </c>
      <c r="B79" s="49">
        <v>10114.43</v>
      </c>
      <c r="C79" s="49">
        <v>9350.7999999999993</v>
      </c>
      <c r="D79" s="49">
        <v>763.63</v>
      </c>
      <c r="E79" s="81">
        <v>0</v>
      </c>
      <c r="F79" s="49">
        <v>7138.08</v>
      </c>
      <c r="G79" s="55">
        <v>2289.29</v>
      </c>
      <c r="H79" s="83">
        <v>-3357.7</v>
      </c>
      <c r="I79" s="49">
        <v>4554.24</v>
      </c>
      <c r="J79" s="55">
        <v>7589.12</v>
      </c>
      <c r="K79" s="49">
        <v>294.56</v>
      </c>
      <c r="L79" s="55">
        <v>215.57</v>
      </c>
      <c r="M79" s="49">
        <v>1265.2</v>
      </c>
      <c r="N79" s="54">
        <v>1667</v>
      </c>
      <c r="O79" s="54">
        <v>127.5</v>
      </c>
      <c r="Q79" s="142"/>
    </row>
    <row r="80" spans="1:17" x14ac:dyDescent="0.35">
      <c r="A80" s="90" t="s">
        <v>298</v>
      </c>
      <c r="B80" s="49">
        <v>9060.5400000000009</v>
      </c>
      <c r="C80" s="49">
        <v>8404.67</v>
      </c>
      <c r="D80" s="49">
        <v>655.87</v>
      </c>
      <c r="E80" s="81">
        <v>0</v>
      </c>
      <c r="F80" s="49">
        <v>5930.4</v>
      </c>
      <c r="G80" s="55">
        <v>2378.8200000000002</v>
      </c>
      <c r="H80" s="83">
        <v>-2880.58</v>
      </c>
      <c r="I80" s="49">
        <v>3297.82</v>
      </c>
      <c r="J80" s="55">
        <v>6321.24</v>
      </c>
      <c r="K80" s="49">
        <v>253.76</v>
      </c>
      <c r="L80" s="55">
        <v>217.02</v>
      </c>
      <c r="M80" s="49">
        <v>1468.41</v>
      </c>
      <c r="N80" s="54">
        <v>1362.31</v>
      </c>
      <c r="O80" s="54">
        <v>164.66</v>
      </c>
      <c r="Q80" s="142"/>
    </row>
    <row r="81" spans="1:17" x14ac:dyDescent="0.35">
      <c r="A81" s="90" t="s">
        <v>299</v>
      </c>
      <c r="B81" s="49">
        <v>10021.370000000001</v>
      </c>
      <c r="C81" s="49">
        <v>9272.33</v>
      </c>
      <c r="D81" s="49">
        <v>749.04</v>
      </c>
      <c r="E81" s="81">
        <v>0</v>
      </c>
      <c r="F81" s="49">
        <v>7755.43</v>
      </c>
      <c r="G81" s="55">
        <v>3670.65</v>
      </c>
      <c r="H81" s="83">
        <v>-2582.89</v>
      </c>
      <c r="I81" s="49">
        <v>3785.97</v>
      </c>
      <c r="J81" s="55">
        <v>6199.97</v>
      </c>
      <c r="K81" s="49">
        <v>298.82</v>
      </c>
      <c r="L81" s="55">
        <v>289.14999999999998</v>
      </c>
      <c r="M81" s="49">
        <v>1467.39</v>
      </c>
      <c r="N81" s="54">
        <v>1645.95</v>
      </c>
      <c r="O81" s="54">
        <v>185.08</v>
      </c>
      <c r="Q81" s="142"/>
    </row>
    <row r="82" spans="1:17" x14ac:dyDescent="0.35">
      <c r="A82" s="90" t="s">
        <v>300</v>
      </c>
      <c r="B82" s="49">
        <v>9755.2999999999993</v>
      </c>
      <c r="C82" s="49">
        <v>9048.7000000000007</v>
      </c>
      <c r="D82" s="49">
        <v>706.6</v>
      </c>
      <c r="E82" s="81">
        <v>0</v>
      </c>
      <c r="F82" s="49">
        <v>5860.96</v>
      </c>
      <c r="G82" s="55">
        <v>1646.8</v>
      </c>
      <c r="H82" s="83">
        <v>-3702.73</v>
      </c>
      <c r="I82" s="49">
        <v>3966.68</v>
      </c>
      <c r="J82" s="55">
        <v>7836.01</v>
      </c>
      <c r="K82" s="49">
        <v>247.48</v>
      </c>
      <c r="L82" s="55">
        <v>184.36</v>
      </c>
      <c r="M82" s="49">
        <v>1626.66</v>
      </c>
      <c r="N82" s="54">
        <v>1523.18</v>
      </c>
      <c r="O82" s="54">
        <v>178.28</v>
      </c>
      <c r="Q82" s="142"/>
    </row>
    <row r="83" spans="1:17" x14ac:dyDescent="0.35">
      <c r="A83" s="90" t="s">
        <v>301</v>
      </c>
      <c r="B83" s="49">
        <v>9811.4500000000007</v>
      </c>
      <c r="C83" s="49">
        <v>9109.56</v>
      </c>
      <c r="D83" s="49">
        <v>701.89</v>
      </c>
      <c r="E83" s="81">
        <v>0</v>
      </c>
      <c r="F83" s="49">
        <v>6027.24</v>
      </c>
      <c r="G83" s="55">
        <v>2152.83</v>
      </c>
      <c r="H83" s="83">
        <v>-3366.68</v>
      </c>
      <c r="I83" s="49">
        <v>3550.09</v>
      </c>
      <c r="J83" s="55">
        <v>7463.26</v>
      </c>
      <c r="K83" s="49">
        <v>324.32</v>
      </c>
      <c r="L83" s="55">
        <v>234.9</v>
      </c>
      <c r="M83" s="49">
        <v>1848.09</v>
      </c>
      <c r="N83" s="54">
        <v>1391.02</v>
      </c>
      <c r="O83" s="54">
        <v>199.82</v>
      </c>
      <c r="Q83" s="142"/>
    </row>
    <row r="84" spans="1:17" x14ac:dyDescent="0.35">
      <c r="A84" s="90" t="s">
        <v>302</v>
      </c>
      <c r="B84" s="49">
        <v>8773.32</v>
      </c>
      <c r="C84" s="49">
        <v>8166.29</v>
      </c>
      <c r="D84" s="49">
        <v>607.04</v>
      </c>
      <c r="E84" s="81">
        <v>0</v>
      </c>
      <c r="F84" s="49">
        <v>5695.12</v>
      </c>
      <c r="G84" s="55">
        <v>2250.92</v>
      </c>
      <c r="H84" s="83">
        <v>-2271.13</v>
      </c>
      <c r="I84" s="49">
        <v>3081.01</v>
      </c>
      <c r="J84" s="55">
        <v>6345.23</v>
      </c>
      <c r="K84" s="49">
        <v>363.19</v>
      </c>
      <c r="L84" s="55">
        <v>239.13</v>
      </c>
      <c r="M84" s="49">
        <v>1940.03</v>
      </c>
      <c r="N84" s="54">
        <v>1070.99</v>
      </c>
      <c r="O84" s="54">
        <v>173.21</v>
      </c>
      <c r="Q84" s="142"/>
    </row>
    <row r="85" spans="1:17" x14ac:dyDescent="0.35">
      <c r="A85" s="90" t="s">
        <v>303</v>
      </c>
      <c r="B85" s="49">
        <v>9701.1</v>
      </c>
      <c r="C85" s="49">
        <v>9052.6200000000008</v>
      </c>
      <c r="D85" s="49">
        <v>648.48</v>
      </c>
      <c r="E85" s="81">
        <v>0</v>
      </c>
      <c r="F85" s="49">
        <v>6874.91</v>
      </c>
      <c r="G85" s="55">
        <v>2505.64</v>
      </c>
      <c r="H85" s="83">
        <v>-2666.34</v>
      </c>
      <c r="I85" s="49">
        <v>3791.08</v>
      </c>
      <c r="J85" s="55">
        <v>6666.66</v>
      </c>
      <c r="K85" s="49">
        <v>578.19000000000005</v>
      </c>
      <c r="L85" s="55">
        <v>159.77000000000001</v>
      </c>
      <c r="M85" s="49">
        <v>1512.87</v>
      </c>
      <c r="N85" s="54">
        <v>1722.04</v>
      </c>
      <c r="O85" s="54">
        <v>202.17</v>
      </c>
      <c r="Q85" s="142"/>
    </row>
    <row r="86" spans="1:17" x14ac:dyDescent="0.35">
      <c r="A86" s="90" t="s">
        <v>304</v>
      </c>
      <c r="B86" s="49">
        <v>9494.2999999999993</v>
      </c>
      <c r="C86" s="49">
        <v>8840.8799999999992</v>
      </c>
      <c r="D86" s="49">
        <v>653.41</v>
      </c>
      <c r="E86" s="81">
        <v>0</v>
      </c>
      <c r="F86" s="49">
        <v>7096.47</v>
      </c>
      <c r="G86" s="55">
        <v>2361.96</v>
      </c>
      <c r="H86" s="83">
        <v>-2780.21</v>
      </c>
      <c r="I86" s="49">
        <v>4289.53</v>
      </c>
      <c r="J86" s="55">
        <v>6880.75</v>
      </c>
      <c r="K86" s="49">
        <v>444.98</v>
      </c>
      <c r="L86" s="55">
        <v>231.18</v>
      </c>
      <c r="M86" s="49">
        <v>1360.62</v>
      </c>
      <c r="N86" s="54">
        <v>1763.4</v>
      </c>
      <c r="O86" s="54">
        <v>263.60000000000002</v>
      </c>
      <c r="Q86" s="142"/>
    </row>
    <row r="87" spans="1:17" x14ac:dyDescent="0.35">
      <c r="A87" s="90" t="s">
        <v>305</v>
      </c>
      <c r="B87" s="49">
        <v>9132.92</v>
      </c>
      <c r="C87" s="49">
        <v>8512.2999999999993</v>
      </c>
      <c r="D87" s="49">
        <v>620.62</v>
      </c>
      <c r="E87" s="81">
        <v>0</v>
      </c>
      <c r="F87" s="49">
        <v>7331</v>
      </c>
      <c r="G87" s="55">
        <v>2015.12</v>
      </c>
      <c r="H87" s="83">
        <v>-2116.83</v>
      </c>
      <c r="I87" s="49">
        <v>4841.7700000000004</v>
      </c>
      <c r="J87" s="55">
        <v>6838.95</v>
      </c>
      <c r="K87" s="49">
        <v>474.11</v>
      </c>
      <c r="L87" s="55">
        <v>112.49</v>
      </c>
      <c r="M87" s="49">
        <v>1219.23</v>
      </c>
      <c r="N87" s="54">
        <v>1700.51</v>
      </c>
      <c r="O87" s="54">
        <v>200</v>
      </c>
      <c r="Q87" s="142"/>
    </row>
    <row r="88" spans="1:17" x14ac:dyDescent="0.35">
      <c r="A88" s="90" t="s">
        <v>306</v>
      </c>
      <c r="B88" s="49">
        <v>10178.219999999999</v>
      </c>
      <c r="C88" s="49">
        <v>9472.35</v>
      </c>
      <c r="D88" s="49">
        <v>705.87</v>
      </c>
      <c r="E88" s="81">
        <v>0</v>
      </c>
      <c r="F88" s="49">
        <v>8201.09</v>
      </c>
      <c r="G88" s="55">
        <v>3213.62</v>
      </c>
      <c r="H88" s="83">
        <v>-2643.93</v>
      </c>
      <c r="I88" s="49">
        <v>4459.57</v>
      </c>
      <c r="J88" s="55">
        <v>7049.49</v>
      </c>
      <c r="K88" s="49">
        <v>527.91</v>
      </c>
      <c r="L88" s="55">
        <v>134.69999999999999</v>
      </c>
      <c r="M88" s="49">
        <v>1199.57</v>
      </c>
      <c r="N88" s="54">
        <v>1646.79</v>
      </c>
      <c r="O88" s="54">
        <v>220.53</v>
      </c>
      <c r="Q88" s="142"/>
    </row>
    <row r="89" spans="1:17" x14ac:dyDescent="0.35">
      <c r="A89" s="90" t="s">
        <v>307</v>
      </c>
      <c r="B89" s="49">
        <v>9882.75</v>
      </c>
      <c r="C89" s="49">
        <v>9154.2199999999993</v>
      </c>
      <c r="D89" s="49">
        <v>728.53</v>
      </c>
      <c r="E89" s="81">
        <v>0</v>
      </c>
      <c r="F89" s="49">
        <v>7469.2</v>
      </c>
      <c r="G89" s="55">
        <v>2238.02</v>
      </c>
      <c r="H89" s="83">
        <v>-3163.37</v>
      </c>
      <c r="I89" s="49">
        <v>4862.37</v>
      </c>
      <c r="J89" s="55">
        <v>7447.08</v>
      </c>
      <c r="K89" s="49">
        <v>368.81</v>
      </c>
      <c r="L89" s="55">
        <v>225.16</v>
      </c>
      <c r="M89" s="49">
        <v>1172.79</v>
      </c>
      <c r="N89" s="54">
        <v>1895.1</v>
      </c>
      <c r="O89" s="54">
        <v>181.05</v>
      </c>
      <c r="Q89" s="142"/>
    </row>
    <row r="90" spans="1:17" x14ac:dyDescent="0.35">
      <c r="A90" s="90" t="s">
        <v>308</v>
      </c>
      <c r="B90" s="49">
        <v>10752.68</v>
      </c>
      <c r="C90" s="49">
        <v>10001.85</v>
      </c>
      <c r="D90" s="49">
        <v>750.83</v>
      </c>
      <c r="E90" s="81">
        <v>0</v>
      </c>
      <c r="F90" s="49">
        <v>7574.85</v>
      </c>
      <c r="G90" s="55">
        <v>2679.66</v>
      </c>
      <c r="H90" s="83">
        <v>-3700.34</v>
      </c>
      <c r="I90" s="49">
        <v>4512.1499999999996</v>
      </c>
      <c r="J90" s="55">
        <v>7802.99</v>
      </c>
      <c r="K90" s="49">
        <v>383.04</v>
      </c>
      <c r="L90" s="55">
        <v>245.55</v>
      </c>
      <c r="M90" s="49">
        <v>1152.73</v>
      </c>
      <c r="N90" s="54">
        <v>1699.71</v>
      </c>
      <c r="O90" s="54">
        <v>178.54</v>
      </c>
      <c r="Q90" s="142"/>
    </row>
    <row r="91" spans="1:17" x14ac:dyDescent="0.35">
      <c r="A91" s="90" t="s">
        <v>309</v>
      </c>
      <c r="B91" s="49">
        <v>10547.73</v>
      </c>
      <c r="C91" s="49">
        <v>9802.0400000000009</v>
      </c>
      <c r="D91" s="49">
        <v>745.69</v>
      </c>
      <c r="E91" s="81">
        <v>0</v>
      </c>
      <c r="F91" s="49">
        <v>7300.68</v>
      </c>
      <c r="G91" s="55">
        <v>3286.87</v>
      </c>
      <c r="H91" s="83">
        <v>-3860.14</v>
      </c>
      <c r="I91" s="49">
        <v>3754.06</v>
      </c>
      <c r="J91" s="55">
        <v>7021.38</v>
      </c>
      <c r="K91" s="49">
        <v>259.76</v>
      </c>
      <c r="L91" s="55">
        <v>153.9</v>
      </c>
      <c r="M91" s="49">
        <v>947.64</v>
      </c>
      <c r="N91" s="54">
        <v>1646.31</v>
      </c>
      <c r="O91" s="54">
        <v>140.61000000000001</v>
      </c>
      <c r="Q91" s="142"/>
    </row>
    <row r="92" spans="1:17" x14ac:dyDescent="0.35">
      <c r="A92" s="90" t="s">
        <v>310</v>
      </c>
      <c r="B92" s="49">
        <v>9193.44</v>
      </c>
      <c r="C92" s="49">
        <v>8519.08</v>
      </c>
      <c r="D92" s="49">
        <v>674.36</v>
      </c>
      <c r="E92" s="81">
        <v>0</v>
      </c>
      <c r="F92" s="49">
        <v>6719.74</v>
      </c>
      <c r="G92" s="55">
        <v>1813.49</v>
      </c>
      <c r="H92" s="83">
        <v>-3102.08</v>
      </c>
      <c r="I92" s="49">
        <v>4598.1099999999997</v>
      </c>
      <c r="J92" s="55">
        <v>7209.11</v>
      </c>
      <c r="K92" s="49">
        <v>308.13</v>
      </c>
      <c r="L92" s="55">
        <v>122.15</v>
      </c>
      <c r="M92" s="49">
        <v>1029.55</v>
      </c>
      <c r="N92" s="54">
        <v>1706.62</v>
      </c>
      <c r="O92" s="54">
        <v>145.36000000000001</v>
      </c>
      <c r="Q92" s="142"/>
    </row>
    <row r="93" spans="1:17" x14ac:dyDescent="0.35">
      <c r="A93" s="90" t="s">
        <v>311</v>
      </c>
      <c r="B93" s="49">
        <v>9911.26</v>
      </c>
      <c r="C93" s="49">
        <v>9139.4599999999991</v>
      </c>
      <c r="D93" s="49">
        <v>771.8</v>
      </c>
      <c r="E93" s="81">
        <v>0</v>
      </c>
      <c r="F93" s="49">
        <v>6871.81</v>
      </c>
      <c r="G93" s="55">
        <v>1844.25</v>
      </c>
      <c r="H93" s="83">
        <v>-3288.65</v>
      </c>
      <c r="I93" s="49">
        <v>4739.13</v>
      </c>
      <c r="J93" s="55">
        <v>7844</v>
      </c>
      <c r="K93" s="49">
        <v>288.43</v>
      </c>
      <c r="L93" s="55">
        <v>114.51</v>
      </c>
      <c r="M93" s="49">
        <v>1297.3699999999999</v>
      </c>
      <c r="N93" s="54">
        <v>1655.06</v>
      </c>
      <c r="O93" s="54">
        <v>141.16</v>
      </c>
      <c r="Q93" s="142"/>
    </row>
    <row r="94" spans="1:17" x14ac:dyDescent="0.35">
      <c r="A94" s="90" t="s">
        <v>312</v>
      </c>
      <c r="B94" s="49">
        <v>9830.7099999999991</v>
      </c>
      <c r="C94" s="49">
        <v>9126.08</v>
      </c>
      <c r="D94" s="49">
        <v>704.63</v>
      </c>
      <c r="E94" s="81">
        <v>0</v>
      </c>
      <c r="F94" s="49">
        <v>7476.58</v>
      </c>
      <c r="G94" s="55">
        <v>1700.11</v>
      </c>
      <c r="H94" s="83">
        <v>-2729.31</v>
      </c>
      <c r="I94" s="49">
        <v>5432.43</v>
      </c>
      <c r="J94" s="55">
        <v>7888.45</v>
      </c>
      <c r="K94" s="49">
        <v>344.04</v>
      </c>
      <c r="L94" s="55">
        <v>115.23</v>
      </c>
      <c r="M94" s="49">
        <v>1114.8399999999999</v>
      </c>
      <c r="N94" s="54">
        <v>1616.95</v>
      </c>
      <c r="O94" s="54">
        <v>161.44999999999999</v>
      </c>
      <c r="Q94" s="142"/>
    </row>
    <row r="95" spans="1:17" x14ac:dyDescent="0.35">
      <c r="A95" s="90" t="s">
        <v>313</v>
      </c>
      <c r="B95" s="49">
        <v>10022.43</v>
      </c>
      <c r="C95" s="49">
        <v>9308.98</v>
      </c>
      <c r="D95" s="49">
        <v>713.45</v>
      </c>
      <c r="E95" s="81">
        <v>0</v>
      </c>
      <c r="F95" s="49">
        <v>6775.96</v>
      </c>
      <c r="G95" s="55">
        <v>1345.37</v>
      </c>
      <c r="H95" s="83">
        <v>-4143.2700000000004</v>
      </c>
      <c r="I95" s="49">
        <v>4978.09</v>
      </c>
      <c r="J95" s="55">
        <v>8444.4500000000007</v>
      </c>
      <c r="K95" s="49">
        <v>452.5</v>
      </c>
      <c r="L95" s="55">
        <v>315.70999999999998</v>
      </c>
      <c r="M95" s="49">
        <v>1392.73</v>
      </c>
      <c r="N95" s="54">
        <v>2206.42</v>
      </c>
      <c r="O95" s="54">
        <v>185.59</v>
      </c>
      <c r="Q95" s="142"/>
    </row>
    <row r="96" spans="1:17" x14ac:dyDescent="0.35">
      <c r="A96" s="90" t="s">
        <v>314</v>
      </c>
      <c r="B96" s="49">
        <v>9674.31</v>
      </c>
      <c r="C96" s="49">
        <v>9055.1299999999992</v>
      </c>
      <c r="D96" s="49">
        <v>619.17999999999995</v>
      </c>
      <c r="E96" s="81">
        <v>0</v>
      </c>
      <c r="F96" s="49">
        <v>7877.57</v>
      </c>
      <c r="G96" s="55">
        <v>1848.65</v>
      </c>
      <c r="H96" s="83">
        <v>-2270.5500000000002</v>
      </c>
      <c r="I96" s="49">
        <v>5525.59</v>
      </c>
      <c r="J96" s="55">
        <v>7635.93</v>
      </c>
      <c r="K96" s="49">
        <v>503.33</v>
      </c>
      <c r="L96" s="55">
        <v>148.37</v>
      </c>
      <c r="M96" s="49">
        <v>1321.49</v>
      </c>
      <c r="N96" s="54">
        <v>1836.66</v>
      </c>
      <c r="O96" s="54">
        <v>160</v>
      </c>
      <c r="Q96" s="142"/>
    </row>
    <row r="97" spans="1:17" x14ac:dyDescent="0.35">
      <c r="A97" s="90" t="s">
        <v>315</v>
      </c>
      <c r="B97" s="49">
        <v>8858.7900000000009</v>
      </c>
      <c r="C97" s="49">
        <v>8178.27</v>
      </c>
      <c r="D97" s="49">
        <v>680.52</v>
      </c>
      <c r="E97" s="81">
        <v>0</v>
      </c>
      <c r="F97" s="49">
        <v>7360.92</v>
      </c>
      <c r="G97" s="55">
        <v>2618.27</v>
      </c>
      <c r="H97" s="83">
        <v>-2097.9</v>
      </c>
      <c r="I97" s="49">
        <v>4224.99</v>
      </c>
      <c r="J97" s="55">
        <v>5928</v>
      </c>
      <c r="K97" s="49">
        <v>517.66</v>
      </c>
      <c r="L97" s="55">
        <v>125.41</v>
      </c>
      <c r="M97" s="49">
        <v>1413.39</v>
      </c>
      <c r="N97" s="54">
        <v>2200.52</v>
      </c>
      <c r="O97" s="54">
        <v>193.36</v>
      </c>
      <c r="Q97" s="142"/>
    </row>
    <row r="98" spans="1:17" x14ac:dyDescent="0.35">
      <c r="A98" s="90" t="s">
        <v>316</v>
      </c>
      <c r="B98" s="49">
        <v>8403.4</v>
      </c>
      <c r="C98" s="49">
        <v>7768.61</v>
      </c>
      <c r="D98" s="49">
        <v>634.79</v>
      </c>
      <c r="E98" s="81">
        <v>0</v>
      </c>
      <c r="F98" s="49">
        <v>6817.05</v>
      </c>
      <c r="G98" s="55">
        <v>2646.71</v>
      </c>
      <c r="H98" s="83">
        <v>-2858.1</v>
      </c>
      <c r="I98" s="49">
        <v>3504.39</v>
      </c>
      <c r="J98" s="55">
        <v>5609.3</v>
      </c>
      <c r="K98" s="49">
        <v>665.95</v>
      </c>
      <c r="L98" s="55">
        <v>333.58</v>
      </c>
      <c r="M98" s="49">
        <v>1292.1199999999999</v>
      </c>
      <c r="N98" s="54">
        <v>2377.6799999999998</v>
      </c>
      <c r="O98" s="54">
        <v>176.61</v>
      </c>
      <c r="Q98" s="142"/>
    </row>
    <row r="99" spans="1:17" x14ac:dyDescent="0.35">
      <c r="A99" s="90" t="s">
        <v>317</v>
      </c>
      <c r="B99" s="49">
        <v>9219.64</v>
      </c>
      <c r="C99" s="49">
        <v>8587.16</v>
      </c>
      <c r="D99" s="49">
        <v>632.48</v>
      </c>
      <c r="E99" s="81">
        <v>0</v>
      </c>
      <c r="F99" s="49">
        <v>7355.11</v>
      </c>
      <c r="G99" s="55">
        <v>2950.34</v>
      </c>
      <c r="H99" s="83">
        <v>-2655.46</v>
      </c>
      <c r="I99" s="49">
        <v>4014.4</v>
      </c>
      <c r="J99" s="55">
        <v>6152.79</v>
      </c>
      <c r="K99" s="49">
        <v>390.38</v>
      </c>
      <c r="L99" s="55">
        <v>154.38</v>
      </c>
      <c r="M99" s="49">
        <v>1300.3900000000001</v>
      </c>
      <c r="N99" s="54">
        <v>2053.4499999999998</v>
      </c>
      <c r="O99" s="54">
        <v>172.65</v>
      </c>
      <c r="Q99" s="142"/>
    </row>
    <row r="100" spans="1:17" x14ac:dyDescent="0.35">
      <c r="A100" s="90" t="s">
        <v>318</v>
      </c>
      <c r="B100" s="49">
        <v>10048.049999999999</v>
      </c>
      <c r="C100" s="49">
        <v>9242.81</v>
      </c>
      <c r="D100" s="49">
        <v>805.24</v>
      </c>
      <c r="E100" s="81">
        <v>0</v>
      </c>
      <c r="F100" s="49">
        <v>7441.95</v>
      </c>
      <c r="G100" s="55">
        <v>3946.89</v>
      </c>
      <c r="H100" s="83">
        <v>-3104.9</v>
      </c>
      <c r="I100" s="49">
        <v>3148.3</v>
      </c>
      <c r="J100" s="55">
        <v>6004.24</v>
      </c>
      <c r="K100" s="49">
        <v>346.77</v>
      </c>
      <c r="L100" s="55">
        <v>136.82</v>
      </c>
      <c r="M100" s="49">
        <v>1431.11</v>
      </c>
      <c r="N100" s="54">
        <v>1890.02</v>
      </c>
      <c r="O100" s="54">
        <v>161.93</v>
      </c>
      <c r="Q100" s="142"/>
    </row>
    <row r="101" spans="1:17" x14ac:dyDescent="0.35">
      <c r="A101" s="90" t="s">
        <v>319</v>
      </c>
      <c r="B101" s="49">
        <v>9687.34</v>
      </c>
      <c r="C101" s="49">
        <v>8928.4599999999991</v>
      </c>
      <c r="D101" s="49">
        <v>758.88</v>
      </c>
      <c r="E101" s="81">
        <v>0</v>
      </c>
      <c r="F101" s="49">
        <v>6899.96</v>
      </c>
      <c r="G101" s="55">
        <v>2772.04</v>
      </c>
      <c r="H101" s="83">
        <v>-3226.99</v>
      </c>
      <c r="I101" s="49">
        <v>3756.91</v>
      </c>
      <c r="J101" s="55">
        <v>6701.83</v>
      </c>
      <c r="K101" s="49">
        <v>371</v>
      </c>
      <c r="L101" s="55">
        <v>140.91999999999999</v>
      </c>
      <c r="M101" s="49">
        <v>1329.14</v>
      </c>
      <c r="N101" s="54">
        <v>1841.3</v>
      </c>
      <c r="O101" s="54">
        <v>158.94999999999999</v>
      </c>
      <c r="Q101" s="142"/>
    </row>
    <row r="102" spans="1:17" x14ac:dyDescent="0.35">
      <c r="A102" s="90" t="s">
        <v>320</v>
      </c>
      <c r="B102" s="49">
        <v>10547.15</v>
      </c>
      <c r="C102" s="49">
        <v>9774.1200000000008</v>
      </c>
      <c r="D102" s="49">
        <v>773.04</v>
      </c>
      <c r="E102" s="81">
        <v>0</v>
      </c>
      <c r="F102" s="49">
        <v>6614.6</v>
      </c>
      <c r="G102" s="55">
        <v>1771.03</v>
      </c>
      <c r="H102" s="83">
        <v>-5382.22</v>
      </c>
      <c r="I102" s="49">
        <v>4365.12</v>
      </c>
      <c r="J102" s="55">
        <v>8588.6200000000008</v>
      </c>
      <c r="K102" s="49">
        <v>478.45</v>
      </c>
      <c r="L102" s="55">
        <v>254.64</v>
      </c>
      <c r="M102" s="49">
        <v>1030.69</v>
      </c>
      <c r="N102" s="54">
        <v>2413.2199999999998</v>
      </c>
      <c r="O102" s="54">
        <v>115.57</v>
      </c>
      <c r="Q102" s="142"/>
    </row>
    <row r="103" spans="1:17" x14ac:dyDescent="0.35">
      <c r="A103" s="90" t="s">
        <v>321</v>
      </c>
      <c r="B103" s="49">
        <v>9816.01</v>
      </c>
      <c r="C103" s="49">
        <v>9012.33</v>
      </c>
      <c r="D103" s="49">
        <v>803.69</v>
      </c>
      <c r="E103" s="81">
        <v>0</v>
      </c>
      <c r="F103" s="49">
        <v>7235.13</v>
      </c>
      <c r="G103" s="55">
        <v>3205.18</v>
      </c>
      <c r="H103" s="83">
        <v>-2850.61</v>
      </c>
      <c r="I103" s="49">
        <v>3524.1</v>
      </c>
      <c r="J103" s="55">
        <v>6358.05</v>
      </c>
      <c r="K103" s="49">
        <v>505.84</v>
      </c>
      <c r="L103" s="55">
        <v>139.31</v>
      </c>
      <c r="M103" s="49">
        <v>1590.37</v>
      </c>
      <c r="N103" s="54">
        <v>1973.56</v>
      </c>
      <c r="O103" s="54">
        <v>150.94999999999999</v>
      </c>
      <c r="Q103" s="142"/>
    </row>
    <row r="104" spans="1:17" x14ac:dyDescent="0.35">
      <c r="A104" s="90" t="s">
        <v>322</v>
      </c>
      <c r="B104" s="49">
        <v>9071.08</v>
      </c>
      <c r="C104" s="49">
        <v>8324.02</v>
      </c>
      <c r="D104" s="49">
        <v>747.06</v>
      </c>
      <c r="E104" s="81">
        <v>0</v>
      </c>
      <c r="F104" s="49">
        <v>6833.96</v>
      </c>
      <c r="G104" s="55">
        <v>2474.9499999999998</v>
      </c>
      <c r="H104" s="83">
        <v>-2821.2</v>
      </c>
      <c r="I104" s="49">
        <v>3965.14</v>
      </c>
      <c r="J104" s="55">
        <v>6409.68</v>
      </c>
      <c r="K104" s="49">
        <v>393.88</v>
      </c>
      <c r="L104" s="55">
        <v>175.2</v>
      </c>
      <c r="M104" s="49">
        <v>1385.51</v>
      </c>
      <c r="N104" s="54">
        <v>1980.84</v>
      </c>
      <c r="O104" s="54">
        <v>139.71</v>
      </c>
      <c r="Q104" s="142"/>
    </row>
    <row r="105" spans="1:17" x14ac:dyDescent="0.35">
      <c r="A105" s="90" t="s">
        <v>323</v>
      </c>
      <c r="B105" s="49">
        <v>9792.6</v>
      </c>
      <c r="C105" s="49">
        <v>9003.02</v>
      </c>
      <c r="D105" s="49">
        <v>789.58</v>
      </c>
      <c r="E105" s="81">
        <v>0</v>
      </c>
      <c r="F105" s="49">
        <v>7804.04</v>
      </c>
      <c r="G105" s="55">
        <v>2588.3000000000002</v>
      </c>
      <c r="H105" s="83">
        <v>-2745.65</v>
      </c>
      <c r="I105" s="49">
        <v>4757.9799999999996</v>
      </c>
      <c r="J105" s="55">
        <v>6952.23</v>
      </c>
      <c r="K105" s="49">
        <v>457.77</v>
      </c>
      <c r="L105" s="55">
        <v>246.37</v>
      </c>
      <c r="M105" s="49">
        <v>1339.79</v>
      </c>
      <c r="N105" s="54">
        <v>2102.59</v>
      </c>
      <c r="O105" s="54">
        <v>165.9</v>
      </c>
      <c r="Q105" s="142"/>
    </row>
    <row r="106" spans="1:17" x14ac:dyDescent="0.35">
      <c r="A106" s="90" t="s">
        <v>324</v>
      </c>
      <c r="B106" s="49">
        <v>8966.2900000000009</v>
      </c>
      <c r="C106" s="49">
        <v>8242.9500000000007</v>
      </c>
      <c r="D106" s="49">
        <v>723.34</v>
      </c>
      <c r="E106" s="81">
        <v>0</v>
      </c>
      <c r="F106" s="49">
        <v>7219.69</v>
      </c>
      <c r="G106" s="55">
        <v>2999.33</v>
      </c>
      <c r="H106" s="83">
        <v>-2440.8000000000002</v>
      </c>
      <c r="I106" s="49">
        <v>3577.14</v>
      </c>
      <c r="J106" s="55">
        <v>5718.79</v>
      </c>
      <c r="K106" s="49">
        <v>643.23</v>
      </c>
      <c r="L106" s="55">
        <v>187.63</v>
      </c>
      <c r="M106" s="49">
        <v>1301.4000000000001</v>
      </c>
      <c r="N106" s="54">
        <v>2056.14</v>
      </c>
      <c r="O106" s="54">
        <v>157.97</v>
      </c>
      <c r="Q106" s="142"/>
    </row>
    <row r="107" spans="1:17" x14ac:dyDescent="0.35">
      <c r="A107" s="90" t="s">
        <v>325</v>
      </c>
      <c r="B107" s="49">
        <v>8755.4500000000007</v>
      </c>
      <c r="C107" s="49">
        <v>8081.44</v>
      </c>
      <c r="D107" s="49">
        <v>674.01</v>
      </c>
      <c r="E107" s="81">
        <v>0</v>
      </c>
      <c r="F107" s="49">
        <v>7453.65</v>
      </c>
      <c r="G107" s="55">
        <v>3204.75</v>
      </c>
      <c r="H107" s="83">
        <v>-2473.7199999999998</v>
      </c>
      <c r="I107" s="49">
        <v>3779.59</v>
      </c>
      <c r="J107" s="55">
        <v>5362.7</v>
      </c>
      <c r="K107" s="49">
        <v>469.32</v>
      </c>
      <c r="L107" s="55">
        <v>225.63</v>
      </c>
      <c r="M107" s="49">
        <v>1067.8699999999999</v>
      </c>
      <c r="N107" s="54">
        <v>2202.1799999999998</v>
      </c>
      <c r="O107" s="54">
        <v>167.85</v>
      </c>
      <c r="Q107" s="142"/>
    </row>
    <row r="108" spans="1:17" x14ac:dyDescent="0.35">
      <c r="A108" s="90" t="s">
        <v>326</v>
      </c>
      <c r="B108" s="49">
        <v>8303.76</v>
      </c>
      <c r="C108" s="49">
        <v>7644.01</v>
      </c>
      <c r="D108" s="49">
        <v>659.75</v>
      </c>
      <c r="E108" s="81">
        <v>0</v>
      </c>
      <c r="F108" s="49">
        <v>6877.56</v>
      </c>
      <c r="G108" s="55">
        <v>2349.7399999999998</v>
      </c>
      <c r="H108" s="83">
        <v>-2442.11</v>
      </c>
      <c r="I108" s="49">
        <v>4037.11</v>
      </c>
      <c r="J108" s="55">
        <v>5704.43</v>
      </c>
      <c r="K108" s="49">
        <v>490.71</v>
      </c>
      <c r="L108" s="55">
        <v>216.07</v>
      </c>
      <c r="M108" s="49">
        <v>956.63</v>
      </c>
      <c r="N108" s="54">
        <v>2006.06</v>
      </c>
      <c r="O108" s="54">
        <v>144</v>
      </c>
      <c r="Q108" s="142"/>
    </row>
    <row r="109" spans="1:17" x14ac:dyDescent="0.35">
      <c r="A109" s="90" t="s">
        <v>327</v>
      </c>
      <c r="B109" s="49">
        <v>8901.4</v>
      </c>
      <c r="C109" s="49">
        <v>8191.22</v>
      </c>
      <c r="D109" s="49">
        <v>710.18</v>
      </c>
      <c r="E109" s="81">
        <v>0</v>
      </c>
      <c r="F109" s="49">
        <v>7451.04</v>
      </c>
      <c r="G109" s="55">
        <v>2346.5300000000002</v>
      </c>
      <c r="H109" s="83">
        <v>-1939.81</v>
      </c>
      <c r="I109" s="49">
        <v>4680.51</v>
      </c>
      <c r="J109" s="55">
        <v>6288.81</v>
      </c>
      <c r="K109" s="49">
        <v>424</v>
      </c>
      <c r="L109" s="55">
        <v>240.08</v>
      </c>
      <c r="M109" s="49">
        <v>1134.9000000000001</v>
      </c>
      <c r="N109" s="54">
        <v>1650.32</v>
      </c>
      <c r="O109" s="54">
        <v>167.61</v>
      </c>
      <c r="Q109" s="142"/>
    </row>
    <row r="110" spans="1:17" x14ac:dyDescent="0.35">
      <c r="A110" s="90" t="s">
        <v>328</v>
      </c>
      <c r="B110" s="49">
        <v>8032.06</v>
      </c>
      <c r="C110" s="49">
        <v>7450.52</v>
      </c>
      <c r="D110" s="49">
        <v>581.54</v>
      </c>
      <c r="E110" s="81">
        <v>0</v>
      </c>
      <c r="F110" s="49">
        <v>6435.58</v>
      </c>
      <c r="G110" s="55">
        <v>2036.89</v>
      </c>
      <c r="H110" s="83">
        <v>-2051.92</v>
      </c>
      <c r="I110" s="49">
        <v>3909.71</v>
      </c>
      <c r="J110" s="55">
        <v>5784.91</v>
      </c>
      <c r="K110" s="49">
        <v>488.98</v>
      </c>
      <c r="L110" s="55">
        <v>263.39</v>
      </c>
      <c r="M110" s="49">
        <v>1393.76</v>
      </c>
      <c r="N110" s="54">
        <v>1796.07</v>
      </c>
      <c r="O110" s="54">
        <v>127.81</v>
      </c>
      <c r="Q110" s="142"/>
    </row>
    <row r="111" spans="1:17" x14ac:dyDescent="0.35">
      <c r="A111" s="90" t="s">
        <v>329</v>
      </c>
      <c r="B111" s="49">
        <v>8024.35</v>
      </c>
      <c r="C111" s="49">
        <v>7461.5</v>
      </c>
      <c r="D111" s="49">
        <v>562.85</v>
      </c>
      <c r="E111" s="81">
        <v>0</v>
      </c>
      <c r="F111" s="49">
        <v>6469.31</v>
      </c>
      <c r="G111" s="55">
        <v>1737.19</v>
      </c>
      <c r="H111" s="83">
        <v>-1408.99</v>
      </c>
      <c r="I111" s="49">
        <v>4292.88</v>
      </c>
      <c r="J111" s="55">
        <v>6077.97</v>
      </c>
      <c r="K111" s="49">
        <v>439.24</v>
      </c>
      <c r="L111" s="55">
        <v>184.25</v>
      </c>
      <c r="M111" s="49">
        <v>1701.7</v>
      </c>
      <c r="N111" s="54">
        <v>1580.58</v>
      </c>
      <c r="O111" s="54">
        <v>136.24</v>
      </c>
      <c r="Q111" s="142"/>
    </row>
    <row r="112" spans="1:17" x14ac:dyDescent="0.35">
      <c r="A112" s="90" t="s">
        <v>330</v>
      </c>
      <c r="B112" s="49">
        <v>8965.41</v>
      </c>
      <c r="C112" s="49">
        <v>8327.98</v>
      </c>
      <c r="D112" s="49">
        <v>637.42999999999995</v>
      </c>
      <c r="E112" s="81">
        <v>0</v>
      </c>
      <c r="F112" s="49">
        <v>7029.93</v>
      </c>
      <c r="G112" s="55">
        <v>2742.79</v>
      </c>
      <c r="H112" s="83">
        <v>-2159.9499999999998</v>
      </c>
      <c r="I112" s="49">
        <v>3845.59</v>
      </c>
      <c r="J112" s="55">
        <v>6122.47</v>
      </c>
      <c r="K112" s="49">
        <v>441.55</v>
      </c>
      <c r="L112" s="55">
        <v>137.16</v>
      </c>
      <c r="M112" s="49">
        <v>1447.75</v>
      </c>
      <c r="N112" s="54">
        <v>1635.21</v>
      </c>
      <c r="O112" s="54">
        <v>132.79</v>
      </c>
      <c r="Q112" s="142"/>
    </row>
    <row r="113" spans="1:17" x14ac:dyDescent="0.35">
      <c r="A113" s="90" t="s">
        <v>331</v>
      </c>
      <c r="B113" s="49">
        <v>8428.73</v>
      </c>
      <c r="C113" s="49">
        <v>7798.88</v>
      </c>
      <c r="D113" s="49">
        <v>629.85</v>
      </c>
      <c r="E113" s="81">
        <v>0</v>
      </c>
      <c r="F113" s="49">
        <v>7299.78</v>
      </c>
      <c r="G113" s="55">
        <v>2601.86</v>
      </c>
      <c r="H113" s="83">
        <v>-1468.25</v>
      </c>
      <c r="I113" s="49">
        <v>4258.5200000000004</v>
      </c>
      <c r="J113" s="55">
        <v>5569.07</v>
      </c>
      <c r="K113" s="49">
        <v>439.39</v>
      </c>
      <c r="L113" s="55">
        <v>164.51</v>
      </c>
      <c r="M113" s="49">
        <v>1573.16</v>
      </c>
      <c r="N113" s="54">
        <v>2005.75</v>
      </c>
      <c r="O113" s="54">
        <v>127.73</v>
      </c>
      <c r="Q113" s="142"/>
    </row>
    <row r="114" spans="1:17" x14ac:dyDescent="0.35">
      <c r="A114" s="90" t="s">
        <v>332</v>
      </c>
      <c r="B114" s="49">
        <v>9015.7900000000009</v>
      </c>
      <c r="C114" s="49">
        <v>8297.06</v>
      </c>
      <c r="D114" s="49">
        <v>718.73</v>
      </c>
      <c r="E114" s="81">
        <v>0</v>
      </c>
      <c r="F114" s="49">
        <v>6896.49</v>
      </c>
      <c r="G114" s="55">
        <v>2541.33</v>
      </c>
      <c r="H114" s="83">
        <v>-2768.14</v>
      </c>
      <c r="I114" s="49">
        <v>3960.65</v>
      </c>
      <c r="J114" s="55">
        <v>6177.09</v>
      </c>
      <c r="K114" s="49">
        <v>394.51</v>
      </c>
      <c r="L114" s="55">
        <v>191.95</v>
      </c>
      <c r="M114" s="49">
        <v>1579.31</v>
      </c>
      <c r="N114" s="54">
        <v>2333.5500000000002</v>
      </c>
      <c r="O114" s="54">
        <v>145.47999999999999</v>
      </c>
      <c r="Q114" s="142"/>
    </row>
    <row r="115" spans="1:17" x14ac:dyDescent="0.35">
      <c r="A115" s="90" t="s">
        <v>333</v>
      </c>
      <c r="B115" s="49">
        <v>8798.1</v>
      </c>
      <c r="C115" s="49">
        <v>8099.74</v>
      </c>
      <c r="D115" s="49">
        <v>698.36</v>
      </c>
      <c r="E115" s="81">
        <v>0</v>
      </c>
      <c r="F115" s="49">
        <v>7584.21</v>
      </c>
      <c r="G115" s="55">
        <v>2579.25</v>
      </c>
      <c r="H115" s="83">
        <v>-1570.38</v>
      </c>
      <c r="I115" s="49">
        <v>4257.28</v>
      </c>
      <c r="J115" s="55">
        <v>5856.14</v>
      </c>
      <c r="K115" s="49">
        <v>747.68</v>
      </c>
      <c r="L115" s="55">
        <v>136.03</v>
      </c>
      <c r="M115" s="49">
        <v>1641.48</v>
      </c>
      <c r="N115" s="54">
        <v>2224.65</v>
      </c>
      <c r="O115" s="54">
        <v>137.55000000000001</v>
      </c>
      <c r="Q115" s="142"/>
    </row>
    <row r="116" spans="1:17" x14ac:dyDescent="0.35">
      <c r="A116" s="90" t="s">
        <v>334</v>
      </c>
      <c r="B116" s="49">
        <v>7767.67</v>
      </c>
      <c r="C116" s="49">
        <v>7101.52</v>
      </c>
      <c r="D116" s="49">
        <v>666.15</v>
      </c>
      <c r="E116" s="81">
        <v>0</v>
      </c>
      <c r="F116" s="49">
        <v>7048.44</v>
      </c>
      <c r="G116" s="55">
        <v>2530.81</v>
      </c>
      <c r="H116" s="83">
        <v>-1621.55</v>
      </c>
      <c r="I116" s="49">
        <v>4067.79</v>
      </c>
      <c r="J116" s="55">
        <v>4877.17</v>
      </c>
      <c r="K116" s="49">
        <v>449.84</v>
      </c>
      <c r="L116" s="55">
        <v>137.43</v>
      </c>
      <c r="M116" s="49">
        <v>1371.2</v>
      </c>
      <c r="N116" s="54">
        <v>2495.7800000000002</v>
      </c>
      <c r="O116" s="54">
        <v>132.71</v>
      </c>
      <c r="Q116" s="142"/>
    </row>
    <row r="117" spans="1:17" x14ac:dyDescent="0.35">
      <c r="A117" s="90" t="s">
        <v>335</v>
      </c>
      <c r="B117" s="49">
        <v>8868.42</v>
      </c>
      <c r="C117" s="49">
        <v>8113.4</v>
      </c>
      <c r="D117" s="49">
        <v>755.02</v>
      </c>
      <c r="E117" s="81">
        <v>0</v>
      </c>
      <c r="F117" s="49">
        <v>7305.85</v>
      </c>
      <c r="G117" s="55">
        <v>1864.97</v>
      </c>
      <c r="H117" s="83">
        <v>-2205.13</v>
      </c>
      <c r="I117" s="49">
        <v>5032.05</v>
      </c>
      <c r="J117" s="55">
        <v>6670.28</v>
      </c>
      <c r="K117" s="49">
        <v>408.83</v>
      </c>
      <c r="L117" s="55">
        <v>111.05</v>
      </c>
      <c r="M117" s="49">
        <v>1655.55</v>
      </c>
      <c r="N117" s="54">
        <v>2520.23</v>
      </c>
      <c r="O117" s="54">
        <v>106.55</v>
      </c>
      <c r="Q117" s="142"/>
    </row>
    <row r="118" spans="1:17" x14ac:dyDescent="0.35">
      <c r="A118" s="90" t="s">
        <v>336</v>
      </c>
      <c r="B118" s="49">
        <v>8332.4699999999993</v>
      </c>
      <c r="C118" s="49">
        <v>7625.07</v>
      </c>
      <c r="D118" s="49">
        <v>707.4</v>
      </c>
      <c r="E118" s="81">
        <v>0</v>
      </c>
      <c r="F118" s="49">
        <v>7744.76</v>
      </c>
      <c r="G118" s="55">
        <v>2543.2199999999998</v>
      </c>
      <c r="H118" s="83">
        <v>-1323.15</v>
      </c>
      <c r="I118" s="49">
        <v>4778.8599999999997</v>
      </c>
      <c r="J118" s="55">
        <v>5414.23</v>
      </c>
      <c r="K118" s="49">
        <v>422.68</v>
      </c>
      <c r="L118" s="55">
        <v>74.5</v>
      </c>
      <c r="M118" s="49">
        <v>1468.28</v>
      </c>
      <c r="N118" s="54">
        <v>2504.2399999999998</v>
      </c>
      <c r="O118" s="54">
        <v>188.96</v>
      </c>
      <c r="Q118" s="142"/>
    </row>
    <row r="119" spans="1:17" x14ac:dyDescent="0.35">
      <c r="A119" s="90" t="s">
        <v>337</v>
      </c>
      <c r="B119" s="49">
        <v>7848.01</v>
      </c>
      <c r="C119" s="49">
        <v>7211.32</v>
      </c>
      <c r="D119" s="49">
        <v>636.69000000000005</v>
      </c>
      <c r="E119" s="81">
        <v>0</v>
      </c>
      <c r="F119" s="49">
        <v>7371.85</v>
      </c>
      <c r="G119" s="55">
        <v>1998.31</v>
      </c>
      <c r="H119" s="83">
        <v>-1137.31</v>
      </c>
      <c r="I119" s="49">
        <v>4814.99</v>
      </c>
      <c r="J119" s="55">
        <v>5554.96</v>
      </c>
      <c r="K119" s="49">
        <v>558.54999999999995</v>
      </c>
      <c r="L119" s="55">
        <v>91.94</v>
      </c>
      <c r="M119" s="49">
        <v>1507.39</v>
      </c>
      <c r="N119" s="54">
        <v>2371.34</v>
      </c>
      <c r="O119" s="54">
        <v>206.86</v>
      </c>
      <c r="Q119" s="142"/>
    </row>
    <row r="120" spans="1:17" x14ac:dyDescent="0.35">
      <c r="A120" s="90" t="s">
        <v>338</v>
      </c>
      <c r="B120" s="49">
        <v>8164.77</v>
      </c>
      <c r="C120" s="49">
        <v>7483.01</v>
      </c>
      <c r="D120" s="49">
        <v>681.75</v>
      </c>
      <c r="E120" s="81">
        <v>0</v>
      </c>
      <c r="F120" s="49">
        <v>7393.81</v>
      </c>
      <c r="G120" s="55">
        <v>2303.36</v>
      </c>
      <c r="H120" s="83">
        <v>-1142.97</v>
      </c>
      <c r="I120" s="49">
        <v>4470.16</v>
      </c>
      <c r="J120" s="55">
        <v>5443.23</v>
      </c>
      <c r="K120" s="49">
        <v>620.29</v>
      </c>
      <c r="L120" s="55">
        <v>65.09</v>
      </c>
      <c r="M120" s="49">
        <v>1656.16</v>
      </c>
      <c r="N120" s="54">
        <v>2381.27</v>
      </c>
      <c r="O120" s="54">
        <v>196.41</v>
      </c>
      <c r="Q120" s="142"/>
    </row>
    <row r="121" spans="1:17" x14ac:dyDescent="0.35">
      <c r="A121" s="90" t="s">
        <v>339</v>
      </c>
      <c r="B121" s="49">
        <v>8201.15</v>
      </c>
      <c r="C121" s="49">
        <v>7529.84</v>
      </c>
      <c r="D121" s="49">
        <v>671.31</v>
      </c>
      <c r="E121" s="81">
        <v>0</v>
      </c>
      <c r="F121" s="49">
        <v>8162.32</v>
      </c>
      <c r="G121" s="55">
        <v>2115.38</v>
      </c>
      <c r="H121" s="83">
        <v>-751.63</v>
      </c>
      <c r="I121" s="49">
        <v>5348.33</v>
      </c>
      <c r="J121" s="55">
        <v>5732.9</v>
      </c>
      <c r="K121" s="49">
        <v>698.61</v>
      </c>
      <c r="L121" s="55">
        <v>125.36</v>
      </c>
      <c r="M121" s="49">
        <v>1633.15</v>
      </c>
      <c r="N121" s="54">
        <v>2573.46</v>
      </c>
      <c r="O121" s="54">
        <v>201.23</v>
      </c>
      <c r="Q121" s="142"/>
    </row>
    <row r="122" spans="1:17" x14ac:dyDescent="0.35">
      <c r="A122" s="90" t="s">
        <v>340</v>
      </c>
      <c r="B122" s="49">
        <v>7193.28</v>
      </c>
      <c r="C122" s="49">
        <v>6643.76</v>
      </c>
      <c r="D122" s="49">
        <v>549.53</v>
      </c>
      <c r="E122" s="81">
        <v>0</v>
      </c>
      <c r="F122" s="49">
        <v>6400.21</v>
      </c>
      <c r="G122" s="55">
        <v>1503.36</v>
      </c>
      <c r="H122" s="83">
        <v>-1869.5</v>
      </c>
      <c r="I122" s="49">
        <v>4343.3900000000003</v>
      </c>
      <c r="J122" s="55">
        <v>5387.66</v>
      </c>
      <c r="K122" s="49">
        <v>553.46</v>
      </c>
      <c r="L122" s="55">
        <v>67.88</v>
      </c>
      <c r="M122" s="49">
        <v>1195.92</v>
      </c>
      <c r="N122" s="54">
        <v>2506.7399999999998</v>
      </c>
      <c r="O122" s="54">
        <v>194.17</v>
      </c>
      <c r="Q122" s="142"/>
    </row>
    <row r="123" spans="1:17" x14ac:dyDescent="0.35">
      <c r="A123" s="90" t="s">
        <v>341</v>
      </c>
      <c r="B123" s="49">
        <v>6683.07</v>
      </c>
      <c r="C123" s="49">
        <v>6201.13</v>
      </c>
      <c r="D123" s="49">
        <v>481.94</v>
      </c>
      <c r="E123" s="81">
        <v>0</v>
      </c>
      <c r="F123" s="49">
        <v>8135.01</v>
      </c>
      <c r="G123" s="55">
        <v>2635.57</v>
      </c>
      <c r="H123" s="83">
        <v>780.44</v>
      </c>
      <c r="I123" s="49">
        <v>4757.51</v>
      </c>
      <c r="J123" s="55">
        <v>3693.27</v>
      </c>
      <c r="K123" s="49">
        <v>741.93</v>
      </c>
      <c r="L123" s="55">
        <v>88.33</v>
      </c>
      <c r="M123" s="49">
        <v>1683.3</v>
      </c>
      <c r="N123" s="54">
        <v>2620.69</v>
      </c>
      <c r="O123" s="54">
        <v>188.31</v>
      </c>
      <c r="Q123" s="142"/>
    </row>
    <row r="124" spans="1:17" x14ac:dyDescent="0.35">
      <c r="A124" s="90" t="s">
        <v>342</v>
      </c>
      <c r="B124" s="49">
        <v>7462.69</v>
      </c>
      <c r="C124" s="49">
        <v>6776.53</v>
      </c>
      <c r="D124" s="49">
        <v>686.16</v>
      </c>
      <c r="E124" s="81">
        <v>0</v>
      </c>
      <c r="F124" s="49">
        <v>7082.24</v>
      </c>
      <c r="G124" s="55">
        <v>2085.1799999999998</v>
      </c>
      <c r="H124" s="83">
        <v>-1193.29</v>
      </c>
      <c r="I124" s="49">
        <v>4464.66</v>
      </c>
      <c r="J124" s="55">
        <v>4901.47</v>
      </c>
      <c r="K124" s="49">
        <v>532.4</v>
      </c>
      <c r="L124" s="55">
        <v>119.98</v>
      </c>
      <c r="M124" s="49">
        <v>1552.7</v>
      </c>
      <c r="N124" s="54">
        <v>2721.59</v>
      </c>
      <c r="O124" s="54">
        <v>188.56</v>
      </c>
      <c r="Q124" s="142"/>
    </row>
    <row r="125" spans="1:17" x14ac:dyDescent="0.35">
      <c r="A125" s="90" t="s">
        <v>343</v>
      </c>
      <c r="B125" s="49">
        <v>7856.99</v>
      </c>
      <c r="C125" s="49">
        <v>7198.91</v>
      </c>
      <c r="D125" s="49">
        <v>658.08</v>
      </c>
      <c r="E125" s="81">
        <v>0</v>
      </c>
      <c r="F125" s="49">
        <v>8397.98</v>
      </c>
      <c r="G125" s="55">
        <v>3061.67</v>
      </c>
      <c r="H125" s="83">
        <v>-338.19</v>
      </c>
      <c r="I125" s="49">
        <v>4932.29</v>
      </c>
      <c r="J125" s="55">
        <v>4335.28</v>
      </c>
      <c r="K125" s="49">
        <v>404.01</v>
      </c>
      <c r="L125" s="55">
        <v>58.43</v>
      </c>
      <c r="M125" s="49">
        <v>1480.59</v>
      </c>
      <c r="N125" s="54">
        <v>2761.38</v>
      </c>
      <c r="O125" s="54">
        <v>174.3</v>
      </c>
      <c r="Q125" s="142"/>
    </row>
    <row r="126" spans="1:17" x14ac:dyDescent="0.35">
      <c r="A126" s="90" t="s">
        <v>344</v>
      </c>
      <c r="B126" s="49">
        <v>8197.4</v>
      </c>
      <c r="C126" s="49">
        <v>7532.2</v>
      </c>
      <c r="D126" s="49">
        <v>665.2</v>
      </c>
      <c r="E126" s="81">
        <v>0</v>
      </c>
      <c r="F126" s="49">
        <v>7395.3</v>
      </c>
      <c r="G126" s="55">
        <v>2284.12</v>
      </c>
      <c r="H126" s="83">
        <v>-1564.38</v>
      </c>
      <c r="I126" s="49">
        <v>4590.76</v>
      </c>
      <c r="J126" s="55">
        <v>5546.24</v>
      </c>
      <c r="K126" s="49">
        <v>520.41999999999996</v>
      </c>
      <c r="L126" s="55">
        <v>15.14</v>
      </c>
      <c r="M126" s="49">
        <v>1699.02</v>
      </c>
      <c r="N126" s="54">
        <v>2813.21</v>
      </c>
      <c r="O126" s="54">
        <v>169.81</v>
      </c>
      <c r="Q126" s="142"/>
    </row>
    <row r="127" spans="1:17" x14ac:dyDescent="0.35">
      <c r="A127" s="90" t="s">
        <v>345</v>
      </c>
      <c r="B127" s="49">
        <v>7799.95</v>
      </c>
      <c r="C127" s="49">
        <v>7036.23</v>
      </c>
      <c r="D127" s="49">
        <v>763.72</v>
      </c>
      <c r="E127" s="81">
        <v>0</v>
      </c>
      <c r="F127" s="49">
        <v>8119.07</v>
      </c>
      <c r="G127" s="55">
        <v>3235.67</v>
      </c>
      <c r="H127" s="83">
        <v>-1153.51</v>
      </c>
      <c r="I127" s="49">
        <v>4499.7299999999996</v>
      </c>
      <c r="J127" s="55">
        <v>4800.53</v>
      </c>
      <c r="K127" s="49">
        <v>383.68</v>
      </c>
      <c r="L127" s="55">
        <v>111.04</v>
      </c>
      <c r="M127" s="49">
        <v>1503.65</v>
      </c>
      <c r="N127" s="54">
        <v>2628.99</v>
      </c>
      <c r="O127" s="54">
        <v>147.01</v>
      </c>
      <c r="Q127" s="142"/>
    </row>
    <row r="128" spans="1:17" x14ac:dyDescent="0.35">
      <c r="A128" s="90" t="s">
        <v>346</v>
      </c>
      <c r="B128" s="49">
        <v>7035.97</v>
      </c>
      <c r="C128" s="49">
        <v>6358.87</v>
      </c>
      <c r="D128" s="49">
        <v>677.1</v>
      </c>
      <c r="E128" s="81">
        <v>0</v>
      </c>
      <c r="F128" s="49">
        <v>6345.67</v>
      </c>
      <c r="G128" s="55">
        <v>2181.5100000000002</v>
      </c>
      <c r="H128" s="83">
        <v>-5.74</v>
      </c>
      <c r="I128" s="49">
        <v>3730.04</v>
      </c>
      <c r="J128" s="55">
        <v>4154.7</v>
      </c>
      <c r="K128" s="49">
        <v>434.12</v>
      </c>
      <c r="L128" s="55">
        <v>202</v>
      </c>
      <c r="M128" s="49">
        <v>2222.88</v>
      </c>
      <c r="N128" s="54">
        <v>2036.09</v>
      </c>
      <c r="O128" s="54">
        <v>151.88999999999999</v>
      </c>
      <c r="Q128" s="142"/>
    </row>
    <row r="129" spans="1:17" x14ac:dyDescent="0.35">
      <c r="A129" s="90" t="s">
        <v>347</v>
      </c>
      <c r="B129" s="49">
        <v>7878.16</v>
      </c>
      <c r="C129" s="49">
        <v>7150.83</v>
      </c>
      <c r="D129" s="49">
        <v>727.33</v>
      </c>
      <c r="E129" s="81">
        <v>0</v>
      </c>
      <c r="F129" s="49">
        <v>6750.57</v>
      </c>
      <c r="G129" s="55">
        <v>2104.3000000000002</v>
      </c>
      <c r="H129" s="83">
        <v>-1583.82</v>
      </c>
      <c r="I129" s="49">
        <v>4238.91</v>
      </c>
      <c r="J129" s="55">
        <v>5090.13</v>
      </c>
      <c r="K129" s="49">
        <v>407.36</v>
      </c>
      <c r="L129" s="55">
        <v>194.69</v>
      </c>
      <c r="M129" s="49">
        <v>1786.51</v>
      </c>
      <c r="N129" s="54">
        <v>2731.78</v>
      </c>
      <c r="O129" s="54">
        <v>166.73</v>
      </c>
      <c r="Q129" s="142"/>
    </row>
    <row r="130" spans="1:17" x14ac:dyDescent="0.35">
      <c r="A130" s="90" t="s">
        <v>348</v>
      </c>
      <c r="B130" s="49">
        <v>7480.35</v>
      </c>
      <c r="C130" s="49">
        <v>6788.05</v>
      </c>
      <c r="D130" s="49">
        <v>692.3</v>
      </c>
      <c r="E130" s="81">
        <v>0</v>
      </c>
      <c r="F130" s="49">
        <v>7071.32</v>
      </c>
      <c r="G130" s="55">
        <v>1825.17</v>
      </c>
      <c r="H130" s="83">
        <v>-8.93</v>
      </c>
      <c r="I130" s="49">
        <v>4506.1099999999997</v>
      </c>
      <c r="J130" s="55">
        <v>4906.22</v>
      </c>
      <c r="K130" s="49">
        <v>740.04</v>
      </c>
      <c r="L130" s="55">
        <v>85.26</v>
      </c>
      <c r="M130" s="49">
        <v>1820.3</v>
      </c>
      <c r="N130" s="54">
        <v>2083.9</v>
      </c>
      <c r="O130" s="54">
        <v>169.65</v>
      </c>
      <c r="Q130" s="142"/>
    </row>
    <row r="131" spans="1:17" x14ac:dyDescent="0.35">
      <c r="A131" s="90" t="s">
        <v>349</v>
      </c>
      <c r="B131" s="49">
        <v>7629.67</v>
      </c>
      <c r="C131" s="49">
        <v>6949.46</v>
      </c>
      <c r="D131" s="49">
        <v>680.21</v>
      </c>
      <c r="E131" s="81">
        <v>0</v>
      </c>
      <c r="F131" s="49">
        <v>7637.38</v>
      </c>
      <c r="G131" s="55">
        <v>2179.3200000000002</v>
      </c>
      <c r="H131" s="83">
        <v>-486.49</v>
      </c>
      <c r="I131" s="49">
        <v>4937.01</v>
      </c>
      <c r="J131" s="55">
        <v>5340.87</v>
      </c>
      <c r="K131" s="49">
        <v>521.05999999999995</v>
      </c>
      <c r="L131" s="55">
        <v>53.64</v>
      </c>
      <c r="M131" s="49">
        <v>1758.64</v>
      </c>
      <c r="N131" s="54">
        <v>2308.69</v>
      </c>
      <c r="O131" s="54">
        <v>188.36</v>
      </c>
      <c r="Q131" s="142"/>
    </row>
    <row r="132" spans="1:17" x14ac:dyDescent="0.35">
      <c r="A132" s="90" t="s">
        <v>350</v>
      </c>
      <c r="B132" s="49">
        <v>6879.96</v>
      </c>
      <c r="C132" s="49">
        <v>6333.65</v>
      </c>
      <c r="D132" s="49">
        <v>546.30999999999995</v>
      </c>
      <c r="E132" s="81">
        <v>0</v>
      </c>
      <c r="F132" s="49">
        <v>7039.98</v>
      </c>
      <c r="G132" s="55">
        <v>1947.93</v>
      </c>
      <c r="H132" s="83">
        <v>-564.27</v>
      </c>
      <c r="I132" s="49">
        <v>4452.91</v>
      </c>
      <c r="J132" s="55">
        <v>4789.3900000000003</v>
      </c>
      <c r="K132" s="49">
        <v>639.14</v>
      </c>
      <c r="L132" s="55">
        <v>167.45</v>
      </c>
      <c r="M132" s="49">
        <v>1897.71</v>
      </c>
      <c r="N132" s="54">
        <v>2597.1799999999998</v>
      </c>
      <c r="O132" s="54">
        <v>175.34</v>
      </c>
      <c r="Q132" s="142"/>
    </row>
    <row r="133" spans="1:17" x14ac:dyDescent="0.35">
      <c r="A133" s="90" t="s">
        <v>351</v>
      </c>
      <c r="B133" s="49">
        <v>7060.01</v>
      </c>
      <c r="C133" s="49">
        <v>6482.99</v>
      </c>
      <c r="D133" s="49">
        <v>577.03</v>
      </c>
      <c r="E133" s="81">
        <v>0</v>
      </c>
      <c r="F133" s="49">
        <v>7651.43</v>
      </c>
      <c r="G133" s="55">
        <v>2432.73</v>
      </c>
      <c r="H133" s="83">
        <v>-311.95999999999998</v>
      </c>
      <c r="I133" s="49">
        <v>4492.1000000000004</v>
      </c>
      <c r="J133" s="55">
        <v>4584.12</v>
      </c>
      <c r="K133" s="49">
        <v>726.6</v>
      </c>
      <c r="L133" s="55">
        <v>153.6</v>
      </c>
      <c r="M133" s="49">
        <v>1723.23</v>
      </c>
      <c r="N133" s="54">
        <v>2516.17</v>
      </c>
      <c r="O133" s="54">
        <v>186.63</v>
      </c>
      <c r="Q133" s="142"/>
    </row>
    <row r="134" spans="1:17" x14ac:dyDescent="0.35">
      <c r="A134" s="90" t="s">
        <v>352</v>
      </c>
      <c r="B134" s="49">
        <v>5854.65</v>
      </c>
      <c r="C134" s="49">
        <v>5345.82</v>
      </c>
      <c r="D134" s="49">
        <v>508.83</v>
      </c>
      <c r="E134" s="81">
        <v>0</v>
      </c>
      <c r="F134" s="49">
        <v>7322.86</v>
      </c>
      <c r="G134" s="55">
        <v>2061.9899999999998</v>
      </c>
      <c r="H134" s="83">
        <v>1515.65</v>
      </c>
      <c r="I134" s="49">
        <v>4722.29</v>
      </c>
      <c r="J134" s="55">
        <v>3058.59</v>
      </c>
      <c r="K134" s="49">
        <v>538.58000000000004</v>
      </c>
      <c r="L134" s="55">
        <v>165.77</v>
      </c>
      <c r="M134" s="49">
        <v>1914.74</v>
      </c>
      <c r="N134" s="54">
        <v>2435.6</v>
      </c>
      <c r="O134" s="54">
        <v>196.17</v>
      </c>
      <c r="Q134" s="142"/>
    </row>
    <row r="135" spans="1:17" x14ac:dyDescent="0.35">
      <c r="A135" s="90" t="s">
        <v>353</v>
      </c>
      <c r="B135" s="49">
        <v>6392.84</v>
      </c>
      <c r="C135" s="49">
        <v>5833.86</v>
      </c>
      <c r="D135" s="49">
        <v>558.97</v>
      </c>
      <c r="E135" s="81">
        <v>0</v>
      </c>
      <c r="F135" s="49">
        <v>7082.02</v>
      </c>
      <c r="G135" s="55">
        <v>2010.02</v>
      </c>
      <c r="H135" s="83">
        <v>1145.04</v>
      </c>
      <c r="I135" s="49">
        <v>4441.3999999999996</v>
      </c>
      <c r="J135" s="55">
        <v>3258.73</v>
      </c>
      <c r="K135" s="49">
        <v>630.6</v>
      </c>
      <c r="L135" s="55">
        <v>184.9</v>
      </c>
      <c r="M135" s="49">
        <v>2021.01</v>
      </c>
      <c r="N135" s="54">
        <v>2504.35</v>
      </c>
      <c r="O135" s="54">
        <v>183.31</v>
      </c>
      <c r="Q135" s="142"/>
    </row>
    <row r="136" spans="1:17" x14ac:dyDescent="0.35">
      <c r="A136" s="90" t="s">
        <v>354</v>
      </c>
      <c r="B136" s="49">
        <v>7134.12</v>
      </c>
      <c r="C136" s="49">
        <v>6517.71</v>
      </c>
      <c r="D136" s="49">
        <v>616.41</v>
      </c>
      <c r="E136" s="81">
        <v>0</v>
      </c>
      <c r="F136" s="49">
        <v>7535.08</v>
      </c>
      <c r="G136" s="55">
        <v>2395.31</v>
      </c>
      <c r="H136" s="83">
        <v>15.99</v>
      </c>
      <c r="I136" s="49">
        <v>4485</v>
      </c>
      <c r="J136" s="55">
        <v>4103.7</v>
      </c>
      <c r="K136" s="49">
        <v>654.77</v>
      </c>
      <c r="L136" s="55">
        <v>202.05</v>
      </c>
      <c r="M136" s="49">
        <v>1866.7</v>
      </c>
      <c r="N136" s="54">
        <v>2684.73</v>
      </c>
      <c r="O136" s="54">
        <v>178.09</v>
      </c>
      <c r="Q136" s="142"/>
    </row>
    <row r="137" spans="1:17" x14ac:dyDescent="0.35">
      <c r="A137" s="90" t="s">
        <v>355</v>
      </c>
      <c r="B137" s="49">
        <v>6535.09</v>
      </c>
      <c r="C137" s="49">
        <v>5928.9</v>
      </c>
      <c r="D137" s="49">
        <v>606.20000000000005</v>
      </c>
      <c r="E137" s="81">
        <v>0</v>
      </c>
      <c r="F137" s="49">
        <v>6294.58</v>
      </c>
      <c r="G137" s="55">
        <v>1968.7</v>
      </c>
      <c r="H137" s="83">
        <v>-143.84</v>
      </c>
      <c r="I137" s="49">
        <v>3814</v>
      </c>
      <c r="J137" s="55">
        <v>3472.67</v>
      </c>
      <c r="K137" s="49">
        <v>511.88</v>
      </c>
      <c r="L137" s="55">
        <v>241.77</v>
      </c>
      <c r="M137" s="49">
        <v>1848.72</v>
      </c>
      <c r="N137" s="54">
        <v>2604</v>
      </c>
      <c r="O137" s="54">
        <v>156.75</v>
      </c>
      <c r="Q137" s="142"/>
    </row>
    <row r="138" spans="1:17" x14ac:dyDescent="0.35">
      <c r="A138" s="90" t="s">
        <v>356</v>
      </c>
      <c r="B138" s="49">
        <v>7040.36</v>
      </c>
      <c r="C138" s="49">
        <v>6452.13</v>
      </c>
      <c r="D138" s="49">
        <v>588.22</v>
      </c>
      <c r="E138" s="81">
        <v>0</v>
      </c>
      <c r="F138" s="49">
        <v>6960.01</v>
      </c>
      <c r="G138" s="55">
        <v>2582.21</v>
      </c>
      <c r="H138" s="83">
        <v>-872.82</v>
      </c>
      <c r="I138" s="49">
        <v>3891</v>
      </c>
      <c r="J138" s="55">
        <v>4547.24</v>
      </c>
      <c r="K138" s="49">
        <v>486.8</v>
      </c>
      <c r="L138" s="55">
        <v>229.64</v>
      </c>
      <c r="M138" s="49">
        <v>2116.69</v>
      </c>
      <c r="N138" s="54">
        <v>2590.4299999999998</v>
      </c>
      <c r="O138" s="54">
        <v>154.96</v>
      </c>
      <c r="Q138" s="142"/>
    </row>
    <row r="139" spans="1:17" x14ac:dyDescent="0.35">
      <c r="A139" s="90" t="s">
        <v>357</v>
      </c>
      <c r="B139" s="49">
        <v>7398.45</v>
      </c>
      <c r="C139" s="49">
        <v>6756.87</v>
      </c>
      <c r="D139" s="49">
        <v>641.58000000000004</v>
      </c>
      <c r="E139" s="81">
        <v>0</v>
      </c>
      <c r="F139" s="49">
        <v>7477.32</v>
      </c>
      <c r="G139" s="55">
        <v>2909.12</v>
      </c>
      <c r="H139" s="83">
        <v>115.61</v>
      </c>
      <c r="I139" s="49">
        <v>3909.56</v>
      </c>
      <c r="J139" s="55">
        <v>4340.5600000000004</v>
      </c>
      <c r="K139" s="49">
        <v>658.65</v>
      </c>
      <c r="L139" s="55">
        <v>200.5</v>
      </c>
      <c r="M139" s="49">
        <v>2169.0300000000002</v>
      </c>
      <c r="N139" s="54">
        <v>2080.56</v>
      </c>
      <c r="O139" s="54">
        <v>182.65</v>
      </c>
      <c r="Q139" s="142"/>
    </row>
    <row r="140" spans="1:17" x14ac:dyDescent="0.35">
      <c r="A140" s="90" t="s">
        <v>358</v>
      </c>
      <c r="B140" s="49">
        <v>6495.99</v>
      </c>
      <c r="C140" s="49">
        <v>5914.38</v>
      </c>
      <c r="D140" s="49">
        <v>581.61</v>
      </c>
      <c r="E140" s="81">
        <v>0</v>
      </c>
      <c r="F140" s="49">
        <v>6456.28</v>
      </c>
      <c r="G140" s="55">
        <v>2184.3200000000002</v>
      </c>
      <c r="H140" s="83">
        <v>505.19</v>
      </c>
      <c r="I140" s="49">
        <v>3766.34</v>
      </c>
      <c r="J140" s="55">
        <v>3649.61</v>
      </c>
      <c r="K140" s="49">
        <v>505.62</v>
      </c>
      <c r="L140" s="55">
        <v>199.05</v>
      </c>
      <c r="M140" s="49">
        <v>2283.12</v>
      </c>
      <c r="N140" s="54">
        <v>2201.23</v>
      </c>
      <c r="O140" s="54">
        <v>153.97999999999999</v>
      </c>
      <c r="Q140" s="142"/>
    </row>
    <row r="141" spans="1:17" x14ac:dyDescent="0.35">
      <c r="A141" s="90" t="s">
        <v>359</v>
      </c>
      <c r="B141" s="49">
        <v>6983.78</v>
      </c>
      <c r="C141" s="49">
        <v>6356.61</v>
      </c>
      <c r="D141" s="49">
        <v>627.16999999999996</v>
      </c>
      <c r="E141" s="81">
        <v>0</v>
      </c>
      <c r="F141" s="49">
        <v>7273.49</v>
      </c>
      <c r="G141" s="55">
        <v>1955.92</v>
      </c>
      <c r="H141" s="83">
        <v>42.1</v>
      </c>
      <c r="I141" s="49">
        <v>4709.84</v>
      </c>
      <c r="J141" s="55">
        <v>5269.79</v>
      </c>
      <c r="K141" s="49">
        <v>607.72</v>
      </c>
      <c r="L141" s="55">
        <v>176.46</v>
      </c>
      <c r="M141" s="49">
        <v>2424.25</v>
      </c>
      <c r="N141" s="54">
        <v>2253.4699999999998</v>
      </c>
      <c r="O141" s="54">
        <v>178.48</v>
      </c>
      <c r="Q141" s="142"/>
    </row>
    <row r="142" spans="1:17" x14ac:dyDescent="0.35">
      <c r="A142" s="90" t="s">
        <v>360</v>
      </c>
      <c r="B142" s="49">
        <v>6731.2</v>
      </c>
      <c r="C142" s="49">
        <v>6097.62</v>
      </c>
      <c r="D142" s="49">
        <v>633.58000000000004</v>
      </c>
      <c r="E142" s="81">
        <v>0</v>
      </c>
      <c r="F142" s="49">
        <v>7072.65</v>
      </c>
      <c r="G142" s="55">
        <v>2117.3000000000002</v>
      </c>
      <c r="H142" s="83">
        <v>341.19</v>
      </c>
      <c r="I142" s="49">
        <v>4289.34</v>
      </c>
      <c r="J142" s="55">
        <v>4394.82</v>
      </c>
      <c r="K142" s="49">
        <v>666</v>
      </c>
      <c r="L142" s="55">
        <v>364.26</v>
      </c>
      <c r="M142" s="49">
        <v>2240.89</v>
      </c>
      <c r="N142" s="54">
        <v>2095.9699999999998</v>
      </c>
      <c r="O142" s="54">
        <v>199.11</v>
      </c>
      <c r="Q142" s="142"/>
    </row>
    <row r="143" spans="1:17" x14ac:dyDescent="0.35">
      <c r="A143" s="90" t="s">
        <v>361</v>
      </c>
      <c r="B143" s="49">
        <v>6530.19</v>
      </c>
      <c r="C143" s="49">
        <v>5954.31</v>
      </c>
      <c r="D143" s="49">
        <v>575.88</v>
      </c>
      <c r="E143" s="81">
        <v>0</v>
      </c>
      <c r="F143" s="49">
        <v>7556.08</v>
      </c>
      <c r="G143" s="55">
        <v>1681.34</v>
      </c>
      <c r="H143" s="83">
        <v>1394.56</v>
      </c>
      <c r="I143" s="49">
        <v>5078.68</v>
      </c>
      <c r="J143" s="55">
        <v>3881.72</v>
      </c>
      <c r="K143" s="49">
        <v>796.06</v>
      </c>
      <c r="L143" s="55">
        <v>198.43</v>
      </c>
      <c r="M143" s="49">
        <v>2159.61</v>
      </c>
      <c r="N143" s="54">
        <v>2559.63</v>
      </c>
      <c r="O143" s="54">
        <v>284.19</v>
      </c>
      <c r="Q143" s="142"/>
    </row>
    <row r="144" spans="1:17" x14ac:dyDescent="0.35">
      <c r="A144" s="90" t="s">
        <v>362</v>
      </c>
      <c r="B144" s="49">
        <v>5889.91</v>
      </c>
      <c r="C144" s="49">
        <v>5338.04</v>
      </c>
      <c r="D144" s="49">
        <v>551.87</v>
      </c>
      <c r="E144" s="81">
        <v>0</v>
      </c>
      <c r="F144" s="49">
        <v>6815.6</v>
      </c>
      <c r="G144" s="55">
        <v>2155.66</v>
      </c>
      <c r="H144" s="83">
        <v>-152.94999999999999</v>
      </c>
      <c r="I144" s="49">
        <v>3968.76</v>
      </c>
      <c r="J144" s="55">
        <v>3994.29</v>
      </c>
      <c r="K144" s="49">
        <v>691.18</v>
      </c>
      <c r="L144" s="55">
        <v>260.98</v>
      </c>
      <c r="M144" s="49">
        <v>2001.76</v>
      </c>
      <c r="N144" s="54">
        <v>2559.37</v>
      </c>
      <c r="O144" s="54">
        <v>219.16</v>
      </c>
      <c r="Q144" s="142"/>
    </row>
    <row r="145" spans="1:17" x14ac:dyDescent="0.35">
      <c r="A145" s="90" t="s">
        <v>363</v>
      </c>
      <c r="B145" s="49">
        <v>6289.21</v>
      </c>
      <c r="C145" s="49">
        <v>5803.32</v>
      </c>
      <c r="D145" s="49">
        <v>485.9</v>
      </c>
      <c r="E145" s="81">
        <v>0</v>
      </c>
      <c r="F145" s="49">
        <v>7839.19</v>
      </c>
      <c r="G145" s="55">
        <v>2263.44</v>
      </c>
      <c r="H145" s="83">
        <v>730.95</v>
      </c>
      <c r="I145" s="49">
        <v>4943.72</v>
      </c>
      <c r="J145" s="55">
        <v>4066.54</v>
      </c>
      <c r="K145" s="49">
        <v>632.03</v>
      </c>
      <c r="L145" s="55">
        <v>153.54</v>
      </c>
      <c r="M145" s="49">
        <v>1981.91</v>
      </c>
      <c r="N145" s="54">
        <v>2606.63</v>
      </c>
      <c r="O145" s="54">
        <v>180.19</v>
      </c>
      <c r="Q145" s="142"/>
    </row>
    <row r="146" spans="1:17" x14ac:dyDescent="0.35">
      <c r="A146" s="90" t="s">
        <v>364</v>
      </c>
      <c r="B146" s="49">
        <v>5240.57</v>
      </c>
      <c r="C146" s="49">
        <v>4769.84</v>
      </c>
      <c r="D146" s="49">
        <v>470.73</v>
      </c>
      <c r="E146" s="81">
        <v>0</v>
      </c>
      <c r="F146" s="49">
        <v>7225.33</v>
      </c>
      <c r="G146" s="55">
        <v>1883.49</v>
      </c>
      <c r="H146" s="83">
        <v>1212.99</v>
      </c>
      <c r="I146" s="49">
        <v>4744.1400000000003</v>
      </c>
      <c r="J146" s="55">
        <v>3050.44</v>
      </c>
      <c r="K146" s="49">
        <v>597.70000000000005</v>
      </c>
      <c r="L146" s="55">
        <v>232.08</v>
      </c>
      <c r="M146" s="49">
        <v>1804.29</v>
      </c>
      <c r="N146" s="54">
        <v>2650.61</v>
      </c>
      <c r="O146" s="54">
        <v>196.25</v>
      </c>
      <c r="Q146" s="142"/>
    </row>
    <row r="147" spans="1:17" x14ac:dyDescent="0.35">
      <c r="A147" s="90" t="s">
        <v>365</v>
      </c>
      <c r="B147" s="49">
        <v>5736.28</v>
      </c>
      <c r="C147" s="49">
        <v>5189.66</v>
      </c>
      <c r="D147" s="49">
        <v>546.62</v>
      </c>
      <c r="E147" s="81">
        <v>0</v>
      </c>
      <c r="F147" s="49">
        <v>6374.01</v>
      </c>
      <c r="G147" s="55">
        <v>1877.6</v>
      </c>
      <c r="H147" s="83">
        <v>807.45</v>
      </c>
      <c r="I147" s="49">
        <v>3968.67</v>
      </c>
      <c r="J147" s="55">
        <v>3654.01</v>
      </c>
      <c r="K147" s="49">
        <v>527.73</v>
      </c>
      <c r="L147" s="55">
        <v>193.98</v>
      </c>
      <c r="M147" s="49">
        <v>2462.63</v>
      </c>
      <c r="N147" s="54">
        <v>2303.6</v>
      </c>
      <c r="O147" s="54">
        <v>184.64</v>
      </c>
      <c r="Q147" s="142"/>
    </row>
    <row r="148" spans="1:17" x14ac:dyDescent="0.35">
      <c r="A148" s="90" t="s">
        <v>366</v>
      </c>
      <c r="B148" s="49">
        <v>6474.21</v>
      </c>
      <c r="C148" s="49">
        <v>5875.69</v>
      </c>
      <c r="D148" s="49">
        <v>598.52</v>
      </c>
      <c r="E148" s="81">
        <v>0</v>
      </c>
      <c r="F148" s="49">
        <v>6691.05</v>
      </c>
      <c r="G148" s="55">
        <v>2073.2800000000002</v>
      </c>
      <c r="H148" s="83">
        <v>920.07</v>
      </c>
      <c r="I148" s="49">
        <v>3847.73</v>
      </c>
      <c r="J148" s="55">
        <v>3544.91</v>
      </c>
      <c r="K148" s="49">
        <v>770.04</v>
      </c>
      <c r="L148" s="55">
        <v>299.92</v>
      </c>
      <c r="M148" s="49">
        <v>2721.43</v>
      </c>
      <c r="N148" s="54">
        <v>2574.29</v>
      </c>
      <c r="O148" s="54">
        <v>222.27</v>
      </c>
      <c r="Q148" s="142"/>
    </row>
    <row r="149" spans="1:17" x14ac:dyDescent="0.35">
      <c r="A149" s="90" t="s">
        <v>367</v>
      </c>
      <c r="B149" s="49">
        <v>6377.33</v>
      </c>
      <c r="C149" s="49">
        <v>5777.66</v>
      </c>
      <c r="D149" s="49">
        <v>599.66999999999996</v>
      </c>
      <c r="E149" s="81">
        <v>0</v>
      </c>
      <c r="F149" s="49">
        <v>6789.73</v>
      </c>
      <c r="G149" s="55">
        <v>2048.67</v>
      </c>
      <c r="H149" s="83">
        <v>782.41</v>
      </c>
      <c r="I149" s="49">
        <v>3914.86</v>
      </c>
      <c r="J149" s="55">
        <v>3769.69</v>
      </c>
      <c r="K149" s="49">
        <v>826.19</v>
      </c>
      <c r="L149" s="55">
        <v>164.6</v>
      </c>
      <c r="M149" s="49">
        <v>2455.5300000000002</v>
      </c>
      <c r="N149" s="54">
        <v>2479.89</v>
      </c>
      <c r="O149" s="54">
        <v>169.3</v>
      </c>
      <c r="Q149" s="142"/>
    </row>
    <row r="150" spans="1:17" x14ac:dyDescent="0.35">
      <c r="A150" s="90" t="s">
        <v>368</v>
      </c>
      <c r="B150" s="49">
        <v>6430.72</v>
      </c>
      <c r="C150" s="49">
        <v>5830.66</v>
      </c>
      <c r="D150" s="49">
        <v>600.07000000000005</v>
      </c>
      <c r="E150" s="81">
        <v>0</v>
      </c>
      <c r="F150" s="49">
        <v>7078.11</v>
      </c>
      <c r="G150" s="55">
        <v>2055.54</v>
      </c>
      <c r="H150" s="83">
        <v>439.99</v>
      </c>
      <c r="I150" s="49">
        <v>4304.74</v>
      </c>
      <c r="J150" s="55">
        <v>3935.04</v>
      </c>
      <c r="K150" s="49">
        <v>717.84</v>
      </c>
      <c r="L150" s="55">
        <v>199.4</v>
      </c>
      <c r="M150" s="49">
        <v>2131.61</v>
      </c>
      <c r="N150" s="54">
        <v>2579.7399999999998</v>
      </c>
      <c r="O150" s="54">
        <v>177.76</v>
      </c>
      <c r="Q150" s="142"/>
    </row>
    <row r="151" spans="1:17" x14ac:dyDescent="0.35">
      <c r="A151" s="90" t="s">
        <v>369</v>
      </c>
      <c r="B151" s="49">
        <v>6637.69</v>
      </c>
      <c r="C151" s="49">
        <v>6000.55</v>
      </c>
      <c r="D151" s="49">
        <v>637.13</v>
      </c>
      <c r="E151" s="81">
        <v>0</v>
      </c>
      <c r="F151" s="49">
        <v>6850.34</v>
      </c>
      <c r="G151" s="55">
        <v>2258.25</v>
      </c>
      <c r="H151" s="83">
        <v>-30.4</v>
      </c>
      <c r="I151" s="49">
        <v>4052.96</v>
      </c>
      <c r="J151" s="55">
        <v>3806.46</v>
      </c>
      <c r="K151" s="49">
        <v>539.13</v>
      </c>
      <c r="L151" s="55">
        <v>200.39</v>
      </c>
      <c r="M151" s="49">
        <v>1905.42</v>
      </c>
      <c r="N151" s="54">
        <v>2521.06</v>
      </c>
      <c r="O151" s="54">
        <v>219.18</v>
      </c>
      <c r="Q151" s="142"/>
    </row>
    <row r="152" spans="1:17" x14ac:dyDescent="0.35">
      <c r="A152" s="90" t="s">
        <v>370</v>
      </c>
      <c r="B152" s="49">
        <v>6497.06</v>
      </c>
      <c r="C152" s="49">
        <v>5952.44</v>
      </c>
      <c r="D152" s="49">
        <v>544.62</v>
      </c>
      <c r="E152" s="81">
        <v>0</v>
      </c>
      <c r="F152" s="49">
        <v>5990.26</v>
      </c>
      <c r="G152" s="55">
        <v>2326.2199999999998</v>
      </c>
      <c r="H152" s="83">
        <v>-364.77</v>
      </c>
      <c r="I152" s="49">
        <v>3180.16</v>
      </c>
      <c r="J152" s="55">
        <v>3864.92</v>
      </c>
      <c r="K152" s="49">
        <v>483.87</v>
      </c>
      <c r="L152" s="55">
        <v>246.66</v>
      </c>
      <c r="M152" s="49">
        <v>2195.8000000000002</v>
      </c>
      <c r="N152" s="54">
        <v>2113.02</v>
      </c>
      <c r="O152" s="54">
        <v>172.47</v>
      </c>
      <c r="Q152" s="142"/>
    </row>
    <row r="153" spans="1:17" x14ac:dyDescent="0.35">
      <c r="A153" s="90" t="s">
        <v>371</v>
      </c>
      <c r="B153" s="49">
        <v>6832.9</v>
      </c>
      <c r="C153" s="49">
        <v>6224.6</v>
      </c>
      <c r="D153" s="49">
        <v>608.29999999999995</v>
      </c>
      <c r="E153" s="81">
        <v>0</v>
      </c>
      <c r="F153" s="49">
        <v>6640.14</v>
      </c>
      <c r="G153" s="55">
        <v>2034.98</v>
      </c>
      <c r="H153" s="83">
        <v>460.86</v>
      </c>
      <c r="I153" s="49">
        <v>4081.94</v>
      </c>
      <c r="J153" s="55">
        <v>3798.39</v>
      </c>
      <c r="K153" s="49">
        <v>523.22</v>
      </c>
      <c r="L153" s="55">
        <v>337.25</v>
      </c>
      <c r="M153" s="49">
        <v>2532.37</v>
      </c>
      <c r="N153" s="54">
        <v>2541.02</v>
      </c>
      <c r="O153" s="54">
        <v>248.2</v>
      </c>
      <c r="Q153" s="142"/>
    </row>
    <row r="154" spans="1:17" x14ac:dyDescent="0.35">
      <c r="A154" s="90" t="s">
        <v>372</v>
      </c>
      <c r="B154" s="49">
        <v>6639.05</v>
      </c>
      <c r="C154" s="49">
        <v>6053.54</v>
      </c>
      <c r="D154" s="49">
        <v>585.51</v>
      </c>
      <c r="E154" s="81">
        <v>0</v>
      </c>
      <c r="F154" s="49">
        <v>7113.74</v>
      </c>
      <c r="G154" s="55">
        <v>2926.41</v>
      </c>
      <c r="H154" s="83">
        <v>-559.88</v>
      </c>
      <c r="I154" s="49">
        <v>3566.79</v>
      </c>
      <c r="J154" s="55">
        <v>4229.88</v>
      </c>
      <c r="K154" s="49">
        <v>620.53</v>
      </c>
      <c r="L154" s="55">
        <v>221.1</v>
      </c>
      <c r="M154" s="49">
        <v>2234.85</v>
      </c>
      <c r="N154" s="54">
        <v>2531.0700000000002</v>
      </c>
      <c r="O154" s="54">
        <v>178.07</v>
      </c>
      <c r="Q154" s="142"/>
    </row>
    <row r="155" spans="1:17" x14ac:dyDescent="0.35">
      <c r="A155" s="90" t="s">
        <v>373</v>
      </c>
      <c r="B155" s="49">
        <v>6866.11</v>
      </c>
      <c r="C155" s="49">
        <v>6302.69</v>
      </c>
      <c r="D155" s="49">
        <v>563.41999999999996</v>
      </c>
      <c r="E155" s="81">
        <v>0</v>
      </c>
      <c r="F155" s="49">
        <v>7213.42</v>
      </c>
      <c r="G155" s="55">
        <v>2470.06</v>
      </c>
      <c r="H155" s="83">
        <v>415.43</v>
      </c>
      <c r="I155" s="49">
        <v>4009.06</v>
      </c>
      <c r="J155" s="55">
        <v>3555.08</v>
      </c>
      <c r="K155" s="49">
        <v>734.29</v>
      </c>
      <c r="L155" s="55">
        <v>211.94</v>
      </c>
      <c r="M155" s="49">
        <v>2153.8000000000002</v>
      </c>
      <c r="N155" s="54">
        <v>2714.7</v>
      </c>
      <c r="O155" s="54">
        <v>186.75</v>
      </c>
      <c r="Q155" s="142"/>
    </row>
    <row r="156" spans="1:17" x14ac:dyDescent="0.35">
      <c r="A156" s="90" t="s">
        <v>374</v>
      </c>
      <c r="B156" s="49">
        <v>6239.61</v>
      </c>
      <c r="C156" s="49">
        <v>5787.73</v>
      </c>
      <c r="D156" s="49">
        <v>451.88</v>
      </c>
      <c r="E156" s="81">
        <v>0</v>
      </c>
      <c r="F156" s="49">
        <v>7196.16</v>
      </c>
      <c r="G156" s="55">
        <v>2491.4699999999998</v>
      </c>
      <c r="H156" s="83">
        <v>-647.58000000000004</v>
      </c>
      <c r="I156" s="49">
        <v>3889.58</v>
      </c>
      <c r="J156" s="55">
        <v>4091.5</v>
      </c>
      <c r="K156" s="49">
        <v>815.11</v>
      </c>
      <c r="L156" s="55">
        <v>271</v>
      </c>
      <c r="M156" s="49">
        <v>1749.66</v>
      </c>
      <c r="N156" s="54">
        <v>2739.44</v>
      </c>
      <c r="O156" s="54">
        <v>196.01</v>
      </c>
      <c r="Q156" s="142"/>
    </row>
    <row r="157" spans="1:17" x14ac:dyDescent="0.35">
      <c r="A157" s="90" t="s">
        <v>375</v>
      </c>
      <c r="B157" s="49">
        <v>6393.12</v>
      </c>
      <c r="C157" s="49">
        <v>5946.99</v>
      </c>
      <c r="D157" s="49">
        <v>446.13</v>
      </c>
      <c r="E157" s="81">
        <v>0</v>
      </c>
      <c r="F157" s="49">
        <v>7323.67</v>
      </c>
      <c r="G157" s="55">
        <v>2362.92</v>
      </c>
      <c r="H157" s="83">
        <v>172.9</v>
      </c>
      <c r="I157" s="49">
        <v>4187.08</v>
      </c>
      <c r="J157" s="55">
        <v>4029.91</v>
      </c>
      <c r="K157" s="49">
        <v>773.67</v>
      </c>
      <c r="L157" s="55">
        <v>267.5</v>
      </c>
      <c r="M157" s="49">
        <v>2019.28</v>
      </c>
      <c r="N157" s="54">
        <v>2509.73</v>
      </c>
      <c r="O157" s="54">
        <v>221</v>
      </c>
      <c r="Q157" s="142"/>
    </row>
    <row r="158" spans="1:17" x14ac:dyDescent="0.35">
      <c r="A158" s="90" t="s">
        <v>376</v>
      </c>
      <c r="B158" s="49">
        <v>5254.6</v>
      </c>
      <c r="C158" s="49">
        <v>4898.1000000000004</v>
      </c>
      <c r="D158" s="49">
        <v>356.51</v>
      </c>
      <c r="E158" s="81">
        <v>0</v>
      </c>
      <c r="F158" s="49">
        <v>8122.41</v>
      </c>
      <c r="G158" s="55">
        <v>1764.31</v>
      </c>
      <c r="H158" s="83">
        <v>2050.9499999999998</v>
      </c>
      <c r="I158" s="49">
        <v>5631.36</v>
      </c>
      <c r="J158" s="55">
        <v>3723.78</v>
      </c>
      <c r="K158" s="49">
        <v>726.73</v>
      </c>
      <c r="L158" s="55">
        <v>219.76</v>
      </c>
      <c r="M158" s="49">
        <v>2194.73</v>
      </c>
      <c r="N158" s="54">
        <v>2558.33</v>
      </c>
      <c r="O158" s="54">
        <v>179.43</v>
      </c>
      <c r="Q158" s="142"/>
    </row>
    <row r="159" spans="1:17" x14ac:dyDescent="0.35">
      <c r="A159" s="90" t="s">
        <v>377</v>
      </c>
      <c r="B159" s="49">
        <v>5751.01</v>
      </c>
      <c r="C159" s="49">
        <v>5372.2</v>
      </c>
      <c r="D159" s="49">
        <v>378.82</v>
      </c>
      <c r="E159" s="81">
        <v>0</v>
      </c>
      <c r="F159" s="49">
        <v>6670.17</v>
      </c>
      <c r="G159" s="55">
        <v>1700.68</v>
      </c>
      <c r="H159" s="83">
        <v>-143.99</v>
      </c>
      <c r="I159" s="49">
        <v>4343.1099999999997</v>
      </c>
      <c r="J159" s="55">
        <v>4166.1099999999997</v>
      </c>
      <c r="K159" s="49">
        <v>626.38</v>
      </c>
      <c r="L159" s="55">
        <v>291.68</v>
      </c>
      <c r="M159" s="49">
        <v>1836.27</v>
      </c>
      <c r="N159" s="54">
        <v>2491.96</v>
      </c>
      <c r="O159" s="54">
        <v>210.71</v>
      </c>
      <c r="Q159" s="142"/>
    </row>
    <row r="160" spans="1:17" x14ac:dyDescent="0.35">
      <c r="A160" s="90" t="s">
        <v>378</v>
      </c>
      <c r="B160" s="49">
        <v>6718.79</v>
      </c>
      <c r="C160" s="49">
        <v>6217.22</v>
      </c>
      <c r="D160" s="49">
        <v>501.57</v>
      </c>
      <c r="E160" s="81">
        <v>0</v>
      </c>
      <c r="F160" s="49">
        <v>7363.22</v>
      </c>
      <c r="G160" s="55">
        <v>1996.28</v>
      </c>
      <c r="H160" s="83">
        <v>686.14</v>
      </c>
      <c r="I160" s="49">
        <v>4882.8</v>
      </c>
      <c r="J160" s="55">
        <v>4190.6000000000004</v>
      </c>
      <c r="K160" s="49">
        <v>484.14</v>
      </c>
      <c r="L160" s="55">
        <v>331.71</v>
      </c>
      <c r="M160" s="49">
        <v>2255.67</v>
      </c>
      <c r="N160" s="54">
        <v>2414.17</v>
      </c>
      <c r="O160" s="54">
        <v>198.7</v>
      </c>
      <c r="Q160" s="142"/>
    </row>
    <row r="161" spans="1:17" x14ac:dyDescent="0.35">
      <c r="A161" s="90" t="s">
        <v>379</v>
      </c>
      <c r="B161" s="49">
        <v>6147.59</v>
      </c>
      <c r="C161" s="49">
        <v>5585.24</v>
      </c>
      <c r="D161" s="49">
        <v>562.34</v>
      </c>
      <c r="E161" s="81">
        <v>0</v>
      </c>
      <c r="F161" s="49">
        <v>6831.84</v>
      </c>
      <c r="G161" s="55">
        <v>2354.7600000000002</v>
      </c>
      <c r="H161" s="83">
        <v>-416.79</v>
      </c>
      <c r="I161" s="49">
        <v>4021.39</v>
      </c>
      <c r="J161" s="55">
        <v>4118.12</v>
      </c>
      <c r="K161" s="49">
        <v>455.69</v>
      </c>
      <c r="L161" s="55">
        <v>316.49</v>
      </c>
      <c r="M161" s="49">
        <v>1834.83</v>
      </c>
      <c r="N161" s="54">
        <v>2294.08</v>
      </c>
      <c r="O161" s="54">
        <v>179.61</v>
      </c>
      <c r="Q161" s="142"/>
    </row>
    <row r="162" spans="1:17" x14ac:dyDescent="0.35">
      <c r="A162" s="90" t="s">
        <v>380</v>
      </c>
      <c r="B162" s="49">
        <v>6597.56</v>
      </c>
      <c r="C162" s="49">
        <v>6015.72</v>
      </c>
      <c r="D162" s="49">
        <v>581.84</v>
      </c>
      <c r="E162" s="81">
        <v>0</v>
      </c>
      <c r="F162" s="49">
        <v>6625.09</v>
      </c>
      <c r="G162" s="55">
        <v>1897.37</v>
      </c>
      <c r="H162" s="83">
        <v>-139.02000000000001</v>
      </c>
      <c r="I162" s="49">
        <v>4304.3599999999997</v>
      </c>
      <c r="J162" s="55">
        <v>4137.8999999999996</v>
      </c>
      <c r="K162" s="49">
        <v>423.36</v>
      </c>
      <c r="L162" s="55">
        <v>371.24</v>
      </c>
      <c r="M162" s="49">
        <v>2196.84</v>
      </c>
      <c r="N162" s="54">
        <v>2554.44</v>
      </c>
      <c r="O162" s="54">
        <v>181.28</v>
      </c>
      <c r="Q162" s="142"/>
    </row>
    <row r="163" spans="1:17" x14ac:dyDescent="0.35">
      <c r="A163" s="90" t="s">
        <v>381</v>
      </c>
      <c r="B163" s="49">
        <v>6508.58</v>
      </c>
      <c r="C163" s="49">
        <v>5812.04</v>
      </c>
      <c r="D163" s="49">
        <v>696.54</v>
      </c>
      <c r="E163" s="81">
        <v>0</v>
      </c>
      <c r="F163" s="49">
        <v>7295.78</v>
      </c>
      <c r="G163" s="55">
        <v>3110.32</v>
      </c>
      <c r="H163" s="83">
        <v>184.73</v>
      </c>
      <c r="I163" s="49">
        <v>3454.33</v>
      </c>
      <c r="J163" s="55">
        <v>3823.61</v>
      </c>
      <c r="K163" s="49">
        <v>731.12</v>
      </c>
      <c r="L163" s="55">
        <v>264.01</v>
      </c>
      <c r="M163" s="49">
        <v>2313.35</v>
      </c>
      <c r="N163" s="54">
        <v>2226.46</v>
      </c>
      <c r="O163" s="54">
        <v>239.62</v>
      </c>
      <c r="Q163" s="142"/>
    </row>
    <row r="164" spans="1:17" x14ac:dyDescent="0.35">
      <c r="A164" s="90" t="s">
        <v>382</v>
      </c>
      <c r="B164" s="49">
        <v>5899.03</v>
      </c>
      <c r="C164" s="49">
        <v>5381.28</v>
      </c>
      <c r="D164" s="49">
        <v>517.75</v>
      </c>
      <c r="E164" s="81">
        <v>0</v>
      </c>
      <c r="F164" s="49">
        <v>6143.49</v>
      </c>
      <c r="G164" s="55">
        <v>1877.51</v>
      </c>
      <c r="H164" s="83">
        <v>487.76</v>
      </c>
      <c r="I164" s="49">
        <v>3500.54</v>
      </c>
      <c r="J164" s="55">
        <v>3450.23</v>
      </c>
      <c r="K164" s="49">
        <v>765.45</v>
      </c>
      <c r="L164" s="55">
        <v>264.19</v>
      </c>
      <c r="M164" s="49">
        <v>2157.64</v>
      </c>
      <c r="N164" s="54">
        <v>2221.44</v>
      </c>
      <c r="O164" s="54">
        <v>246.63</v>
      </c>
      <c r="Q164" s="142"/>
    </row>
    <row r="165" spans="1:17" x14ac:dyDescent="0.35">
      <c r="A165" s="90" t="s">
        <v>383</v>
      </c>
      <c r="B165" s="49">
        <v>6387.25</v>
      </c>
      <c r="C165" s="49">
        <v>5785.35</v>
      </c>
      <c r="D165" s="49">
        <v>601.9</v>
      </c>
      <c r="E165" s="81">
        <v>0</v>
      </c>
      <c r="F165" s="49">
        <v>7161.87</v>
      </c>
      <c r="G165" s="55">
        <v>1539.1</v>
      </c>
      <c r="H165" s="83">
        <v>1226.3</v>
      </c>
      <c r="I165" s="49">
        <v>4913.8900000000003</v>
      </c>
      <c r="J165" s="55">
        <v>4128.3900000000003</v>
      </c>
      <c r="K165" s="49">
        <v>708.87</v>
      </c>
      <c r="L165" s="55">
        <v>327.64</v>
      </c>
      <c r="M165" s="49">
        <v>2267.4299999999998</v>
      </c>
      <c r="N165" s="54">
        <v>2207.86</v>
      </c>
      <c r="O165" s="54">
        <v>352.22</v>
      </c>
      <c r="Q165" s="142"/>
    </row>
    <row r="166" spans="1:17" x14ac:dyDescent="0.35">
      <c r="A166" s="90" t="s">
        <v>384</v>
      </c>
      <c r="B166" s="49">
        <v>6309.22</v>
      </c>
      <c r="C166" s="49">
        <v>5764.37</v>
      </c>
      <c r="D166" s="49">
        <v>544.85</v>
      </c>
      <c r="E166" s="81">
        <v>0</v>
      </c>
      <c r="F166" s="49">
        <v>7030.77</v>
      </c>
      <c r="G166" s="55">
        <v>1905.01</v>
      </c>
      <c r="H166" s="83">
        <v>856.06</v>
      </c>
      <c r="I166" s="49">
        <v>4568.95</v>
      </c>
      <c r="J166" s="55">
        <v>3497.45</v>
      </c>
      <c r="K166" s="49">
        <v>556.80999999999995</v>
      </c>
      <c r="L166" s="55">
        <v>191.91</v>
      </c>
      <c r="M166" s="49">
        <v>1848.64</v>
      </c>
      <c r="N166" s="54">
        <v>2428.98</v>
      </c>
      <c r="O166" s="54">
        <v>292.87</v>
      </c>
      <c r="Q166" s="142"/>
    </row>
    <row r="167" spans="1:17" x14ac:dyDescent="0.35">
      <c r="A167" s="90" t="s">
        <v>385</v>
      </c>
      <c r="B167" s="49">
        <v>6504.63</v>
      </c>
      <c r="C167" s="49">
        <v>5957.41</v>
      </c>
      <c r="D167" s="49">
        <v>547.22</v>
      </c>
      <c r="E167" s="81">
        <v>0</v>
      </c>
      <c r="F167" s="49">
        <v>7609.44</v>
      </c>
      <c r="G167" s="55">
        <v>2444.9299999999998</v>
      </c>
      <c r="H167" s="83">
        <v>-6.05</v>
      </c>
      <c r="I167" s="49">
        <v>4275.04</v>
      </c>
      <c r="J167" s="55">
        <v>4434.62</v>
      </c>
      <c r="K167" s="49">
        <v>889.48</v>
      </c>
      <c r="L167" s="55">
        <v>421.16</v>
      </c>
      <c r="M167" s="49">
        <v>2130.67</v>
      </c>
      <c r="N167" s="54">
        <v>2445.4499999999998</v>
      </c>
      <c r="O167" s="54">
        <v>347.11</v>
      </c>
      <c r="Q167" s="142"/>
    </row>
    <row r="168" spans="1:17" x14ac:dyDescent="0.35">
      <c r="A168" s="90" t="s">
        <v>386</v>
      </c>
      <c r="B168" s="49">
        <v>5801.72</v>
      </c>
      <c r="C168" s="49">
        <v>5248.47</v>
      </c>
      <c r="D168" s="49">
        <v>553.25</v>
      </c>
      <c r="E168" s="81">
        <v>0</v>
      </c>
      <c r="F168" s="49">
        <v>7246.25</v>
      </c>
      <c r="G168" s="55">
        <v>1921.49</v>
      </c>
      <c r="H168" s="83">
        <v>442.11</v>
      </c>
      <c r="I168" s="49">
        <v>4695.3500000000004</v>
      </c>
      <c r="J168" s="55">
        <v>3569.93</v>
      </c>
      <c r="K168" s="49">
        <v>629.41</v>
      </c>
      <c r="L168" s="55">
        <v>228.24</v>
      </c>
      <c r="M168" s="49">
        <v>1679.84</v>
      </c>
      <c r="N168" s="54">
        <v>2764.32</v>
      </c>
      <c r="O168" s="54">
        <v>285.33</v>
      </c>
      <c r="Q168" s="142"/>
    </row>
    <row r="169" spans="1:17" x14ac:dyDescent="0.35">
      <c r="A169" s="90" t="s">
        <v>387</v>
      </c>
      <c r="B169" s="49">
        <v>5718.19</v>
      </c>
      <c r="C169" s="49">
        <v>5248.24</v>
      </c>
      <c r="D169" s="49">
        <v>469.96</v>
      </c>
      <c r="E169" s="81">
        <v>0</v>
      </c>
      <c r="F169" s="49">
        <v>6703.24</v>
      </c>
      <c r="G169" s="55">
        <v>1671.67</v>
      </c>
      <c r="H169" s="83">
        <v>126.32</v>
      </c>
      <c r="I169" s="49">
        <v>4280.12</v>
      </c>
      <c r="J169" s="55">
        <v>3933.62</v>
      </c>
      <c r="K169" s="49">
        <v>751.46</v>
      </c>
      <c r="L169" s="55">
        <v>282.8</v>
      </c>
      <c r="M169" s="49">
        <v>1838.52</v>
      </c>
      <c r="N169" s="54">
        <v>2527.36</v>
      </c>
      <c r="O169" s="54">
        <v>296.11</v>
      </c>
      <c r="Q169" s="142"/>
    </row>
    <row r="170" spans="1:17" x14ac:dyDescent="0.35">
      <c r="A170" s="90" t="s">
        <v>388</v>
      </c>
      <c r="B170" s="49">
        <v>4719.84</v>
      </c>
      <c r="C170" s="49">
        <v>4408.59</v>
      </c>
      <c r="D170" s="49">
        <v>311.24</v>
      </c>
      <c r="E170" s="81">
        <v>0</v>
      </c>
      <c r="F170" s="49">
        <v>7163.4</v>
      </c>
      <c r="G170" s="55">
        <v>1591.44</v>
      </c>
      <c r="H170" s="83">
        <v>1597.48</v>
      </c>
      <c r="I170" s="49">
        <v>4896.6899999999996</v>
      </c>
      <c r="J170" s="55">
        <v>2779.87</v>
      </c>
      <c r="K170" s="49">
        <v>675.27</v>
      </c>
      <c r="L170" s="55">
        <v>421.25</v>
      </c>
      <c r="M170" s="49">
        <v>1746.78</v>
      </c>
      <c r="N170" s="54">
        <v>2520.13</v>
      </c>
      <c r="O170" s="54">
        <v>235.2</v>
      </c>
      <c r="Q170" s="142"/>
    </row>
    <row r="171" spans="1:17" x14ac:dyDescent="0.35">
      <c r="A171" s="90" t="s">
        <v>389</v>
      </c>
      <c r="B171" s="49">
        <v>5861.52</v>
      </c>
      <c r="C171" s="49">
        <v>5392.4</v>
      </c>
      <c r="D171" s="49">
        <v>469.12</v>
      </c>
      <c r="E171" s="81">
        <v>0</v>
      </c>
      <c r="F171" s="49">
        <v>6984.75</v>
      </c>
      <c r="G171" s="55">
        <v>1586.12</v>
      </c>
      <c r="H171" s="83">
        <v>703.46</v>
      </c>
      <c r="I171" s="49">
        <v>4857.18</v>
      </c>
      <c r="J171" s="55">
        <v>3344.84</v>
      </c>
      <c r="K171" s="49">
        <v>541.45000000000005</v>
      </c>
      <c r="L171" s="55">
        <v>418.84</v>
      </c>
      <c r="M171" s="49">
        <v>1643.33</v>
      </c>
      <c r="N171" s="54">
        <v>2574.8200000000002</v>
      </c>
      <c r="O171" s="54">
        <v>277.85000000000002</v>
      </c>
      <c r="Q171" s="142"/>
    </row>
    <row r="172" spans="1:17" x14ac:dyDescent="0.35">
      <c r="A172" s="90" t="s">
        <v>390</v>
      </c>
      <c r="B172" s="49">
        <v>5967.63</v>
      </c>
      <c r="C172" s="49">
        <v>5394.21</v>
      </c>
      <c r="D172" s="49">
        <v>573.41999999999996</v>
      </c>
      <c r="E172" s="81">
        <v>0</v>
      </c>
      <c r="F172" s="49">
        <v>6633.19</v>
      </c>
      <c r="G172" s="55">
        <v>1714.21</v>
      </c>
      <c r="H172" s="83">
        <v>330.82</v>
      </c>
      <c r="I172" s="49">
        <v>4309.9799999999996</v>
      </c>
      <c r="J172" s="55">
        <v>3912.83</v>
      </c>
      <c r="K172" s="49">
        <v>609</v>
      </c>
      <c r="L172" s="55">
        <v>389.53</v>
      </c>
      <c r="M172" s="49">
        <v>1967.39</v>
      </c>
      <c r="N172" s="54">
        <v>2253.19</v>
      </c>
      <c r="O172" s="54">
        <v>308.58</v>
      </c>
      <c r="Q172" s="142"/>
    </row>
    <row r="173" spans="1:17" x14ac:dyDescent="0.35">
      <c r="A173" s="90" t="s">
        <v>391</v>
      </c>
      <c r="B173" s="49">
        <v>5907.23</v>
      </c>
      <c r="C173" s="49">
        <v>5402.64</v>
      </c>
      <c r="D173" s="49">
        <v>504.59</v>
      </c>
      <c r="E173" s="81">
        <v>0</v>
      </c>
      <c r="F173" s="49">
        <v>6961.04</v>
      </c>
      <c r="G173" s="55">
        <v>2556.61</v>
      </c>
      <c r="H173" s="83">
        <v>313.76</v>
      </c>
      <c r="I173" s="49">
        <v>3873.76</v>
      </c>
      <c r="J173" s="55">
        <v>3603.96</v>
      </c>
      <c r="K173" s="49">
        <v>530.66</v>
      </c>
      <c r="L173" s="55">
        <v>389.94</v>
      </c>
      <c r="M173" s="49">
        <v>2058.0300000000002</v>
      </c>
      <c r="N173" s="54">
        <v>2154.8000000000002</v>
      </c>
      <c r="O173" s="54">
        <v>297.77</v>
      </c>
      <c r="Q173" s="142"/>
    </row>
    <row r="174" spans="1:17" x14ac:dyDescent="0.35">
      <c r="A174" s="90" t="s">
        <v>392</v>
      </c>
      <c r="B174" s="49">
        <v>6203.99</v>
      </c>
      <c r="C174" s="49">
        <v>5701.75</v>
      </c>
      <c r="D174" s="49">
        <v>502.24</v>
      </c>
      <c r="E174" s="81">
        <v>0</v>
      </c>
      <c r="F174" s="49">
        <v>7028.69</v>
      </c>
      <c r="G174" s="55">
        <v>1708.65</v>
      </c>
      <c r="H174" s="83">
        <v>774.5</v>
      </c>
      <c r="I174" s="49">
        <v>4783.09</v>
      </c>
      <c r="J174" s="55">
        <v>3898.07</v>
      </c>
      <c r="K174" s="49">
        <v>536.96</v>
      </c>
      <c r="L174" s="55">
        <v>258.44</v>
      </c>
      <c r="M174" s="49">
        <v>2089.37</v>
      </c>
      <c r="N174" s="54">
        <v>2478.41</v>
      </c>
      <c r="O174" s="54">
        <v>293.14999999999998</v>
      </c>
      <c r="Q174" s="142"/>
    </row>
    <row r="175" spans="1:17" x14ac:dyDescent="0.35">
      <c r="A175" s="90" t="s">
        <v>393</v>
      </c>
      <c r="B175" s="49">
        <v>6199.11</v>
      </c>
      <c r="C175" s="49">
        <v>5708.19</v>
      </c>
      <c r="D175" s="49">
        <v>490.92</v>
      </c>
      <c r="E175" s="81">
        <v>0</v>
      </c>
      <c r="F175" s="49">
        <v>7587.66</v>
      </c>
      <c r="G175" s="55">
        <v>2721.08</v>
      </c>
      <c r="H175" s="83">
        <v>177.24</v>
      </c>
      <c r="I175" s="49">
        <v>4187.37</v>
      </c>
      <c r="J175" s="55">
        <v>3505.47</v>
      </c>
      <c r="K175" s="49">
        <v>679.21</v>
      </c>
      <c r="L175" s="55">
        <v>253.43</v>
      </c>
      <c r="M175" s="49">
        <v>1434.39</v>
      </c>
      <c r="N175" s="54">
        <v>2364.83</v>
      </c>
      <c r="O175" s="54">
        <v>233.86</v>
      </c>
      <c r="Q175" s="142"/>
    </row>
    <row r="176" spans="1:17" x14ac:dyDescent="0.35">
      <c r="A176" s="90" t="s">
        <v>394</v>
      </c>
      <c r="B176" s="49">
        <v>5724.77</v>
      </c>
      <c r="C176" s="49">
        <v>5230.55</v>
      </c>
      <c r="D176" s="49">
        <v>494.22</v>
      </c>
      <c r="E176" s="81">
        <v>0</v>
      </c>
      <c r="F176" s="49">
        <v>6411.26</v>
      </c>
      <c r="G176" s="55">
        <v>2438.9699999999998</v>
      </c>
      <c r="H176" s="83">
        <v>513.34</v>
      </c>
      <c r="I176" s="49">
        <v>3459.86</v>
      </c>
      <c r="J176" s="55">
        <v>3125.2</v>
      </c>
      <c r="K176" s="49">
        <v>512.41999999999996</v>
      </c>
      <c r="L176" s="55">
        <v>216.58</v>
      </c>
      <c r="M176" s="49">
        <v>2141.69</v>
      </c>
      <c r="N176" s="54">
        <v>2258.86</v>
      </c>
      <c r="O176" s="54">
        <v>243.22</v>
      </c>
      <c r="Q176" s="142"/>
    </row>
    <row r="177" spans="1:17" x14ac:dyDescent="0.35">
      <c r="A177" s="90" t="s">
        <v>395</v>
      </c>
      <c r="B177" s="49">
        <v>6343.85</v>
      </c>
      <c r="C177" s="49">
        <v>5818.84</v>
      </c>
      <c r="D177" s="49">
        <v>525.02</v>
      </c>
      <c r="E177" s="81">
        <v>0</v>
      </c>
      <c r="F177" s="49">
        <v>6896.35</v>
      </c>
      <c r="G177" s="55">
        <v>2431.4299999999998</v>
      </c>
      <c r="H177" s="83">
        <v>318.60000000000002</v>
      </c>
      <c r="I177" s="49">
        <v>3910.04</v>
      </c>
      <c r="J177" s="55">
        <v>3806.56</v>
      </c>
      <c r="K177" s="49">
        <v>554.89</v>
      </c>
      <c r="L177" s="55">
        <v>266.45</v>
      </c>
      <c r="M177" s="49">
        <v>2000.54</v>
      </c>
      <c r="N177" s="54">
        <v>2073.86</v>
      </c>
      <c r="O177" s="54">
        <v>276.32</v>
      </c>
      <c r="Q177" s="142"/>
    </row>
    <row r="178" spans="1:17" x14ac:dyDescent="0.35">
      <c r="A178" s="90" t="s">
        <v>396</v>
      </c>
      <c r="B178" s="49">
        <v>6185.71</v>
      </c>
      <c r="C178" s="49">
        <v>5678.79</v>
      </c>
      <c r="D178" s="49">
        <v>506.92</v>
      </c>
      <c r="E178" s="81">
        <v>0</v>
      </c>
      <c r="F178" s="49">
        <v>6081.05</v>
      </c>
      <c r="G178" s="55">
        <v>1645.45</v>
      </c>
      <c r="H178" s="83">
        <v>253.71</v>
      </c>
      <c r="I178" s="49">
        <v>3780.94</v>
      </c>
      <c r="J178" s="55">
        <v>4058.02</v>
      </c>
      <c r="K178" s="49">
        <v>654.66</v>
      </c>
      <c r="L178" s="55">
        <v>201.38</v>
      </c>
      <c r="M178" s="49">
        <v>2001.05</v>
      </c>
      <c r="N178" s="54">
        <v>1923.53</v>
      </c>
      <c r="O178" s="54">
        <v>245.91</v>
      </c>
      <c r="Q178" s="142"/>
    </row>
    <row r="179" spans="1:17" x14ac:dyDescent="0.35">
      <c r="A179" s="90" t="s">
        <v>397</v>
      </c>
      <c r="B179" s="49">
        <v>6063.59</v>
      </c>
      <c r="C179" s="49">
        <v>5558.44</v>
      </c>
      <c r="D179" s="49">
        <v>505.15</v>
      </c>
      <c r="E179" s="81">
        <v>0</v>
      </c>
      <c r="F179" s="49">
        <v>6275.33</v>
      </c>
      <c r="G179" s="55">
        <v>1790.05</v>
      </c>
      <c r="H179" s="83">
        <v>-278.73</v>
      </c>
      <c r="I179" s="49">
        <v>4028.89</v>
      </c>
      <c r="J179" s="55">
        <v>4483.2700000000004</v>
      </c>
      <c r="K179" s="49">
        <v>456.39</v>
      </c>
      <c r="L179" s="55">
        <v>190.13</v>
      </c>
      <c r="M179" s="49">
        <v>1858.6</v>
      </c>
      <c r="N179" s="54">
        <v>1949.21</v>
      </c>
      <c r="O179" s="54">
        <v>286.11</v>
      </c>
      <c r="Q179" s="142"/>
    </row>
    <row r="180" spans="1:17" x14ac:dyDescent="0.35">
      <c r="A180" s="90" t="s">
        <v>398</v>
      </c>
      <c r="B180" s="49">
        <v>5726.82</v>
      </c>
      <c r="C180" s="49">
        <v>5265.1</v>
      </c>
      <c r="D180" s="49">
        <v>461.73</v>
      </c>
      <c r="E180" s="81">
        <v>0</v>
      </c>
      <c r="F180" s="49">
        <v>6692.01</v>
      </c>
      <c r="G180" s="55">
        <v>2126.5700000000002</v>
      </c>
      <c r="H180" s="83">
        <v>280.39</v>
      </c>
      <c r="I180" s="49">
        <v>4001.64</v>
      </c>
      <c r="J180" s="55">
        <v>3473.24</v>
      </c>
      <c r="K180" s="49">
        <v>563.79</v>
      </c>
      <c r="L180" s="55">
        <v>205.67</v>
      </c>
      <c r="M180" s="49">
        <v>1585.22</v>
      </c>
      <c r="N180" s="54">
        <v>2191.37</v>
      </c>
      <c r="O180" s="54">
        <v>274.72000000000003</v>
      </c>
      <c r="Q180" s="142"/>
    </row>
    <row r="181" spans="1:17" x14ac:dyDescent="0.35">
      <c r="A181" s="90" t="s">
        <v>399</v>
      </c>
      <c r="B181" s="49">
        <v>5833.81</v>
      </c>
      <c r="C181" s="49">
        <v>5387.21</v>
      </c>
      <c r="D181" s="49">
        <v>446.61</v>
      </c>
      <c r="E181" s="81">
        <v>0</v>
      </c>
      <c r="F181" s="49">
        <v>6988.91</v>
      </c>
      <c r="G181" s="55">
        <v>1842.69</v>
      </c>
      <c r="H181" s="83">
        <v>1248.8599999999999</v>
      </c>
      <c r="I181" s="49">
        <v>4536.3</v>
      </c>
      <c r="J181" s="55">
        <v>3476.09</v>
      </c>
      <c r="K181" s="49">
        <v>609.91999999999996</v>
      </c>
      <c r="L181" s="55">
        <v>227.75</v>
      </c>
      <c r="M181" s="49">
        <v>1999.59</v>
      </c>
      <c r="N181" s="54">
        <v>2193.11</v>
      </c>
      <c r="O181" s="54">
        <v>342.49</v>
      </c>
      <c r="Q181" s="142"/>
    </row>
    <row r="182" spans="1:17" x14ac:dyDescent="0.35">
      <c r="A182" s="90" t="s">
        <v>400</v>
      </c>
      <c r="B182" s="49">
        <v>4259.6400000000003</v>
      </c>
      <c r="C182" s="49">
        <v>3993.41</v>
      </c>
      <c r="D182" s="49">
        <v>266.23</v>
      </c>
      <c r="E182" s="81">
        <v>0</v>
      </c>
      <c r="F182" s="49">
        <v>7109.95</v>
      </c>
      <c r="G182" s="55">
        <v>2251.4699999999998</v>
      </c>
      <c r="H182" s="83">
        <v>1909.64</v>
      </c>
      <c r="I182" s="49">
        <v>4075.19</v>
      </c>
      <c r="J182" s="55">
        <v>2179.8000000000002</v>
      </c>
      <c r="K182" s="49">
        <v>783.3</v>
      </c>
      <c r="L182" s="55">
        <v>407.7</v>
      </c>
      <c r="M182" s="49">
        <v>1762.61</v>
      </c>
      <c r="N182" s="54">
        <v>2123.96</v>
      </c>
      <c r="O182" s="54">
        <v>358.29</v>
      </c>
      <c r="Q182" s="142"/>
    </row>
    <row r="183" spans="1:17" x14ac:dyDescent="0.35">
      <c r="A183" s="90" t="s">
        <v>401</v>
      </c>
      <c r="B183" s="49">
        <v>4842.92</v>
      </c>
      <c r="C183" s="49">
        <v>4489.1899999999996</v>
      </c>
      <c r="D183" s="49">
        <v>353.73</v>
      </c>
      <c r="E183" s="81">
        <v>0</v>
      </c>
      <c r="F183" s="49">
        <v>6248.23</v>
      </c>
      <c r="G183" s="55">
        <v>1622.02</v>
      </c>
      <c r="H183" s="83">
        <v>930.68</v>
      </c>
      <c r="I183" s="49">
        <v>4062.83</v>
      </c>
      <c r="J183" s="55">
        <v>3067.2</v>
      </c>
      <c r="K183" s="49">
        <v>563.37</v>
      </c>
      <c r="L183" s="55">
        <v>466.37</v>
      </c>
      <c r="M183" s="49">
        <v>1827.94</v>
      </c>
      <c r="N183" s="54">
        <v>1989.88</v>
      </c>
      <c r="O183" s="54">
        <v>257.33999999999997</v>
      </c>
      <c r="Q183" s="142"/>
    </row>
    <row r="184" spans="1:17" x14ac:dyDescent="0.35">
      <c r="A184" s="90" t="s">
        <v>402</v>
      </c>
      <c r="B184" s="49">
        <v>5502.36</v>
      </c>
      <c r="C184" s="49">
        <v>5066.88</v>
      </c>
      <c r="D184" s="49">
        <v>435.48</v>
      </c>
      <c r="E184" s="81">
        <v>0</v>
      </c>
      <c r="F184" s="49">
        <v>6246.56</v>
      </c>
      <c r="G184" s="55">
        <v>1890.32</v>
      </c>
      <c r="H184" s="83">
        <v>854.52</v>
      </c>
      <c r="I184" s="49">
        <v>3995.94</v>
      </c>
      <c r="J184" s="55">
        <v>3320.91</v>
      </c>
      <c r="K184" s="49">
        <v>360.3</v>
      </c>
      <c r="L184" s="55">
        <v>335.96</v>
      </c>
      <c r="M184" s="49">
        <v>2255.25</v>
      </c>
      <c r="N184" s="54">
        <v>2100.11</v>
      </c>
      <c r="O184" s="54">
        <v>273.23</v>
      </c>
      <c r="Q184" s="142"/>
    </row>
    <row r="185" spans="1:17" x14ac:dyDescent="0.35">
      <c r="A185" s="90" t="s">
        <v>403</v>
      </c>
      <c r="B185" s="49">
        <v>5829.14</v>
      </c>
      <c r="C185" s="49">
        <v>5396.74</v>
      </c>
      <c r="D185" s="49">
        <v>432.4</v>
      </c>
      <c r="E185" s="81">
        <v>0</v>
      </c>
      <c r="F185" s="49">
        <v>6476.1</v>
      </c>
      <c r="G185" s="55">
        <v>1881.76</v>
      </c>
      <c r="H185" s="83">
        <v>250.37</v>
      </c>
      <c r="I185" s="49">
        <v>4118.71</v>
      </c>
      <c r="J185" s="55">
        <v>3565.96</v>
      </c>
      <c r="K185" s="49">
        <v>475.63</v>
      </c>
      <c r="L185" s="55">
        <v>395.15</v>
      </c>
      <c r="M185" s="49">
        <v>1627.86</v>
      </c>
      <c r="N185" s="54">
        <v>2010.73</v>
      </c>
      <c r="O185" s="54">
        <v>273.63</v>
      </c>
      <c r="Q185" s="142"/>
    </row>
    <row r="186" spans="1:17" x14ac:dyDescent="0.35">
      <c r="A186" s="90" t="s">
        <v>404</v>
      </c>
      <c r="B186" s="49">
        <v>5686.82</v>
      </c>
      <c r="C186" s="49">
        <v>5226.72</v>
      </c>
      <c r="D186" s="49">
        <v>460.1</v>
      </c>
      <c r="E186" s="81">
        <v>0</v>
      </c>
      <c r="F186" s="49">
        <v>6679.46</v>
      </c>
      <c r="G186" s="55">
        <v>2048.79</v>
      </c>
      <c r="H186" s="83">
        <v>15.21</v>
      </c>
      <c r="I186" s="49">
        <v>4073.67</v>
      </c>
      <c r="J186" s="55">
        <v>3647.95</v>
      </c>
      <c r="K186" s="49">
        <v>556.99</v>
      </c>
      <c r="L186" s="55">
        <v>474.52</v>
      </c>
      <c r="M186" s="49">
        <v>1890.82</v>
      </c>
      <c r="N186" s="54">
        <v>2383.81</v>
      </c>
      <c r="O186" s="54">
        <v>256.61</v>
      </c>
      <c r="Q186" s="142"/>
    </row>
    <row r="187" spans="1:17" x14ac:dyDescent="0.35">
      <c r="A187" s="90" t="s">
        <v>405</v>
      </c>
      <c r="B187" s="49">
        <v>5959.27</v>
      </c>
      <c r="C187" s="49">
        <v>5518.86</v>
      </c>
      <c r="D187" s="49">
        <v>440.41</v>
      </c>
      <c r="E187" s="81">
        <v>0</v>
      </c>
      <c r="F187" s="49">
        <v>6783.13</v>
      </c>
      <c r="G187" s="55">
        <v>2602.5100000000002</v>
      </c>
      <c r="H187" s="83">
        <v>286.75</v>
      </c>
      <c r="I187" s="49">
        <v>3771.13</v>
      </c>
      <c r="J187" s="55">
        <v>3692.78</v>
      </c>
      <c r="K187" s="49">
        <v>409.5</v>
      </c>
      <c r="L187" s="55">
        <v>140.91999999999999</v>
      </c>
      <c r="M187" s="49">
        <v>2205.62</v>
      </c>
      <c r="N187" s="54">
        <v>2265.8000000000002</v>
      </c>
      <c r="O187" s="54">
        <v>193.92</v>
      </c>
      <c r="Q187" s="142"/>
    </row>
    <row r="188" spans="1:17" x14ac:dyDescent="0.35">
      <c r="A188" s="90" t="s">
        <v>406</v>
      </c>
      <c r="B188" s="49">
        <v>5017.9799999999996</v>
      </c>
      <c r="C188" s="49">
        <v>4589.6400000000003</v>
      </c>
      <c r="D188" s="49">
        <v>428.35</v>
      </c>
      <c r="E188" s="81">
        <v>0</v>
      </c>
      <c r="F188" s="49">
        <v>5886.32</v>
      </c>
      <c r="G188" s="55">
        <v>1367.95</v>
      </c>
      <c r="H188" s="83">
        <v>1369.41</v>
      </c>
      <c r="I188" s="49">
        <v>4116.3</v>
      </c>
      <c r="J188" s="55">
        <v>3299.1</v>
      </c>
      <c r="K188" s="49">
        <v>402.07</v>
      </c>
      <c r="L188" s="55">
        <v>149.5</v>
      </c>
      <c r="M188" s="49">
        <v>2163.46</v>
      </c>
      <c r="N188" s="54">
        <v>1863.83</v>
      </c>
      <c r="O188" s="54">
        <v>200.43</v>
      </c>
      <c r="Q188" s="142"/>
    </row>
    <row r="189" spans="1:17" x14ac:dyDescent="0.35">
      <c r="A189" s="90" t="s">
        <v>407</v>
      </c>
      <c r="B189" s="49">
        <v>6220.08</v>
      </c>
      <c r="C189" s="49">
        <v>5707.48</v>
      </c>
      <c r="D189" s="49">
        <v>512.6</v>
      </c>
      <c r="E189" s="81">
        <v>0</v>
      </c>
      <c r="F189" s="49">
        <v>5987.94</v>
      </c>
      <c r="G189" s="55">
        <v>2131.84</v>
      </c>
      <c r="H189" s="83">
        <v>-903.89</v>
      </c>
      <c r="I189" s="49">
        <v>3304.76</v>
      </c>
      <c r="J189" s="55">
        <v>3757.53</v>
      </c>
      <c r="K189" s="49">
        <v>551.34</v>
      </c>
      <c r="L189" s="55">
        <v>409.16</v>
      </c>
      <c r="M189" s="49">
        <v>1491.92</v>
      </c>
      <c r="N189" s="54">
        <v>2085.2199999999998</v>
      </c>
      <c r="O189" s="54">
        <v>254.31</v>
      </c>
      <c r="Q189" s="142"/>
    </row>
    <row r="190" spans="1:17" x14ac:dyDescent="0.35">
      <c r="A190" s="90" t="s">
        <v>408</v>
      </c>
      <c r="B190" s="49">
        <v>5806.4</v>
      </c>
      <c r="C190" s="49">
        <v>5330.48</v>
      </c>
      <c r="D190" s="49">
        <v>475.93</v>
      </c>
      <c r="E190" s="81">
        <v>0</v>
      </c>
      <c r="F190" s="49">
        <v>6610.85</v>
      </c>
      <c r="G190" s="55">
        <v>2062.5700000000002</v>
      </c>
      <c r="H190" s="83">
        <v>1087.25</v>
      </c>
      <c r="I190" s="49">
        <v>4021.58</v>
      </c>
      <c r="J190" s="55">
        <v>3606.15</v>
      </c>
      <c r="K190" s="49">
        <v>526.71</v>
      </c>
      <c r="L190" s="55">
        <v>346.38</v>
      </c>
      <c r="M190" s="49">
        <v>2366.9699999999998</v>
      </c>
      <c r="N190" s="54">
        <v>1875.48</v>
      </c>
      <c r="O190" s="54">
        <v>228.81</v>
      </c>
      <c r="Q190" s="142"/>
    </row>
    <row r="191" spans="1:17" x14ac:dyDescent="0.35">
      <c r="A191" s="90" t="s">
        <v>409</v>
      </c>
      <c r="B191" s="49">
        <v>5650.84</v>
      </c>
      <c r="C191" s="49">
        <v>5184.41</v>
      </c>
      <c r="D191" s="49">
        <v>466.43</v>
      </c>
      <c r="E191" s="81">
        <v>0</v>
      </c>
      <c r="F191" s="49">
        <v>6897.6</v>
      </c>
      <c r="G191" s="55">
        <v>1793.4</v>
      </c>
      <c r="H191" s="83">
        <v>1299.3900000000001</v>
      </c>
      <c r="I191" s="49">
        <v>4605.28</v>
      </c>
      <c r="J191" s="55">
        <v>3477.27</v>
      </c>
      <c r="K191" s="49">
        <v>498.93</v>
      </c>
      <c r="L191" s="55">
        <v>229.95</v>
      </c>
      <c r="M191" s="49">
        <v>1765.97</v>
      </c>
      <c r="N191" s="54">
        <v>1863.57</v>
      </c>
      <c r="O191" s="54">
        <v>179.05</v>
      </c>
      <c r="Q191" s="142"/>
    </row>
    <row r="192" spans="1:17" x14ac:dyDescent="0.35">
      <c r="A192" s="90" t="s">
        <v>410</v>
      </c>
      <c r="B192" s="49">
        <v>4527.26</v>
      </c>
      <c r="C192" s="49">
        <v>4162.24</v>
      </c>
      <c r="D192" s="49">
        <v>365.02</v>
      </c>
      <c r="E192" s="81">
        <v>0</v>
      </c>
      <c r="F192" s="49">
        <v>6360.57</v>
      </c>
      <c r="G192" s="55">
        <v>1278.6600000000001</v>
      </c>
      <c r="H192" s="83">
        <v>922.38</v>
      </c>
      <c r="I192" s="49">
        <v>4460.12</v>
      </c>
      <c r="J192" s="55">
        <v>3226.65</v>
      </c>
      <c r="K192" s="49">
        <v>621.78</v>
      </c>
      <c r="L192" s="55">
        <v>246.73</v>
      </c>
      <c r="M192" s="49">
        <v>1774.34</v>
      </c>
      <c r="N192" s="54">
        <v>2460.5</v>
      </c>
      <c r="O192" s="54">
        <v>223.62</v>
      </c>
      <c r="Q192" s="142"/>
    </row>
    <row r="193" spans="1:17" x14ac:dyDescent="0.35">
      <c r="A193" s="90" t="s">
        <v>411</v>
      </c>
      <c r="B193" s="49">
        <v>4600.55</v>
      </c>
      <c r="C193" s="49">
        <v>4206.08</v>
      </c>
      <c r="D193" s="49">
        <v>394.48</v>
      </c>
      <c r="E193" s="81">
        <v>0</v>
      </c>
      <c r="F193" s="49">
        <v>6988.59</v>
      </c>
      <c r="G193" s="55">
        <v>2298.66</v>
      </c>
      <c r="H193" s="83">
        <v>1341.57</v>
      </c>
      <c r="I193" s="49">
        <v>4057.99</v>
      </c>
      <c r="J193" s="55">
        <v>2717.34</v>
      </c>
      <c r="K193" s="49">
        <v>631.94000000000005</v>
      </c>
      <c r="L193" s="55">
        <v>197.47</v>
      </c>
      <c r="M193" s="49">
        <v>2003.15</v>
      </c>
      <c r="N193" s="54">
        <v>2436.6999999999998</v>
      </c>
      <c r="O193" s="54">
        <v>274.89</v>
      </c>
      <c r="Q193" s="142"/>
    </row>
    <row r="194" spans="1:17" x14ac:dyDescent="0.35">
      <c r="A194" s="90" t="s">
        <v>412</v>
      </c>
      <c r="B194" s="49">
        <v>4603.8500000000004</v>
      </c>
      <c r="C194" s="49">
        <v>4275.33</v>
      </c>
      <c r="D194" s="49">
        <v>328.52</v>
      </c>
      <c r="E194" s="81">
        <v>0</v>
      </c>
      <c r="F194" s="49">
        <v>6405.74</v>
      </c>
      <c r="G194" s="55">
        <v>1832.01</v>
      </c>
      <c r="H194" s="83">
        <v>1438.17</v>
      </c>
      <c r="I194" s="49">
        <v>4034.93</v>
      </c>
      <c r="J194" s="55">
        <v>2703.4</v>
      </c>
      <c r="K194" s="49">
        <v>538.79999999999995</v>
      </c>
      <c r="L194" s="55">
        <v>237.07</v>
      </c>
      <c r="M194" s="49">
        <v>1863.1</v>
      </c>
      <c r="N194" s="54">
        <v>2058.19</v>
      </c>
      <c r="O194" s="54">
        <v>284.10000000000002</v>
      </c>
      <c r="Q194" s="142"/>
    </row>
    <row r="195" spans="1:17" x14ac:dyDescent="0.35">
      <c r="A195" s="90" t="s">
        <v>413</v>
      </c>
      <c r="B195" s="49">
        <v>4980.41</v>
      </c>
      <c r="C195" s="49">
        <v>4624.6899999999996</v>
      </c>
      <c r="D195" s="49">
        <v>355.72</v>
      </c>
      <c r="E195" s="81">
        <v>0</v>
      </c>
      <c r="F195" s="49">
        <v>6300.51</v>
      </c>
      <c r="G195" s="55">
        <v>1904.4</v>
      </c>
      <c r="H195" s="83">
        <v>1511.96</v>
      </c>
      <c r="I195" s="49">
        <v>3954.45</v>
      </c>
      <c r="J195" s="55">
        <v>2584.83</v>
      </c>
      <c r="K195" s="49">
        <v>441.66</v>
      </c>
      <c r="L195" s="55">
        <v>268.14</v>
      </c>
      <c r="M195" s="49">
        <v>2142.79</v>
      </c>
      <c r="N195" s="54">
        <v>2173.98</v>
      </c>
      <c r="O195" s="54">
        <v>213.51</v>
      </c>
      <c r="Q195" s="142"/>
    </row>
    <row r="196" spans="1:17" x14ac:dyDescent="0.35">
      <c r="A196" s="90" t="s">
        <v>414</v>
      </c>
      <c r="B196" s="49">
        <v>5168.74</v>
      </c>
      <c r="C196" s="49">
        <v>4776.3599999999997</v>
      </c>
      <c r="D196" s="49">
        <v>392.38</v>
      </c>
      <c r="E196" s="81">
        <v>0</v>
      </c>
      <c r="F196" s="49">
        <v>6790.26</v>
      </c>
      <c r="G196" s="55">
        <v>2039.45</v>
      </c>
      <c r="H196" s="83">
        <v>788.49</v>
      </c>
      <c r="I196" s="49">
        <v>3936.56</v>
      </c>
      <c r="J196" s="55">
        <v>3295.1</v>
      </c>
      <c r="K196" s="49">
        <v>814.25</v>
      </c>
      <c r="L196" s="55">
        <v>253.31</v>
      </c>
      <c r="M196" s="49">
        <v>1867.54</v>
      </c>
      <c r="N196" s="54">
        <v>2281.4499999999998</v>
      </c>
      <c r="O196" s="54">
        <v>273.75</v>
      </c>
      <c r="Q196" s="142"/>
    </row>
    <row r="197" spans="1:17" x14ac:dyDescent="0.35">
      <c r="A197" s="90" t="s">
        <v>415</v>
      </c>
      <c r="B197" s="49">
        <v>5256.19</v>
      </c>
      <c r="C197" s="49">
        <v>4854.33</v>
      </c>
      <c r="D197" s="49">
        <v>401.87</v>
      </c>
      <c r="E197" s="81">
        <v>0</v>
      </c>
      <c r="F197" s="49">
        <v>6180.53</v>
      </c>
      <c r="G197" s="55">
        <v>1399.71</v>
      </c>
      <c r="H197" s="83">
        <v>1124.1199999999999</v>
      </c>
      <c r="I197" s="49">
        <v>4029.6</v>
      </c>
      <c r="J197" s="55">
        <v>3441.91</v>
      </c>
      <c r="K197" s="49">
        <v>751.22</v>
      </c>
      <c r="L197" s="55">
        <v>233.99</v>
      </c>
      <c r="M197" s="49">
        <v>2333.4</v>
      </c>
      <c r="N197" s="54">
        <v>2314.1999999999998</v>
      </c>
      <c r="O197" s="54">
        <v>254.58</v>
      </c>
      <c r="Q197" s="142"/>
    </row>
    <row r="198" spans="1:17" x14ac:dyDescent="0.35">
      <c r="A198" s="90" t="s">
        <v>416</v>
      </c>
      <c r="B198" s="49">
        <v>5170.03</v>
      </c>
      <c r="C198" s="49">
        <v>4816.7</v>
      </c>
      <c r="D198" s="49">
        <v>353.33</v>
      </c>
      <c r="E198" s="81">
        <v>0</v>
      </c>
      <c r="F198" s="49">
        <v>6620.63</v>
      </c>
      <c r="G198" s="55">
        <v>2037.52</v>
      </c>
      <c r="H198" s="83">
        <v>938.57</v>
      </c>
      <c r="I198" s="49">
        <v>4138.1499999999996</v>
      </c>
      <c r="J198" s="55">
        <v>3305.11</v>
      </c>
      <c r="K198" s="49">
        <v>444.96</v>
      </c>
      <c r="L198" s="55">
        <v>244.38</v>
      </c>
      <c r="M198" s="49">
        <v>2314.3000000000002</v>
      </c>
      <c r="N198" s="54">
        <v>2409.34</v>
      </c>
      <c r="O198" s="54">
        <v>223.23</v>
      </c>
      <c r="Q198" s="142"/>
    </row>
    <row r="199" spans="1:17" x14ac:dyDescent="0.35">
      <c r="A199" s="90" t="s">
        <v>417</v>
      </c>
      <c r="B199" s="49">
        <v>5638.42</v>
      </c>
      <c r="C199" s="49">
        <v>5304.87</v>
      </c>
      <c r="D199" s="49">
        <v>333.55</v>
      </c>
      <c r="E199" s="81">
        <v>0</v>
      </c>
      <c r="F199" s="49">
        <v>7384.07</v>
      </c>
      <c r="G199" s="55">
        <v>2337.3200000000002</v>
      </c>
      <c r="H199" s="83">
        <v>1093</v>
      </c>
      <c r="I199" s="49">
        <v>4350.42</v>
      </c>
      <c r="J199" s="55">
        <v>3223.14</v>
      </c>
      <c r="K199" s="49">
        <v>696.32</v>
      </c>
      <c r="L199" s="55">
        <v>313.11</v>
      </c>
      <c r="M199" s="49">
        <v>1846.49</v>
      </c>
      <c r="N199" s="54">
        <v>2263.9899999999998</v>
      </c>
      <c r="O199" s="54">
        <v>302.55</v>
      </c>
      <c r="Q199" s="142"/>
    </row>
    <row r="200" spans="1:17" x14ac:dyDescent="0.35">
      <c r="A200" s="90" t="s">
        <v>418</v>
      </c>
      <c r="B200" s="49">
        <v>4231.5200000000004</v>
      </c>
      <c r="C200" s="49">
        <v>3907.99</v>
      </c>
      <c r="D200" s="49">
        <v>323.52</v>
      </c>
      <c r="E200" s="81">
        <v>0</v>
      </c>
      <c r="F200" s="49">
        <v>6199.88</v>
      </c>
      <c r="G200" s="55">
        <v>1506.04</v>
      </c>
      <c r="H200" s="83">
        <v>1600.43</v>
      </c>
      <c r="I200" s="49">
        <v>3958.22</v>
      </c>
      <c r="J200" s="55">
        <v>2457.65</v>
      </c>
      <c r="K200" s="49">
        <v>735.62</v>
      </c>
      <c r="L200" s="55">
        <v>282.02</v>
      </c>
      <c r="M200" s="49">
        <v>1813.74</v>
      </c>
      <c r="N200" s="54">
        <v>2167.4899999999998</v>
      </c>
      <c r="O200" s="54">
        <v>250.99</v>
      </c>
      <c r="Q200" s="142"/>
    </row>
    <row r="201" spans="1:17" x14ac:dyDescent="0.35">
      <c r="A201" s="90" t="s">
        <v>419</v>
      </c>
      <c r="B201" s="49">
        <v>4614.7299999999996</v>
      </c>
      <c r="C201" s="49">
        <v>4290.8999999999996</v>
      </c>
      <c r="D201" s="49">
        <v>323.83</v>
      </c>
      <c r="E201" s="81">
        <v>0</v>
      </c>
      <c r="F201" s="49">
        <v>6235.43</v>
      </c>
      <c r="G201" s="55">
        <v>1887.48</v>
      </c>
      <c r="H201" s="83">
        <v>1060.67</v>
      </c>
      <c r="I201" s="49">
        <v>3801.83</v>
      </c>
      <c r="J201" s="55">
        <v>2596.17</v>
      </c>
      <c r="K201" s="49">
        <v>546.12</v>
      </c>
      <c r="L201" s="55">
        <v>367.38</v>
      </c>
      <c r="M201" s="49">
        <v>1857.7</v>
      </c>
      <c r="N201" s="54">
        <v>2181.4299999999998</v>
      </c>
      <c r="O201" s="54">
        <v>220.79</v>
      </c>
      <c r="Q201" s="142"/>
    </row>
    <row r="202" spans="1:17" x14ac:dyDescent="0.35">
      <c r="A202" s="90" t="s">
        <v>420</v>
      </c>
      <c r="B202" s="49">
        <v>4828.1099999999997</v>
      </c>
      <c r="C202" s="49">
        <v>4504.53</v>
      </c>
      <c r="D202" s="49">
        <v>323.58</v>
      </c>
      <c r="E202" s="81">
        <v>0</v>
      </c>
      <c r="F202" s="49">
        <v>6724.07</v>
      </c>
      <c r="G202" s="55">
        <v>1791.85</v>
      </c>
      <c r="H202" s="83">
        <v>1437.58</v>
      </c>
      <c r="I202" s="49">
        <v>4492.95</v>
      </c>
      <c r="J202" s="55">
        <v>2996.99</v>
      </c>
      <c r="K202" s="49">
        <v>439.27</v>
      </c>
      <c r="L202" s="55">
        <v>307.07</v>
      </c>
      <c r="M202" s="49">
        <v>2027.99</v>
      </c>
      <c r="N202" s="54">
        <v>2218.5700000000002</v>
      </c>
      <c r="O202" s="54">
        <v>233.72</v>
      </c>
      <c r="Q202" s="142"/>
    </row>
    <row r="203" spans="1:17" x14ac:dyDescent="0.35">
      <c r="A203" s="90" t="s">
        <v>421</v>
      </c>
      <c r="B203" s="49">
        <v>4410.92</v>
      </c>
      <c r="C203" s="49">
        <v>4113.82</v>
      </c>
      <c r="D203" s="49">
        <v>297.10000000000002</v>
      </c>
      <c r="E203" s="81">
        <v>0</v>
      </c>
      <c r="F203" s="49">
        <v>6746.5</v>
      </c>
      <c r="G203" s="55">
        <v>2391.4</v>
      </c>
      <c r="H203" s="83">
        <v>869.64</v>
      </c>
      <c r="I203" s="49">
        <v>3615.4</v>
      </c>
      <c r="J203" s="55">
        <v>2312.0700000000002</v>
      </c>
      <c r="K203" s="49">
        <v>739.71</v>
      </c>
      <c r="L203" s="55">
        <v>340.51</v>
      </c>
      <c r="M203" s="49">
        <v>1741.35</v>
      </c>
      <c r="N203" s="54">
        <v>2574.2399999999998</v>
      </c>
      <c r="O203" s="54">
        <v>182.15</v>
      </c>
      <c r="Q203" s="142"/>
    </row>
    <row r="204" spans="1:17" x14ac:dyDescent="0.35">
      <c r="A204" s="90" t="s">
        <v>422</v>
      </c>
      <c r="B204" s="49">
        <v>4183.58</v>
      </c>
      <c r="C204" s="49">
        <v>3909.24</v>
      </c>
      <c r="D204" s="49">
        <v>274.35000000000002</v>
      </c>
      <c r="E204" s="81">
        <v>0</v>
      </c>
      <c r="F204" s="49">
        <v>6629.96</v>
      </c>
      <c r="G204" s="55">
        <v>2029.37</v>
      </c>
      <c r="H204" s="83">
        <v>1404.81</v>
      </c>
      <c r="I204" s="49">
        <v>4087.5</v>
      </c>
      <c r="J204" s="55">
        <v>2026.85</v>
      </c>
      <c r="K204" s="49">
        <v>513.08000000000004</v>
      </c>
      <c r="L204" s="55">
        <v>295.58999999999997</v>
      </c>
      <c r="M204" s="49">
        <v>1687.51</v>
      </c>
      <c r="N204" s="54">
        <v>2560.84</v>
      </c>
      <c r="O204" s="54">
        <v>271.3</v>
      </c>
      <c r="Q204" s="142"/>
    </row>
    <row r="205" spans="1:17" x14ac:dyDescent="0.35">
      <c r="A205" s="90" t="s">
        <v>423</v>
      </c>
      <c r="B205" s="49">
        <v>4118.28</v>
      </c>
      <c r="C205" s="49">
        <v>3864.97</v>
      </c>
      <c r="D205" s="49">
        <v>253.3</v>
      </c>
      <c r="E205" s="81">
        <v>0</v>
      </c>
      <c r="F205" s="49">
        <v>6971.18</v>
      </c>
      <c r="G205" s="55">
        <v>1683.73</v>
      </c>
      <c r="H205" s="83">
        <v>2000.39</v>
      </c>
      <c r="I205" s="49">
        <v>4512.0200000000004</v>
      </c>
      <c r="J205" s="55">
        <v>2276.5100000000002</v>
      </c>
      <c r="K205" s="49">
        <v>775.43</v>
      </c>
      <c r="L205" s="55">
        <v>343.32</v>
      </c>
      <c r="M205" s="49">
        <v>1760.61</v>
      </c>
      <c r="N205" s="54">
        <v>2427.84</v>
      </c>
      <c r="O205" s="54">
        <v>302.08999999999997</v>
      </c>
      <c r="Q205" s="142"/>
    </row>
    <row r="206" spans="1:17" x14ac:dyDescent="0.35">
      <c r="A206" s="90" t="s">
        <v>424</v>
      </c>
      <c r="B206" s="49">
        <v>3309.67</v>
      </c>
      <c r="C206" s="49">
        <v>3097.93</v>
      </c>
      <c r="D206" s="49">
        <v>211.73</v>
      </c>
      <c r="E206" s="81">
        <v>0</v>
      </c>
      <c r="F206" s="49">
        <v>7211.38</v>
      </c>
      <c r="G206" s="55">
        <v>1785.47</v>
      </c>
      <c r="H206" s="83">
        <v>2992.35</v>
      </c>
      <c r="I206" s="49">
        <v>4850.3100000000004</v>
      </c>
      <c r="J206" s="55">
        <v>1527.76</v>
      </c>
      <c r="K206" s="49">
        <v>575.6</v>
      </c>
      <c r="L206" s="55">
        <v>282.91000000000003</v>
      </c>
      <c r="M206" s="49">
        <v>1646.75</v>
      </c>
      <c r="N206" s="54">
        <v>2269.65</v>
      </c>
      <c r="O206" s="54">
        <v>274.32</v>
      </c>
      <c r="Q206" s="142"/>
    </row>
    <row r="207" spans="1:17" x14ac:dyDescent="0.35">
      <c r="A207" s="90" t="s">
        <v>425</v>
      </c>
      <c r="B207" s="49">
        <v>3688.61</v>
      </c>
      <c r="C207" s="49">
        <v>3481.97</v>
      </c>
      <c r="D207" s="49">
        <v>206.64</v>
      </c>
      <c r="E207" s="81">
        <v>0</v>
      </c>
      <c r="F207" s="49">
        <v>6520.74</v>
      </c>
      <c r="G207" s="55">
        <v>1937.84</v>
      </c>
      <c r="H207" s="83">
        <v>1716.94</v>
      </c>
      <c r="I207" s="49">
        <v>3935.67</v>
      </c>
      <c r="J207" s="55">
        <v>2164.17</v>
      </c>
      <c r="K207" s="49">
        <v>647.23</v>
      </c>
      <c r="L207" s="55">
        <v>444.9</v>
      </c>
      <c r="M207" s="49">
        <v>1945.9</v>
      </c>
      <c r="N207" s="54">
        <v>2202.7800000000002</v>
      </c>
      <c r="O207" s="54">
        <v>267.83999999999997</v>
      </c>
      <c r="Q207" s="142"/>
    </row>
    <row r="208" spans="1:17" x14ac:dyDescent="0.35">
      <c r="A208" s="90" t="s">
        <v>426</v>
      </c>
      <c r="B208" s="49">
        <v>4308.5600000000004</v>
      </c>
      <c r="C208" s="49">
        <v>4016.93</v>
      </c>
      <c r="D208" s="49">
        <v>291.63</v>
      </c>
      <c r="E208" s="81">
        <v>0</v>
      </c>
      <c r="F208" s="49">
        <v>6553.08</v>
      </c>
      <c r="G208" s="55">
        <v>1494.94</v>
      </c>
      <c r="H208" s="83">
        <v>2092.4499999999998</v>
      </c>
      <c r="I208" s="49">
        <v>4538.51</v>
      </c>
      <c r="J208" s="55">
        <v>2534.62</v>
      </c>
      <c r="K208" s="49">
        <v>519.63</v>
      </c>
      <c r="L208" s="55">
        <v>260.39</v>
      </c>
      <c r="M208" s="49">
        <v>2155.2600000000002</v>
      </c>
      <c r="N208" s="54">
        <v>2325.9299999999998</v>
      </c>
      <c r="O208" s="54">
        <v>253.58</v>
      </c>
      <c r="Q208" s="142"/>
    </row>
    <row r="209" spans="1:17" x14ac:dyDescent="0.35">
      <c r="A209" s="90" t="s">
        <v>427</v>
      </c>
      <c r="B209" s="49">
        <v>4318.6400000000003</v>
      </c>
      <c r="C209" s="49">
        <v>4038.73</v>
      </c>
      <c r="D209" s="49">
        <v>279.91000000000003</v>
      </c>
      <c r="E209" s="81">
        <v>0</v>
      </c>
      <c r="F209" s="49">
        <v>6443.25</v>
      </c>
      <c r="G209" s="55">
        <v>1361.65</v>
      </c>
      <c r="H209" s="83">
        <v>2679.14</v>
      </c>
      <c r="I209" s="49">
        <v>4622.09</v>
      </c>
      <c r="J209" s="55">
        <v>2400.7199999999998</v>
      </c>
      <c r="K209" s="49">
        <v>459.5</v>
      </c>
      <c r="L209" s="55">
        <v>303.99</v>
      </c>
      <c r="M209" s="49">
        <v>2396.83</v>
      </c>
      <c r="N209" s="54">
        <v>2094.5700000000002</v>
      </c>
      <c r="O209" s="54">
        <v>183.3</v>
      </c>
      <c r="Q209" s="142"/>
    </row>
    <row r="210" spans="1:17" x14ac:dyDescent="0.35">
      <c r="A210" s="90" t="s">
        <v>428</v>
      </c>
      <c r="B210" s="49">
        <v>4321.3900000000003</v>
      </c>
      <c r="C210" s="49">
        <v>4039.19</v>
      </c>
      <c r="D210" s="49">
        <v>282.19</v>
      </c>
      <c r="E210" s="81">
        <v>0</v>
      </c>
      <c r="F210" s="49">
        <v>6126.08</v>
      </c>
      <c r="G210" s="55">
        <v>1446.22</v>
      </c>
      <c r="H210" s="83">
        <v>527.32000000000005</v>
      </c>
      <c r="I210" s="49">
        <v>4188.76</v>
      </c>
      <c r="J210" s="55">
        <v>3199.75</v>
      </c>
      <c r="K210" s="49">
        <v>491.1</v>
      </c>
      <c r="L210" s="55">
        <v>367.09</v>
      </c>
      <c r="M210" s="49">
        <v>1868.4</v>
      </c>
      <c r="N210" s="54">
        <v>2454.1</v>
      </c>
      <c r="O210" s="54">
        <v>261.66000000000003</v>
      </c>
      <c r="Q210" s="142"/>
    </row>
    <row r="211" spans="1:17" x14ac:dyDescent="0.35">
      <c r="A211" s="90" t="s">
        <v>429</v>
      </c>
      <c r="B211" s="49">
        <v>4397.22</v>
      </c>
      <c r="C211" s="49">
        <v>4100.7</v>
      </c>
      <c r="D211" s="49">
        <v>296.52</v>
      </c>
      <c r="E211" s="81">
        <v>0</v>
      </c>
      <c r="F211" s="49">
        <v>6850.05</v>
      </c>
      <c r="G211" s="55">
        <v>1082.3599999999999</v>
      </c>
      <c r="H211" s="83">
        <v>2051.29</v>
      </c>
      <c r="I211" s="49">
        <v>5344.38</v>
      </c>
      <c r="J211" s="55">
        <v>2904.15</v>
      </c>
      <c r="K211" s="49">
        <v>423.3</v>
      </c>
      <c r="L211" s="55">
        <v>153.76</v>
      </c>
      <c r="M211" s="49">
        <v>1929.89</v>
      </c>
      <c r="N211" s="54">
        <v>2588.38</v>
      </c>
      <c r="O211" s="54">
        <v>235.58</v>
      </c>
      <c r="Q211" s="142"/>
    </row>
    <row r="212" spans="1:17" x14ac:dyDescent="0.35">
      <c r="A212" s="90" t="s">
        <v>430</v>
      </c>
      <c r="B212" s="49">
        <v>4003.63</v>
      </c>
      <c r="C212" s="49">
        <v>3748.97</v>
      </c>
      <c r="D212" s="49">
        <v>254.66</v>
      </c>
      <c r="E212" s="81">
        <v>0</v>
      </c>
      <c r="F212" s="49">
        <v>6707.65</v>
      </c>
      <c r="G212" s="55">
        <v>1909.79</v>
      </c>
      <c r="H212" s="83">
        <v>1735.26</v>
      </c>
      <c r="I212" s="49">
        <v>4308.32</v>
      </c>
      <c r="J212" s="55">
        <v>2189.3000000000002</v>
      </c>
      <c r="K212" s="49">
        <v>489.54</v>
      </c>
      <c r="L212" s="55">
        <v>108.65</v>
      </c>
      <c r="M212" s="49">
        <v>1878.47</v>
      </c>
      <c r="N212" s="54">
        <v>2643.11</v>
      </c>
      <c r="O212" s="54">
        <v>171.48</v>
      </c>
      <c r="Q212" s="142"/>
    </row>
    <row r="213" spans="1:17" x14ac:dyDescent="0.35">
      <c r="A213" s="90" t="s">
        <v>431</v>
      </c>
      <c r="B213" s="49">
        <v>4203</v>
      </c>
      <c r="C213" s="49">
        <v>3914.15</v>
      </c>
      <c r="D213" s="49">
        <v>288.85000000000002</v>
      </c>
      <c r="E213" s="81">
        <v>0</v>
      </c>
      <c r="F213" s="49">
        <v>6725.91</v>
      </c>
      <c r="G213" s="55">
        <v>1716.55</v>
      </c>
      <c r="H213" s="83">
        <v>1470.52</v>
      </c>
      <c r="I213" s="49">
        <v>4437.16</v>
      </c>
      <c r="J213" s="55">
        <v>2501.65</v>
      </c>
      <c r="K213" s="49">
        <v>572.20000000000005</v>
      </c>
      <c r="L213" s="55">
        <v>69.44</v>
      </c>
      <c r="M213" s="49">
        <v>1780.16</v>
      </c>
      <c r="N213" s="54">
        <v>2747.9</v>
      </c>
      <c r="O213" s="54">
        <v>206.91</v>
      </c>
      <c r="Q213" s="142"/>
    </row>
    <row r="214" spans="1:17" x14ac:dyDescent="0.35">
      <c r="A214" s="90" t="s">
        <v>432</v>
      </c>
      <c r="B214" s="49">
        <v>4057.79</v>
      </c>
      <c r="C214" s="49">
        <v>3792.82</v>
      </c>
      <c r="D214" s="49">
        <v>264.97000000000003</v>
      </c>
      <c r="E214" s="81">
        <v>0</v>
      </c>
      <c r="F214" s="49">
        <v>6952.95</v>
      </c>
      <c r="G214" s="55">
        <v>1388.94</v>
      </c>
      <c r="H214" s="83">
        <v>2391.2800000000002</v>
      </c>
      <c r="I214" s="49">
        <v>5018.54</v>
      </c>
      <c r="J214" s="55">
        <v>2263.19</v>
      </c>
      <c r="K214" s="49">
        <v>545.46</v>
      </c>
      <c r="L214" s="55">
        <v>98.55</v>
      </c>
      <c r="M214" s="49">
        <v>1819.52</v>
      </c>
      <c r="N214" s="54">
        <v>2630.51</v>
      </c>
      <c r="O214" s="54">
        <v>193.6</v>
      </c>
      <c r="Q214" s="142"/>
    </row>
    <row r="215" spans="1:17" x14ac:dyDescent="0.35">
      <c r="A215" s="90" t="s">
        <v>433</v>
      </c>
      <c r="B215" s="49">
        <v>3852.21</v>
      </c>
      <c r="C215" s="49">
        <v>3617.68</v>
      </c>
      <c r="D215" s="49">
        <v>234.53</v>
      </c>
      <c r="E215" s="81">
        <v>0</v>
      </c>
      <c r="F215" s="49">
        <v>6757.83</v>
      </c>
      <c r="G215" s="55">
        <v>1045.51</v>
      </c>
      <c r="H215" s="83">
        <v>1790.54</v>
      </c>
      <c r="I215" s="49">
        <v>5173.7</v>
      </c>
      <c r="J215" s="55">
        <v>2656.2</v>
      </c>
      <c r="K215" s="49">
        <v>538.62</v>
      </c>
      <c r="L215" s="55">
        <v>58.59</v>
      </c>
      <c r="M215" s="49">
        <v>1733.02</v>
      </c>
      <c r="N215" s="54">
        <v>2939.99</v>
      </c>
      <c r="O215" s="54">
        <v>217.12</v>
      </c>
      <c r="Q215" s="142"/>
    </row>
    <row r="216" spans="1:17" x14ac:dyDescent="0.35">
      <c r="A216" s="90" t="s">
        <v>434</v>
      </c>
      <c r="B216" s="49">
        <v>3901.67</v>
      </c>
      <c r="C216" s="49">
        <v>3700.5</v>
      </c>
      <c r="D216" s="49">
        <v>201.18</v>
      </c>
      <c r="E216" s="81">
        <v>0</v>
      </c>
      <c r="F216" s="49">
        <v>5846.72</v>
      </c>
      <c r="G216" s="55">
        <v>919.13</v>
      </c>
      <c r="H216" s="83">
        <v>1668.24</v>
      </c>
      <c r="I216" s="49">
        <v>4437.2299999999996</v>
      </c>
      <c r="J216" s="55">
        <v>2820.13</v>
      </c>
      <c r="K216" s="49">
        <v>490.37</v>
      </c>
      <c r="L216" s="55">
        <v>79.959999999999994</v>
      </c>
      <c r="M216" s="49">
        <v>2260.83</v>
      </c>
      <c r="N216" s="54">
        <v>2620.09</v>
      </c>
      <c r="O216" s="54">
        <v>234.54</v>
      </c>
      <c r="Q216" s="142"/>
    </row>
    <row r="217" spans="1:17" x14ac:dyDescent="0.35">
      <c r="A217" s="90" t="s">
        <v>435</v>
      </c>
      <c r="B217" s="49">
        <v>4004.36</v>
      </c>
      <c r="C217" s="49">
        <v>3821.38</v>
      </c>
      <c r="D217" s="49">
        <v>182.98</v>
      </c>
      <c r="E217" s="81">
        <v>0</v>
      </c>
      <c r="F217" s="49">
        <v>6848.34</v>
      </c>
      <c r="G217" s="55">
        <v>1461.37</v>
      </c>
      <c r="H217" s="83">
        <v>1781.54</v>
      </c>
      <c r="I217" s="49">
        <v>4942.45</v>
      </c>
      <c r="J217" s="55">
        <v>2787.54</v>
      </c>
      <c r="K217" s="49">
        <v>444.52</v>
      </c>
      <c r="L217" s="55">
        <v>107.57</v>
      </c>
      <c r="M217" s="49">
        <v>2121.08</v>
      </c>
      <c r="N217" s="54">
        <v>2831.41</v>
      </c>
      <c r="O217" s="54">
        <v>220.78</v>
      </c>
      <c r="Q217" s="142"/>
    </row>
    <row r="218" spans="1:17" x14ac:dyDescent="0.35">
      <c r="A218" s="90" t="s">
        <v>436</v>
      </c>
      <c r="B218" s="49">
        <v>3322.83</v>
      </c>
      <c r="C218" s="49">
        <v>3187.74</v>
      </c>
      <c r="D218" s="49">
        <v>135.09</v>
      </c>
      <c r="E218" s="81">
        <v>0</v>
      </c>
      <c r="F218" s="49">
        <v>6479.12</v>
      </c>
      <c r="G218" s="55">
        <v>1185.67</v>
      </c>
      <c r="H218" s="83">
        <v>2934.86</v>
      </c>
      <c r="I218" s="49">
        <v>4875.29</v>
      </c>
      <c r="J218" s="55">
        <v>2076.2399999999998</v>
      </c>
      <c r="K218" s="49">
        <v>418.17</v>
      </c>
      <c r="L218" s="55">
        <v>178.87</v>
      </c>
      <c r="M218" s="49">
        <v>2462.52</v>
      </c>
      <c r="N218" s="54">
        <v>2566</v>
      </c>
      <c r="O218" s="54">
        <v>231.22</v>
      </c>
      <c r="Q218" s="142"/>
    </row>
    <row r="219" spans="1:17" x14ac:dyDescent="0.35">
      <c r="A219" s="90" t="s">
        <v>437</v>
      </c>
      <c r="B219" s="49">
        <v>2423.88</v>
      </c>
      <c r="C219" s="49">
        <v>2352.06</v>
      </c>
      <c r="D219" s="49">
        <v>71.819999999999993</v>
      </c>
      <c r="E219" s="81">
        <v>0</v>
      </c>
      <c r="F219" s="49">
        <v>5163.8500000000004</v>
      </c>
      <c r="G219" s="55">
        <v>766.2</v>
      </c>
      <c r="H219" s="83">
        <v>2715.86</v>
      </c>
      <c r="I219" s="49">
        <v>4004.9</v>
      </c>
      <c r="J219" s="55">
        <v>1928.5</v>
      </c>
      <c r="K219" s="49">
        <v>392.75</v>
      </c>
      <c r="L219" s="55">
        <v>57.23</v>
      </c>
      <c r="M219" s="49">
        <v>2499.6999999999998</v>
      </c>
      <c r="N219" s="54">
        <v>2195.77</v>
      </c>
      <c r="O219" s="54">
        <v>246.26</v>
      </c>
      <c r="Q219" s="142"/>
    </row>
    <row r="220" spans="1:17" x14ac:dyDescent="0.35">
      <c r="A220" s="90" t="s">
        <v>438</v>
      </c>
      <c r="B220" s="49">
        <v>2896.37</v>
      </c>
      <c r="C220" s="49">
        <v>2738.42</v>
      </c>
      <c r="D220" s="49">
        <v>157.94999999999999</v>
      </c>
      <c r="E220" s="81">
        <v>0</v>
      </c>
      <c r="F220" s="49">
        <v>4986.1499999999996</v>
      </c>
      <c r="G220" s="55">
        <v>749.58</v>
      </c>
      <c r="H220" s="83">
        <v>2794.08</v>
      </c>
      <c r="I220" s="49">
        <v>3996.41</v>
      </c>
      <c r="J220" s="55">
        <v>2044</v>
      </c>
      <c r="K220" s="49">
        <v>240.15</v>
      </c>
      <c r="L220" s="55">
        <v>72.099999999999994</v>
      </c>
      <c r="M220" s="49">
        <v>2729.73</v>
      </c>
      <c r="N220" s="54">
        <v>2056.12</v>
      </c>
      <c r="O220" s="54">
        <v>238.25</v>
      </c>
      <c r="Q220" s="142"/>
    </row>
    <row r="221" spans="1:17" x14ac:dyDescent="0.35">
      <c r="A221" s="90" t="s">
        <v>439</v>
      </c>
      <c r="B221" s="49">
        <v>3554.97</v>
      </c>
      <c r="C221" s="49">
        <v>3360</v>
      </c>
      <c r="D221" s="49">
        <v>194.97</v>
      </c>
      <c r="E221" s="81">
        <v>0</v>
      </c>
      <c r="F221" s="49">
        <v>5425.29</v>
      </c>
      <c r="G221" s="55">
        <v>775.75</v>
      </c>
      <c r="H221" s="83">
        <v>3386.18</v>
      </c>
      <c r="I221" s="49">
        <v>4402.92</v>
      </c>
      <c r="J221" s="55">
        <v>2273.4899999999998</v>
      </c>
      <c r="K221" s="49">
        <v>246.62</v>
      </c>
      <c r="L221" s="55">
        <v>35.42</v>
      </c>
      <c r="M221" s="49">
        <v>2729.18</v>
      </c>
      <c r="N221" s="54">
        <v>1683.64</v>
      </c>
      <c r="O221" s="54">
        <v>202</v>
      </c>
      <c r="Q221" s="142"/>
    </row>
    <row r="222" spans="1:17" x14ac:dyDescent="0.35">
      <c r="A222" s="90" t="s">
        <v>440</v>
      </c>
      <c r="B222" s="49">
        <v>3942.86</v>
      </c>
      <c r="C222" s="49">
        <v>3717.96</v>
      </c>
      <c r="D222" s="49">
        <v>224.9</v>
      </c>
      <c r="E222" s="81">
        <v>0</v>
      </c>
      <c r="F222" s="49">
        <v>5552.97</v>
      </c>
      <c r="G222" s="55">
        <v>820.25</v>
      </c>
      <c r="H222" s="83">
        <v>1746.98</v>
      </c>
      <c r="I222" s="49">
        <v>4398.97</v>
      </c>
      <c r="J222" s="55">
        <v>3381.91</v>
      </c>
      <c r="K222" s="49">
        <v>333.75</v>
      </c>
      <c r="L222" s="55">
        <v>99.77</v>
      </c>
      <c r="M222" s="49">
        <v>2958.8</v>
      </c>
      <c r="N222" s="54">
        <v>2462.86</v>
      </c>
      <c r="O222" s="54">
        <v>260.8</v>
      </c>
      <c r="Q222" s="142"/>
    </row>
    <row r="223" spans="1:17" x14ac:dyDescent="0.35">
      <c r="A223" s="90" t="s">
        <v>441</v>
      </c>
      <c r="B223" s="49">
        <v>3949.44</v>
      </c>
      <c r="C223" s="49">
        <v>3725.02</v>
      </c>
      <c r="D223" s="49">
        <v>188.24</v>
      </c>
      <c r="E223" s="55">
        <v>36.18</v>
      </c>
      <c r="F223" s="49">
        <v>5214.32</v>
      </c>
      <c r="G223" s="55">
        <v>918.72</v>
      </c>
      <c r="H223" s="83">
        <v>1406.24</v>
      </c>
      <c r="I223" s="49">
        <v>3700.34</v>
      </c>
      <c r="J223" s="55">
        <v>2772.89</v>
      </c>
      <c r="K223" s="49">
        <v>595.26</v>
      </c>
      <c r="L223" s="55">
        <v>172.57</v>
      </c>
      <c r="M223" s="49">
        <v>2494.5300000000002</v>
      </c>
      <c r="N223" s="54">
        <v>2438.4299999999998</v>
      </c>
      <c r="O223" s="54">
        <v>250.34</v>
      </c>
      <c r="Q223" s="142"/>
    </row>
    <row r="224" spans="1:17" x14ac:dyDescent="0.35">
      <c r="A224" s="90" t="s">
        <v>442</v>
      </c>
      <c r="B224" s="49">
        <v>3262.62</v>
      </c>
      <c r="C224" s="49">
        <v>3001.96</v>
      </c>
      <c r="D224" s="49">
        <v>215.15</v>
      </c>
      <c r="E224" s="55">
        <v>45.52</v>
      </c>
      <c r="F224" s="49">
        <v>5954.4</v>
      </c>
      <c r="G224" s="55">
        <v>796.82</v>
      </c>
      <c r="H224" s="83">
        <v>1865.54</v>
      </c>
      <c r="I224" s="49">
        <v>4663.4399999999996</v>
      </c>
      <c r="J224" s="55">
        <v>2927.84</v>
      </c>
      <c r="K224" s="49">
        <v>494.14</v>
      </c>
      <c r="L224" s="55">
        <v>122.54</v>
      </c>
      <c r="M224" s="49">
        <v>2034.32</v>
      </c>
      <c r="N224" s="54">
        <v>2275.9699999999998</v>
      </c>
      <c r="O224" s="54">
        <v>145.41999999999999</v>
      </c>
      <c r="Q224" s="142"/>
    </row>
    <row r="225" spans="1:17" x14ac:dyDescent="0.35">
      <c r="A225" s="90" t="s">
        <v>443</v>
      </c>
      <c r="B225" s="49">
        <v>3506.05</v>
      </c>
      <c r="C225" s="49">
        <v>3279.37</v>
      </c>
      <c r="D225" s="49">
        <v>190.73</v>
      </c>
      <c r="E225" s="55">
        <v>35.950000000000003</v>
      </c>
      <c r="F225" s="49">
        <v>6071.09</v>
      </c>
      <c r="G225" s="55">
        <v>1013.73</v>
      </c>
      <c r="H225" s="83">
        <v>1944.37</v>
      </c>
      <c r="I225" s="49">
        <v>4516.3500000000004</v>
      </c>
      <c r="J225" s="55">
        <v>2588.87</v>
      </c>
      <c r="K225" s="49">
        <v>541.01</v>
      </c>
      <c r="L225" s="55">
        <v>100.86</v>
      </c>
      <c r="M225" s="49">
        <v>1846.93</v>
      </c>
      <c r="N225" s="54">
        <v>2270.19</v>
      </c>
      <c r="O225" s="54">
        <v>236.54</v>
      </c>
      <c r="Q225" s="142"/>
    </row>
    <row r="226" spans="1:17" x14ac:dyDescent="0.35">
      <c r="A226" s="90" t="s">
        <v>444</v>
      </c>
      <c r="B226" s="49">
        <v>3480.92</v>
      </c>
      <c r="C226" s="49">
        <v>3239.53</v>
      </c>
      <c r="D226" s="49">
        <v>210.2</v>
      </c>
      <c r="E226" s="55">
        <v>31.19</v>
      </c>
      <c r="F226" s="49">
        <v>6207.73</v>
      </c>
      <c r="G226" s="55">
        <v>787.74</v>
      </c>
      <c r="H226" s="83">
        <v>2929.77</v>
      </c>
      <c r="I226" s="49">
        <v>4932.2299999999996</v>
      </c>
      <c r="J226" s="55">
        <v>2403.7199999999998</v>
      </c>
      <c r="K226" s="49">
        <v>487.76</v>
      </c>
      <c r="L226" s="55">
        <v>87.62</v>
      </c>
      <c r="M226" s="49">
        <v>2325.0700000000002</v>
      </c>
      <c r="N226" s="54">
        <v>2323.9499999999998</v>
      </c>
      <c r="O226" s="54">
        <v>267.39999999999998</v>
      </c>
      <c r="Q226" s="142"/>
    </row>
    <row r="227" spans="1:17" x14ac:dyDescent="0.35">
      <c r="A227" s="90" t="s">
        <v>445</v>
      </c>
      <c r="B227" s="49">
        <v>3737.79</v>
      </c>
      <c r="C227" s="49">
        <v>3450.25</v>
      </c>
      <c r="D227" s="49">
        <v>255.57</v>
      </c>
      <c r="E227" s="55">
        <v>31.98</v>
      </c>
      <c r="F227" s="49">
        <v>6161.4</v>
      </c>
      <c r="G227" s="55">
        <v>833.32</v>
      </c>
      <c r="H227" s="83">
        <v>2006.87</v>
      </c>
      <c r="I227" s="49">
        <v>4872.74</v>
      </c>
      <c r="J227" s="55">
        <v>3093.65</v>
      </c>
      <c r="K227" s="49">
        <v>455.35</v>
      </c>
      <c r="L227" s="55">
        <v>196.34</v>
      </c>
      <c r="M227" s="49">
        <v>2412.2800000000002</v>
      </c>
      <c r="N227" s="54">
        <v>2443.5100000000002</v>
      </c>
      <c r="O227" s="54">
        <v>272.08</v>
      </c>
      <c r="Q227" s="142"/>
    </row>
    <row r="228" spans="1:17" x14ac:dyDescent="0.35">
      <c r="A228" s="90" t="s">
        <v>446</v>
      </c>
      <c r="B228" s="49">
        <v>3277.48</v>
      </c>
      <c r="C228" s="49">
        <v>3038.92</v>
      </c>
      <c r="D228" s="49">
        <v>202.48</v>
      </c>
      <c r="E228" s="55">
        <v>36.08</v>
      </c>
      <c r="F228" s="49">
        <v>6139.71</v>
      </c>
      <c r="G228" s="55">
        <v>543.30999999999995</v>
      </c>
      <c r="H228" s="83">
        <v>3053.47</v>
      </c>
      <c r="I228" s="49">
        <v>4968.13</v>
      </c>
      <c r="J228" s="55">
        <v>2789.65</v>
      </c>
      <c r="K228" s="49">
        <v>628.27</v>
      </c>
      <c r="L228" s="55">
        <v>78.42</v>
      </c>
      <c r="M228" s="49">
        <v>2577.23</v>
      </c>
      <c r="N228" s="54">
        <v>2252.09</v>
      </c>
      <c r="O228" s="54">
        <v>283.14</v>
      </c>
      <c r="Q228" s="142"/>
    </row>
    <row r="229" spans="1:17" x14ac:dyDescent="0.35">
      <c r="A229" s="90" t="s">
        <v>447</v>
      </c>
      <c r="B229" s="49">
        <v>3432.56</v>
      </c>
      <c r="C229" s="49">
        <v>3183.52</v>
      </c>
      <c r="D229" s="49">
        <v>215.09</v>
      </c>
      <c r="E229" s="55">
        <v>33.950000000000003</v>
      </c>
      <c r="F229" s="49">
        <v>6074.84</v>
      </c>
      <c r="G229" s="55">
        <v>904.92</v>
      </c>
      <c r="H229" s="83">
        <v>2151.33</v>
      </c>
      <c r="I229" s="49">
        <v>4646.32</v>
      </c>
      <c r="J229" s="55">
        <v>2420.81</v>
      </c>
      <c r="K229" s="49">
        <v>523.6</v>
      </c>
      <c r="L229" s="55">
        <v>147.11000000000001</v>
      </c>
      <c r="M229" s="49">
        <v>1921.93</v>
      </c>
      <c r="N229" s="54">
        <v>2372.59</v>
      </c>
      <c r="O229" s="54">
        <v>189.93</v>
      </c>
      <c r="Q229" s="142"/>
    </row>
    <row r="230" spans="1:17" x14ac:dyDescent="0.35">
      <c r="A230" s="90" t="s">
        <v>448</v>
      </c>
      <c r="B230" s="49">
        <v>2732.57</v>
      </c>
      <c r="C230" s="49">
        <v>2540.77</v>
      </c>
      <c r="D230" s="49">
        <v>156.16999999999999</v>
      </c>
      <c r="E230" s="55">
        <v>35.630000000000003</v>
      </c>
      <c r="F230" s="49">
        <v>6033.47</v>
      </c>
      <c r="G230" s="55">
        <v>751.77</v>
      </c>
      <c r="H230" s="83">
        <v>3152.4</v>
      </c>
      <c r="I230" s="49">
        <v>4674.16</v>
      </c>
      <c r="J230" s="55">
        <v>2176.64</v>
      </c>
      <c r="K230" s="49">
        <v>607.54</v>
      </c>
      <c r="L230" s="55">
        <v>140.08000000000001</v>
      </c>
      <c r="M230" s="49">
        <v>2341</v>
      </c>
      <c r="N230" s="54">
        <v>2153.58</v>
      </c>
      <c r="O230" s="54">
        <v>263.44</v>
      </c>
      <c r="Q230" s="142"/>
    </row>
    <row r="231" spans="1:17" x14ac:dyDescent="0.35">
      <c r="A231" s="90" t="s">
        <v>449</v>
      </c>
      <c r="B231" s="49">
        <v>3053.57</v>
      </c>
      <c r="C231" s="49">
        <v>2922.55</v>
      </c>
      <c r="D231" s="49">
        <v>90.01</v>
      </c>
      <c r="E231" s="55">
        <v>41.01</v>
      </c>
      <c r="F231" s="49">
        <v>5354.37</v>
      </c>
      <c r="G231" s="55">
        <v>660.6</v>
      </c>
      <c r="H231" s="83">
        <v>2560.11</v>
      </c>
      <c r="I231" s="49">
        <v>4212.42</v>
      </c>
      <c r="J231" s="55">
        <v>2430.67</v>
      </c>
      <c r="K231" s="49">
        <v>481.36</v>
      </c>
      <c r="L231" s="55">
        <v>136.74</v>
      </c>
      <c r="M231" s="49">
        <v>2522.91</v>
      </c>
      <c r="N231" s="54">
        <v>2089.16</v>
      </c>
      <c r="O231" s="54">
        <v>217.6</v>
      </c>
      <c r="Q231" s="142"/>
    </row>
    <row r="232" spans="1:17" x14ac:dyDescent="0.35">
      <c r="A232" s="90" t="s">
        <v>450</v>
      </c>
      <c r="B232" s="49">
        <v>3160.51</v>
      </c>
      <c r="C232" s="49">
        <v>2951.03</v>
      </c>
      <c r="D232" s="49">
        <v>169.27</v>
      </c>
      <c r="E232" s="55">
        <v>40.21</v>
      </c>
      <c r="F232" s="49">
        <v>5358.96</v>
      </c>
      <c r="G232" s="55">
        <v>1100.42</v>
      </c>
      <c r="H232" s="83">
        <v>3084.58</v>
      </c>
      <c r="I232" s="49">
        <v>3661</v>
      </c>
      <c r="J232" s="55">
        <v>2221.9299999999998</v>
      </c>
      <c r="K232" s="49">
        <v>597.54999999999995</v>
      </c>
      <c r="L232" s="55">
        <v>61.68</v>
      </c>
      <c r="M232" s="49">
        <v>3013.19</v>
      </c>
      <c r="N232" s="54">
        <v>1903.55</v>
      </c>
      <c r="O232" s="54">
        <v>199.52</v>
      </c>
      <c r="Q232" s="142"/>
    </row>
    <row r="233" spans="1:17" x14ac:dyDescent="0.35">
      <c r="A233" s="90" t="s">
        <v>451</v>
      </c>
      <c r="B233" s="49">
        <v>3443.5</v>
      </c>
      <c r="C233" s="49">
        <v>3259.5</v>
      </c>
      <c r="D233" s="49">
        <v>135.38999999999999</v>
      </c>
      <c r="E233" s="55">
        <v>48.62</v>
      </c>
      <c r="F233" s="49">
        <v>4731.03</v>
      </c>
      <c r="G233" s="55">
        <v>619.78</v>
      </c>
      <c r="H233" s="83">
        <v>2412.27</v>
      </c>
      <c r="I233" s="49">
        <v>3563.12</v>
      </c>
      <c r="J233" s="55">
        <v>2804.89</v>
      </c>
      <c r="K233" s="49">
        <v>548.12</v>
      </c>
      <c r="L233" s="55">
        <v>101.54</v>
      </c>
      <c r="M233" s="49">
        <v>3178.23</v>
      </c>
      <c r="N233" s="54">
        <v>1970.77</v>
      </c>
      <c r="O233" s="54">
        <v>185.88</v>
      </c>
      <c r="Q233" s="142"/>
    </row>
    <row r="234" spans="1:17" x14ac:dyDescent="0.35">
      <c r="A234" s="90" t="s">
        <v>452</v>
      </c>
      <c r="B234" s="49">
        <v>4063.78</v>
      </c>
      <c r="C234" s="49">
        <v>3863.95</v>
      </c>
      <c r="D234" s="49">
        <v>161.75</v>
      </c>
      <c r="E234" s="55">
        <v>38.090000000000003</v>
      </c>
      <c r="F234" s="49">
        <v>5103.17</v>
      </c>
      <c r="G234" s="55">
        <v>506.64</v>
      </c>
      <c r="H234" s="83">
        <v>1649.23</v>
      </c>
      <c r="I234" s="49">
        <v>4059.64</v>
      </c>
      <c r="J234" s="55">
        <v>3038.09</v>
      </c>
      <c r="K234" s="49">
        <v>536.89</v>
      </c>
      <c r="L234" s="55">
        <v>90.01</v>
      </c>
      <c r="M234" s="49">
        <v>2443.4899999999998</v>
      </c>
      <c r="N234" s="54">
        <v>2262.69</v>
      </c>
      <c r="O234" s="54">
        <v>208.62</v>
      </c>
      <c r="Q234" s="142"/>
    </row>
    <row r="235" spans="1:17" x14ac:dyDescent="0.35">
      <c r="A235" s="90" t="s">
        <v>453</v>
      </c>
      <c r="B235" s="49">
        <v>3590.45</v>
      </c>
      <c r="C235" s="49">
        <v>3326.33</v>
      </c>
      <c r="D235" s="49">
        <v>222.24</v>
      </c>
      <c r="E235" s="55">
        <v>41.88</v>
      </c>
      <c r="F235" s="49">
        <v>5205.1899999999996</v>
      </c>
      <c r="G235" s="55">
        <v>716.27</v>
      </c>
      <c r="H235" s="83">
        <v>1863.77</v>
      </c>
      <c r="I235" s="49">
        <v>4005.74</v>
      </c>
      <c r="J235" s="55">
        <v>2291.0300000000002</v>
      </c>
      <c r="K235" s="49">
        <v>483.17</v>
      </c>
      <c r="L235" s="55">
        <v>71.680000000000007</v>
      </c>
      <c r="M235" s="49">
        <v>2074.0500000000002</v>
      </c>
      <c r="N235" s="54">
        <v>2336.4899999999998</v>
      </c>
      <c r="O235" s="54">
        <v>209.52</v>
      </c>
      <c r="Q235" s="142"/>
    </row>
    <row r="236" spans="1:17" x14ac:dyDescent="0.35">
      <c r="A236" s="90" t="s">
        <v>454</v>
      </c>
      <c r="B236" s="49">
        <v>3646.94</v>
      </c>
      <c r="C236" s="49">
        <v>3382.19</v>
      </c>
      <c r="D236" s="49">
        <v>229.13</v>
      </c>
      <c r="E236" s="55">
        <v>35.619999999999997</v>
      </c>
      <c r="F236" s="49">
        <v>5241.4799999999996</v>
      </c>
      <c r="G236" s="55">
        <v>1035.6099999999999</v>
      </c>
      <c r="H236" s="83">
        <v>2176.4299999999998</v>
      </c>
      <c r="I236" s="49">
        <v>3779.13</v>
      </c>
      <c r="J236" s="55">
        <v>2845.85</v>
      </c>
      <c r="K236" s="49">
        <v>426.73</v>
      </c>
      <c r="L236" s="55">
        <v>55.01</v>
      </c>
      <c r="M236" s="49">
        <v>2611.4499999999998</v>
      </c>
      <c r="N236" s="54">
        <v>1740.03</v>
      </c>
      <c r="O236" s="54">
        <v>203.55</v>
      </c>
      <c r="Q236" s="142"/>
    </row>
    <row r="237" spans="1:17" x14ac:dyDescent="0.35">
      <c r="A237" s="90" t="s">
        <v>455</v>
      </c>
      <c r="B237" s="49">
        <v>3926.53</v>
      </c>
      <c r="C237" s="49">
        <v>3660.37</v>
      </c>
      <c r="D237" s="49">
        <v>231.95</v>
      </c>
      <c r="E237" s="55">
        <v>34.22</v>
      </c>
      <c r="F237" s="49">
        <v>5366.07</v>
      </c>
      <c r="G237" s="55">
        <v>1042.9000000000001</v>
      </c>
      <c r="H237" s="83">
        <v>1604.29</v>
      </c>
      <c r="I237" s="49">
        <v>3834</v>
      </c>
      <c r="J237" s="55">
        <v>2643.59</v>
      </c>
      <c r="K237" s="49">
        <v>489.17</v>
      </c>
      <c r="L237" s="55">
        <v>94.02</v>
      </c>
      <c r="M237" s="49">
        <v>2295.1999999999998</v>
      </c>
      <c r="N237" s="54">
        <v>2276.46</v>
      </c>
      <c r="O237" s="54">
        <v>207.81</v>
      </c>
      <c r="Q237" s="142"/>
    </row>
    <row r="238" spans="1:17" x14ac:dyDescent="0.35">
      <c r="A238" s="90" t="s">
        <v>456</v>
      </c>
      <c r="B238" s="49">
        <v>3460.24</v>
      </c>
      <c r="C238" s="49">
        <v>3189.89</v>
      </c>
      <c r="D238" s="49">
        <v>243.94</v>
      </c>
      <c r="E238" s="55">
        <v>26.42</v>
      </c>
      <c r="F238" s="49">
        <v>5193.93</v>
      </c>
      <c r="G238" s="55">
        <v>871.61</v>
      </c>
      <c r="H238" s="83">
        <v>2281.44</v>
      </c>
      <c r="I238" s="49">
        <v>3955.48</v>
      </c>
      <c r="J238" s="55">
        <v>2704.98</v>
      </c>
      <c r="K238" s="49">
        <v>366.83</v>
      </c>
      <c r="L238" s="55">
        <v>74.67</v>
      </c>
      <c r="M238" s="49">
        <v>2677.34</v>
      </c>
      <c r="N238" s="54">
        <v>1938.57</v>
      </c>
      <c r="O238" s="54">
        <v>183.13</v>
      </c>
      <c r="Q238" s="142"/>
    </row>
    <row r="239" spans="1:17" x14ac:dyDescent="0.35">
      <c r="A239" s="90" t="s">
        <v>457</v>
      </c>
      <c r="B239" s="49">
        <v>3752.54</v>
      </c>
      <c r="C239" s="49">
        <v>3510.85</v>
      </c>
      <c r="D239" s="49">
        <v>219.54</v>
      </c>
      <c r="E239" s="55">
        <v>22.14</v>
      </c>
      <c r="F239" s="49">
        <v>4771.97</v>
      </c>
      <c r="G239" s="55">
        <v>753.77</v>
      </c>
      <c r="H239" s="83">
        <v>1763.65</v>
      </c>
      <c r="I239" s="49">
        <v>3716.13</v>
      </c>
      <c r="J239" s="55">
        <v>2394.08</v>
      </c>
      <c r="K239" s="49">
        <v>302.06</v>
      </c>
      <c r="L239" s="55">
        <v>88.15</v>
      </c>
      <c r="M239" s="49">
        <v>2321.42</v>
      </c>
      <c r="N239" s="54">
        <v>2093.7399999999998</v>
      </c>
      <c r="O239" s="54">
        <v>206.4</v>
      </c>
      <c r="Q239" s="142"/>
    </row>
    <row r="240" spans="1:17" x14ac:dyDescent="0.35">
      <c r="A240" s="90" t="s">
        <v>458</v>
      </c>
      <c r="B240" s="49">
        <v>3145.09</v>
      </c>
      <c r="C240" s="49">
        <v>2933.74</v>
      </c>
      <c r="D240" s="49">
        <v>180.47</v>
      </c>
      <c r="E240" s="55">
        <v>30.88</v>
      </c>
      <c r="F240" s="49">
        <v>5236.6499999999996</v>
      </c>
      <c r="G240" s="55">
        <v>1095.9100000000001</v>
      </c>
      <c r="H240" s="83">
        <v>2835.85</v>
      </c>
      <c r="I240" s="49">
        <v>3667.95</v>
      </c>
      <c r="J240" s="55">
        <v>2065.12</v>
      </c>
      <c r="K240" s="49">
        <v>472.79</v>
      </c>
      <c r="L240" s="55">
        <v>119.46</v>
      </c>
      <c r="M240" s="49">
        <v>2720.69</v>
      </c>
      <c r="N240" s="54">
        <v>1841</v>
      </c>
      <c r="O240" s="54">
        <v>171.61</v>
      </c>
      <c r="Q240" s="142"/>
    </row>
    <row r="241" spans="1:17" x14ac:dyDescent="0.35">
      <c r="A241" s="90" t="s">
        <v>459</v>
      </c>
      <c r="B241" s="49">
        <v>3074.06</v>
      </c>
      <c r="C241" s="49">
        <v>2829.95</v>
      </c>
      <c r="D241" s="49">
        <v>210.04</v>
      </c>
      <c r="E241" s="55">
        <v>34.06</v>
      </c>
      <c r="F241" s="49">
        <v>5421.39</v>
      </c>
      <c r="G241" s="55">
        <v>950.34</v>
      </c>
      <c r="H241" s="83">
        <v>2347.2600000000002</v>
      </c>
      <c r="I241" s="49">
        <v>4109.0600000000004</v>
      </c>
      <c r="J241" s="55">
        <v>2781.93</v>
      </c>
      <c r="K241" s="49">
        <v>361.99</v>
      </c>
      <c r="L241" s="55">
        <v>41.96</v>
      </c>
      <c r="M241" s="49">
        <v>2482.2800000000002</v>
      </c>
      <c r="N241" s="54">
        <v>1782.18</v>
      </c>
      <c r="O241" s="54">
        <v>235.98</v>
      </c>
      <c r="Q241" s="142"/>
    </row>
    <row r="242" spans="1:17" x14ac:dyDescent="0.35">
      <c r="A242" s="90" t="s">
        <v>460</v>
      </c>
      <c r="B242" s="49">
        <v>2096.4699999999998</v>
      </c>
      <c r="C242" s="49">
        <v>1907.55</v>
      </c>
      <c r="D242" s="49">
        <v>155.80000000000001</v>
      </c>
      <c r="E242" s="55">
        <v>33.119999999999997</v>
      </c>
      <c r="F242" s="49">
        <v>5479.57</v>
      </c>
      <c r="G242" s="55">
        <v>333.74</v>
      </c>
      <c r="H242" s="83">
        <v>4598.74</v>
      </c>
      <c r="I242" s="49">
        <v>4726.93</v>
      </c>
      <c r="J242" s="55">
        <v>1410.93</v>
      </c>
      <c r="K242" s="49">
        <v>418.9</v>
      </c>
      <c r="L242" s="55">
        <v>97.77</v>
      </c>
      <c r="M242" s="49">
        <v>2636.49</v>
      </c>
      <c r="N242" s="54">
        <v>1674.88</v>
      </c>
      <c r="O242" s="54">
        <v>234.49</v>
      </c>
      <c r="Q242" s="142"/>
    </row>
    <row r="243" spans="1:17" x14ac:dyDescent="0.35">
      <c r="A243" s="90" t="s">
        <v>461</v>
      </c>
      <c r="B243" s="49">
        <v>3125.16</v>
      </c>
      <c r="C243" s="49">
        <v>2954.12</v>
      </c>
      <c r="D243" s="49">
        <v>137.09</v>
      </c>
      <c r="E243" s="55">
        <v>33.96</v>
      </c>
      <c r="F243" s="49">
        <v>5038.55</v>
      </c>
      <c r="G243" s="55">
        <v>691.47</v>
      </c>
      <c r="H243" s="83">
        <v>2537.6999999999998</v>
      </c>
      <c r="I243" s="49">
        <v>3994.99</v>
      </c>
      <c r="J243" s="55">
        <v>2440.71</v>
      </c>
      <c r="K243" s="49">
        <v>352.09</v>
      </c>
      <c r="L243" s="55">
        <v>132.9</v>
      </c>
      <c r="M243" s="49">
        <v>2522.41</v>
      </c>
      <c r="N243" s="54">
        <v>1758.17</v>
      </c>
      <c r="O243" s="54">
        <v>224.66</v>
      </c>
      <c r="Q243" s="142"/>
    </row>
    <row r="244" spans="1:17" x14ac:dyDescent="0.35">
      <c r="A244" s="90" t="s">
        <v>462</v>
      </c>
      <c r="B244" s="49">
        <v>3450.26</v>
      </c>
      <c r="C244" s="49">
        <v>3239.86</v>
      </c>
      <c r="D244" s="49">
        <v>170.81</v>
      </c>
      <c r="E244" s="55">
        <v>39.6</v>
      </c>
      <c r="F244" s="49">
        <v>5092.83</v>
      </c>
      <c r="G244" s="55">
        <v>636.69000000000005</v>
      </c>
      <c r="H244" s="83">
        <v>2212.23</v>
      </c>
      <c r="I244" s="49">
        <v>4066.19</v>
      </c>
      <c r="J244" s="55">
        <v>2858.19</v>
      </c>
      <c r="K244" s="49">
        <v>389.95</v>
      </c>
      <c r="L244" s="55">
        <v>73.17</v>
      </c>
      <c r="M244" s="49">
        <v>2478.61</v>
      </c>
      <c r="N244" s="54">
        <v>1791.15</v>
      </c>
      <c r="O244" s="54">
        <v>236.32</v>
      </c>
      <c r="Q244" s="142"/>
    </row>
    <row r="245" spans="1:17" x14ac:dyDescent="0.35">
      <c r="A245" s="90" t="s">
        <v>463</v>
      </c>
      <c r="B245" s="49">
        <v>3398.24</v>
      </c>
      <c r="C245" s="49">
        <v>3139.19</v>
      </c>
      <c r="D245" s="49">
        <v>223.11</v>
      </c>
      <c r="E245" s="55">
        <v>35.94</v>
      </c>
      <c r="F245" s="49">
        <v>5270.04</v>
      </c>
      <c r="G245" s="55">
        <v>673</v>
      </c>
      <c r="H245" s="83">
        <v>2897.42</v>
      </c>
      <c r="I245" s="49">
        <v>4220.18</v>
      </c>
      <c r="J245" s="55">
        <v>2561.92</v>
      </c>
      <c r="K245" s="49">
        <v>376.87</v>
      </c>
      <c r="L245" s="55">
        <v>72.91</v>
      </c>
      <c r="M245" s="49">
        <v>2565.2600000000002</v>
      </c>
      <c r="N245" s="54">
        <v>1630.06</v>
      </c>
      <c r="O245" s="54">
        <v>255.64</v>
      </c>
      <c r="Q245" s="142"/>
    </row>
    <row r="246" spans="1:17" x14ac:dyDescent="0.35">
      <c r="A246" s="90" t="s">
        <v>464</v>
      </c>
      <c r="B246" s="49">
        <v>3661.77</v>
      </c>
      <c r="C246" s="49">
        <v>3400.23</v>
      </c>
      <c r="D246" s="49">
        <v>229.54</v>
      </c>
      <c r="E246" s="55">
        <v>32</v>
      </c>
      <c r="F246" s="49">
        <v>6317.09</v>
      </c>
      <c r="G246" s="55">
        <v>1195.9000000000001</v>
      </c>
      <c r="H246" s="83">
        <v>2593.41</v>
      </c>
      <c r="I246" s="49">
        <v>4814.3599999999997</v>
      </c>
      <c r="J246" s="55">
        <v>2811.01</v>
      </c>
      <c r="K246" s="49">
        <v>306.83</v>
      </c>
      <c r="L246" s="55">
        <v>137.87</v>
      </c>
      <c r="M246" s="49">
        <v>2358.59</v>
      </c>
      <c r="N246" s="54">
        <v>1937.5</v>
      </c>
      <c r="O246" s="54">
        <v>271.70999999999998</v>
      </c>
      <c r="Q246" s="142"/>
    </row>
    <row r="247" spans="1:17" x14ac:dyDescent="0.35">
      <c r="A247" s="90" t="s">
        <v>465</v>
      </c>
      <c r="B247" s="49">
        <v>3836.88</v>
      </c>
      <c r="C247" s="49">
        <v>3585.18</v>
      </c>
      <c r="D247" s="49">
        <v>220.3</v>
      </c>
      <c r="E247" s="55">
        <v>31.41</v>
      </c>
      <c r="F247" s="49">
        <v>4365.3599999999997</v>
      </c>
      <c r="G247" s="55">
        <v>455.23</v>
      </c>
      <c r="H247" s="83">
        <v>1861.71</v>
      </c>
      <c r="I247" s="49">
        <v>3513.61</v>
      </c>
      <c r="J247" s="55">
        <v>2546.61</v>
      </c>
      <c r="K247" s="49">
        <v>396.51</v>
      </c>
      <c r="L247" s="55">
        <v>90.01</v>
      </c>
      <c r="M247" s="49">
        <v>2478.5700000000002</v>
      </c>
      <c r="N247" s="54">
        <v>1890.37</v>
      </c>
      <c r="O247" s="54">
        <v>170.44</v>
      </c>
      <c r="Q247" s="142"/>
    </row>
    <row r="248" spans="1:17" x14ac:dyDescent="0.35">
      <c r="A248" s="90" t="s">
        <v>466</v>
      </c>
      <c r="B248" s="49">
        <v>3242.62</v>
      </c>
      <c r="C248" s="49">
        <v>3042.58</v>
      </c>
      <c r="D248" s="49">
        <v>166.85</v>
      </c>
      <c r="E248" s="55">
        <v>33.19</v>
      </c>
      <c r="F248" s="49">
        <v>4742.5200000000004</v>
      </c>
      <c r="G248" s="55">
        <v>1131.27</v>
      </c>
      <c r="H248" s="83">
        <v>2343.41</v>
      </c>
      <c r="I248" s="49">
        <v>3281.4</v>
      </c>
      <c r="J248" s="55">
        <v>2228.9699999999998</v>
      </c>
      <c r="K248" s="49">
        <v>329.85</v>
      </c>
      <c r="L248" s="55">
        <v>119.51</v>
      </c>
      <c r="M248" s="49">
        <v>2626.99</v>
      </c>
      <c r="N248" s="54">
        <v>1546.36</v>
      </c>
      <c r="O248" s="54">
        <v>187.25</v>
      </c>
      <c r="Q248" s="142"/>
    </row>
    <row r="249" spans="1:17" x14ac:dyDescent="0.35">
      <c r="A249" s="90" t="s">
        <v>467</v>
      </c>
      <c r="B249" s="49">
        <v>3756.12</v>
      </c>
      <c r="C249" s="49">
        <v>3534.85</v>
      </c>
      <c r="D249" s="49">
        <v>189.94</v>
      </c>
      <c r="E249" s="55">
        <v>31.32</v>
      </c>
      <c r="F249" s="49">
        <v>5566.93</v>
      </c>
      <c r="G249" s="55">
        <v>1051.25</v>
      </c>
      <c r="H249" s="83">
        <v>2335.11</v>
      </c>
      <c r="I249" s="49">
        <v>4157.43</v>
      </c>
      <c r="J249" s="55">
        <v>2836.18</v>
      </c>
      <c r="K249" s="49">
        <v>358.25</v>
      </c>
      <c r="L249" s="55">
        <v>274.58999999999997</v>
      </c>
      <c r="M249" s="49">
        <v>2423.31</v>
      </c>
      <c r="N249" s="54">
        <v>1493.1</v>
      </c>
      <c r="O249" s="54">
        <v>193.53</v>
      </c>
      <c r="Q249" s="142"/>
    </row>
    <row r="250" spans="1:17" x14ac:dyDescent="0.35">
      <c r="A250" s="90" t="s">
        <v>468</v>
      </c>
      <c r="B250" s="49">
        <v>3989.27</v>
      </c>
      <c r="C250" s="49">
        <v>3762.05</v>
      </c>
      <c r="D250" s="49">
        <v>202.37</v>
      </c>
      <c r="E250" s="55">
        <v>24.85</v>
      </c>
      <c r="F250" s="49">
        <v>5020.41</v>
      </c>
      <c r="G250" s="55">
        <v>705.83</v>
      </c>
      <c r="H250" s="83">
        <v>3563.14</v>
      </c>
      <c r="I250" s="49">
        <v>4032.7</v>
      </c>
      <c r="J250" s="55">
        <v>2272.16</v>
      </c>
      <c r="K250" s="49">
        <v>281.88</v>
      </c>
      <c r="L250" s="55">
        <v>120.22</v>
      </c>
      <c r="M250" s="49">
        <v>3284.63</v>
      </c>
      <c r="N250" s="54">
        <v>1643.68</v>
      </c>
      <c r="O250" s="54">
        <v>221.21</v>
      </c>
      <c r="Q250" s="142"/>
    </row>
    <row r="251" spans="1:17" x14ac:dyDescent="0.35">
      <c r="A251" s="90" t="s">
        <v>469</v>
      </c>
      <c r="B251" s="49">
        <v>4417.54</v>
      </c>
      <c r="C251" s="49">
        <v>4134.1499999999996</v>
      </c>
      <c r="D251" s="49">
        <v>251.78</v>
      </c>
      <c r="E251" s="55">
        <v>31.6</v>
      </c>
      <c r="F251" s="49">
        <v>4232.51</v>
      </c>
      <c r="G251" s="55">
        <v>909.51</v>
      </c>
      <c r="H251" s="83">
        <v>874.37</v>
      </c>
      <c r="I251" s="49">
        <v>3023.35</v>
      </c>
      <c r="J251" s="55">
        <v>3339.18</v>
      </c>
      <c r="K251" s="49">
        <v>299.64</v>
      </c>
      <c r="L251" s="55">
        <v>151.27000000000001</v>
      </c>
      <c r="M251" s="49">
        <v>2758.79</v>
      </c>
      <c r="N251" s="54">
        <v>1716.96</v>
      </c>
      <c r="O251" s="54">
        <v>236.24</v>
      </c>
      <c r="Q251" s="142"/>
    </row>
    <row r="252" spans="1:17" x14ac:dyDescent="0.35">
      <c r="A252" s="90" t="s">
        <v>470</v>
      </c>
      <c r="B252" s="49">
        <v>3734.22</v>
      </c>
      <c r="C252" s="49">
        <v>3467.41</v>
      </c>
      <c r="D252" s="49">
        <v>234.92</v>
      </c>
      <c r="E252" s="55">
        <v>31.9</v>
      </c>
      <c r="F252" s="49">
        <v>4809.93</v>
      </c>
      <c r="G252" s="55">
        <v>412.7</v>
      </c>
      <c r="H252" s="83">
        <v>2108.83</v>
      </c>
      <c r="I252" s="49">
        <v>3875.02</v>
      </c>
      <c r="J252" s="55">
        <v>3234.92</v>
      </c>
      <c r="K252" s="49">
        <v>522.21</v>
      </c>
      <c r="L252" s="55">
        <v>191.35</v>
      </c>
      <c r="M252" s="49">
        <v>2802.97</v>
      </c>
      <c r="N252" s="54">
        <v>1665.11</v>
      </c>
      <c r="O252" s="54">
        <v>240.88</v>
      </c>
      <c r="Q252" s="142"/>
    </row>
    <row r="253" spans="1:17" x14ac:dyDescent="0.35">
      <c r="A253" s="90" t="s">
        <v>471</v>
      </c>
      <c r="B253" s="49">
        <v>3641.46</v>
      </c>
      <c r="C253" s="49">
        <v>3382.91</v>
      </c>
      <c r="D253" s="49">
        <v>220.65</v>
      </c>
      <c r="E253" s="55">
        <v>37.9</v>
      </c>
      <c r="F253" s="49">
        <v>5124.71</v>
      </c>
      <c r="G253" s="55">
        <v>1284.83</v>
      </c>
      <c r="H253" s="83">
        <v>1498.94</v>
      </c>
      <c r="I253" s="49">
        <v>3369.31</v>
      </c>
      <c r="J253" s="55">
        <v>2506.23</v>
      </c>
      <c r="K253" s="49">
        <v>470.57</v>
      </c>
      <c r="L253" s="55">
        <v>235.92</v>
      </c>
      <c r="M253" s="49">
        <v>2303.06</v>
      </c>
      <c r="N253" s="54">
        <v>1901.85</v>
      </c>
      <c r="O253" s="54">
        <v>222.64</v>
      </c>
      <c r="Q253" s="142"/>
    </row>
    <row r="254" spans="1:17" x14ac:dyDescent="0.35">
      <c r="A254" s="90" t="s">
        <v>472</v>
      </c>
      <c r="B254" s="49">
        <v>3408.91</v>
      </c>
      <c r="C254" s="49">
        <v>3204.58</v>
      </c>
      <c r="D254" s="49">
        <v>165.78</v>
      </c>
      <c r="E254" s="55">
        <v>38.549999999999997</v>
      </c>
      <c r="F254" s="49">
        <v>5639.31</v>
      </c>
      <c r="G254" s="55">
        <v>671.37</v>
      </c>
      <c r="H254" s="83">
        <v>2839.4</v>
      </c>
      <c r="I254" s="49">
        <v>4440.1400000000003</v>
      </c>
      <c r="J254" s="55">
        <v>2473.27</v>
      </c>
      <c r="K254" s="49">
        <v>527.79999999999995</v>
      </c>
      <c r="L254" s="55">
        <v>181.59</v>
      </c>
      <c r="M254" s="49">
        <v>2712.93</v>
      </c>
      <c r="N254" s="54">
        <v>2186.61</v>
      </c>
      <c r="O254" s="54">
        <v>230.36</v>
      </c>
      <c r="Q254" s="142"/>
    </row>
    <row r="255" spans="1:17" x14ac:dyDescent="0.35">
      <c r="A255" s="90" t="s">
        <v>473</v>
      </c>
      <c r="B255" s="49">
        <v>3464.64</v>
      </c>
      <c r="C255" s="49">
        <v>3307.83</v>
      </c>
      <c r="D255" s="49">
        <v>121.12</v>
      </c>
      <c r="E255" s="55">
        <v>35.69</v>
      </c>
      <c r="F255" s="49">
        <v>5189.8999999999996</v>
      </c>
      <c r="G255" s="55">
        <v>1018.66</v>
      </c>
      <c r="H255" s="83">
        <v>2456</v>
      </c>
      <c r="I255" s="49">
        <v>3586.41</v>
      </c>
      <c r="J255" s="55">
        <v>2299.16</v>
      </c>
      <c r="K255" s="49">
        <v>584.82000000000005</v>
      </c>
      <c r="L255" s="55">
        <v>212.09</v>
      </c>
      <c r="M255" s="49">
        <v>2876.04</v>
      </c>
      <c r="N255" s="54">
        <v>2080.0100000000002</v>
      </c>
      <c r="O255" s="54">
        <v>233.81</v>
      </c>
      <c r="Q255" s="142"/>
    </row>
    <row r="256" spans="1:17" x14ac:dyDescent="0.35">
      <c r="A256" s="90" t="s">
        <v>474</v>
      </c>
      <c r="B256" s="49">
        <v>3982.57</v>
      </c>
      <c r="C256" s="49">
        <v>3779.74</v>
      </c>
      <c r="D256" s="49">
        <v>166.53</v>
      </c>
      <c r="E256" s="55">
        <v>36.31</v>
      </c>
      <c r="F256" s="49">
        <v>6172.07</v>
      </c>
      <c r="G256" s="55">
        <v>926</v>
      </c>
      <c r="H256" s="83">
        <v>2698.28</v>
      </c>
      <c r="I256" s="49">
        <v>4643.0200000000004</v>
      </c>
      <c r="J256" s="55">
        <v>2856.82</v>
      </c>
      <c r="K256" s="49">
        <v>603.04999999999995</v>
      </c>
      <c r="L256" s="55">
        <v>169.39</v>
      </c>
      <c r="M256" s="49">
        <v>2668.09</v>
      </c>
      <c r="N256" s="54">
        <v>2189.66</v>
      </c>
      <c r="O256" s="54">
        <v>205.82</v>
      </c>
      <c r="Q256" s="142"/>
    </row>
    <row r="257" spans="1:17" x14ac:dyDescent="0.35">
      <c r="A257" s="90" t="s">
        <v>475</v>
      </c>
      <c r="B257" s="49">
        <v>3969.08</v>
      </c>
      <c r="C257" s="49">
        <v>3679.29</v>
      </c>
      <c r="D257" s="49">
        <v>253.88</v>
      </c>
      <c r="E257" s="55">
        <v>35.9</v>
      </c>
      <c r="F257" s="49">
        <v>5200.05</v>
      </c>
      <c r="G257" s="55">
        <v>1045</v>
      </c>
      <c r="H257" s="83">
        <v>2203.1</v>
      </c>
      <c r="I257" s="49">
        <v>3741.23</v>
      </c>
      <c r="J257" s="55">
        <v>2387.4299999999998</v>
      </c>
      <c r="K257" s="49">
        <v>413.82</v>
      </c>
      <c r="L257" s="55">
        <v>58.9</v>
      </c>
      <c r="M257" s="49">
        <v>2657.23</v>
      </c>
      <c r="N257" s="54">
        <v>2162.85</v>
      </c>
      <c r="O257" s="54">
        <v>180.74</v>
      </c>
      <c r="Q257" s="142"/>
    </row>
    <row r="258" spans="1:17" x14ac:dyDescent="0.35">
      <c r="A258" s="90" t="s">
        <v>476</v>
      </c>
      <c r="B258" s="49">
        <v>4254.8100000000004</v>
      </c>
      <c r="C258" s="49">
        <v>3945.31</v>
      </c>
      <c r="D258" s="49">
        <v>267.74</v>
      </c>
      <c r="E258" s="55">
        <v>41.76</v>
      </c>
      <c r="F258" s="49">
        <v>4945.9799999999996</v>
      </c>
      <c r="G258" s="55">
        <v>799</v>
      </c>
      <c r="H258" s="83">
        <v>1590.04</v>
      </c>
      <c r="I258" s="49">
        <v>3617.2</v>
      </c>
      <c r="J258" s="55">
        <v>2838.88</v>
      </c>
      <c r="K258" s="49">
        <v>529.78</v>
      </c>
      <c r="L258" s="55">
        <v>84.77</v>
      </c>
      <c r="M258" s="49">
        <v>2405.56</v>
      </c>
      <c r="N258" s="54">
        <v>2038.85</v>
      </c>
      <c r="O258" s="54">
        <v>186.41</v>
      </c>
      <c r="Q258" s="142"/>
    </row>
    <row r="259" spans="1:17" x14ac:dyDescent="0.35">
      <c r="A259" s="90" t="s">
        <v>477</v>
      </c>
      <c r="B259" s="49">
        <v>4336.4399999999996</v>
      </c>
      <c r="C259" s="49">
        <v>4025.07</v>
      </c>
      <c r="D259" s="49">
        <v>271.47000000000003</v>
      </c>
      <c r="E259" s="55">
        <v>39.9</v>
      </c>
      <c r="F259" s="49">
        <v>5413.38</v>
      </c>
      <c r="G259" s="55">
        <v>671.52</v>
      </c>
      <c r="H259" s="83">
        <v>1799.94</v>
      </c>
      <c r="I259" s="49">
        <v>4201.6400000000003</v>
      </c>
      <c r="J259" s="55">
        <v>3241.1</v>
      </c>
      <c r="K259" s="49">
        <v>540.22</v>
      </c>
      <c r="L259" s="55">
        <v>246.53</v>
      </c>
      <c r="M259" s="49">
        <v>2651.53</v>
      </c>
      <c r="N259" s="54">
        <v>2105.8200000000002</v>
      </c>
      <c r="O259" s="54">
        <v>171.34</v>
      </c>
      <c r="Q259" s="142"/>
    </row>
    <row r="260" spans="1:17" x14ac:dyDescent="0.35">
      <c r="A260" s="90" t="s">
        <v>478</v>
      </c>
      <c r="B260" s="49">
        <v>4107.5</v>
      </c>
      <c r="C260" s="49">
        <v>3822.57</v>
      </c>
      <c r="D260" s="49">
        <v>250.73</v>
      </c>
      <c r="E260" s="55">
        <v>34.200000000000003</v>
      </c>
      <c r="F260" s="49">
        <v>4346.62</v>
      </c>
      <c r="G260" s="55">
        <v>1082.24</v>
      </c>
      <c r="H260" s="83">
        <v>1276.4100000000001</v>
      </c>
      <c r="I260" s="49">
        <v>2782.09</v>
      </c>
      <c r="J260" s="55">
        <v>3046.69</v>
      </c>
      <c r="K260" s="49">
        <v>482.29</v>
      </c>
      <c r="L260" s="55">
        <v>178.15</v>
      </c>
      <c r="M260" s="49">
        <v>3157.13</v>
      </c>
      <c r="N260" s="54">
        <v>1920.25</v>
      </c>
      <c r="O260" s="54">
        <v>160.91</v>
      </c>
      <c r="Q260" s="142"/>
    </row>
    <row r="261" spans="1:17" x14ac:dyDescent="0.35">
      <c r="A261" s="90" t="s">
        <v>479</v>
      </c>
      <c r="B261" s="49">
        <v>4271.84</v>
      </c>
      <c r="C261" s="49">
        <v>3968.29</v>
      </c>
      <c r="D261" s="49">
        <v>261.47000000000003</v>
      </c>
      <c r="E261" s="55">
        <v>42.08</v>
      </c>
      <c r="F261" s="49">
        <v>4795.54</v>
      </c>
      <c r="G261" s="55">
        <v>1323.2</v>
      </c>
      <c r="H261" s="83">
        <v>1079.95</v>
      </c>
      <c r="I261" s="49">
        <v>2857.19</v>
      </c>
      <c r="J261" s="55">
        <v>3172.03</v>
      </c>
      <c r="K261" s="49">
        <v>615.14</v>
      </c>
      <c r="L261" s="55">
        <v>205.44</v>
      </c>
      <c r="M261" s="49">
        <v>2896.9</v>
      </c>
      <c r="N261" s="54">
        <v>1911.8</v>
      </c>
      <c r="O261" s="54">
        <v>205.61</v>
      </c>
      <c r="Q261" s="142"/>
    </row>
    <row r="262" spans="1:17" x14ac:dyDescent="0.35">
      <c r="A262" s="90" t="s">
        <v>480</v>
      </c>
      <c r="B262" s="49">
        <v>4152.08</v>
      </c>
      <c r="C262" s="49">
        <v>3851.19</v>
      </c>
      <c r="D262" s="49">
        <v>260.89</v>
      </c>
      <c r="E262" s="55">
        <v>39.99</v>
      </c>
      <c r="F262" s="49">
        <v>4534.8900000000003</v>
      </c>
      <c r="G262" s="55">
        <v>326.11</v>
      </c>
      <c r="H262" s="83">
        <v>1884.59</v>
      </c>
      <c r="I262" s="49">
        <v>3596.88</v>
      </c>
      <c r="J262" s="55">
        <v>3125.96</v>
      </c>
      <c r="K262" s="49">
        <v>611.9</v>
      </c>
      <c r="L262" s="55">
        <v>234.44</v>
      </c>
      <c r="M262" s="49">
        <v>3050.09</v>
      </c>
      <c r="N262" s="54">
        <v>2013.88</v>
      </c>
      <c r="O262" s="54">
        <v>224.18</v>
      </c>
      <c r="Q262" s="142"/>
    </row>
    <row r="263" spans="1:17" x14ac:dyDescent="0.35">
      <c r="A263" s="90" t="s">
        <v>481</v>
      </c>
      <c r="B263" s="49">
        <v>4298.1000000000004</v>
      </c>
      <c r="C263" s="49">
        <v>3994.96</v>
      </c>
      <c r="D263" s="49">
        <v>269.19</v>
      </c>
      <c r="E263" s="55">
        <v>33.950000000000003</v>
      </c>
      <c r="F263" s="49">
        <v>5655.37</v>
      </c>
      <c r="G263" s="55">
        <v>1383.98</v>
      </c>
      <c r="H263" s="83">
        <v>2609.9</v>
      </c>
      <c r="I263" s="49">
        <v>3636.14</v>
      </c>
      <c r="J263" s="55">
        <v>2543.27</v>
      </c>
      <c r="K263" s="49">
        <v>635.25</v>
      </c>
      <c r="L263" s="55">
        <v>116.83</v>
      </c>
      <c r="M263" s="49">
        <v>3000.21</v>
      </c>
      <c r="N263" s="54">
        <v>2001.6</v>
      </c>
      <c r="O263" s="54">
        <v>237.26</v>
      </c>
      <c r="Q263" s="142"/>
    </row>
    <row r="264" spans="1:17" x14ac:dyDescent="0.35">
      <c r="A264" s="90" t="s">
        <v>482</v>
      </c>
      <c r="B264" s="49">
        <v>3759.7</v>
      </c>
      <c r="C264" s="49">
        <v>3501.23</v>
      </c>
      <c r="D264" s="49">
        <v>227.33</v>
      </c>
      <c r="E264" s="55">
        <v>31.13</v>
      </c>
      <c r="F264" s="49">
        <v>4630.25</v>
      </c>
      <c r="G264" s="55">
        <v>1264.0899999999999</v>
      </c>
      <c r="H264" s="83">
        <v>2521.02</v>
      </c>
      <c r="I264" s="49">
        <v>2939.39</v>
      </c>
      <c r="J264" s="55">
        <v>1874.28</v>
      </c>
      <c r="K264" s="49">
        <v>426.77</v>
      </c>
      <c r="L264" s="55">
        <v>81.349999999999994</v>
      </c>
      <c r="M264" s="49">
        <v>3346.42</v>
      </c>
      <c r="N264" s="54">
        <v>2235.94</v>
      </c>
      <c r="O264" s="54">
        <v>265.13</v>
      </c>
      <c r="Q264" s="142"/>
    </row>
    <row r="265" spans="1:17" x14ac:dyDescent="0.35">
      <c r="A265" s="90" t="s">
        <v>483</v>
      </c>
      <c r="B265" s="49">
        <v>4260.74</v>
      </c>
      <c r="C265" s="49">
        <v>3947.87</v>
      </c>
      <c r="D265" s="49">
        <v>280.74</v>
      </c>
      <c r="E265" s="55">
        <v>32.130000000000003</v>
      </c>
      <c r="F265" s="49">
        <v>4683.1000000000004</v>
      </c>
      <c r="G265" s="55">
        <v>1142.78</v>
      </c>
      <c r="H265" s="83">
        <v>930.9</v>
      </c>
      <c r="I265" s="49">
        <v>2865.52</v>
      </c>
      <c r="J265" s="55">
        <v>3281.64</v>
      </c>
      <c r="K265" s="49">
        <v>674.8</v>
      </c>
      <c r="L265" s="55">
        <v>122.96</v>
      </c>
      <c r="M265" s="49">
        <v>2890.01</v>
      </c>
      <c r="N265" s="54">
        <v>2094.8200000000002</v>
      </c>
      <c r="O265" s="54">
        <v>248.76</v>
      </c>
      <c r="Q265" s="142"/>
    </row>
    <row r="266" spans="1:17" x14ac:dyDescent="0.35">
      <c r="A266" s="90" t="s">
        <v>484</v>
      </c>
      <c r="B266" s="49">
        <v>3652.63</v>
      </c>
      <c r="C266" s="49">
        <v>3389.14</v>
      </c>
      <c r="D266" s="49">
        <v>226.89</v>
      </c>
      <c r="E266" s="55">
        <v>36.590000000000003</v>
      </c>
      <c r="F266" s="49">
        <v>5644.47</v>
      </c>
      <c r="G266" s="55">
        <v>973.89</v>
      </c>
      <c r="H266" s="83">
        <v>3149.99</v>
      </c>
      <c r="I266" s="49">
        <v>4190.74</v>
      </c>
      <c r="J266" s="55">
        <v>2364.46</v>
      </c>
      <c r="K266" s="49">
        <v>479.83</v>
      </c>
      <c r="L266" s="55">
        <v>88.3</v>
      </c>
      <c r="M266" s="49">
        <v>2897.58</v>
      </c>
      <c r="N266" s="54">
        <v>1965.41</v>
      </c>
      <c r="O266" s="54">
        <v>272</v>
      </c>
      <c r="Q266" s="142"/>
    </row>
    <row r="267" spans="1:17" x14ac:dyDescent="0.35">
      <c r="A267" s="90" t="s">
        <v>485</v>
      </c>
      <c r="B267" s="49">
        <v>3463.28</v>
      </c>
      <c r="C267" s="49">
        <v>3222.6</v>
      </c>
      <c r="D267" s="49">
        <v>209.41</v>
      </c>
      <c r="E267" s="55">
        <v>31.26</v>
      </c>
      <c r="F267" s="49">
        <v>5062.43</v>
      </c>
      <c r="G267" s="55">
        <v>945.23</v>
      </c>
      <c r="H267" s="83">
        <v>2668.31</v>
      </c>
      <c r="I267" s="49">
        <v>3617.4</v>
      </c>
      <c r="J267" s="55">
        <v>2284.73</v>
      </c>
      <c r="K267" s="49">
        <v>499.8</v>
      </c>
      <c r="L267" s="55">
        <v>82.48</v>
      </c>
      <c r="M267" s="49">
        <v>3020.59</v>
      </c>
      <c r="N267" s="54">
        <v>2102.27</v>
      </c>
      <c r="O267" s="54">
        <v>241.94</v>
      </c>
      <c r="Q267" s="142"/>
    </row>
    <row r="268" spans="1:17" x14ac:dyDescent="0.35">
      <c r="A268" s="90" t="s">
        <v>486</v>
      </c>
      <c r="B268" s="49">
        <v>3367.74</v>
      </c>
      <c r="C268" s="49">
        <v>3039.47</v>
      </c>
      <c r="D268" s="49">
        <v>293.10000000000002</v>
      </c>
      <c r="E268" s="55">
        <v>35.17</v>
      </c>
      <c r="F268" s="49">
        <v>5012.71</v>
      </c>
      <c r="G268" s="55">
        <v>866.89</v>
      </c>
      <c r="H268" s="83">
        <v>2736.7</v>
      </c>
      <c r="I268" s="49">
        <v>3637.09</v>
      </c>
      <c r="J268" s="55">
        <v>2346.29</v>
      </c>
      <c r="K268" s="49">
        <v>508.73</v>
      </c>
      <c r="L268" s="55">
        <v>94.7</v>
      </c>
      <c r="M268" s="49">
        <v>2869.01</v>
      </c>
      <c r="N268" s="54">
        <v>1837.14</v>
      </c>
      <c r="O268" s="54">
        <v>220.23</v>
      </c>
      <c r="Q268" s="142"/>
    </row>
    <row r="269" spans="1:17" x14ac:dyDescent="0.35">
      <c r="A269" s="90" t="s">
        <v>487</v>
      </c>
      <c r="B269" s="49">
        <v>4012.94</v>
      </c>
      <c r="C269" s="49">
        <v>3681.87</v>
      </c>
      <c r="D269" s="49">
        <v>297.24</v>
      </c>
      <c r="E269" s="55">
        <v>33.840000000000003</v>
      </c>
      <c r="F269" s="49">
        <v>5422.78</v>
      </c>
      <c r="G269" s="55">
        <v>952.97</v>
      </c>
      <c r="H269" s="83">
        <v>2106.35</v>
      </c>
      <c r="I269" s="49">
        <v>4001.06</v>
      </c>
      <c r="J269" s="55">
        <v>3014.5</v>
      </c>
      <c r="K269" s="49">
        <v>468.74</v>
      </c>
      <c r="L269" s="55">
        <v>74.63</v>
      </c>
      <c r="M269" s="49">
        <v>2678.63</v>
      </c>
      <c r="N269" s="54">
        <v>1952.95</v>
      </c>
      <c r="O269" s="54">
        <v>204.23</v>
      </c>
      <c r="Q269" s="142"/>
    </row>
    <row r="270" spans="1:17" x14ac:dyDescent="0.35">
      <c r="A270" s="90" t="s">
        <v>488</v>
      </c>
      <c r="B270" s="49">
        <v>4189.08</v>
      </c>
      <c r="C270" s="49">
        <v>3861.57</v>
      </c>
      <c r="D270" s="49">
        <v>290.26</v>
      </c>
      <c r="E270" s="55">
        <v>37.25</v>
      </c>
      <c r="F270" s="49">
        <v>4963.12</v>
      </c>
      <c r="G270" s="55">
        <v>442.67</v>
      </c>
      <c r="H270" s="83">
        <v>2188.38</v>
      </c>
      <c r="I270" s="49">
        <v>4080.67</v>
      </c>
      <c r="J270" s="55">
        <v>2951.63</v>
      </c>
      <c r="K270" s="49">
        <v>439.78</v>
      </c>
      <c r="L270" s="55">
        <v>83.39</v>
      </c>
      <c r="M270" s="49">
        <v>2864.88</v>
      </c>
      <c r="N270" s="54">
        <v>2161.92</v>
      </c>
      <c r="O270" s="54">
        <v>207.49</v>
      </c>
      <c r="Q270" s="142"/>
    </row>
    <row r="271" spans="1:17" x14ac:dyDescent="0.35">
      <c r="A271" s="90" t="s">
        <v>489</v>
      </c>
      <c r="B271" s="49">
        <v>4226.1099999999997</v>
      </c>
      <c r="C271" s="49">
        <v>3892.39</v>
      </c>
      <c r="D271" s="49">
        <v>295.97000000000003</v>
      </c>
      <c r="E271" s="55">
        <v>37.76</v>
      </c>
      <c r="F271" s="49">
        <v>5066.28</v>
      </c>
      <c r="G271" s="55">
        <v>1262.1099999999999</v>
      </c>
      <c r="H271" s="83">
        <v>1572.94</v>
      </c>
      <c r="I271" s="49">
        <v>3369.32</v>
      </c>
      <c r="J271" s="55">
        <v>3128.95</v>
      </c>
      <c r="K271" s="49">
        <v>434.84</v>
      </c>
      <c r="L271" s="55">
        <v>65.61</v>
      </c>
      <c r="M271" s="49">
        <v>2924.36</v>
      </c>
      <c r="N271" s="54">
        <v>1961.02</v>
      </c>
      <c r="O271" s="54">
        <v>169.32</v>
      </c>
      <c r="Q271" s="142"/>
    </row>
    <row r="272" spans="1:17" x14ac:dyDescent="0.35">
      <c r="A272" s="90" t="s">
        <v>490</v>
      </c>
      <c r="B272" s="49">
        <v>3746.11</v>
      </c>
      <c r="C272" s="49">
        <v>3425.38</v>
      </c>
      <c r="D272" s="49">
        <v>283.54000000000002</v>
      </c>
      <c r="E272" s="55">
        <v>37.19</v>
      </c>
      <c r="F272" s="49">
        <v>4520.6000000000004</v>
      </c>
      <c r="G272" s="55">
        <v>348.99</v>
      </c>
      <c r="H272" s="83">
        <v>1758.51</v>
      </c>
      <c r="I272" s="49">
        <v>3711.78</v>
      </c>
      <c r="J272" s="55">
        <v>2991.11</v>
      </c>
      <c r="K272" s="49">
        <v>459.83</v>
      </c>
      <c r="L272" s="55">
        <v>160</v>
      </c>
      <c r="M272" s="49">
        <v>2661.4</v>
      </c>
      <c r="N272" s="54">
        <v>1923.39</v>
      </c>
      <c r="O272" s="54">
        <v>154.97999999999999</v>
      </c>
      <c r="Q272" s="142"/>
    </row>
    <row r="273" spans="1:17" x14ac:dyDescent="0.35">
      <c r="A273" s="90" t="s">
        <v>491</v>
      </c>
      <c r="B273" s="49">
        <v>4154.6099999999997</v>
      </c>
      <c r="C273" s="49">
        <v>3782.35</v>
      </c>
      <c r="D273" s="49">
        <v>331.5</v>
      </c>
      <c r="E273" s="55">
        <v>40.770000000000003</v>
      </c>
      <c r="F273" s="49">
        <v>5118.6400000000003</v>
      </c>
      <c r="G273" s="55">
        <v>618.11</v>
      </c>
      <c r="H273" s="83">
        <v>1911.65</v>
      </c>
      <c r="I273" s="49">
        <v>3908.46</v>
      </c>
      <c r="J273" s="55">
        <v>3350.13</v>
      </c>
      <c r="K273" s="49">
        <v>592.08000000000004</v>
      </c>
      <c r="L273" s="55">
        <v>127.75</v>
      </c>
      <c r="M273" s="49">
        <v>2631.57</v>
      </c>
      <c r="N273" s="54">
        <v>1742.59</v>
      </c>
      <c r="O273" s="54">
        <v>186.61</v>
      </c>
      <c r="Q273" s="142"/>
    </row>
    <row r="274" spans="1:17" x14ac:dyDescent="0.35">
      <c r="A274" s="90" t="s">
        <v>492</v>
      </c>
      <c r="B274" s="49">
        <v>3890.35</v>
      </c>
      <c r="C274" s="49">
        <v>3550.79</v>
      </c>
      <c r="D274" s="49">
        <v>299.55</v>
      </c>
      <c r="E274" s="55">
        <v>40.01</v>
      </c>
      <c r="F274" s="49">
        <v>5056.74</v>
      </c>
      <c r="G274" s="55">
        <v>669.85</v>
      </c>
      <c r="H274" s="83">
        <v>2540.14</v>
      </c>
      <c r="I274" s="49">
        <v>3713.62</v>
      </c>
      <c r="J274" s="55">
        <v>2624.39</v>
      </c>
      <c r="K274" s="49">
        <v>673.28</v>
      </c>
      <c r="L274" s="55">
        <v>101.71</v>
      </c>
      <c r="M274" s="49">
        <v>2761.51</v>
      </c>
      <c r="N274" s="54">
        <v>1882.16</v>
      </c>
      <c r="O274" s="54">
        <v>203.95</v>
      </c>
      <c r="Q274" s="142"/>
    </row>
    <row r="275" spans="1:17" x14ac:dyDescent="0.35">
      <c r="A275" s="90" t="s">
        <v>493</v>
      </c>
      <c r="B275" s="49">
        <v>4103.62</v>
      </c>
      <c r="C275" s="49">
        <v>3726.7</v>
      </c>
      <c r="D275" s="49">
        <v>342.73</v>
      </c>
      <c r="E275" s="55">
        <v>34.19</v>
      </c>
      <c r="F275" s="49">
        <v>4977.8100000000004</v>
      </c>
      <c r="G275" s="55">
        <v>237.44</v>
      </c>
      <c r="H275" s="83">
        <v>1671.94</v>
      </c>
      <c r="I275" s="49">
        <v>4176.96</v>
      </c>
      <c r="J275" s="55">
        <v>3619.92</v>
      </c>
      <c r="K275" s="49">
        <v>563.41</v>
      </c>
      <c r="L275" s="55">
        <v>110.44</v>
      </c>
      <c r="M275" s="49">
        <v>2668.49</v>
      </c>
      <c r="N275" s="54">
        <v>2006.55</v>
      </c>
      <c r="O275" s="54">
        <v>177.47</v>
      </c>
      <c r="Q275" s="142"/>
    </row>
    <row r="276" spans="1:17" x14ac:dyDescent="0.35">
      <c r="A276" s="90" t="s">
        <v>494</v>
      </c>
      <c r="B276" s="49">
        <v>3967.48</v>
      </c>
      <c r="C276" s="49">
        <v>3640.3</v>
      </c>
      <c r="D276" s="49">
        <v>298.10000000000002</v>
      </c>
      <c r="E276" s="55">
        <v>29.09</v>
      </c>
      <c r="F276" s="49">
        <v>5161.47</v>
      </c>
      <c r="G276" s="55">
        <v>585.4</v>
      </c>
      <c r="H276" s="83">
        <v>2590.4</v>
      </c>
      <c r="I276" s="49">
        <v>3829.44</v>
      </c>
      <c r="J276" s="55">
        <v>3122.6</v>
      </c>
      <c r="K276" s="49">
        <v>746.62</v>
      </c>
      <c r="L276" s="55">
        <v>113.24</v>
      </c>
      <c r="M276" s="49">
        <v>3146.59</v>
      </c>
      <c r="N276" s="54">
        <v>1896.43</v>
      </c>
      <c r="O276" s="54">
        <v>236.57</v>
      </c>
      <c r="Q276" s="142"/>
    </row>
    <row r="277" spans="1:17" x14ac:dyDescent="0.35">
      <c r="A277" s="90" t="s">
        <v>495</v>
      </c>
      <c r="B277" s="49">
        <v>4005.55</v>
      </c>
      <c r="C277" s="49">
        <v>3658.06</v>
      </c>
      <c r="D277" s="49">
        <v>318.16000000000003</v>
      </c>
      <c r="E277" s="55">
        <v>29.33</v>
      </c>
      <c r="F277" s="49">
        <v>5407.73</v>
      </c>
      <c r="G277" s="55">
        <v>353.19</v>
      </c>
      <c r="H277" s="83">
        <v>2198.0100000000002</v>
      </c>
      <c r="I277" s="49">
        <v>4466.49</v>
      </c>
      <c r="J277" s="55">
        <v>3696.64</v>
      </c>
      <c r="K277" s="49">
        <v>588.04999999999995</v>
      </c>
      <c r="L277" s="55">
        <v>124.83</v>
      </c>
      <c r="M277" s="49">
        <v>2885.72</v>
      </c>
      <c r="N277" s="54">
        <v>1920.78</v>
      </c>
      <c r="O277" s="54">
        <v>230.7</v>
      </c>
      <c r="Q277" s="142"/>
    </row>
    <row r="278" spans="1:17" x14ac:dyDescent="0.35">
      <c r="A278" s="90" t="s">
        <v>496</v>
      </c>
      <c r="B278" s="49">
        <v>3599.91</v>
      </c>
      <c r="C278" s="49">
        <v>3352.37</v>
      </c>
      <c r="D278" s="49">
        <v>212.65</v>
      </c>
      <c r="E278" s="55">
        <v>34.89</v>
      </c>
      <c r="F278" s="49">
        <v>5046.8</v>
      </c>
      <c r="G278" s="55">
        <v>553.1</v>
      </c>
      <c r="H278" s="83">
        <v>2860.7</v>
      </c>
      <c r="I278" s="49">
        <v>4040</v>
      </c>
      <c r="J278" s="55">
        <v>2401.29</v>
      </c>
      <c r="K278" s="49">
        <v>453.7</v>
      </c>
      <c r="L278" s="55">
        <v>122.24</v>
      </c>
      <c r="M278" s="49">
        <v>2785.43</v>
      </c>
      <c r="N278" s="54">
        <v>1894.91</v>
      </c>
      <c r="O278" s="54">
        <v>248.23</v>
      </c>
      <c r="Q278" s="142"/>
    </row>
    <row r="279" spans="1:17" x14ac:dyDescent="0.35">
      <c r="A279" s="90" t="s">
        <v>497</v>
      </c>
      <c r="B279" s="49">
        <v>3718.92</v>
      </c>
      <c r="C279" s="49">
        <v>3449.23</v>
      </c>
      <c r="D279" s="49">
        <v>233.53</v>
      </c>
      <c r="E279" s="55">
        <v>36.15</v>
      </c>
      <c r="F279" s="49">
        <v>5048.8599999999997</v>
      </c>
      <c r="G279" s="55">
        <v>606.15</v>
      </c>
      <c r="H279" s="83">
        <v>2311.83</v>
      </c>
      <c r="I279" s="49">
        <v>3879.1</v>
      </c>
      <c r="J279" s="55">
        <v>3096.95</v>
      </c>
      <c r="K279" s="49">
        <v>563.62</v>
      </c>
      <c r="L279" s="55">
        <v>193.87</v>
      </c>
      <c r="M279" s="49">
        <v>3137.77</v>
      </c>
      <c r="N279" s="54">
        <v>1977.84</v>
      </c>
      <c r="O279" s="54">
        <v>249.98</v>
      </c>
      <c r="Q279" s="142"/>
    </row>
    <row r="280" spans="1:17" x14ac:dyDescent="0.35">
      <c r="A280" s="90" t="s">
        <v>498</v>
      </c>
      <c r="B280" s="49">
        <v>4150.33</v>
      </c>
      <c r="C280" s="49">
        <v>3786.52</v>
      </c>
      <c r="D280" s="49">
        <v>332.49</v>
      </c>
      <c r="E280" s="55">
        <v>31.32</v>
      </c>
      <c r="F280" s="49">
        <v>5221.6099999999997</v>
      </c>
      <c r="G280" s="55">
        <v>814.17</v>
      </c>
      <c r="H280" s="83">
        <v>2261.69</v>
      </c>
      <c r="I280" s="49">
        <v>3959.46</v>
      </c>
      <c r="J280" s="55">
        <v>3023.13</v>
      </c>
      <c r="K280" s="49">
        <v>447.98</v>
      </c>
      <c r="L280" s="55">
        <v>132.03</v>
      </c>
      <c r="M280" s="49">
        <v>3003.16</v>
      </c>
      <c r="N280" s="54">
        <v>1993.74</v>
      </c>
      <c r="O280" s="54">
        <v>203.37</v>
      </c>
      <c r="Q280" s="142"/>
    </row>
    <row r="281" spans="1:17" x14ac:dyDescent="0.35">
      <c r="A281" s="90" t="s">
        <v>499</v>
      </c>
      <c r="B281" s="49">
        <v>4153.0200000000004</v>
      </c>
      <c r="C281" s="49">
        <v>3842.15</v>
      </c>
      <c r="D281" s="49">
        <v>282.62</v>
      </c>
      <c r="E281" s="55">
        <v>28.25</v>
      </c>
      <c r="F281" s="49">
        <v>5180.67</v>
      </c>
      <c r="G281" s="55">
        <v>819.17</v>
      </c>
      <c r="H281" s="83">
        <v>2491.42</v>
      </c>
      <c r="I281" s="49">
        <v>3863.02</v>
      </c>
      <c r="J281" s="55">
        <v>3106.35</v>
      </c>
      <c r="K281" s="49">
        <v>498.47</v>
      </c>
      <c r="L281" s="55">
        <v>96.48</v>
      </c>
      <c r="M281" s="49">
        <v>3186.11</v>
      </c>
      <c r="N281" s="54">
        <v>1853.35</v>
      </c>
      <c r="O281" s="54">
        <v>208.22</v>
      </c>
      <c r="Q281" s="142"/>
    </row>
    <row r="282" spans="1:17" x14ac:dyDescent="0.35">
      <c r="A282" s="90" t="s">
        <v>500</v>
      </c>
      <c r="B282" s="49">
        <v>3333.29</v>
      </c>
      <c r="C282" s="49">
        <v>3078.46</v>
      </c>
      <c r="D282" s="49">
        <v>214.82</v>
      </c>
      <c r="E282" s="55">
        <v>40.01</v>
      </c>
      <c r="F282" s="49">
        <v>4891.4399999999996</v>
      </c>
      <c r="G282" s="55">
        <v>540.16999999999996</v>
      </c>
      <c r="H282" s="83">
        <v>2485.9</v>
      </c>
      <c r="I282" s="49">
        <v>3705.92</v>
      </c>
      <c r="J282" s="55">
        <v>2701.27</v>
      </c>
      <c r="K282" s="49">
        <v>645.35</v>
      </c>
      <c r="L282" s="55">
        <v>107.91</v>
      </c>
      <c r="M282" s="49">
        <v>2976.84</v>
      </c>
      <c r="N282" s="54">
        <v>2033.03</v>
      </c>
      <c r="O282" s="54">
        <v>181.42</v>
      </c>
      <c r="Q282" s="142"/>
    </row>
    <row r="283" spans="1:17" x14ac:dyDescent="0.35">
      <c r="A283" s="90" t="s">
        <v>501</v>
      </c>
      <c r="B283" s="49">
        <v>4602.47</v>
      </c>
      <c r="C283" s="49">
        <v>4243.5</v>
      </c>
      <c r="D283" s="49">
        <v>321.39</v>
      </c>
      <c r="E283" s="55">
        <v>37.590000000000003</v>
      </c>
      <c r="F283" s="49">
        <v>4964.6499999999996</v>
      </c>
      <c r="G283" s="55">
        <v>409.09</v>
      </c>
      <c r="H283" s="83">
        <v>1609.84</v>
      </c>
      <c r="I283" s="49">
        <v>4077.23</v>
      </c>
      <c r="J283" s="55">
        <v>3724.17</v>
      </c>
      <c r="K283" s="49">
        <v>478.33</v>
      </c>
      <c r="L283" s="55">
        <v>81.19</v>
      </c>
      <c r="M283" s="49">
        <v>2935.87</v>
      </c>
      <c r="N283" s="54">
        <v>2076.23</v>
      </c>
      <c r="O283" s="54">
        <v>200.4</v>
      </c>
      <c r="Q283" s="142"/>
    </row>
    <row r="284" spans="1:17" x14ac:dyDescent="0.35">
      <c r="A284" s="90" t="s">
        <v>502</v>
      </c>
      <c r="B284" s="49">
        <v>4100.3</v>
      </c>
      <c r="C284" s="49">
        <v>3800.75</v>
      </c>
      <c r="D284" s="49">
        <v>269.06</v>
      </c>
      <c r="E284" s="55">
        <v>30.49</v>
      </c>
      <c r="F284" s="49">
        <v>3370.12</v>
      </c>
      <c r="G284" s="55">
        <v>641.04999999999995</v>
      </c>
      <c r="H284" s="83">
        <v>1199.1400000000001</v>
      </c>
      <c r="I284" s="49">
        <v>2104.0100000000002</v>
      </c>
      <c r="J284" s="55">
        <v>3398.32</v>
      </c>
      <c r="K284" s="49">
        <v>625.05999999999995</v>
      </c>
      <c r="L284" s="55">
        <v>77.22</v>
      </c>
      <c r="M284" s="49">
        <v>3358.44</v>
      </c>
      <c r="N284" s="54">
        <v>1412.83</v>
      </c>
      <c r="O284" s="54">
        <v>148.4</v>
      </c>
      <c r="Q284" s="142"/>
    </row>
    <row r="285" spans="1:17" x14ac:dyDescent="0.35">
      <c r="A285" s="90" t="s">
        <v>503</v>
      </c>
      <c r="B285" s="49">
        <v>4148.55</v>
      </c>
      <c r="C285" s="49">
        <v>3821.17</v>
      </c>
      <c r="D285" s="49">
        <v>295.36</v>
      </c>
      <c r="E285" s="55">
        <v>32.020000000000003</v>
      </c>
      <c r="F285" s="49">
        <v>4554.53</v>
      </c>
      <c r="G285" s="55">
        <v>573.62</v>
      </c>
      <c r="H285" s="83">
        <v>1260.01</v>
      </c>
      <c r="I285" s="49">
        <v>3470.68</v>
      </c>
      <c r="J285" s="55">
        <v>3503.43</v>
      </c>
      <c r="K285" s="49">
        <v>510.23</v>
      </c>
      <c r="L285" s="55">
        <v>83.69</v>
      </c>
      <c r="M285" s="49">
        <v>2591.4699999999998</v>
      </c>
      <c r="N285" s="54">
        <v>1725.26</v>
      </c>
      <c r="O285" s="54">
        <v>200.96</v>
      </c>
      <c r="Q285" s="142"/>
    </row>
    <row r="286" spans="1:17" x14ac:dyDescent="0.35">
      <c r="A286" s="90" t="s">
        <v>504</v>
      </c>
      <c r="B286" s="49">
        <v>4470.8100000000004</v>
      </c>
      <c r="C286" s="49">
        <v>4136.95</v>
      </c>
      <c r="D286" s="49">
        <v>300.93</v>
      </c>
      <c r="E286" s="55">
        <v>32.93</v>
      </c>
      <c r="F286" s="49">
        <v>4629.0600000000004</v>
      </c>
      <c r="G286" s="55">
        <v>319.52999999999997</v>
      </c>
      <c r="H286" s="83">
        <v>1808.44</v>
      </c>
      <c r="I286" s="49">
        <v>3846.58</v>
      </c>
      <c r="J286" s="55">
        <v>3504.72</v>
      </c>
      <c r="K286" s="49">
        <v>462.95</v>
      </c>
      <c r="L286" s="55">
        <v>146.80000000000001</v>
      </c>
      <c r="M286" s="49">
        <v>3190.65</v>
      </c>
      <c r="N286" s="54">
        <v>2040.23</v>
      </c>
      <c r="O286" s="54">
        <v>186.85</v>
      </c>
      <c r="Q286" s="142"/>
    </row>
    <row r="287" spans="1:17" x14ac:dyDescent="0.35">
      <c r="A287" s="90" t="s">
        <v>505</v>
      </c>
      <c r="B287" s="49">
        <v>4414.6099999999997</v>
      </c>
      <c r="C287" s="49">
        <v>4097.9399999999996</v>
      </c>
      <c r="D287" s="49">
        <v>284.54000000000002</v>
      </c>
      <c r="E287" s="55">
        <v>32.130000000000003</v>
      </c>
      <c r="F287" s="49">
        <v>4796.9399999999996</v>
      </c>
      <c r="G287" s="55">
        <v>285.7</v>
      </c>
      <c r="H287" s="83">
        <v>2039.59</v>
      </c>
      <c r="I287" s="49">
        <v>3911.1</v>
      </c>
      <c r="J287" s="55">
        <v>3606.59</v>
      </c>
      <c r="K287" s="49">
        <v>600.15</v>
      </c>
      <c r="L287" s="55">
        <v>128.1</v>
      </c>
      <c r="M287" s="49">
        <v>3103.07</v>
      </c>
      <c r="N287" s="54">
        <v>1840.03</v>
      </c>
      <c r="O287" s="54">
        <v>210.43</v>
      </c>
      <c r="Q287" s="142"/>
    </row>
    <row r="288" spans="1:17" x14ac:dyDescent="0.35">
      <c r="A288" s="90" t="s">
        <v>506</v>
      </c>
      <c r="B288" s="49">
        <v>4613.54</v>
      </c>
      <c r="C288" s="49">
        <v>4327.24</v>
      </c>
      <c r="D288" s="49">
        <v>252.6</v>
      </c>
      <c r="E288" s="55">
        <v>33.700000000000003</v>
      </c>
      <c r="F288" s="49">
        <v>4880.97</v>
      </c>
      <c r="G288" s="55">
        <v>397.92</v>
      </c>
      <c r="H288" s="83">
        <v>1792.39</v>
      </c>
      <c r="I288" s="49">
        <v>3990.02</v>
      </c>
      <c r="J288" s="55">
        <v>3789.62</v>
      </c>
      <c r="K288" s="49">
        <v>493.04</v>
      </c>
      <c r="L288" s="55">
        <v>200.7</v>
      </c>
      <c r="M288" s="49">
        <v>3009.17</v>
      </c>
      <c r="N288" s="54">
        <v>1709.52</v>
      </c>
      <c r="O288" s="54">
        <v>220.36</v>
      </c>
      <c r="Q288" s="142"/>
    </row>
    <row r="289" spans="1:17" x14ac:dyDescent="0.35">
      <c r="A289" s="90" t="s">
        <v>507</v>
      </c>
      <c r="B289" s="49">
        <v>3840.09</v>
      </c>
      <c r="C289" s="49">
        <v>3514.34</v>
      </c>
      <c r="D289" s="49">
        <v>297.33999999999997</v>
      </c>
      <c r="E289" s="55">
        <v>28.42</v>
      </c>
      <c r="F289" s="49">
        <v>4977.82</v>
      </c>
      <c r="G289" s="55">
        <v>738.35</v>
      </c>
      <c r="H289" s="83">
        <v>2428.27</v>
      </c>
      <c r="I289" s="49">
        <v>3651.48</v>
      </c>
      <c r="J289" s="55">
        <v>2938.76</v>
      </c>
      <c r="K289" s="49">
        <v>588</v>
      </c>
      <c r="L289" s="55">
        <v>206.43</v>
      </c>
      <c r="M289" s="49">
        <v>3202.1</v>
      </c>
      <c r="N289" s="54">
        <v>1868.12</v>
      </c>
      <c r="O289" s="54">
        <v>238.64</v>
      </c>
      <c r="Q289" s="142"/>
    </row>
    <row r="290" spans="1:17" x14ac:dyDescent="0.35">
      <c r="A290" s="90" t="s">
        <v>508</v>
      </c>
      <c r="B290" s="49">
        <v>3995.08</v>
      </c>
      <c r="C290" s="49">
        <v>3736.81</v>
      </c>
      <c r="D290" s="49">
        <v>221.33</v>
      </c>
      <c r="E290" s="55">
        <v>36.94</v>
      </c>
      <c r="F290" s="49">
        <v>5301.14</v>
      </c>
      <c r="G290" s="55">
        <v>464.15</v>
      </c>
      <c r="H290" s="83">
        <v>1968.74</v>
      </c>
      <c r="I290" s="49">
        <v>4212</v>
      </c>
      <c r="J290" s="55">
        <v>3424.63</v>
      </c>
      <c r="K290" s="49">
        <v>624.99</v>
      </c>
      <c r="L290" s="55">
        <v>131.85</v>
      </c>
      <c r="M290" s="49">
        <v>2816.77</v>
      </c>
      <c r="N290" s="54">
        <v>2128.5300000000002</v>
      </c>
      <c r="O290" s="54">
        <v>234.02</v>
      </c>
      <c r="Q290" s="142"/>
    </row>
    <row r="291" spans="1:17" x14ac:dyDescent="0.35">
      <c r="A291" s="90" t="s">
        <v>509</v>
      </c>
      <c r="B291" s="49">
        <v>3815.28</v>
      </c>
      <c r="C291" s="49">
        <v>3543.05</v>
      </c>
      <c r="D291" s="49">
        <v>238.84</v>
      </c>
      <c r="E291" s="55">
        <v>33.39</v>
      </c>
      <c r="F291" s="49">
        <v>5365.42</v>
      </c>
      <c r="G291" s="55">
        <v>745.69</v>
      </c>
      <c r="H291" s="83">
        <v>2099.52</v>
      </c>
      <c r="I291" s="49">
        <v>4002.21</v>
      </c>
      <c r="J291" s="55">
        <v>3302.9</v>
      </c>
      <c r="K291" s="49">
        <v>617.52</v>
      </c>
      <c r="L291" s="55">
        <v>108.47</v>
      </c>
      <c r="M291" s="49">
        <v>2835.73</v>
      </c>
      <c r="N291" s="54">
        <v>1944.57</v>
      </c>
      <c r="O291" s="54">
        <v>235.31</v>
      </c>
      <c r="Q291" s="142"/>
    </row>
    <row r="292" spans="1:17" x14ac:dyDescent="0.35">
      <c r="A292" s="90" t="s">
        <v>510</v>
      </c>
      <c r="B292" s="49">
        <v>4549.99</v>
      </c>
      <c r="C292" s="49">
        <v>4253.3599999999997</v>
      </c>
      <c r="D292" s="49">
        <v>278.89</v>
      </c>
      <c r="E292" s="55">
        <v>17.75</v>
      </c>
      <c r="F292" s="49">
        <v>5003.84</v>
      </c>
      <c r="G292" s="55">
        <v>404.1</v>
      </c>
      <c r="H292" s="83">
        <v>1352.15</v>
      </c>
      <c r="I292" s="49">
        <v>4071.13</v>
      </c>
      <c r="J292" s="55">
        <v>3671.54</v>
      </c>
      <c r="K292" s="49">
        <v>528.6</v>
      </c>
      <c r="L292" s="55">
        <v>299.25</v>
      </c>
      <c r="M292" s="49">
        <v>2629.08</v>
      </c>
      <c r="N292" s="54">
        <v>1905.87</v>
      </c>
      <c r="O292" s="54">
        <v>175.23</v>
      </c>
      <c r="Q292" s="142"/>
    </row>
    <row r="293" spans="1:17" x14ac:dyDescent="0.35">
      <c r="A293" s="90" t="s">
        <v>511</v>
      </c>
      <c r="B293" s="49">
        <v>4376</v>
      </c>
      <c r="C293" s="49">
        <v>4068.08</v>
      </c>
      <c r="D293" s="49">
        <v>290.54000000000002</v>
      </c>
      <c r="E293" s="55">
        <v>17.39</v>
      </c>
      <c r="F293" s="49">
        <v>4982.99</v>
      </c>
      <c r="G293" s="55">
        <v>619.59</v>
      </c>
      <c r="H293" s="83">
        <v>1432.63</v>
      </c>
      <c r="I293" s="49">
        <v>3887.93</v>
      </c>
      <c r="J293" s="55">
        <v>3710.9</v>
      </c>
      <c r="K293" s="49">
        <v>475.47</v>
      </c>
      <c r="L293" s="55">
        <v>239.42</v>
      </c>
      <c r="M293" s="49">
        <v>2744.06</v>
      </c>
      <c r="N293" s="54">
        <v>1724.51</v>
      </c>
      <c r="O293" s="54">
        <v>186.16</v>
      </c>
      <c r="Q293" s="142"/>
    </row>
    <row r="294" spans="1:17" x14ac:dyDescent="0.35">
      <c r="A294" s="90" t="s">
        <v>512</v>
      </c>
      <c r="B294" s="49">
        <v>4623.99</v>
      </c>
      <c r="C294" s="49">
        <v>4305.13</v>
      </c>
      <c r="D294" s="49">
        <v>288.42</v>
      </c>
      <c r="E294" s="55">
        <v>30.43</v>
      </c>
      <c r="F294" s="49">
        <v>5385.89</v>
      </c>
      <c r="G294" s="55">
        <v>346.65</v>
      </c>
      <c r="H294" s="83">
        <v>1786.09</v>
      </c>
      <c r="I294" s="49">
        <v>4425.8900000000003</v>
      </c>
      <c r="J294" s="55">
        <v>4006.55</v>
      </c>
      <c r="K294" s="49">
        <v>613.35</v>
      </c>
      <c r="L294" s="55">
        <v>222.68</v>
      </c>
      <c r="M294" s="49">
        <v>2778.42</v>
      </c>
      <c r="N294" s="54">
        <v>1802.35</v>
      </c>
      <c r="O294" s="54">
        <v>211.25</v>
      </c>
      <c r="Q294" s="142"/>
    </row>
    <row r="295" spans="1:17" x14ac:dyDescent="0.35">
      <c r="A295" s="90" t="s">
        <v>513</v>
      </c>
      <c r="B295" s="49">
        <v>4640.08</v>
      </c>
      <c r="C295" s="49">
        <v>4309.72</v>
      </c>
      <c r="D295" s="49">
        <v>297.64</v>
      </c>
      <c r="E295" s="55">
        <v>32.72</v>
      </c>
      <c r="F295" s="49">
        <v>5561.83</v>
      </c>
      <c r="G295" s="55">
        <v>617.51</v>
      </c>
      <c r="H295" s="83">
        <v>1491.88</v>
      </c>
      <c r="I295" s="49">
        <v>4430.43</v>
      </c>
      <c r="J295" s="55">
        <v>3717.23</v>
      </c>
      <c r="K295" s="49">
        <v>513.89</v>
      </c>
      <c r="L295" s="55">
        <v>85.55</v>
      </c>
      <c r="M295" s="49">
        <v>2331.02</v>
      </c>
      <c r="N295" s="54">
        <v>1980.68</v>
      </c>
      <c r="O295" s="54">
        <v>179.05</v>
      </c>
      <c r="Q295" s="142"/>
    </row>
    <row r="296" spans="1:17" x14ac:dyDescent="0.35">
      <c r="A296" s="90" t="s">
        <v>514</v>
      </c>
      <c r="B296" s="49">
        <v>4414.92</v>
      </c>
      <c r="C296" s="49">
        <v>4128.13</v>
      </c>
      <c r="D296" s="49">
        <v>252.68</v>
      </c>
      <c r="E296" s="55">
        <v>34.11</v>
      </c>
      <c r="F296" s="49">
        <v>4383.51</v>
      </c>
      <c r="G296" s="55">
        <v>512.15</v>
      </c>
      <c r="H296" s="83">
        <v>1148.18</v>
      </c>
      <c r="I296" s="49">
        <v>3285.94</v>
      </c>
      <c r="J296" s="55">
        <v>3512.96</v>
      </c>
      <c r="K296" s="49">
        <v>585.41999999999996</v>
      </c>
      <c r="L296" s="55">
        <v>182.76</v>
      </c>
      <c r="M296" s="49">
        <v>2594.41</v>
      </c>
      <c r="N296" s="54">
        <v>1621.88</v>
      </c>
      <c r="O296" s="54">
        <v>165.05</v>
      </c>
      <c r="Q296" s="142"/>
    </row>
    <row r="297" spans="1:17" x14ac:dyDescent="0.35">
      <c r="A297" s="90" t="s">
        <v>515</v>
      </c>
      <c r="B297" s="49">
        <v>4825.29</v>
      </c>
      <c r="C297" s="49">
        <v>4490.75</v>
      </c>
      <c r="D297" s="49">
        <v>298.11</v>
      </c>
      <c r="E297" s="55">
        <v>36.43</v>
      </c>
      <c r="F297" s="49">
        <v>5138.26</v>
      </c>
      <c r="G297" s="55">
        <v>976.88</v>
      </c>
      <c r="H297" s="83">
        <v>1064.6099999999999</v>
      </c>
      <c r="I297" s="49">
        <v>3633.16</v>
      </c>
      <c r="J297" s="55">
        <v>3630.06</v>
      </c>
      <c r="K297" s="49">
        <v>528.22</v>
      </c>
      <c r="L297" s="55">
        <v>58.38</v>
      </c>
      <c r="M297" s="49">
        <v>2268.44</v>
      </c>
      <c r="N297" s="54">
        <v>1676.76</v>
      </c>
      <c r="O297" s="54">
        <v>170.68</v>
      </c>
      <c r="Q297" s="142"/>
    </row>
    <row r="298" spans="1:17" x14ac:dyDescent="0.35">
      <c r="A298" s="90" t="s">
        <v>516</v>
      </c>
      <c r="B298" s="49">
        <v>4396.67</v>
      </c>
      <c r="C298" s="49">
        <v>4073.2</v>
      </c>
      <c r="D298" s="49">
        <v>299.76</v>
      </c>
      <c r="E298" s="55">
        <v>23.71</v>
      </c>
      <c r="F298" s="49">
        <v>4821.37</v>
      </c>
      <c r="G298" s="55">
        <v>227.73</v>
      </c>
      <c r="H298" s="83">
        <v>2283.4299999999998</v>
      </c>
      <c r="I298" s="49">
        <v>4044.8</v>
      </c>
      <c r="J298" s="55">
        <v>3826.67</v>
      </c>
      <c r="K298" s="49">
        <v>548.84</v>
      </c>
      <c r="L298" s="55">
        <v>154.79</v>
      </c>
      <c r="M298" s="49">
        <v>3240.1</v>
      </c>
      <c r="N298" s="54">
        <v>1568.85</v>
      </c>
      <c r="O298" s="54">
        <v>186.82</v>
      </c>
      <c r="Q298" s="142"/>
    </row>
    <row r="299" spans="1:17" x14ac:dyDescent="0.35">
      <c r="A299" s="90" t="s">
        <v>517</v>
      </c>
      <c r="B299" s="49">
        <v>4574.57</v>
      </c>
      <c r="C299" s="49">
        <v>4254.7700000000004</v>
      </c>
      <c r="D299" s="49">
        <v>297.01</v>
      </c>
      <c r="E299" s="55">
        <v>22.79</v>
      </c>
      <c r="F299" s="49">
        <v>4845.49</v>
      </c>
      <c r="G299" s="55">
        <v>724.95</v>
      </c>
      <c r="H299" s="83">
        <v>973.58</v>
      </c>
      <c r="I299" s="49">
        <v>3591.24</v>
      </c>
      <c r="J299" s="55">
        <v>3896.01</v>
      </c>
      <c r="K299" s="49">
        <v>529.30999999999995</v>
      </c>
      <c r="L299" s="55">
        <v>207.87</v>
      </c>
      <c r="M299" s="49">
        <v>2702.41</v>
      </c>
      <c r="N299" s="54">
        <v>1745.49</v>
      </c>
      <c r="O299" s="54">
        <v>222.48</v>
      </c>
      <c r="Q299" s="142"/>
    </row>
    <row r="300" spans="1:17" x14ac:dyDescent="0.35">
      <c r="A300" s="90" t="s">
        <v>518</v>
      </c>
      <c r="B300" s="49">
        <v>4188.07</v>
      </c>
      <c r="C300" s="49">
        <v>3936.72</v>
      </c>
      <c r="D300" s="49">
        <v>227</v>
      </c>
      <c r="E300" s="55">
        <v>24.35</v>
      </c>
      <c r="F300" s="49">
        <v>4457.68</v>
      </c>
      <c r="G300" s="55">
        <v>116.2</v>
      </c>
      <c r="H300" s="83">
        <v>1885.72</v>
      </c>
      <c r="I300" s="49">
        <v>3897.4</v>
      </c>
      <c r="J300" s="55">
        <v>3740.22</v>
      </c>
      <c r="K300" s="49">
        <v>444.09</v>
      </c>
      <c r="L300" s="55">
        <v>181.83</v>
      </c>
      <c r="M300" s="49">
        <v>2912.66</v>
      </c>
      <c r="N300" s="54">
        <v>1446.37</v>
      </c>
      <c r="O300" s="54">
        <v>209.52</v>
      </c>
      <c r="Q300" s="142"/>
    </row>
    <row r="301" spans="1:17" x14ac:dyDescent="0.35">
      <c r="A301" s="90" t="s">
        <v>519</v>
      </c>
      <c r="B301" s="49">
        <v>4304.3</v>
      </c>
      <c r="C301" s="49">
        <v>3997.18</v>
      </c>
      <c r="D301" s="49">
        <v>269.91000000000003</v>
      </c>
      <c r="E301" s="55">
        <v>37.21</v>
      </c>
      <c r="F301" s="49">
        <v>4774.12</v>
      </c>
      <c r="G301" s="55">
        <v>796.08</v>
      </c>
      <c r="H301" s="83">
        <v>1305.23</v>
      </c>
      <c r="I301" s="49">
        <v>3439.07</v>
      </c>
      <c r="J301" s="55">
        <v>3611.66</v>
      </c>
      <c r="K301" s="49">
        <v>538.96</v>
      </c>
      <c r="L301" s="55">
        <v>210.9</v>
      </c>
      <c r="M301" s="49">
        <v>2804.31</v>
      </c>
      <c r="N301" s="54">
        <v>1654.57</v>
      </c>
      <c r="O301" s="54">
        <v>222</v>
      </c>
      <c r="Q301" s="142"/>
    </row>
    <row r="302" spans="1:17" x14ac:dyDescent="0.35">
      <c r="A302" s="90" t="s">
        <v>520</v>
      </c>
      <c r="B302" s="49">
        <v>3838.33</v>
      </c>
      <c r="C302" s="49">
        <v>3589.07</v>
      </c>
      <c r="D302" s="49">
        <v>212.51</v>
      </c>
      <c r="E302" s="55">
        <v>36.75</v>
      </c>
      <c r="F302" s="49">
        <v>5105.59</v>
      </c>
      <c r="G302" s="55">
        <v>637.84</v>
      </c>
      <c r="H302" s="83">
        <v>2099.56</v>
      </c>
      <c r="I302" s="49">
        <v>4026.6</v>
      </c>
      <c r="J302" s="55">
        <v>3044.45</v>
      </c>
      <c r="K302" s="49">
        <v>441.16</v>
      </c>
      <c r="L302" s="55">
        <v>285.16000000000003</v>
      </c>
      <c r="M302" s="49">
        <v>2531.77</v>
      </c>
      <c r="N302" s="54">
        <v>1570.36</v>
      </c>
      <c r="O302" s="54">
        <v>165.05</v>
      </c>
      <c r="Q302" s="142"/>
    </row>
    <row r="303" spans="1:17" x14ac:dyDescent="0.35">
      <c r="A303" s="90" t="s">
        <v>521</v>
      </c>
      <c r="B303" s="49">
        <v>4419.33</v>
      </c>
      <c r="C303" s="49">
        <v>4169.12</v>
      </c>
      <c r="D303" s="49">
        <v>223.95</v>
      </c>
      <c r="E303" s="55">
        <v>26.27</v>
      </c>
      <c r="F303" s="49">
        <v>4636.62</v>
      </c>
      <c r="G303" s="55">
        <v>627.23</v>
      </c>
      <c r="H303" s="83">
        <v>1176.53</v>
      </c>
      <c r="I303" s="49">
        <v>3423</v>
      </c>
      <c r="J303" s="55">
        <v>3712.86</v>
      </c>
      <c r="K303" s="49">
        <v>586.39</v>
      </c>
      <c r="L303" s="55">
        <v>182.14</v>
      </c>
      <c r="M303" s="49">
        <v>2629.24</v>
      </c>
      <c r="N303" s="54">
        <v>1567.11</v>
      </c>
      <c r="O303" s="54">
        <v>201.25</v>
      </c>
      <c r="Q303" s="142"/>
    </row>
    <row r="304" spans="1:17" x14ac:dyDescent="0.35">
      <c r="A304" s="90" t="s">
        <v>522</v>
      </c>
      <c r="B304" s="49">
        <v>4268.83</v>
      </c>
      <c r="C304" s="49">
        <v>4004.4</v>
      </c>
      <c r="D304" s="49">
        <v>234.81</v>
      </c>
      <c r="E304" s="55">
        <v>29.62</v>
      </c>
      <c r="F304" s="49">
        <v>5300.53</v>
      </c>
      <c r="G304" s="55">
        <v>499.12</v>
      </c>
      <c r="H304" s="83">
        <v>2173.4699999999998</v>
      </c>
      <c r="I304" s="49">
        <v>4298.95</v>
      </c>
      <c r="J304" s="55">
        <v>3263.63</v>
      </c>
      <c r="K304" s="49">
        <v>502.46</v>
      </c>
      <c r="L304" s="55">
        <v>205.18</v>
      </c>
      <c r="M304" s="49">
        <v>2719.02</v>
      </c>
      <c r="N304" s="54">
        <v>1878.15</v>
      </c>
      <c r="O304" s="54">
        <v>188.19</v>
      </c>
      <c r="Q304" s="142"/>
    </row>
    <row r="305" spans="1:17" x14ac:dyDescent="0.35">
      <c r="A305" s="90" t="s">
        <v>523</v>
      </c>
      <c r="B305" s="49">
        <v>4462.5</v>
      </c>
      <c r="C305" s="49">
        <v>4164.38</v>
      </c>
      <c r="D305" s="49">
        <v>267.95999999999998</v>
      </c>
      <c r="E305" s="55">
        <v>30.16</v>
      </c>
      <c r="F305" s="49">
        <v>4770.6000000000004</v>
      </c>
      <c r="G305" s="55">
        <v>605.53</v>
      </c>
      <c r="H305" s="83">
        <v>1026.3599999999999</v>
      </c>
      <c r="I305" s="49">
        <v>3801.52</v>
      </c>
      <c r="J305" s="55">
        <v>3798.48</v>
      </c>
      <c r="K305" s="49">
        <v>363.54</v>
      </c>
      <c r="L305" s="55">
        <v>174.23</v>
      </c>
      <c r="M305" s="49">
        <v>2684.1</v>
      </c>
      <c r="N305" s="54">
        <v>1850.1</v>
      </c>
      <c r="O305" s="54">
        <v>181.96</v>
      </c>
      <c r="Q305" s="142"/>
    </row>
    <row r="306" spans="1:17" x14ac:dyDescent="0.35">
      <c r="A306" s="90" t="s">
        <v>524</v>
      </c>
      <c r="B306" s="49">
        <v>4523.3</v>
      </c>
      <c r="C306" s="49">
        <v>4226.66</v>
      </c>
      <c r="D306" s="49">
        <v>262.93</v>
      </c>
      <c r="E306" s="55">
        <v>33.71</v>
      </c>
      <c r="F306" s="49">
        <v>5347.14</v>
      </c>
      <c r="G306" s="55">
        <v>1252.6300000000001</v>
      </c>
      <c r="H306" s="83">
        <v>1089.6600000000001</v>
      </c>
      <c r="I306" s="49">
        <v>3741.24</v>
      </c>
      <c r="J306" s="55">
        <v>3088.42</v>
      </c>
      <c r="K306" s="49">
        <v>353.27</v>
      </c>
      <c r="L306" s="55">
        <v>167.95</v>
      </c>
      <c r="M306" s="49">
        <v>2321.04</v>
      </c>
      <c r="N306" s="54">
        <v>2069.52</v>
      </c>
      <c r="O306" s="54">
        <v>185.39</v>
      </c>
      <c r="Q306" s="142"/>
    </row>
    <row r="307" spans="1:17" x14ac:dyDescent="0.35">
      <c r="A307" s="90" t="s">
        <v>525</v>
      </c>
      <c r="B307" s="49">
        <v>4699.9399999999996</v>
      </c>
      <c r="C307" s="49">
        <v>4387.1899999999996</v>
      </c>
      <c r="D307" s="49">
        <v>271.20999999999998</v>
      </c>
      <c r="E307" s="55">
        <v>41.55</v>
      </c>
      <c r="F307" s="49">
        <v>5157.54</v>
      </c>
      <c r="G307" s="55">
        <v>1019.6</v>
      </c>
      <c r="H307" s="83">
        <v>1547</v>
      </c>
      <c r="I307" s="49">
        <v>3988.43</v>
      </c>
      <c r="J307" s="55">
        <v>3542.37</v>
      </c>
      <c r="K307" s="49">
        <v>149.5</v>
      </c>
      <c r="L307" s="55">
        <v>137.5</v>
      </c>
      <c r="M307" s="49">
        <v>2786.9</v>
      </c>
      <c r="N307" s="54">
        <v>1697.98</v>
      </c>
      <c r="O307" s="54">
        <v>155.19999999999999</v>
      </c>
      <c r="Q307" s="142"/>
    </row>
    <row r="308" spans="1:17" x14ac:dyDescent="0.35">
      <c r="A308" s="90" t="s">
        <v>526</v>
      </c>
      <c r="B308" s="49">
        <v>4329.49</v>
      </c>
      <c r="C308" s="49">
        <v>4021.65</v>
      </c>
      <c r="D308" s="49">
        <v>269.93</v>
      </c>
      <c r="E308" s="55">
        <v>37.909999999999997</v>
      </c>
      <c r="F308" s="49">
        <v>4298.09</v>
      </c>
      <c r="G308" s="55">
        <v>448.96</v>
      </c>
      <c r="H308" s="83">
        <v>1114.08</v>
      </c>
      <c r="I308" s="49">
        <v>3724.18</v>
      </c>
      <c r="J308" s="55">
        <v>3552.84</v>
      </c>
      <c r="K308" s="49">
        <v>124.95</v>
      </c>
      <c r="L308" s="55">
        <v>140.32</v>
      </c>
      <c r="M308" s="49">
        <v>2420.39</v>
      </c>
      <c r="N308" s="54">
        <v>1462.28</v>
      </c>
      <c r="O308" s="54">
        <v>148.62</v>
      </c>
      <c r="Q308" s="142"/>
    </row>
    <row r="309" spans="1:17" x14ac:dyDescent="0.35">
      <c r="A309" s="90" t="s">
        <v>527</v>
      </c>
      <c r="B309" s="49">
        <v>4210.67</v>
      </c>
      <c r="C309" s="49">
        <v>3894.95</v>
      </c>
      <c r="D309" s="49">
        <v>276.77999999999997</v>
      </c>
      <c r="E309" s="55">
        <v>38.94</v>
      </c>
      <c r="F309" s="49">
        <v>4769.1899999999996</v>
      </c>
      <c r="G309" s="55">
        <v>1081.1099999999999</v>
      </c>
      <c r="H309" s="83">
        <v>1412.2</v>
      </c>
      <c r="I309" s="49">
        <v>3467.86</v>
      </c>
      <c r="J309" s="55">
        <v>2935.78</v>
      </c>
      <c r="K309" s="49">
        <v>220.22</v>
      </c>
      <c r="L309" s="55">
        <v>371.33</v>
      </c>
      <c r="M309" s="49">
        <v>2853.83</v>
      </c>
      <c r="N309" s="54">
        <v>1822.62</v>
      </c>
      <c r="O309" s="54">
        <v>145.9</v>
      </c>
      <c r="Q309" s="142"/>
    </row>
    <row r="310" spans="1:17" x14ac:dyDescent="0.35">
      <c r="A310" s="90" t="s">
        <v>528</v>
      </c>
      <c r="B310" s="49">
        <v>4531.72</v>
      </c>
      <c r="C310" s="49">
        <v>4193.37</v>
      </c>
      <c r="D310" s="49">
        <v>306.01</v>
      </c>
      <c r="E310" s="55">
        <v>32.340000000000003</v>
      </c>
      <c r="F310" s="49">
        <v>3289.9</v>
      </c>
      <c r="G310" s="55">
        <v>534.53</v>
      </c>
      <c r="H310" s="83">
        <v>-215.82</v>
      </c>
      <c r="I310" s="49">
        <v>2535.46</v>
      </c>
      <c r="J310" s="55">
        <v>3350.39</v>
      </c>
      <c r="K310" s="49">
        <v>219.92</v>
      </c>
      <c r="L310" s="55">
        <v>156.58000000000001</v>
      </c>
      <c r="M310" s="49">
        <v>2210.77</v>
      </c>
      <c r="N310" s="54">
        <v>1675</v>
      </c>
      <c r="O310" s="54">
        <v>145.91999999999999</v>
      </c>
      <c r="Q310" s="142"/>
    </row>
    <row r="311" spans="1:17" x14ac:dyDescent="0.35">
      <c r="A311" s="90" t="s">
        <v>529</v>
      </c>
      <c r="B311" s="49">
        <v>4238.54</v>
      </c>
      <c r="C311" s="49">
        <v>3912.98</v>
      </c>
      <c r="D311" s="49">
        <v>293.45999999999998</v>
      </c>
      <c r="E311" s="55">
        <v>32.11</v>
      </c>
      <c r="F311" s="49">
        <v>3690.83</v>
      </c>
      <c r="G311" s="55">
        <v>1149.8399999999999</v>
      </c>
      <c r="H311" s="83">
        <v>-1472.78</v>
      </c>
      <c r="I311" s="49">
        <v>2388.0300000000002</v>
      </c>
      <c r="J311" s="55">
        <v>3058.66</v>
      </c>
      <c r="K311" s="49">
        <v>152.97</v>
      </c>
      <c r="L311" s="55">
        <v>232.48</v>
      </c>
      <c r="M311" s="49">
        <v>1181.52</v>
      </c>
      <c r="N311" s="54">
        <v>1904.15</v>
      </c>
      <c r="O311" s="54">
        <v>162.1</v>
      </c>
      <c r="Q311" s="142"/>
    </row>
    <row r="312" spans="1:17" x14ac:dyDescent="0.35">
      <c r="A312" s="90" t="s">
        <v>530</v>
      </c>
      <c r="B312" s="49">
        <v>4255.17</v>
      </c>
      <c r="C312" s="49">
        <v>3956.95</v>
      </c>
      <c r="D312" s="49">
        <v>286.39999999999998</v>
      </c>
      <c r="E312" s="55">
        <v>11.82</v>
      </c>
      <c r="F312" s="49">
        <v>3309.76</v>
      </c>
      <c r="G312" s="55">
        <v>755.7</v>
      </c>
      <c r="H312" s="83">
        <v>-96.27</v>
      </c>
      <c r="I312" s="49">
        <v>2421.9</v>
      </c>
      <c r="J312" s="55">
        <v>3053.19</v>
      </c>
      <c r="K312" s="49">
        <v>132.16999999999999</v>
      </c>
      <c r="L312" s="55">
        <v>98.02</v>
      </c>
      <c r="M312" s="49">
        <v>1814.94</v>
      </c>
      <c r="N312" s="54">
        <v>1314.06</v>
      </c>
      <c r="O312" s="54">
        <v>137.59</v>
      </c>
      <c r="Q312" s="142"/>
    </row>
    <row r="313" spans="1:17" x14ac:dyDescent="0.35">
      <c r="A313" s="90" t="s">
        <v>531</v>
      </c>
      <c r="B313" s="49">
        <v>4133.38</v>
      </c>
      <c r="C313" s="49">
        <v>3814.36</v>
      </c>
      <c r="D313" s="49">
        <v>308.51</v>
      </c>
      <c r="E313" s="55">
        <v>10.51</v>
      </c>
      <c r="F313" s="49">
        <v>3735.21</v>
      </c>
      <c r="G313" s="55">
        <v>462.85</v>
      </c>
      <c r="H313" s="83">
        <v>350.19</v>
      </c>
      <c r="I313" s="49">
        <v>3096.59</v>
      </c>
      <c r="J313" s="55">
        <v>3390.76</v>
      </c>
      <c r="K313" s="49">
        <v>175.76</v>
      </c>
      <c r="L313" s="55">
        <v>90.82</v>
      </c>
      <c r="M313" s="49">
        <v>1918.15</v>
      </c>
      <c r="N313" s="54">
        <v>1358.73</v>
      </c>
      <c r="O313" s="54">
        <v>156.75</v>
      </c>
      <c r="Q313" s="142"/>
    </row>
    <row r="314" spans="1:17" x14ac:dyDescent="0.35">
      <c r="A314" s="90" t="s">
        <v>532</v>
      </c>
      <c r="B314" s="49">
        <v>3491.4</v>
      </c>
      <c r="C314" s="49">
        <v>3237.61</v>
      </c>
      <c r="D314" s="49">
        <v>228.47</v>
      </c>
      <c r="E314" s="55">
        <v>25.32</v>
      </c>
      <c r="F314" s="49">
        <v>3502.3</v>
      </c>
      <c r="G314" s="55">
        <v>323.73</v>
      </c>
      <c r="H314" s="83">
        <v>575.09</v>
      </c>
      <c r="I314" s="49">
        <v>2913.92</v>
      </c>
      <c r="J314" s="55">
        <v>3221.37</v>
      </c>
      <c r="K314" s="49">
        <v>264.64999999999998</v>
      </c>
      <c r="L314" s="55">
        <v>109.26</v>
      </c>
      <c r="M314" s="49">
        <v>2004.6</v>
      </c>
      <c r="N314" s="54">
        <v>1277.46</v>
      </c>
      <c r="O314" s="54">
        <v>157.19</v>
      </c>
      <c r="Q314" s="142"/>
    </row>
    <row r="315" spans="1:17" x14ac:dyDescent="0.35">
      <c r="A315" s="90" t="s">
        <v>533</v>
      </c>
      <c r="B315" s="49">
        <v>3466.3</v>
      </c>
      <c r="C315" s="49">
        <v>3235.6</v>
      </c>
      <c r="D315" s="49">
        <v>198.07</v>
      </c>
      <c r="E315" s="55">
        <v>32.630000000000003</v>
      </c>
      <c r="F315" s="49">
        <v>3802.85</v>
      </c>
      <c r="G315" s="55">
        <v>431.97</v>
      </c>
      <c r="H315" s="83">
        <v>1242.7</v>
      </c>
      <c r="I315" s="49">
        <v>3061.94</v>
      </c>
      <c r="J315" s="55">
        <v>2795.97</v>
      </c>
      <c r="K315" s="49">
        <v>308.94</v>
      </c>
      <c r="L315" s="55">
        <v>36.94</v>
      </c>
      <c r="M315" s="49">
        <v>2066.14</v>
      </c>
      <c r="N315" s="54">
        <v>1361.41</v>
      </c>
      <c r="O315" s="54">
        <v>169.06</v>
      </c>
      <c r="Q315" s="142"/>
    </row>
    <row r="316" spans="1:17" x14ac:dyDescent="0.35">
      <c r="A316" s="90" t="s">
        <v>534</v>
      </c>
      <c r="B316" s="49">
        <v>3947.54</v>
      </c>
      <c r="C316" s="49">
        <v>3572.85</v>
      </c>
      <c r="D316" s="49">
        <v>334.7</v>
      </c>
      <c r="E316" s="55">
        <v>39.99</v>
      </c>
      <c r="F316" s="49">
        <v>4176</v>
      </c>
      <c r="G316" s="55">
        <v>629.65</v>
      </c>
      <c r="H316" s="83">
        <v>1375.83</v>
      </c>
      <c r="I316" s="49">
        <v>3220.65</v>
      </c>
      <c r="J316" s="55">
        <v>3066.63</v>
      </c>
      <c r="K316" s="49">
        <v>325.69</v>
      </c>
      <c r="L316" s="55">
        <v>40.26</v>
      </c>
      <c r="M316" s="49">
        <v>2335.92</v>
      </c>
      <c r="N316" s="54">
        <v>1399.55</v>
      </c>
      <c r="O316" s="54">
        <v>165.09</v>
      </c>
      <c r="Q316" s="142"/>
    </row>
    <row r="317" spans="1:17" x14ac:dyDescent="0.35">
      <c r="A317" s="90" t="s">
        <v>535</v>
      </c>
      <c r="B317" s="49">
        <v>3730.06</v>
      </c>
      <c r="C317" s="49">
        <v>3434.38</v>
      </c>
      <c r="D317" s="49">
        <v>258.99</v>
      </c>
      <c r="E317" s="55">
        <v>36.69</v>
      </c>
      <c r="F317" s="49">
        <v>4199.6899999999996</v>
      </c>
      <c r="G317" s="55">
        <v>878.3</v>
      </c>
      <c r="H317" s="83">
        <v>420.39</v>
      </c>
      <c r="I317" s="49">
        <v>3063.71</v>
      </c>
      <c r="J317" s="55">
        <v>3126.07</v>
      </c>
      <c r="K317" s="49">
        <v>257.69</v>
      </c>
      <c r="L317" s="55">
        <v>87.54</v>
      </c>
      <c r="M317" s="49">
        <v>1905.7</v>
      </c>
      <c r="N317" s="54">
        <v>1593.1</v>
      </c>
      <c r="O317" s="54">
        <v>183.12</v>
      </c>
      <c r="Q317" s="142"/>
    </row>
    <row r="318" spans="1:17" x14ac:dyDescent="0.35">
      <c r="A318" s="90" t="s">
        <v>536</v>
      </c>
      <c r="B318" s="49">
        <v>4326.41</v>
      </c>
      <c r="C318" s="49">
        <v>3995.31</v>
      </c>
      <c r="D318" s="49">
        <v>294.66000000000003</v>
      </c>
      <c r="E318" s="55">
        <v>36.44</v>
      </c>
      <c r="F318" s="49">
        <v>3944.36</v>
      </c>
      <c r="G318" s="55">
        <v>586.02</v>
      </c>
      <c r="H318" s="83">
        <v>405.41</v>
      </c>
      <c r="I318" s="49">
        <v>3082.58</v>
      </c>
      <c r="J318" s="55">
        <v>3193.84</v>
      </c>
      <c r="K318" s="49">
        <v>275.75</v>
      </c>
      <c r="L318" s="55">
        <v>67.7</v>
      </c>
      <c r="M318" s="49">
        <v>1964.04</v>
      </c>
      <c r="N318" s="54">
        <v>1655.43</v>
      </c>
      <c r="O318" s="54">
        <v>146.76</v>
      </c>
      <c r="Q318" s="142"/>
    </row>
    <row r="319" spans="1:17" x14ac:dyDescent="0.35">
      <c r="A319" s="90" t="s">
        <v>537</v>
      </c>
      <c r="B319" s="49">
        <v>4100.78</v>
      </c>
      <c r="C319" s="49">
        <v>3809.99</v>
      </c>
      <c r="D319" s="49">
        <v>262.27</v>
      </c>
      <c r="E319" s="55">
        <v>28.52</v>
      </c>
      <c r="F319" s="49">
        <v>3690.6</v>
      </c>
      <c r="G319" s="55">
        <v>862.56</v>
      </c>
      <c r="H319" s="83">
        <v>228.1</v>
      </c>
      <c r="I319" s="49">
        <v>2587.11</v>
      </c>
      <c r="J319" s="55">
        <v>3103.48</v>
      </c>
      <c r="K319" s="49">
        <v>240.93</v>
      </c>
      <c r="L319" s="55">
        <v>95.58</v>
      </c>
      <c r="M319" s="49">
        <v>2014.16</v>
      </c>
      <c r="N319" s="54">
        <v>1415.04</v>
      </c>
      <c r="O319" s="54">
        <v>134.28</v>
      </c>
      <c r="Q319" s="142"/>
    </row>
    <row r="320" spans="1:17" x14ac:dyDescent="0.35">
      <c r="A320" s="90" t="s">
        <v>538</v>
      </c>
      <c r="B320" s="49">
        <v>3478.48</v>
      </c>
      <c r="C320" s="49">
        <v>3212.29</v>
      </c>
      <c r="D320" s="49">
        <v>240.91</v>
      </c>
      <c r="E320" s="55">
        <v>25.27</v>
      </c>
      <c r="F320" s="49">
        <v>2487.15</v>
      </c>
      <c r="G320" s="55">
        <v>710.28</v>
      </c>
      <c r="H320" s="83">
        <v>-625.41</v>
      </c>
      <c r="I320" s="49">
        <v>1579.04</v>
      </c>
      <c r="J320" s="55">
        <v>2761.88</v>
      </c>
      <c r="K320" s="49">
        <v>197.84</v>
      </c>
      <c r="L320" s="55">
        <v>92.44</v>
      </c>
      <c r="M320" s="49">
        <v>1716.57</v>
      </c>
      <c r="N320" s="54">
        <v>1264.54</v>
      </c>
      <c r="O320" s="54">
        <v>137.29</v>
      </c>
      <c r="Q320" s="142"/>
    </row>
    <row r="321" spans="1:17" x14ac:dyDescent="0.35">
      <c r="A321" s="90" t="s">
        <v>539</v>
      </c>
      <c r="B321" s="49">
        <v>4119.13</v>
      </c>
      <c r="C321" s="49">
        <v>3809.38</v>
      </c>
      <c r="D321" s="49">
        <v>278.02</v>
      </c>
      <c r="E321" s="55">
        <v>31.74</v>
      </c>
      <c r="F321" s="49">
        <v>3427.89</v>
      </c>
      <c r="G321" s="55">
        <v>710.48</v>
      </c>
      <c r="H321" s="83">
        <v>-117.82</v>
      </c>
      <c r="I321" s="49">
        <v>2423.84</v>
      </c>
      <c r="J321" s="55">
        <v>3073.52</v>
      </c>
      <c r="K321" s="49">
        <v>293.57</v>
      </c>
      <c r="L321" s="55">
        <v>117.7</v>
      </c>
      <c r="M321" s="49">
        <v>1583.47</v>
      </c>
      <c r="N321" s="54">
        <v>1227.48</v>
      </c>
      <c r="O321" s="54">
        <v>139.80000000000001</v>
      </c>
      <c r="Q321" s="142"/>
    </row>
    <row r="322" spans="1:17" x14ac:dyDescent="0.35">
      <c r="A322" s="90" t="s">
        <v>540</v>
      </c>
      <c r="B322" s="49">
        <v>3036.32</v>
      </c>
      <c r="C322" s="49">
        <v>2832.52</v>
      </c>
      <c r="D322" s="49">
        <v>174.78</v>
      </c>
      <c r="E322" s="55">
        <v>29.02</v>
      </c>
      <c r="F322" s="49">
        <v>3989.58</v>
      </c>
      <c r="G322" s="55">
        <v>629.09</v>
      </c>
      <c r="H322" s="83">
        <v>1281.4000000000001</v>
      </c>
      <c r="I322" s="49">
        <v>3086.94</v>
      </c>
      <c r="J322" s="55">
        <v>2624.51</v>
      </c>
      <c r="K322" s="49">
        <v>273.54000000000002</v>
      </c>
      <c r="L322" s="55">
        <v>183.17</v>
      </c>
      <c r="M322" s="49">
        <v>1973.46</v>
      </c>
      <c r="N322" s="54">
        <v>1244.8699999999999</v>
      </c>
      <c r="O322" s="54">
        <v>149.91999999999999</v>
      </c>
      <c r="Q322" s="142"/>
    </row>
    <row r="323" spans="1:17" x14ac:dyDescent="0.35">
      <c r="A323" s="90" t="s">
        <v>541</v>
      </c>
      <c r="B323" s="49">
        <v>3249.6</v>
      </c>
      <c r="C323" s="49">
        <v>3056.55</v>
      </c>
      <c r="D323" s="49">
        <v>169.2</v>
      </c>
      <c r="E323" s="55">
        <v>23.85</v>
      </c>
      <c r="F323" s="49">
        <v>4655.4399999999996</v>
      </c>
      <c r="G323" s="55">
        <v>737.73</v>
      </c>
      <c r="H323" s="83">
        <v>2189.4</v>
      </c>
      <c r="I323" s="49">
        <v>3624.98</v>
      </c>
      <c r="J323" s="55">
        <v>2252.6999999999998</v>
      </c>
      <c r="K323" s="49">
        <v>292.72000000000003</v>
      </c>
      <c r="L323" s="55">
        <v>190.01</v>
      </c>
      <c r="M323" s="49">
        <v>2115.52</v>
      </c>
      <c r="N323" s="54">
        <v>1401.11</v>
      </c>
      <c r="O323" s="54">
        <v>166.88</v>
      </c>
      <c r="Q323" s="142"/>
    </row>
    <row r="324" spans="1:17" x14ac:dyDescent="0.35">
      <c r="A324" s="90" t="s">
        <v>542</v>
      </c>
      <c r="B324" s="49">
        <v>2597.4899999999998</v>
      </c>
      <c r="C324" s="49">
        <v>2478.79</v>
      </c>
      <c r="D324" s="49">
        <v>96.49</v>
      </c>
      <c r="E324" s="55">
        <v>22.2</v>
      </c>
      <c r="F324" s="49">
        <v>4079.7</v>
      </c>
      <c r="G324" s="55">
        <v>535.28</v>
      </c>
      <c r="H324" s="83">
        <v>1657.28</v>
      </c>
      <c r="I324" s="49">
        <v>3092.4</v>
      </c>
      <c r="J324" s="55">
        <v>2130.06</v>
      </c>
      <c r="K324" s="49">
        <v>452.02</v>
      </c>
      <c r="L324" s="55">
        <v>168.76</v>
      </c>
      <c r="M324" s="49">
        <v>1950.79</v>
      </c>
      <c r="N324" s="54">
        <v>1539.12</v>
      </c>
      <c r="O324" s="54">
        <v>178.84</v>
      </c>
      <c r="Q324" s="142"/>
    </row>
    <row r="325" spans="1:17" x14ac:dyDescent="0.35">
      <c r="A325" s="90" t="s">
        <v>543</v>
      </c>
      <c r="B325" s="49">
        <v>3300.76</v>
      </c>
      <c r="C325" s="49">
        <v>3094.16</v>
      </c>
      <c r="D325" s="49">
        <v>181.91</v>
      </c>
      <c r="E325" s="55">
        <v>24.68</v>
      </c>
      <c r="F325" s="49">
        <v>4589.3599999999997</v>
      </c>
      <c r="G325" s="55">
        <v>598.36</v>
      </c>
      <c r="H325" s="83">
        <v>1635.11</v>
      </c>
      <c r="I325" s="49">
        <v>3592.59</v>
      </c>
      <c r="J325" s="55">
        <v>2471.7399999999998</v>
      </c>
      <c r="K325" s="49">
        <v>398.41</v>
      </c>
      <c r="L325" s="55">
        <v>182.23</v>
      </c>
      <c r="M325" s="49">
        <v>2049.4499999999998</v>
      </c>
      <c r="N325" s="54">
        <v>1751.38</v>
      </c>
      <c r="O325" s="54">
        <v>177.1</v>
      </c>
      <c r="Q325" s="142"/>
    </row>
    <row r="326" spans="1:17" x14ac:dyDescent="0.35">
      <c r="A326" s="90" t="s">
        <v>575</v>
      </c>
      <c r="B326" s="49">
        <v>3536.84</v>
      </c>
      <c r="C326" s="49">
        <v>3282.57</v>
      </c>
      <c r="D326" s="49">
        <v>233.62</v>
      </c>
      <c r="E326" s="55">
        <v>20.65</v>
      </c>
      <c r="F326" s="49">
        <v>4235.99</v>
      </c>
      <c r="G326" s="55">
        <v>617.37</v>
      </c>
      <c r="H326" s="83">
        <v>828.92</v>
      </c>
      <c r="I326" s="49">
        <v>3340.58</v>
      </c>
      <c r="J326" s="55">
        <v>2841.01</v>
      </c>
      <c r="K326" s="49">
        <v>278.04000000000002</v>
      </c>
      <c r="L326" s="55">
        <v>112.47</v>
      </c>
      <c r="M326" s="49">
        <v>1881.84</v>
      </c>
      <c r="N326" s="54">
        <v>1718.06</v>
      </c>
      <c r="O326" s="54">
        <v>195.28</v>
      </c>
      <c r="Q326" s="142"/>
    </row>
    <row r="327" spans="1:17" x14ac:dyDescent="0.35">
      <c r="A327" s="90" t="s">
        <v>576</v>
      </c>
      <c r="B327" s="49">
        <v>3431.45</v>
      </c>
      <c r="C327" s="49">
        <v>3154.98</v>
      </c>
      <c r="D327" s="49">
        <v>253.36</v>
      </c>
      <c r="E327" s="55">
        <v>23.12</v>
      </c>
      <c r="F327" s="49">
        <v>3930.67</v>
      </c>
      <c r="G327" s="55">
        <v>251.02</v>
      </c>
      <c r="H327" s="83">
        <v>1728.45</v>
      </c>
      <c r="I327" s="49">
        <v>3430.86</v>
      </c>
      <c r="J327" s="55">
        <v>2782.67</v>
      </c>
      <c r="K327" s="49">
        <v>248.8</v>
      </c>
      <c r="L327" s="55">
        <v>68.739999999999995</v>
      </c>
      <c r="M327" s="49">
        <v>2433.46</v>
      </c>
      <c r="N327" s="54">
        <v>1533.26</v>
      </c>
      <c r="O327" s="54">
        <v>174.19</v>
      </c>
      <c r="Q327" s="142"/>
    </row>
    <row r="328" spans="1:17" x14ac:dyDescent="0.35">
      <c r="A328" s="99" t="s">
        <v>578</v>
      </c>
      <c r="B328" s="49">
        <v>3612.94</v>
      </c>
      <c r="C328" s="49">
        <v>3337.69</v>
      </c>
      <c r="D328" s="49">
        <v>249.48</v>
      </c>
      <c r="E328" s="55">
        <v>25.77</v>
      </c>
      <c r="F328" s="49">
        <v>4415.13</v>
      </c>
      <c r="G328" s="55">
        <v>633.94000000000005</v>
      </c>
      <c r="H328" s="83">
        <v>1758.03</v>
      </c>
      <c r="I328" s="49">
        <v>3391.14</v>
      </c>
      <c r="J328" s="55">
        <v>3068.8</v>
      </c>
      <c r="K328" s="49">
        <v>390.05</v>
      </c>
      <c r="L328" s="55">
        <v>197.58</v>
      </c>
      <c r="M328" s="49">
        <v>2734.3</v>
      </c>
      <c r="N328" s="54">
        <v>1491.08</v>
      </c>
      <c r="O328" s="54">
        <v>177.19</v>
      </c>
      <c r="Q328" s="142"/>
    </row>
    <row r="329" spans="1:17" x14ac:dyDescent="0.35">
      <c r="A329" s="99" t="s">
        <v>579</v>
      </c>
      <c r="B329" s="49">
        <v>3221.97</v>
      </c>
      <c r="C329" s="49">
        <v>2962.51</v>
      </c>
      <c r="D329" s="49">
        <v>239.46</v>
      </c>
      <c r="E329" s="55">
        <v>19.989999999999998</v>
      </c>
      <c r="F329" s="49">
        <v>4180.6899999999996</v>
      </c>
      <c r="G329" s="55">
        <v>88.23</v>
      </c>
      <c r="H329" s="83">
        <v>1882.68</v>
      </c>
      <c r="I329" s="49">
        <v>3793.32</v>
      </c>
      <c r="J329" s="55">
        <v>2820.45</v>
      </c>
      <c r="K329" s="49">
        <v>299.14</v>
      </c>
      <c r="L329" s="55">
        <v>125.01</v>
      </c>
      <c r="M329" s="49">
        <v>2474.1</v>
      </c>
      <c r="N329" s="54">
        <v>1738.41</v>
      </c>
      <c r="O329" s="54">
        <v>131.06</v>
      </c>
      <c r="Q329" s="142"/>
    </row>
    <row r="330" spans="1:17" x14ac:dyDescent="0.35">
      <c r="A330" s="99" t="s">
        <v>584</v>
      </c>
      <c r="B330" s="49">
        <v>3476.71</v>
      </c>
      <c r="C330" s="49">
        <v>3207.07</v>
      </c>
      <c r="D330" s="49">
        <v>245.71</v>
      </c>
      <c r="E330" s="55">
        <v>23.93</v>
      </c>
      <c r="F330" s="49">
        <v>4935.25</v>
      </c>
      <c r="G330" s="55">
        <v>511.73</v>
      </c>
      <c r="H330" s="83">
        <v>1921.38</v>
      </c>
      <c r="I330" s="49">
        <v>4118.01</v>
      </c>
      <c r="J330" s="55">
        <v>2754.39</v>
      </c>
      <c r="K330" s="49">
        <v>305.51</v>
      </c>
      <c r="L330" s="55">
        <v>262.58</v>
      </c>
      <c r="M330" s="49">
        <v>2409.02</v>
      </c>
      <c r="N330" s="54">
        <v>1894.19</v>
      </c>
      <c r="O330" s="54">
        <v>167</v>
      </c>
      <c r="Q330" s="142"/>
    </row>
    <row r="331" spans="1:17" x14ac:dyDescent="0.35">
      <c r="A331" s="99" t="s">
        <v>596</v>
      </c>
      <c r="B331" s="107">
        <v>3589.67</v>
      </c>
      <c r="C331" s="107">
        <v>3313.92</v>
      </c>
      <c r="D331" s="107">
        <v>249.15</v>
      </c>
      <c r="E331" s="108">
        <v>26.6</v>
      </c>
      <c r="F331" s="49">
        <v>4295.97</v>
      </c>
      <c r="G331" s="55">
        <v>631.08000000000004</v>
      </c>
      <c r="H331" s="83">
        <v>439.68</v>
      </c>
      <c r="I331" s="49">
        <v>3321.81</v>
      </c>
      <c r="J331" s="55">
        <v>2883.55</v>
      </c>
      <c r="K331" s="49">
        <v>343.08</v>
      </c>
      <c r="L331" s="55">
        <v>223.86</v>
      </c>
      <c r="M331" s="49">
        <v>1790.87</v>
      </c>
      <c r="N331" s="54">
        <v>1908.68</v>
      </c>
      <c r="O331" s="54">
        <v>131.47999999999999</v>
      </c>
      <c r="Q331" s="142"/>
    </row>
    <row r="332" spans="1:17" x14ac:dyDescent="0.35">
      <c r="A332" s="99" t="s">
        <v>597</v>
      </c>
      <c r="B332" s="107">
        <v>3336.69</v>
      </c>
      <c r="C332" s="107">
        <v>3078.88</v>
      </c>
      <c r="D332" s="107">
        <v>235.35</v>
      </c>
      <c r="E332" s="108">
        <v>22.46</v>
      </c>
      <c r="F332" s="49">
        <v>4323.33</v>
      </c>
      <c r="G332" s="55">
        <v>776.74</v>
      </c>
      <c r="H332" s="83">
        <v>1980.81</v>
      </c>
      <c r="I332" s="49">
        <v>3197.78</v>
      </c>
      <c r="J332" s="55">
        <v>1994.67</v>
      </c>
      <c r="K332" s="49">
        <v>348.81</v>
      </c>
      <c r="L332" s="55">
        <v>98.6</v>
      </c>
      <c r="M332" s="49">
        <v>2170.6999999999998</v>
      </c>
      <c r="N332" s="54">
        <v>1643.22</v>
      </c>
      <c r="O332" s="54">
        <v>122.42</v>
      </c>
      <c r="Q332" s="142"/>
    </row>
    <row r="333" spans="1:17" x14ac:dyDescent="0.35">
      <c r="A333" s="101" t="s">
        <v>599</v>
      </c>
      <c r="B333" s="107">
        <v>3508.95</v>
      </c>
      <c r="C333" s="107">
        <v>3225.48</v>
      </c>
      <c r="D333" s="107">
        <v>258.85000000000002</v>
      </c>
      <c r="E333" s="108">
        <v>24.62</v>
      </c>
      <c r="F333" s="49">
        <v>5224.24</v>
      </c>
      <c r="G333" s="55">
        <v>543.76</v>
      </c>
      <c r="H333" s="83">
        <v>1262.45</v>
      </c>
      <c r="I333" s="49">
        <v>4332.57</v>
      </c>
      <c r="J333" s="55">
        <v>3269.57</v>
      </c>
      <c r="K333" s="49">
        <v>347.92</v>
      </c>
      <c r="L333" s="55">
        <v>157.71</v>
      </c>
      <c r="M333" s="49">
        <v>1742.24</v>
      </c>
      <c r="N333" s="54">
        <v>1732.99</v>
      </c>
      <c r="O333" s="54">
        <v>135.11000000000001</v>
      </c>
      <c r="Q333" s="142"/>
    </row>
    <row r="334" spans="1:17" x14ac:dyDescent="0.35">
      <c r="A334" s="101" t="s">
        <v>600</v>
      </c>
      <c r="B334" s="107">
        <v>3358.3</v>
      </c>
      <c r="C334" s="107">
        <v>3093.78</v>
      </c>
      <c r="D334" s="107">
        <v>238.62</v>
      </c>
      <c r="E334" s="108">
        <v>25.9</v>
      </c>
      <c r="F334" s="49">
        <v>4451.3</v>
      </c>
      <c r="G334" s="55">
        <v>978.25</v>
      </c>
      <c r="H334" s="83">
        <v>2096.15</v>
      </c>
      <c r="I334" s="49">
        <v>3176.54</v>
      </c>
      <c r="J334" s="55">
        <v>2077.92</v>
      </c>
      <c r="K334" s="49">
        <v>296.51</v>
      </c>
      <c r="L334" s="55">
        <v>100.51</v>
      </c>
      <c r="M334" s="49">
        <v>2506.62</v>
      </c>
      <c r="N334" s="54">
        <v>1705.08</v>
      </c>
      <c r="O334" s="54">
        <v>169.75</v>
      </c>
      <c r="Q334" s="142"/>
    </row>
    <row r="335" spans="1:17" x14ac:dyDescent="0.35">
      <c r="A335" s="101" t="s">
        <v>601</v>
      </c>
      <c r="B335" s="107">
        <v>3320.94</v>
      </c>
      <c r="C335" s="107">
        <v>3048.91</v>
      </c>
      <c r="D335" s="107">
        <v>247.66</v>
      </c>
      <c r="E335" s="108">
        <v>24.36</v>
      </c>
      <c r="F335" s="49">
        <v>4687.71</v>
      </c>
      <c r="G335" s="55">
        <v>396.42</v>
      </c>
      <c r="H335" s="83">
        <v>1738.6</v>
      </c>
      <c r="I335" s="49">
        <v>3923.53</v>
      </c>
      <c r="J335" s="55">
        <v>2695.33</v>
      </c>
      <c r="K335" s="49">
        <v>367.76</v>
      </c>
      <c r="L335" s="55">
        <v>182.38</v>
      </c>
      <c r="M335" s="49">
        <v>2255.9</v>
      </c>
      <c r="N335" s="54">
        <v>1930.89</v>
      </c>
      <c r="O335" s="54">
        <v>187.72</v>
      </c>
      <c r="Q335" s="142"/>
    </row>
    <row r="336" spans="1:17" x14ac:dyDescent="0.35">
      <c r="A336" s="101" t="s">
        <v>604</v>
      </c>
      <c r="B336" s="107">
        <v>2998.29</v>
      </c>
      <c r="C336" s="107">
        <v>2756.15</v>
      </c>
      <c r="D336" s="107">
        <v>224.99</v>
      </c>
      <c r="E336" s="108">
        <v>17.149999999999999</v>
      </c>
      <c r="F336" s="49">
        <v>4373.09</v>
      </c>
      <c r="G336" s="55">
        <v>928.37</v>
      </c>
      <c r="H336" s="83">
        <v>1976.85</v>
      </c>
      <c r="I336" s="49">
        <v>3244.63</v>
      </c>
      <c r="J336" s="55">
        <v>2171.94</v>
      </c>
      <c r="K336" s="49">
        <v>200.1</v>
      </c>
      <c r="L336" s="55">
        <v>126.89</v>
      </c>
      <c r="M336" s="49">
        <v>2436.79</v>
      </c>
      <c r="N336" s="54">
        <v>1605.83</v>
      </c>
      <c r="O336" s="54">
        <v>189.97</v>
      </c>
      <c r="Q336" s="142"/>
    </row>
    <row r="337" spans="1:17" x14ac:dyDescent="0.35">
      <c r="A337" s="101" t="s">
        <v>605</v>
      </c>
      <c r="B337" s="107">
        <v>3462.49</v>
      </c>
      <c r="C337" s="107">
        <v>3203.16</v>
      </c>
      <c r="D337" s="107">
        <v>234.08</v>
      </c>
      <c r="E337" s="108">
        <v>25.26</v>
      </c>
      <c r="F337" s="49">
        <v>4692.21</v>
      </c>
      <c r="G337" s="55">
        <v>793.37</v>
      </c>
      <c r="H337" s="83">
        <v>2287.3000000000002</v>
      </c>
      <c r="I337" s="49">
        <v>3613.24</v>
      </c>
      <c r="J337" s="55">
        <v>2334.9699999999998</v>
      </c>
      <c r="K337" s="49">
        <v>285.58999999999997</v>
      </c>
      <c r="L337" s="55">
        <v>137.93</v>
      </c>
      <c r="M337" s="49">
        <v>2685.8</v>
      </c>
      <c r="N337" s="54">
        <v>1824.43</v>
      </c>
      <c r="O337" s="54">
        <v>222.61</v>
      </c>
      <c r="Q337" s="142"/>
    </row>
    <row r="338" spans="1:17" x14ac:dyDescent="0.35">
      <c r="A338" s="101" t="s">
        <v>606</v>
      </c>
      <c r="B338" s="107">
        <v>2570.4</v>
      </c>
      <c r="C338" s="107">
        <v>2334.86</v>
      </c>
      <c r="D338" s="107">
        <v>211.34</v>
      </c>
      <c r="E338" s="108">
        <v>24.21</v>
      </c>
      <c r="F338" s="49">
        <v>4302.01</v>
      </c>
      <c r="G338" s="55">
        <v>608.28</v>
      </c>
      <c r="H338" s="83">
        <v>2540.7399999999998</v>
      </c>
      <c r="I338" s="49">
        <v>3543.29</v>
      </c>
      <c r="J338" s="55">
        <v>1813.16</v>
      </c>
      <c r="K338" s="49">
        <v>150.43</v>
      </c>
      <c r="L338" s="55">
        <v>144.29</v>
      </c>
      <c r="M338" s="49">
        <v>2632.38</v>
      </c>
      <c r="N338" s="54">
        <v>1827.91</v>
      </c>
      <c r="O338" s="54">
        <v>195.42</v>
      </c>
      <c r="Q338" s="142"/>
    </row>
    <row r="339" spans="1:17" x14ac:dyDescent="0.35">
      <c r="A339" s="101" t="s">
        <v>608</v>
      </c>
      <c r="B339" s="107">
        <v>2589.9699999999998</v>
      </c>
      <c r="C339" s="107">
        <v>2340.44</v>
      </c>
      <c r="D339" s="107">
        <v>225.43</v>
      </c>
      <c r="E339" s="108">
        <v>24.1</v>
      </c>
      <c r="F339" s="49">
        <v>4597.07</v>
      </c>
      <c r="G339" s="55">
        <v>227.69</v>
      </c>
      <c r="H339" s="83">
        <v>3053.77</v>
      </c>
      <c r="I339" s="49">
        <v>4139.71</v>
      </c>
      <c r="J339" s="55">
        <v>2056.9299999999998</v>
      </c>
      <c r="K339" s="49">
        <v>229.67</v>
      </c>
      <c r="L339" s="55">
        <v>156.71</v>
      </c>
      <c r="M339" s="49">
        <v>2559.08</v>
      </c>
      <c r="N339" s="54">
        <v>1661.07</v>
      </c>
      <c r="O339" s="54">
        <v>164.46</v>
      </c>
      <c r="Q339" s="142"/>
    </row>
    <row r="340" spans="1:17" x14ac:dyDescent="0.35">
      <c r="A340" s="101" t="s">
        <v>609</v>
      </c>
      <c r="B340" s="107">
        <v>3038.23</v>
      </c>
      <c r="C340" s="107">
        <v>2777.04</v>
      </c>
      <c r="D340" s="107">
        <v>234.7</v>
      </c>
      <c r="E340" s="108">
        <v>26.49</v>
      </c>
      <c r="F340" s="49">
        <v>4207.38</v>
      </c>
      <c r="G340" s="55">
        <v>590.1</v>
      </c>
      <c r="H340" s="83">
        <v>1248.24</v>
      </c>
      <c r="I340" s="49">
        <v>3225.71</v>
      </c>
      <c r="J340" s="55">
        <v>2586.63</v>
      </c>
      <c r="K340" s="49">
        <v>391.57</v>
      </c>
      <c r="L340" s="55">
        <v>262.98</v>
      </c>
      <c r="M340" s="49">
        <v>2287.5100000000002</v>
      </c>
      <c r="N340" s="54">
        <v>1806.93</v>
      </c>
      <c r="O340" s="54">
        <v>149.44</v>
      </c>
      <c r="Q340" s="142"/>
    </row>
    <row r="341" spans="1:17" x14ac:dyDescent="0.35">
      <c r="A341" s="101" t="s">
        <v>610</v>
      </c>
      <c r="B341" s="107">
        <v>3235.68</v>
      </c>
      <c r="C341" s="107">
        <v>2991.01</v>
      </c>
      <c r="D341" s="107">
        <v>231.02</v>
      </c>
      <c r="E341" s="108">
        <v>13.65</v>
      </c>
      <c r="F341" s="49">
        <v>4075.63</v>
      </c>
      <c r="G341" s="55">
        <v>528.4</v>
      </c>
      <c r="H341" s="83">
        <v>1895.61</v>
      </c>
      <c r="I341" s="49">
        <v>3322.43</v>
      </c>
      <c r="J341" s="55">
        <v>2297.9899999999998</v>
      </c>
      <c r="K341" s="49">
        <v>224.8</v>
      </c>
      <c r="L341" s="55">
        <v>304.20999999999998</v>
      </c>
      <c r="M341" s="49">
        <v>2515.7199999999998</v>
      </c>
      <c r="N341" s="54">
        <v>1565.14</v>
      </c>
      <c r="O341" s="54">
        <v>136.13999999999999</v>
      </c>
      <c r="Q341" s="142"/>
    </row>
    <row r="342" spans="1:17" x14ac:dyDescent="0.35">
      <c r="A342" s="101" t="s">
        <v>624</v>
      </c>
      <c r="B342" s="107">
        <v>3027.18</v>
      </c>
      <c r="C342" s="107">
        <v>2771.3</v>
      </c>
      <c r="D342" s="107">
        <v>226.09</v>
      </c>
      <c r="E342" s="108">
        <v>29.8</v>
      </c>
      <c r="F342" s="49">
        <v>4691.3</v>
      </c>
      <c r="G342" s="55">
        <v>320.81</v>
      </c>
      <c r="H342" s="83">
        <v>2330.5</v>
      </c>
      <c r="I342" s="49">
        <v>4059.68</v>
      </c>
      <c r="J342" s="55">
        <v>2421.23</v>
      </c>
      <c r="K342" s="49">
        <v>310.82</v>
      </c>
      <c r="L342" s="55">
        <v>428.8</v>
      </c>
      <c r="M342" s="49">
        <v>2668.59</v>
      </c>
      <c r="N342" s="54">
        <v>1858.56</v>
      </c>
      <c r="O342" s="54">
        <v>150.75</v>
      </c>
      <c r="Q342" s="142"/>
    </row>
    <row r="343" spans="1:17" x14ac:dyDescent="0.35">
      <c r="A343" s="101" t="s">
        <v>625</v>
      </c>
      <c r="B343" s="49">
        <v>2898.73</v>
      </c>
      <c r="C343" s="49">
        <v>2655.32</v>
      </c>
      <c r="D343" s="49">
        <v>210.52</v>
      </c>
      <c r="E343" s="55">
        <v>32.89</v>
      </c>
      <c r="F343" s="49">
        <v>4392.5</v>
      </c>
      <c r="G343" s="55">
        <v>183.67</v>
      </c>
      <c r="H343" s="83">
        <v>2751.07</v>
      </c>
      <c r="I343" s="49">
        <v>3988.77</v>
      </c>
      <c r="J343" s="55">
        <v>2087.65</v>
      </c>
      <c r="K343" s="49">
        <v>220.07</v>
      </c>
      <c r="L343" s="55">
        <v>62.28</v>
      </c>
      <c r="M343" s="49">
        <v>2413.92</v>
      </c>
      <c r="N343" s="49">
        <v>1721.75</v>
      </c>
      <c r="O343" s="54">
        <v>150.49</v>
      </c>
      <c r="Q343" s="142"/>
    </row>
    <row r="344" spans="1:17" x14ac:dyDescent="0.35">
      <c r="A344" s="101" t="s">
        <v>626</v>
      </c>
      <c r="B344" s="49">
        <v>3108.38</v>
      </c>
      <c r="C344" s="49">
        <v>2897.86</v>
      </c>
      <c r="D344" s="49">
        <v>178.61</v>
      </c>
      <c r="E344" s="55">
        <v>31.91</v>
      </c>
      <c r="F344" s="49">
        <v>3782.47</v>
      </c>
      <c r="G344" s="55">
        <v>197.26</v>
      </c>
      <c r="H344" s="83">
        <v>2028.06</v>
      </c>
      <c r="I344" s="49">
        <v>3243.19</v>
      </c>
      <c r="J344" s="55">
        <v>2368.42</v>
      </c>
      <c r="K344" s="49">
        <v>342.02</v>
      </c>
      <c r="L344" s="55">
        <v>118.19</v>
      </c>
      <c r="M344" s="49">
        <v>2381.88</v>
      </c>
      <c r="N344" s="49">
        <v>1452.42</v>
      </c>
      <c r="O344" s="54">
        <v>116.87</v>
      </c>
      <c r="Q344" s="142"/>
    </row>
    <row r="345" spans="1:17" x14ac:dyDescent="0.35">
      <c r="A345" s="101" t="s">
        <v>629</v>
      </c>
      <c r="B345" s="49">
        <v>3208.85</v>
      </c>
      <c r="C345" s="49">
        <v>2963.84</v>
      </c>
      <c r="D345" s="49">
        <v>211.64</v>
      </c>
      <c r="E345" s="55">
        <v>33.369999999999997</v>
      </c>
      <c r="F345" s="49">
        <v>4350.87</v>
      </c>
      <c r="G345" s="55">
        <v>286.83999999999997</v>
      </c>
      <c r="H345" s="83">
        <v>1716.67</v>
      </c>
      <c r="I345" s="49">
        <v>3698.07</v>
      </c>
      <c r="J345" s="55">
        <v>2517.8200000000002</v>
      </c>
      <c r="K345" s="49">
        <v>365.95</v>
      </c>
      <c r="L345" s="55">
        <v>163.44999999999999</v>
      </c>
      <c r="M345" s="49">
        <v>2248.9899999999998</v>
      </c>
      <c r="N345" s="49">
        <v>1915.08</v>
      </c>
      <c r="O345" s="54">
        <v>150</v>
      </c>
      <c r="Q345" s="142"/>
    </row>
    <row r="346" spans="1:17" x14ac:dyDescent="0.35">
      <c r="A346" s="101" t="s">
        <v>631</v>
      </c>
      <c r="B346" s="49">
        <v>2832.62</v>
      </c>
      <c r="C346" s="49">
        <v>2620.59</v>
      </c>
      <c r="D346" s="49">
        <v>191.31</v>
      </c>
      <c r="E346" s="55">
        <v>20.72</v>
      </c>
      <c r="F346" s="49">
        <v>4008.54</v>
      </c>
      <c r="G346" s="55">
        <v>143.43</v>
      </c>
      <c r="H346" s="83">
        <v>2947.62</v>
      </c>
      <c r="I346" s="49">
        <v>3606.33</v>
      </c>
      <c r="J346" s="55">
        <v>1832.77</v>
      </c>
      <c r="K346" s="49">
        <v>258.79000000000002</v>
      </c>
      <c r="L346" s="55">
        <v>202.87</v>
      </c>
      <c r="M346" s="49">
        <v>2633.4</v>
      </c>
      <c r="N346" s="49">
        <v>1515.26</v>
      </c>
      <c r="O346" s="49">
        <v>151.63999999999999</v>
      </c>
      <c r="Q346" s="142"/>
    </row>
    <row r="347" spans="1:17" x14ac:dyDescent="0.35">
      <c r="A347" s="101" t="s">
        <v>632</v>
      </c>
      <c r="B347" s="49">
        <v>2983.3</v>
      </c>
      <c r="C347" s="49">
        <v>2757.45</v>
      </c>
      <c r="D347" s="49">
        <v>204.01</v>
      </c>
      <c r="E347" s="55">
        <v>21.83</v>
      </c>
      <c r="F347" s="49">
        <v>4210.05</v>
      </c>
      <c r="G347" s="55">
        <v>171.81</v>
      </c>
      <c r="H347" s="83">
        <v>2075.37</v>
      </c>
      <c r="I347" s="49">
        <v>3853.09</v>
      </c>
      <c r="J347" s="55">
        <v>2123.25</v>
      </c>
      <c r="K347" s="49">
        <v>185.16</v>
      </c>
      <c r="L347" s="55">
        <v>255.86</v>
      </c>
      <c r="M347" s="49">
        <v>2125.44</v>
      </c>
      <c r="N347" s="49">
        <v>1709.2</v>
      </c>
      <c r="O347" s="49">
        <v>176.35</v>
      </c>
      <c r="Q347" s="142"/>
    </row>
    <row r="348" spans="1:17" x14ac:dyDescent="0.35">
      <c r="A348" s="101" t="s">
        <v>641</v>
      </c>
      <c r="B348" s="49">
        <v>2651.34</v>
      </c>
      <c r="C348" s="49">
        <v>2453.35</v>
      </c>
      <c r="D348" s="49">
        <v>180.75</v>
      </c>
      <c r="E348" s="55">
        <v>17.239999999999998</v>
      </c>
      <c r="F348" s="49">
        <v>3364.72</v>
      </c>
      <c r="G348" s="55">
        <v>253.39</v>
      </c>
      <c r="H348" s="83">
        <v>2188.06</v>
      </c>
      <c r="I348" s="49">
        <v>2929.35</v>
      </c>
      <c r="J348" s="55">
        <v>2034.44</v>
      </c>
      <c r="K348" s="49">
        <v>181.98</v>
      </c>
      <c r="L348" s="55">
        <v>213.94</v>
      </c>
      <c r="M348" s="49">
        <v>2642.43</v>
      </c>
      <c r="N348" s="49">
        <v>1317.32</v>
      </c>
      <c r="O348" s="49">
        <v>188.7</v>
      </c>
      <c r="Q348" s="142"/>
    </row>
    <row r="349" spans="1:17" x14ac:dyDescent="0.35">
      <c r="A349" s="101" t="s">
        <v>642</v>
      </c>
      <c r="B349" s="49">
        <v>2840.29</v>
      </c>
      <c r="C349" s="49">
        <v>2620.17</v>
      </c>
      <c r="D349" s="49">
        <v>196.39</v>
      </c>
      <c r="E349" s="55">
        <v>23.74</v>
      </c>
      <c r="F349" s="49">
        <v>4646.72</v>
      </c>
      <c r="G349" s="55">
        <v>316.02999999999997</v>
      </c>
      <c r="H349" s="83">
        <v>2568.92</v>
      </c>
      <c r="I349" s="49">
        <v>4045.24</v>
      </c>
      <c r="J349" s="55">
        <v>2403.06</v>
      </c>
      <c r="K349" s="49">
        <v>285.45</v>
      </c>
      <c r="L349" s="55">
        <v>166.74</v>
      </c>
      <c r="M349" s="49">
        <v>2572.0300000000002</v>
      </c>
      <c r="N349" s="49">
        <v>1764</v>
      </c>
      <c r="O349" s="49">
        <v>189.03</v>
      </c>
      <c r="Q349" s="142"/>
    </row>
    <row r="350" spans="1:17" x14ac:dyDescent="0.35">
      <c r="A350" s="101" t="s">
        <v>643</v>
      </c>
      <c r="B350" s="49">
        <v>2478.2800000000002</v>
      </c>
      <c r="C350" s="49">
        <v>2291.54</v>
      </c>
      <c r="D350" s="49">
        <v>162.65</v>
      </c>
      <c r="E350" s="55">
        <v>24.09</v>
      </c>
      <c r="F350" s="49">
        <v>4419.93</v>
      </c>
      <c r="G350" s="55">
        <v>279.95</v>
      </c>
      <c r="H350" s="83">
        <v>3124.93</v>
      </c>
      <c r="I350" s="49">
        <v>3609.11</v>
      </c>
      <c r="J350" s="55">
        <v>1923.43</v>
      </c>
      <c r="K350" s="49">
        <v>530.87</v>
      </c>
      <c r="L350" s="55">
        <v>220.12</v>
      </c>
      <c r="M350" s="49">
        <v>2675.88</v>
      </c>
      <c r="N350" s="49">
        <v>1547.38</v>
      </c>
      <c r="O350" s="49">
        <v>194.38</v>
      </c>
      <c r="Q350" s="142"/>
    </row>
    <row r="351" spans="1:17" x14ac:dyDescent="0.35">
      <c r="A351" s="101" t="s">
        <v>645</v>
      </c>
      <c r="B351" s="49">
        <v>2472.63</v>
      </c>
      <c r="C351" s="49">
        <v>2269.0100000000002</v>
      </c>
      <c r="D351" s="49">
        <v>181.58</v>
      </c>
      <c r="E351" s="55">
        <v>22.05</v>
      </c>
      <c r="F351" s="49">
        <v>3846.53</v>
      </c>
      <c r="G351" s="55">
        <v>326.02999999999997</v>
      </c>
      <c r="H351" s="83">
        <v>2642.25</v>
      </c>
      <c r="I351" s="49">
        <v>3111.02</v>
      </c>
      <c r="J351" s="55">
        <v>1800.55</v>
      </c>
      <c r="K351" s="49">
        <v>409.48</v>
      </c>
      <c r="L351" s="55">
        <v>289.44</v>
      </c>
      <c r="M351" s="49">
        <v>2634.92</v>
      </c>
      <c r="N351" s="49">
        <v>1423.18</v>
      </c>
      <c r="O351" s="49">
        <v>183.91</v>
      </c>
      <c r="Q351" s="142"/>
    </row>
    <row r="352" spans="1:17" x14ac:dyDescent="0.35">
      <c r="A352" s="101" t="s">
        <v>648</v>
      </c>
      <c r="B352" s="49">
        <v>2699.55</v>
      </c>
      <c r="C352" s="49">
        <v>2481.16</v>
      </c>
      <c r="D352" s="49">
        <v>191.2</v>
      </c>
      <c r="E352" s="55">
        <v>27.19</v>
      </c>
      <c r="F352" s="49">
        <v>3866.03</v>
      </c>
      <c r="G352" s="55">
        <v>530.62</v>
      </c>
      <c r="H352" s="83">
        <v>2495.9499999999998</v>
      </c>
      <c r="I352" s="49">
        <v>3009.89</v>
      </c>
      <c r="J352" s="55">
        <v>2263.5500000000002</v>
      </c>
      <c r="K352" s="49">
        <v>325.52</v>
      </c>
      <c r="L352" s="55">
        <v>255.81</v>
      </c>
      <c r="M352" s="49">
        <v>2913.33</v>
      </c>
      <c r="N352" s="49">
        <v>1233.44</v>
      </c>
      <c r="O352" s="49">
        <v>171.37</v>
      </c>
      <c r="Q352" s="142"/>
    </row>
    <row r="353" spans="1:17" x14ac:dyDescent="0.35">
      <c r="A353" s="101" t="s">
        <v>649</v>
      </c>
      <c r="B353" s="49">
        <v>2786.49</v>
      </c>
      <c r="C353" s="49">
        <v>2590.3000000000002</v>
      </c>
      <c r="D353" s="49">
        <v>167.42</v>
      </c>
      <c r="E353" s="55">
        <v>28.77</v>
      </c>
      <c r="F353" s="49">
        <v>3822.56</v>
      </c>
      <c r="G353" s="55">
        <v>481.96</v>
      </c>
      <c r="H353" s="83">
        <v>2435.9299999999998</v>
      </c>
      <c r="I353" s="49">
        <v>2975.15</v>
      </c>
      <c r="J353" s="55">
        <v>2009.03</v>
      </c>
      <c r="K353" s="49">
        <v>365.45</v>
      </c>
      <c r="L353" s="55">
        <v>118.9</v>
      </c>
      <c r="M353" s="49">
        <v>2622.3</v>
      </c>
      <c r="N353" s="49">
        <v>1399.04</v>
      </c>
      <c r="O353" s="49">
        <v>145.15</v>
      </c>
      <c r="Q353" s="142"/>
    </row>
    <row r="354" spans="1:17" x14ac:dyDescent="0.35">
      <c r="A354" s="101" t="s">
        <v>664</v>
      </c>
      <c r="B354" s="49">
        <v>2794.15</v>
      </c>
      <c r="C354" s="49">
        <v>2586.23</v>
      </c>
      <c r="D354" s="49">
        <v>182.96</v>
      </c>
      <c r="E354" s="55">
        <v>24.96</v>
      </c>
      <c r="F354" s="49">
        <v>4495.3</v>
      </c>
      <c r="G354" s="55">
        <v>399.06</v>
      </c>
      <c r="H354" s="83">
        <v>2505.86</v>
      </c>
      <c r="I354" s="49">
        <v>3869.3</v>
      </c>
      <c r="J354" s="55">
        <v>2076.14</v>
      </c>
      <c r="K354" s="49">
        <v>226.94</v>
      </c>
      <c r="L354" s="55">
        <v>146.28</v>
      </c>
      <c r="M354" s="49">
        <v>2507.46</v>
      </c>
      <c r="N354" s="49">
        <v>1875.43</v>
      </c>
      <c r="O354" s="49">
        <v>125.16</v>
      </c>
      <c r="Q354" s="142"/>
    </row>
    <row r="355" spans="1:17" x14ac:dyDescent="0.35">
      <c r="A355" s="101" t="s">
        <v>676</v>
      </c>
      <c r="B355" s="49">
        <v>2730.42</v>
      </c>
      <c r="C355" s="49">
        <v>2510.9299999999998</v>
      </c>
      <c r="D355" s="49">
        <v>193.39</v>
      </c>
      <c r="E355" s="55">
        <v>26.1</v>
      </c>
      <c r="F355" s="49">
        <v>3955.32</v>
      </c>
      <c r="G355" s="55">
        <v>567.49</v>
      </c>
      <c r="H355" s="83">
        <v>2246.63</v>
      </c>
      <c r="I355" s="49">
        <v>3122.77</v>
      </c>
      <c r="J355" s="55">
        <v>1937.96</v>
      </c>
      <c r="K355" s="49">
        <v>265.06</v>
      </c>
      <c r="L355" s="55">
        <v>109.26</v>
      </c>
      <c r="M355" s="49">
        <v>2534.34</v>
      </c>
      <c r="N355" s="49">
        <v>1628.32</v>
      </c>
      <c r="O355" s="49">
        <v>138.51</v>
      </c>
      <c r="Q355" s="142"/>
    </row>
    <row r="356" spans="1:17" x14ac:dyDescent="0.35">
      <c r="A356" s="101" t="s">
        <v>677</v>
      </c>
      <c r="B356" s="49">
        <v>2470.66</v>
      </c>
      <c r="C356" s="49">
        <v>2249.62</v>
      </c>
      <c r="D356" s="49">
        <v>197.33</v>
      </c>
      <c r="E356" s="55">
        <v>23.72</v>
      </c>
      <c r="F356" s="49">
        <v>3772.93</v>
      </c>
      <c r="G356" s="55">
        <v>380.65</v>
      </c>
      <c r="H356" s="83">
        <v>2490.7399999999998</v>
      </c>
      <c r="I356" s="49">
        <v>3122.13</v>
      </c>
      <c r="J356" s="55">
        <v>1694.98</v>
      </c>
      <c r="K356" s="49">
        <v>270.16000000000003</v>
      </c>
      <c r="L356" s="55">
        <v>121.79</v>
      </c>
      <c r="M356" s="49">
        <v>2505.84</v>
      </c>
      <c r="N356" s="49">
        <v>1590.63</v>
      </c>
      <c r="O356" s="49">
        <v>115.19</v>
      </c>
      <c r="Q356" s="142"/>
    </row>
    <row r="357" spans="1:17" x14ac:dyDescent="0.35">
      <c r="A357" s="101" t="s">
        <v>679</v>
      </c>
      <c r="B357" s="49">
        <v>2856.6</v>
      </c>
      <c r="C357" s="49">
        <v>2611.61</v>
      </c>
      <c r="D357" s="49">
        <v>212.49</v>
      </c>
      <c r="E357" s="55">
        <v>32.5</v>
      </c>
      <c r="F357" s="49">
        <v>4526.29</v>
      </c>
      <c r="G357" s="55">
        <v>371.63</v>
      </c>
      <c r="H357" s="83">
        <v>2162.7600000000002</v>
      </c>
      <c r="I357" s="49">
        <v>3745.16</v>
      </c>
      <c r="J357" s="55">
        <v>2386.2199999999998</v>
      </c>
      <c r="K357" s="49">
        <v>409.49</v>
      </c>
      <c r="L357" s="55">
        <v>153.31</v>
      </c>
      <c r="M357" s="49">
        <v>2349.59</v>
      </c>
      <c r="N357" s="49">
        <v>1801.96</v>
      </c>
      <c r="O357" s="49">
        <v>137.11000000000001</v>
      </c>
      <c r="Q357" s="142"/>
    </row>
    <row r="358" spans="1:17" x14ac:dyDescent="0.35">
      <c r="A358" s="101" t="s">
        <v>680</v>
      </c>
      <c r="B358" s="49">
        <v>2689.96</v>
      </c>
      <c r="C358" s="49">
        <v>2445.0100000000002</v>
      </c>
      <c r="D358" s="49">
        <v>215.23</v>
      </c>
      <c r="E358" s="55">
        <v>29.71</v>
      </c>
      <c r="F358" s="49">
        <v>3989.64</v>
      </c>
      <c r="G358" s="55">
        <v>111.54</v>
      </c>
      <c r="H358" s="83">
        <v>2670.74</v>
      </c>
      <c r="I358" s="49">
        <v>3507.91</v>
      </c>
      <c r="J358" s="55">
        <v>2294.09</v>
      </c>
      <c r="K358" s="49">
        <v>370.2</v>
      </c>
      <c r="L358" s="55">
        <v>137.87</v>
      </c>
      <c r="M358" s="49">
        <v>2794.15</v>
      </c>
      <c r="N358" s="49">
        <v>1569.55</v>
      </c>
      <c r="O358" s="49">
        <v>161.77000000000001</v>
      </c>
      <c r="Q358" s="142"/>
    </row>
    <row r="359" spans="1:17" x14ac:dyDescent="0.35">
      <c r="A359" s="101" t="s">
        <v>681</v>
      </c>
      <c r="B359" s="49">
        <v>2768.9</v>
      </c>
      <c r="C359" s="49">
        <v>2511.34</v>
      </c>
      <c r="D359" s="49">
        <v>226.56</v>
      </c>
      <c r="E359" s="55">
        <v>30.99</v>
      </c>
      <c r="F359" s="49">
        <v>4320.62</v>
      </c>
      <c r="G359" s="55">
        <v>308.24</v>
      </c>
      <c r="H359" s="83">
        <v>2434.2800000000002</v>
      </c>
      <c r="I359" s="49">
        <v>3680.27</v>
      </c>
      <c r="J359" s="55">
        <v>2178.06</v>
      </c>
      <c r="K359" s="49">
        <v>332.11</v>
      </c>
      <c r="L359" s="55">
        <v>313.43</v>
      </c>
      <c r="M359" s="49">
        <v>2643.47</v>
      </c>
      <c r="N359" s="49">
        <v>1730.08</v>
      </c>
      <c r="O359" s="49">
        <v>170.46</v>
      </c>
      <c r="Q359" s="142"/>
    </row>
    <row r="360" spans="1:17" x14ac:dyDescent="0.35">
      <c r="A360" s="101" t="s">
        <v>683</v>
      </c>
      <c r="B360" s="49">
        <v>2198.23</v>
      </c>
      <c r="C360" s="49">
        <v>2006.81</v>
      </c>
      <c r="D360" s="49">
        <v>169.81</v>
      </c>
      <c r="E360" s="55">
        <v>21.61</v>
      </c>
      <c r="F360" s="49">
        <v>4323.58</v>
      </c>
      <c r="G360" s="55">
        <v>460.57</v>
      </c>
      <c r="H360" s="83">
        <v>3398.63</v>
      </c>
      <c r="I360" s="49">
        <v>3617.98</v>
      </c>
      <c r="J360" s="55">
        <v>1500.54</v>
      </c>
      <c r="K360" s="49">
        <v>245.03</v>
      </c>
      <c r="L360" s="55">
        <v>247.03</v>
      </c>
      <c r="M360" s="49">
        <v>2708.22</v>
      </c>
      <c r="N360" s="49">
        <v>1425.02</v>
      </c>
      <c r="O360" s="49">
        <v>182.15</v>
      </c>
      <c r="Q360" s="142"/>
    </row>
    <row r="361" spans="1:17" x14ac:dyDescent="0.35">
      <c r="A361" s="101" t="s">
        <v>684</v>
      </c>
      <c r="B361" s="49">
        <v>2637.27</v>
      </c>
      <c r="C361" s="49">
        <v>2419.39</v>
      </c>
      <c r="D361" s="49">
        <v>193.63</v>
      </c>
      <c r="E361" s="55">
        <v>24.25</v>
      </c>
      <c r="F361" s="49">
        <v>4227.76</v>
      </c>
      <c r="G361" s="55">
        <v>288.49</v>
      </c>
      <c r="H361" s="83">
        <v>2511.63</v>
      </c>
      <c r="I361" s="49">
        <v>3660.25</v>
      </c>
      <c r="J361" s="55">
        <v>2197.34</v>
      </c>
      <c r="K361" s="49">
        <v>279.02</v>
      </c>
      <c r="L361" s="55">
        <v>163.38999999999999</v>
      </c>
      <c r="M361" s="49">
        <v>2755.54</v>
      </c>
      <c r="N361" s="49">
        <v>1822.46</v>
      </c>
      <c r="O361" s="49">
        <v>206.48</v>
      </c>
      <c r="Q361" s="142"/>
    </row>
    <row r="362" spans="1:17" x14ac:dyDescent="0.35">
      <c r="A362" s="101" t="s">
        <v>685</v>
      </c>
      <c r="B362" s="49">
        <v>1979.17</v>
      </c>
      <c r="C362" s="49">
        <v>1795.51</v>
      </c>
      <c r="D362" s="49">
        <v>159.63</v>
      </c>
      <c r="E362" s="55">
        <v>24.04</v>
      </c>
      <c r="F362" s="49">
        <v>4497.3900000000003</v>
      </c>
      <c r="G362" s="55">
        <v>344.45</v>
      </c>
      <c r="H362" s="83">
        <v>3277.65</v>
      </c>
      <c r="I362" s="49">
        <v>3882.75</v>
      </c>
      <c r="J362" s="55">
        <v>1502.58</v>
      </c>
      <c r="K362" s="49">
        <v>270.19</v>
      </c>
      <c r="L362" s="55">
        <v>226.38</v>
      </c>
      <c r="M362" s="49">
        <v>2452.77</v>
      </c>
      <c r="N362" s="49">
        <v>1599.1</v>
      </c>
      <c r="O362" s="49">
        <v>193.68</v>
      </c>
      <c r="Q362" s="142"/>
    </row>
    <row r="363" spans="1:17" x14ac:dyDescent="0.35">
      <c r="A363" s="101" t="s">
        <v>687</v>
      </c>
      <c r="B363" s="49">
        <v>2366.8200000000002</v>
      </c>
      <c r="C363" s="49">
        <v>2175.09</v>
      </c>
      <c r="D363" s="49">
        <v>169.41</v>
      </c>
      <c r="E363" s="55">
        <v>22.32</v>
      </c>
      <c r="F363" s="49">
        <v>3319</v>
      </c>
      <c r="G363" s="55">
        <v>173.55</v>
      </c>
      <c r="H363" s="83">
        <v>2622.45</v>
      </c>
      <c r="I363" s="49">
        <v>2870.78</v>
      </c>
      <c r="J363" s="55">
        <v>1912.94</v>
      </c>
      <c r="K363" s="49">
        <v>274.67</v>
      </c>
      <c r="L363" s="55">
        <v>181.55</v>
      </c>
      <c r="M363" s="49">
        <v>2966.75</v>
      </c>
      <c r="N363" s="49">
        <v>1395.25</v>
      </c>
      <c r="O363" s="49">
        <v>174.11</v>
      </c>
      <c r="Q363" s="142"/>
    </row>
    <row r="364" spans="1:17" x14ac:dyDescent="0.35">
      <c r="A364" s="101" t="s">
        <v>688</v>
      </c>
      <c r="B364" s="49">
        <v>2595.4499999999998</v>
      </c>
      <c r="C364" s="49">
        <v>2387.23</v>
      </c>
      <c r="D364" s="49">
        <v>204.75</v>
      </c>
      <c r="E364" s="55">
        <v>3.47</v>
      </c>
      <c r="F364" s="49">
        <v>4026.24</v>
      </c>
      <c r="G364" s="55">
        <v>411.97</v>
      </c>
      <c r="H364" s="83">
        <v>3106.19</v>
      </c>
      <c r="I364" s="49">
        <v>3310.96</v>
      </c>
      <c r="J364" s="55">
        <v>2180.65</v>
      </c>
      <c r="K364" s="49">
        <v>303.32</v>
      </c>
      <c r="L364" s="55">
        <v>287.54000000000002</v>
      </c>
      <c r="M364" s="49">
        <v>3204.92</v>
      </c>
      <c r="N364" s="49">
        <v>1244.81</v>
      </c>
      <c r="O364" s="49">
        <v>170.83</v>
      </c>
      <c r="Q364" s="142"/>
    </row>
    <row r="365" spans="1:17" x14ac:dyDescent="0.35">
      <c r="A365" s="101" t="s">
        <v>690</v>
      </c>
      <c r="B365" s="49">
        <v>2484.73</v>
      </c>
      <c r="C365" s="49">
        <v>2262.77</v>
      </c>
      <c r="D365" s="49">
        <v>213.69</v>
      </c>
      <c r="E365" s="55">
        <v>8.26</v>
      </c>
      <c r="F365" s="49">
        <v>4658.3</v>
      </c>
      <c r="G365" s="55">
        <v>425.65</v>
      </c>
      <c r="H365" s="83">
        <v>2641.89</v>
      </c>
      <c r="I365" s="49">
        <v>4009.43</v>
      </c>
      <c r="J365" s="55">
        <v>1861.94</v>
      </c>
      <c r="K365" s="49">
        <v>223.22</v>
      </c>
      <c r="L365" s="55">
        <v>337.59</v>
      </c>
      <c r="M365" s="49">
        <v>2114.1999999999998</v>
      </c>
      <c r="N365" s="49">
        <v>1505.44</v>
      </c>
      <c r="O365" s="49">
        <v>140.47999999999999</v>
      </c>
      <c r="Q365" s="142"/>
    </row>
    <row r="366" spans="1:17" x14ac:dyDescent="0.35">
      <c r="A366" s="101" t="s">
        <v>709</v>
      </c>
      <c r="B366" s="49">
        <v>2890.62</v>
      </c>
      <c r="C366" s="49">
        <v>2655.06</v>
      </c>
      <c r="D366" s="49">
        <v>212.36</v>
      </c>
      <c r="E366" s="55">
        <v>23.21</v>
      </c>
      <c r="F366" s="49">
        <v>4686.9399999999996</v>
      </c>
      <c r="G366" s="55">
        <v>521.71</v>
      </c>
      <c r="H366" s="83">
        <v>2027.71</v>
      </c>
      <c r="I366" s="49">
        <v>4032.51</v>
      </c>
      <c r="J366" s="55">
        <v>2202.0700000000002</v>
      </c>
      <c r="K366" s="49">
        <v>132.72999999999999</v>
      </c>
      <c r="L366" s="55">
        <v>219.09</v>
      </c>
      <c r="M366" s="49">
        <v>2070.54</v>
      </c>
      <c r="N366" s="49">
        <v>1786.9</v>
      </c>
      <c r="O366" s="49">
        <v>127.26</v>
      </c>
      <c r="Q366" s="142"/>
    </row>
    <row r="367" spans="1:17" x14ac:dyDescent="0.35">
      <c r="A367" s="101" t="s">
        <v>697</v>
      </c>
      <c r="B367" s="49">
        <v>2962.73</v>
      </c>
      <c r="C367" s="49">
        <v>2710.15</v>
      </c>
      <c r="D367" s="49">
        <v>227.86</v>
      </c>
      <c r="E367" s="55">
        <v>24.72</v>
      </c>
      <c r="F367" s="49">
        <v>4086.57</v>
      </c>
      <c r="G367" s="55">
        <v>322.52</v>
      </c>
      <c r="H367" s="83">
        <v>1728.67</v>
      </c>
      <c r="I367" s="49">
        <v>3463.84</v>
      </c>
      <c r="J367" s="55">
        <v>2145.92</v>
      </c>
      <c r="K367" s="49">
        <v>300.20999999999998</v>
      </c>
      <c r="L367" s="55">
        <v>170.42</v>
      </c>
      <c r="M367" s="49">
        <v>2023.47</v>
      </c>
      <c r="N367" s="49">
        <v>1742.51</v>
      </c>
      <c r="O367" s="49">
        <v>98.1</v>
      </c>
      <c r="Q367" s="142"/>
    </row>
    <row r="368" spans="1:17" x14ac:dyDescent="0.35">
      <c r="B368" s="102"/>
      <c r="C368" s="102"/>
      <c r="D368" s="102"/>
      <c r="E368" s="102"/>
      <c r="F368" s="102"/>
      <c r="G368" s="102"/>
      <c r="H368" s="102"/>
      <c r="I368" s="102"/>
      <c r="J368" s="102"/>
      <c r="K368" s="102"/>
      <c r="L368" s="102"/>
      <c r="M368" s="102"/>
      <c r="N368" s="102"/>
      <c r="O368" s="102"/>
    </row>
    <row r="369" spans="2:17" x14ac:dyDescent="0.35">
      <c r="B369" s="102"/>
      <c r="C369" s="102"/>
      <c r="D369" s="102"/>
      <c r="E369" s="102"/>
      <c r="F369" s="102"/>
      <c r="G369" s="102"/>
      <c r="H369" s="102"/>
      <c r="I369" s="102"/>
      <c r="J369" s="102"/>
      <c r="K369" s="102"/>
      <c r="L369" s="102"/>
      <c r="M369" s="102"/>
      <c r="N369" s="102"/>
      <c r="O369" s="102"/>
      <c r="Q369" s="142"/>
    </row>
    <row r="370" spans="2:17" x14ac:dyDescent="0.35">
      <c r="B370" s="102"/>
      <c r="C370" s="102"/>
      <c r="D370" s="102"/>
      <c r="E370" s="102"/>
      <c r="F370" s="102"/>
      <c r="G370" s="102"/>
      <c r="H370" s="102"/>
      <c r="I370" s="102"/>
      <c r="J370" s="102"/>
      <c r="K370" s="102"/>
      <c r="L370" s="102"/>
      <c r="M370" s="102"/>
      <c r="N370" s="102"/>
      <c r="O370" s="102"/>
    </row>
    <row r="371" spans="2:17" x14ac:dyDescent="0.35">
      <c r="B371" s="102"/>
      <c r="C371" s="102"/>
      <c r="D371" s="102"/>
      <c r="E371" s="102"/>
      <c r="F371" s="102"/>
      <c r="G371" s="102"/>
      <c r="H371" s="102"/>
      <c r="I371" s="102"/>
      <c r="J371" s="102"/>
      <c r="K371" s="102"/>
      <c r="L371" s="102"/>
      <c r="M371" s="102"/>
      <c r="N371" s="102"/>
      <c r="O371" s="102"/>
    </row>
    <row r="372" spans="2:17" x14ac:dyDescent="0.35">
      <c r="B372" s="102"/>
      <c r="C372" s="102"/>
      <c r="D372" s="102"/>
      <c r="E372" s="102"/>
      <c r="F372" s="102"/>
      <c r="G372" s="102"/>
      <c r="H372" s="102"/>
      <c r="I372" s="102"/>
      <c r="J372" s="102"/>
      <c r="K372" s="102"/>
      <c r="L372" s="102"/>
      <c r="M372" s="102"/>
      <c r="N372" s="102"/>
      <c r="O372" s="102"/>
    </row>
    <row r="373" spans="2:17" x14ac:dyDescent="0.35">
      <c r="B373" s="102"/>
      <c r="C373" s="102"/>
      <c r="D373" s="102"/>
      <c r="E373" s="102"/>
      <c r="F373" s="102"/>
      <c r="G373" s="102"/>
      <c r="H373" s="102"/>
      <c r="K373" s="102"/>
      <c r="L373" s="102"/>
      <c r="M373" s="102"/>
      <c r="N373" s="102"/>
      <c r="O373" s="102"/>
    </row>
    <row r="374" spans="2:17" x14ac:dyDescent="0.35">
      <c r="B374" s="102"/>
      <c r="C374" s="102"/>
      <c r="D374" s="102"/>
      <c r="E374" s="102"/>
      <c r="F374" s="102"/>
      <c r="G374" s="102"/>
      <c r="H374" s="102"/>
      <c r="I374" s="102"/>
      <c r="J374" s="102"/>
      <c r="K374" s="102"/>
      <c r="L374" s="102"/>
      <c r="M374" s="102"/>
      <c r="N374" s="102"/>
      <c r="O374" s="102"/>
    </row>
    <row r="375" spans="2:17" x14ac:dyDescent="0.35">
      <c r="B375" s="102"/>
      <c r="C375" s="102"/>
      <c r="D375" s="102"/>
      <c r="E375" s="102"/>
      <c r="F375" s="102"/>
      <c r="G375" s="102"/>
      <c r="H375" s="102"/>
      <c r="I375" s="102"/>
      <c r="J375" s="102"/>
      <c r="K375" s="102"/>
      <c r="L375" s="102"/>
      <c r="M375" s="102"/>
      <c r="N375" s="102"/>
      <c r="O375" s="102"/>
    </row>
    <row r="376" spans="2:17" x14ac:dyDescent="0.35">
      <c r="B376" s="102"/>
      <c r="C376" s="102"/>
      <c r="D376" s="102"/>
      <c r="E376" s="102"/>
      <c r="F376" s="102"/>
      <c r="G376" s="102"/>
      <c r="H376" s="102"/>
      <c r="I376" s="102"/>
      <c r="J376" s="102"/>
      <c r="K376" s="102"/>
      <c r="L376" s="102"/>
      <c r="M376" s="102"/>
      <c r="N376" s="102"/>
      <c r="O376" s="102"/>
    </row>
    <row r="377" spans="2:17" x14ac:dyDescent="0.35">
      <c r="B377" s="102"/>
      <c r="C377" s="102"/>
      <c r="D377" s="102"/>
      <c r="E377" s="102"/>
      <c r="F377" s="102"/>
      <c r="G377" s="102"/>
      <c r="H377" s="102"/>
      <c r="I377" s="102"/>
      <c r="J377" s="102"/>
      <c r="K377" s="102"/>
      <c r="L377" s="102"/>
      <c r="M377" s="102"/>
      <c r="N377" s="102"/>
      <c r="O377" s="102"/>
    </row>
    <row r="378" spans="2:17" x14ac:dyDescent="0.35">
      <c r="B378" s="102"/>
      <c r="C378" s="102"/>
      <c r="D378" s="102"/>
      <c r="E378" s="102"/>
      <c r="F378" s="102"/>
      <c r="G378" s="102"/>
      <c r="H378" s="102"/>
      <c r="I378" s="102"/>
      <c r="J378" s="102"/>
      <c r="K378" s="102"/>
      <c r="L378" s="102"/>
      <c r="M378" s="102"/>
      <c r="N378" s="102"/>
      <c r="O378" s="102"/>
    </row>
    <row r="379" spans="2:17" x14ac:dyDescent="0.35">
      <c r="B379" s="102"/>
      <c r="C379" s="102"/>
      <c r="D379" s="102"/>
      <c r="E379" s="102"/>
      <c r="F379" s="102"/>
      <c r="G379" s="102"/>
      <c r="H379" s="102"/>
      <c r="I379" s="105"/>
      <c r="J379" s="105"/>
      <c r="K379" s="105"/>
      <c r="L379" s="102"/>
      <c r="M379" s="102"/>
      <c r="N379" s="102"/>
      <c r="O379" s="102"/>
    </row>
    <row r="380" spans="2:17" x14ac:dyDescent="0.35">
      <c r="B380" s="102"/>
      <c r="C380" s="102"/>
      <c r="D380" s="102"/>
      <c r="E380" s="102"/>
      <c r="F380" s="102"/>
      <c r="G380" s="102"/>
      <c r="H380" s="102"/>
      <c r="I380" s="102"/>
      <c r="J380" s="102"/>
      <c r="K380" s="102"/>
      <c r="L380" s="102"/>
      <c r="M380" s="102"/>
      <c r="N380" s="102"/>
      <c r="O380" s="102"/>
    </row>
    <row r="381" spans="2:17" x14ac:dyDescent="0.35">
      <c r="B381" s="102"/>
      <c r="C381" s="102"/>
      <c r="D381" s="102"/>
      <c r="E381" s="102"/>
      <c r="F381" s="102"/>
      <c r="G381" s="102"/>
      <c r="H381" s="102"/>
      <c r="I381" s="102"/>
      <c r="J381" s="102"/>
      <c r="K381" s="102"/>
      <c r="L381" s="102"/>
      <c r="M381" s="102"/>
      <c r="N381" s="102"/>
      <c r="O381" s="102"/>
    </row>
    <row r="1048562" spans="2:2" x14ac:dyDescent="0.35">
      <c r="B1048562" s="102"/>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2025-03-25T09:58:16Z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