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313A0C1A-6719-4215-BEFE-1C5DEBBF7571}"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8" i="18" l="1"/>
  <c r="E378" i="18"/>
  <c r="F378" i="18"/>
  <c r="G378" i="18"/>
  <c r="H378" i="18"/>
  <c r="C378" i="18"/>
  <c r="A379" i="18" l="1"/>
  <c r="A380" i="18" s="1"/>
  <c r="A381" i="18" s="1"/>
  <c r="A382" i="18" s="1"/>
  <c r="A383" i="18" s="1"/>
  <c r="A384" i="18" s="1"/>
  <c r="A385" i="18" s="1"/>
  <c r="A386" i="18" s="1"/>
  <c r="A387" i="18" s="1"/>
  <c r="A388" i="18" s="1"/>
  <c r="A389" i="18" s="1"/>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F15" i="8"/>
  <c r="E15" i="8"/>
  <c r="I15" i="8"/>
  <c r="J16" i="8"/>
  <c r="K6" i="8"/>
  <c r="J6" i="8"/>
  <c r="G15" i="8"/>
  <c r="J15" i="8"/>
  <c r="H15" i="8"/>
  <c r="A15" i="8"/>
  <c r="B15" i="8"/>
  <c r="D15" i="8"/>
  <c r="K15" i="8"/>
  <c r="C15"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E6" i="8"/>
  <c r="A16" i="8"/>
  <c r="E16" i="8"/>
  <c r="C7" i="8"/>
  <c r="I16" i="8"/>
  <c r="G6" i="8"/>
  <c r="K7" i="8"/>
  <c r="K16" i="8"/>
  <c r="I7" i="8"/>
  <c r="H7" i="8"/>
  <c r="F6" i="8"/>
  <c r="H16" i="8"/>
  <c r="A6" i="8"/>
  <c r="E7" i="8"/>
  <c r="B16" i="8"/>
  <c r="G16" i="8"/>
  <c r="F7" i="8"/>
  <c r="B6" i="8"/>
  <c r="A7" i="8"/>
  <c r="H6" i="8"/>
  <c r="J7" i="8"/>
  <c r="F16" i="8"/>
  <c r="I6" i="8"/>
  <c r="D6" i="8"/>
  <c r="C6" i="8"/>
  <c r="C16" i="8"/>
  <c r="D7" i="8"/>
  <c r="B7" i="8"/>
  <c r="G7" i="8"/>
  <c r="D16"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B8" i="8"/>
  <c r="F17" i="8"/>
  <c r="A8" i="8"/>
  <c r="D8" i="8"/>
  <c r="J8" i="8"/>
  <c r="J17" i="8"/>
  <c r="I17" i="8"/>
  <c r="G17" i="8"/>
  <c r="H8" i="8"/>
  <c r="C17" i="8"/>
  <c r="H17" i="8"/>
  <c r="I8" i="8"/>
  <c r="E8" i="8"/>
  <c r="D17" i="8"/>
  <c r="B17" i="8"/>
  <c r="A17" i="8"/>
  <c r="E17" i="8"/>
  <c r="K8" i="8"/>
  <c r="G8" i="8"/>
  <c r="K17" i="8"/>
  <c r="F8" i="8"/>
  <c r="C8"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G9" i="8"/>
  <c r="F9" i="8"/>
  <c r="B9" i="8"/>
  <c r="E9" i="8"/>
  <c r="I9" i="8"/>
  <c r="J9" i="8"/>
  <c r="K9" i="8"/>
  <c r="D9" i="8"/>
  <c r="C9" i="8"/>
  <c r="H9" i="8"/>
  <c r="A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J10" i="8"/>
  <c r="F10" i="8"/>
  <c r="H10" i="8"/>
  <c r="B10" i="8"/>
  <c r="A12" i="8"/>
  <c r="G10" i="8"/>
  <c r="C10" i="8"/>
  <c r="E10" i="8"/>
  <c r="D10" i="8"/>
  <c r="K10" i="8"/>
  <c r="I10" i="8"/>
  <c r="A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B13" i="8"/>
  <c r="E13" i="8"/>
  <c r="C13" i="8"/>
  <c r="G13" i="8"/>
  <c r="F13" i="8"/>
  <c r="D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C12" i="8"/>
  <c r="E12" i="8"/>
  <c r="F12" i="8"/>
  <c r="G12" i="8"/>
  <c r="D12" i="8"/>
  <c r="B12" i="8"/>
  <c r="F14" i="8" l="1"/>
  <c r="D14" i="8"/>
  <c r="B14" i="8"/>
  <c r="G14" i="8"/>
  <c r="C14" i="8"/>
  <c r="E14" i="8"/>
  <c r="AI33" i="18"/>
  <c r="AA33" i="18"/>
  <c r="W34" i="18"/>
  <c r="AH33" i="18"/>
  <c r="Z33" i="18"/>
  <c r="AG33" i="18"/>
  <c r="Y33" i="18"/>
  <c r="AE33" i="18"/>
  <c r="AD33" i="18"/>
  <c r="AC33" i="18"/>
  <c r="AB33" i="18"/>
  <c r="X33" i="18"/>
  <c r="AF33" i="18"/>
  <c r="A19" i="8"/>
  <c r="E19" i="8"/>
  <c r="C19" i="8"/>
  <c r="D19" i="8"/>
  <c r="I19" i="8"/>
  <c r="B19" i="8"/>
  <c r="F19" i="8"/>
  <c r="K19" i="8"/>
  <c r="H19" i="8"/>
  <c r="J19" i="8"/>
  <c r="G19" i="8"/>
  <c r="AC34" i="18" l="1"/>
  <c r="W35" i="18"/>
  <c r="AH34" i="18"/>
  <c r="Z34" i="18"/>
  <c r="AI34" i="18"/>
  <c r="X34" i="18"/>
  <c r="AG34" i="18"/>
  <c r="AF34" i="18"/>
  <c r="AA34" i="18"/>
  <c r="Y34" i="18"/>
  <c r="AB34" i="18"/>
  <c r="AE34" i="18"/>
  <c r="AD34" i="18"/>
  <c r="H20" i="8"/>
  <c r="I20" i="8"/>
  <c r="A20" i="8"/>
  <c r="D20" i="8"/>
  <c r="K20" i="8"/>
  <c r="C20" i="8"/>
  <c r="B20" i="8"/>
  <c r="F20" i="8"/>
  <c r="E20" i="8"/>
  <c r="G20" i="8"/>
  <c r="J20" i="8"/>
  <c r="AH35" i="18" l="1"/>
  <c r="Z35" i="18"/>
  <c r="AG35" i="18"/>
  <c r="Y35" i="18"/>
  <c r="AE35" i="18"/>
  <c r="AC35" i="18"/>
  <c r="AB35" i="18"/>
  <c r="AA35" i="18"/>
  <c r="X35" i="18"/>
  <c r="AD35" i="18"/>
  <c r="AI35" i="18"/>
  <c r="AF35" i="18"/>
  <c r="C21" i="8"/>
  <c r="H21" i="8"/>
  <c r="A21" i="8"/>
  <c r="G21" i="8"/>
  <c r="B21" i="8"/>
  <c r="I21" i="8"/>
  <c r="K21" i="8"/>
  <c r="D21" i="8"/>
  <c r="F21" i="8"/>
  <c r="J21" i="8"/>
  <c r="E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<sst xmlns="http://schemas.openxmlformats.org/spreadsheetml/2006/main" count="1046" uniqueCount="705">
  <si>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</si>
  <si>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</si>
  <si>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</si>
  <si>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</si>
  <si>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</si>
  <si>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</si>
  <si>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</si>
  <si>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</si>
  <si>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</si>
  <si>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</si>
  <si>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</si>
  <si>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</si>
  <si>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</si>
  <si>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</si>
  <si>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</si>
  <si>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</si>
  <si>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</si>
  <si>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</si>
  <si>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</si>
  <si>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</si>
  <si>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</si>
  <si>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</si>
  <si>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</si>
  <si>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</si>
  <si>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</si>
  <si>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</si>
  <si>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</si>
  <si>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</si>
  <si>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</si>
  <si>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</si>
  <si>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</si>
  <si>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</si>
  <si>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</si>
  <si>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</si>
  <si>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</si>
  <si>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</si>
  <si>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</si>
  <si>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</si>
  <si>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</si>
  <si>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</si>
  <si>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</si>
  <si>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</si>
  <si>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</si>
  <si>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</si>
  <si>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</si>
  <si>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</si>
  <si>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</si>
  <si>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</si>
  <si>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</si>
  <si>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</si>
  <si>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</si>
  <si>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</si>
  <si>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</si>
  <si>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</si>
  <si>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</si>
  <si>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</si>
  <si>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</si>
  <si>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</si>
  <si>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</si>
  <si>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</si>
  <si>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</si>
  <si>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</si>
  <si>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</si>
  <si>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</si>
  <si>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</si>
  <si>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</si>
  <si>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</si>
  <si>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</si>
  <si>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</si>
  <si>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</si>
  <si>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</si>
  <si>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</si>
  <si>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</si>
  <si>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</si>
  <si>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</si>
  <si>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</si>
  <si>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</si>
  <si>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</si>
  <si>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</si>
  <si>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</si>
  <si>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</si>
  <si>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</si>
  <si>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</si>
  <si>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</si>
  <si>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</si>
  <si>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</si>
  <si>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</si>
  <si>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</si>
  <si>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</si>
  <si>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</si>
  <si>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</si>
  <si>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</si>
  <si>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</si>
  <si>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</si>
  <si>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</si>
  <si>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</si>
  <si>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</si>
  <si>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</si>
  <si>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</si>
  <si>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</si>
  <si>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</si>
  <si>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</si>
  <si>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</si>
  <si>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</si>
  <si>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</si>
  <si>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</si>
  <si>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</si>
  <si>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</si>
  <si>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</si>
  <si>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</si>
  <si>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</si>
  <si>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</si>
  <si>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</si>
  <si>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</si>
  <si>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</si>
  <si>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</si>
  <si>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</si>
  <si>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</si>
  <si>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</si>
  <si>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</si>
  <si>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</si>
  <si>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</si>
  <si>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</si>
  <si>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</si>
  <si>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</si>
  <si>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</si>
  <si>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</si>
  <si>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</si>
  <si>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</si>
  <si>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</si>
  <si>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</si>
  <si>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</si>
  <si>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</si>
  <si>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</si>
  <si>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</si>
  <si>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</si>
  <si>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</si>
  <si>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</si>
  <si>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</si>
  <si>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</si>
  <si>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</si>
  <si>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</si>
  <si>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</si>
  <si>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</si>
  <si>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</si>
  <si>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</si>
  <si>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</si>
  <si>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</si>
  <si>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</si>
  <si>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</si>
  <si>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</si>
  <si>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</si>
  <si>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</si>
  <si>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</si>
  <si>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</si>
  <si>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</si>
  <si>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</si>
  <si>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</si>
  <si>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</si>
  <si>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</si>
  <si>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</si>
  <si>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</si>
  <si>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</si>
  <si>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</si>
  <si>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</si>
  <si>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</si>
  <si>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</si>
  <si>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</si>
  <si>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</si>
  <si>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</si>
  <si>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</si>
  <si>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</si>
  <si>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</si>
  <si>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</si>
  <si>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</si>
  <si>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</si>
  <si>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</si>
  <si>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</si>
  <si>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</si>
  <si>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</si>
  <si>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</si>
  <si>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</si>
  <si>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</si>
  <si>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</si>
  <si>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</si>
  <si>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</si>
  <si>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</si>
  <si>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</si>
  <si>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</si>
  <si>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</si>
  <si>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</si>
  <si>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</si>
  <si>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</si>
  <si>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</si>
  <si>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</si>
  <si>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</si>
  <si>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</si>
  <si>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</si>
  <si>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</si>
  <si>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</si>
  <si>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</si>
  <si>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</si>
  <si>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</si>
  <si>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</si>
  <si>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</si>
  <si>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</si>
  <si>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</si>
  <si>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</si>
  <si>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</si>
  <si>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</si>
  <si>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</si>
  <si>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</si>
  <si>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</si>
  <si>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</si>
  <si>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</si>
  <si>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</si>
  <si>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</si>
  <si>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</si>
  <si>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</si>
  <si>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</si>
  <si>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</si>
  <si>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</si>
  <si>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</si>
  <si>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</si>
  <si>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</si>
  <si>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</si>
  <si>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</si>
  <si>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</si>
  <si>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</si>
  <si>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</si>
  <si>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</si>
  <si>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</si>
  <si>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</si>
  <si>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</si>
  <si>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</si>
  <si>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</si>
  <si>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</si>
  <si>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</si>
  <si>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</si>
  <si>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</si>
  <si>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</si>
  <si>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</si>
  <si>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</si>
  <si>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</si>
  <si>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</si>
  <si>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</si>
  <si>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</si>
  <si>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</si>
  <si>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</si>
  <si>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</si>
  <si>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</si>
  <si>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</si>
  <si>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</si>
  <si>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</si>
  <si>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</si>
  <si>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</si>
  <si>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</si>
  <si>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</si>
  <si>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</si>
  <si>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</si>
  <si>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</si>
  <si>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</si>
  <si>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</si>
  <si>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</si>
  <si>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</si>
  <si>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</si>
  <si>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</si>
  <si>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</si>
  <si>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</si>
  <si>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</si>
  <si>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</si>
  <si>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</si>
  <si>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</si>
  <si>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</si>
  <si>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</si>
  <si>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</si>
  <si>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</si>
  <si>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</si>
  <si>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</si>
  <si>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</si>
  <si>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</si>
  <si>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</si>
  <si>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</si>
  <si>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</si>
  <si>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</si>
  <si>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</si>
  <si>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</si>
  <si>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</si>
  <si>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</si>
  <si>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</si>
  <si>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</si>
  <si>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</si>
  <si>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</si>
  <si>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</si>
  <si>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</si>
  <si>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</si>
  <si>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</si>
  <si>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</si>
  <si>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</si>
  <si>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</si>
  <si>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</si>
  <si>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</si>
  <si>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</si>
  <si>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</si>
  <si>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</si>
  <si>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</si>
  <si>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</si>
  <si>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</si>
  <si>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</si>
  <si>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</si>
  <si>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</si>
  <si>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</si>
  <si>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</si>
  <si>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</si>
  <si>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</si>
  <si>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</si>
  <si>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</si>
  <si>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</si>
  <si>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</si>
  <si>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</si>
  <si>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</si>
  <si>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</si>
  <si>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</si>
  <si>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</si>
  <si>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</si>
  <si>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</si>
  <si>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</si>
  <si>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</si>
  <si>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</si>
  <si>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</si>
  <si>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</si>
  <si>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</si>
  <si>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</si>
  <si>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</si>
  <si>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</si>
  <si>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</si>
  <si>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</si>
  <si>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</si>
  <si>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</si>
  <si>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</si>
  <si>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</si>
  <si>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</si>
  <si>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</si>
  <si>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</si>
  <si>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</si>
  <si>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</si>
  <si>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</si>
  <si>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</si>
  <si>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</si>
  <si>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</si>
  <si>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</si>
  <si>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</si>
  <si>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</si>
  <si>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</si>
  <si>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</si>
  <si>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</si>
  <si>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</si>
  <si>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</si>
  <si>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</si>
  <si>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</si>
  <si>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</si>
  <si>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</si>
  <si>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</si>
  <si>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</si>
  <si>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</si>
  <si>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</si>
  <si>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</si>
  <si>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</si>
  <si>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</si>
  <si>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</si>
  <si>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</si>
  <si>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</si>
  <si>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</si>
  <si>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</si>
  <si>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</si>
  <si>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</si>
  <si>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</si>
  <si>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</si>
  <si>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</si>
  <si>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</si>
  <si>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</si>
  <si>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</si>
  <si>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</si>
  <si>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</si>
  <si>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</si>
  <si>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</si>
  <si>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</si>
  <si>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</si>
  <si>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</si>
  <si>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</si>
  <si>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</si>
  <si>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</si>
  <si>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</si>
  <si>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</si>
  <si>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</si>
  <si>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</si>
  <si>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</si>
  <si>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</si>
  <si>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</si>
  <si>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</si>
  <si>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</si>
  <si>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</si>
  <si>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</si>
  <si>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</si>
  <si>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</si>
  <si>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</si>
  <si>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</si>
  <si>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</si>
  <si>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</si>
  <si>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</si>
  <si>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</si>
  <si>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</si>
  <si>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</si>
  <si>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</si>
  <si>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</si>
  <si>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</si>
  <si>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</si>
  <si>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</si>
  <si>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</si>
  <si>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</si>
  <si>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</si>
  <si>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</si>
  <si>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</si>
  <si>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</si>
  <si>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</si>
  <si>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</si>
  <si>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</si>
  <si>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</si>
  <si>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</si>
  <si>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</si>
  <si>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</si>
  <si>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</si>
  <si>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</si>
  <si>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</si>
  <si>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</si>
  <si>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</si>
  <si>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</si>
  <si>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</si>
  <si>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</si>
  <si>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</si>
  <si>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</si>
  <si>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</si>
  <si>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</si>
  <si>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</si>
  <si>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</si>
  <si>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</si>
  <si>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</si>
  <si>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</si>
  <si>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</si>
  <si>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</si>
  <si>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</si>
  <si>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</si>
  <si>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</si>
  <si>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</si>
  <si>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</si>
  <si>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</si>
  <si>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</si>
  <si>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</si>
  <si>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</si>
  <si>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</si>
  <si>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</si>
  <si>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</si>
  <si>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</si>
  <si>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</si>
  <si>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</si>
  <si>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</si>
  <si>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</si>
  <si>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</si>
  <si>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</si>
  <si>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</si>
  <si>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</si>
  <si>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</si>
  <si>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</si>
  <si>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</si>
  <si>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</si>
  <si>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</si>
  <si>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</si>
  <si>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</si>
  <si>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</si>
  <si>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</si>
  <si>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</si>
  <si>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</si>
  <si>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</si>
  <si>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</si>
  <si>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</si>
  <si>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</si>
  <si>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</si>
  <si>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</si>
  <si>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</si>
  <si>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</si>
  <si>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</si>
  <si>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</si>
  <si>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</si>
  <si>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</si>
  <si>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</si>
  <si>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</si>
  <si>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</si>
  <si>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</si>
  <si>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</si>
  <si>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</si>
  <si>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</si>
  <si>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</si>
  <si>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</si>
  <si>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</si>
  <si>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</si>
  <si>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</si>
  <si>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</si>
  <si>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</si>
  <si>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</si>
  <si>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</si>
  <si>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</si>
  <si>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</si>
  <si>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</si>
  <si>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</si>
  <si>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</si>
  <si>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</si>
  <si>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</si>
  <si>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</si>
  <si>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</si>
  <si>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</si>
  <si>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</si>
  <si>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</si>
  <si>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</si>
  <si>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</si>
  <si>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</si>
  <si>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</si>
  <si>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</si>
  <si>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</si>
  <si>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</si>
  <si>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</si>
  <si>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</si>
  <si>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</si>
  <si>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</si>
  <si>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</si>
  <si>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</si>
  <si>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</si>
  <si>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</si>
  <si>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</si>
  <si>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</si>
  <si>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</si>
  <si>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</si>
  <si>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</si>
  <si>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</si>
  <si>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</si>
  <si>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</si>
  <si>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</si>
  <si>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</si>
  <si>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</si>
  <si>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</si>
  <si>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</si>
  <si>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</si>
  <si>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</si>
  <si>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</si>
  <si>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</si>
  <si>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</si>
  <si>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</si>
  <si>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</si>
  <si>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</si>
  <si>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</si>
  <si>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</si>
  <si>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</si>
  <si>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</si>
  <si>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</si>
  <si>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</si>
  <si>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</si>
  <si>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</si>
  <si>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</si>
  <si>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</si>
  <si>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</si>
  <si>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</si>
  <si>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</si>
  <si>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</si>
  <si>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</si>
  <si>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</si>
  <si>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</si>
  <si>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</si>
  <si>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</si>
  <si>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</si>
  <si>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</si>
  <si>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</si>
  <si>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</si>
  <si>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</si>
  <si>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</si>
  <si>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</si>
  <si>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</si>
  <si>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</si>
  <si>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</si>
  <si>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</si>
  <si>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</si>
  <si>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</si>
  <si>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</si>
  <si>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</si>
  <si>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</si>
  <si>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</si>
  <si>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</si>
  <si>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</si>
  <si>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</si>
  <si>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</si>
  <si>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</si>
  <si>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</si>
  <si>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</si>
  <si>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</si>
  <si>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</si>
  <si>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</si>
  <si>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</si>
  <si>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</si>
  <si>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</si>
  <si>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</si>
  <si>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This spreadsheet forms part of the National Statistics publication Energy Trends produced by the Department for Energy Security &amp; Net Zero (DESNZ).
The data presented is on coal consumption and stocks.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</si>
  <si>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</si>
  <si>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</si>
  <si>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</si>
  <si>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</si>
  <si>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</si>
  <si>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</si>
  <si>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</si>
  <si>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</si>
  <si>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</si>
  <si>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</si>
  <si>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</si>
  <si>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</si>
  <si>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</si>
  <si>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</si>
  <si>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</si>
  <si>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</si>
  <si>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</si>
  <si>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</si>
  <si>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</si>
  <si>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</si>
  <si>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</si>
  <si>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</si>
  <si>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</si>
  <si>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</si>
  <si>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</si>
  <si>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</si>
  <si>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</si>
  <si>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</si>
  <si>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</si>
  <si>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</si>
  <si>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</si>
  <si>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</si>
  <si>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</si>
  <si>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</si>
  <si>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</si>
  <si>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</si>
  <si>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</si>
  <si>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</si>
  <si>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</si>
  <si>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</si>
  <si>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</si>
  <si>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</si>
  <si>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</si>
  <si>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</si>
  <si>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</si>
  <si>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</si>
  <si>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</si>
  <si>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</si>
  <si>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</si>
  <si>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</si>
  <si>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</si>
  <si>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</si>
  <si>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</si>
  <si>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</si>
  <si>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</si>
  <si>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</si>
  <si>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</si>
  <si>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</si>
  <si>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Heat generation is based on an annual figure and is then split over a 12 monthly period.  The 2024 heat generation figures currently shown are the 2023 figures carried forward - these will be updated in June 2025.</t>
  </si>
  <si>
    <t>April 2024</t>
  </si>
  <si>
    <t>May 2024</t>
  </si>
  <si>
    <t>Quarter 1 2024</t>
  </si>
  <si>
    <t>June 2024</t>
  </si>
  <si>
    <t>July 2024</t>
  </si>
  <si>
    <t>August 2024</t>
  </si>
  <si>
    <t>Quarter 2 2024</t>
  </si>
  <si>
    <t>September 2024</t>
  </si>
  <si>
    <t>October 2024</t>
  </si>
  <si>
    <t>In the latest year</t>
  </si>
  <si>
    <t>November 2024</t>
  </si>
  <si>
    <t>Quarter 4 2024 [provisional]</t>
  </si>
  <si>
    <t>Quarter 3 2024</t>
  </si>
  <si>
    <t>Coal generation at record low as coal-fired generation is phased out</t>
  </si>
  <si>
    <t>Consumption by coke ovens and blast furnaces, at 0.5 million tonnes (record low), was down 69 per cent. Scunthorpe's coke ovens closed in June 2023. Port Talbot's coke ovens closed in March 2024 and its blast furnaces closed at the end of September 2024.</t>
  </si>
  <si>
    <t xml:space="preserve">Coal consumption in 2024 at 2.1 million tonnes was 54 per cent lower compared to 2023. Electricity generation fell 55 per cent to a record low of 0.7 million tonnes. The last remaining coal-fired power station - Ratcliffe-on-Soar - closed on 30 September 2024. Coal use has been phased out as electricity generation now favours gas, nuclear and renewables. </t>
  </si>
  <si>
    <t>Coal use has declined since the early 1970s as more fuels, principally gas, entered the market. UK coal consumption has fallen by 96 per cent on levels reported in 2014.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</si>
  <si>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</si>
  <si>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</si>
  <si>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</si>
  <si>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</si>
  <si>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</si>
  <si>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</si>
  <si>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</si>
  <si>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</si>
  <si>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</si>
  <si>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</si>
  <si>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</si>
  <si>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</si>
  <si>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</si>
  <si>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</si>
  <si>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Coal consumption near to a record low as it continues to decline</t>
  </si>
  <si>
    <t>Total stocks at the end of December 2024 stood at 53 thousand tonnes. This was down by 96 per cent compared to December 2023.</t>
  </si>
  <si>
    <t xml:space="preserve">Coal consumption in the three months to January 2025 fell to 273 thousand tonnes, 77 per cent lower than in the same period a year earlier. 
The last coal-fired power plant - Ratcliffe-on-Soar  - closed on 30 September 2024, so there was no coal-fired generation in the three months to January 2025. Coal use has been phased out as electricity generation now favours gas, nuclear and renewables. 
Consumption by coke ovens and blast furnaces fell to 35 thousand tonnes, down 88 per cent compared to last year.  Scunthorpe's coke ovens closed in June 2023. Port Talbot's coke ovens closed in March 2024 and its blast furnaces closed at the end of September 2024.
Total stocks at the end of January 2025 were 80 thousand tonnes. Overall stocks were down by 90 per cent compared to January 2023 as the coal-fired power plants that closed in 2023 and early 2024 sold their remaining stocks. Other stocks (including undistributed stocks at collieries and stocks in transit) stood at 70 thousand tonnes. 
</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</si>
  <si>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</si>
  <si>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t>The revisions period is January to December 2024
Revisions are due to updates from data suppliers or the receipt of data replacing estimates unless otherwise stated</t>
  </si>
  <si>
    <r>
      <t xml:space="preserve">This spreadsheet contains monthly data including </t>
    </r>
    <r>
      <rPr>
        <b/>
        <sz val="12"/>
        <color theme="1"/>
        <rFont val="Calibri"/>
        <family val="2"/>
        <scheme val="minor"/>
      </rPr>
      <t>new data for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</si>
</sst>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_ ;\-#,##0.0\ "/>
    <numFmt numFmtId="172" formatCode="0.0000%"/>
    <numFmt numFmtId="173" formatCode="0.0%"/>
  </numFmts>
  <fonts count="3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sz val="12"/>
      <color theme="5" tint="-0.499984740745262"/>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
      <patternFill patternType="solid">
        <fgColor rgb="FFFFFFFF"/>
        <bgColor rgb="FF000000"/>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0" fillId="0" borderId="0" applyNumberFormat="0" applyFill="0" applyBorder="0" applyAlignment="0" applyProtection="0"/>
  </cellStyleXfs>
  <cellXfs count="12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29" fillId="0" borderId="4" xfId="5" applyNumberFormat="1" applyFont="1" applyBorder="1" applyAlignment="1">
      <alignment horizontal="right" vertical="center" wrapText="1"/>
    </xf>
    <xf numFmtId="37" fontId="29" fillId="0" borderId="8" xfId="5" applyNumberFormat="1" applyFont="1" applyBorder="1" applyAlignment="1">
      <alignment horizontal="right" vertical="center" wrapText="1"/>
    </xf>
    <xf numFmtId="37" fontId="29" fillId="2" borderId="6" xfId="5" applyNumberFormat="1" applyFont="1" applyFill="1" applyBorder="1" applyAlignment="1">
      <alignment horizontal="right" vertical="center" wrapText="1"/>
    </xf>
    <xf numFmtId="37" fontId="29" fillId="0" borderId="1" xfId="5" applyNumberFormat="1" applyFont="1" applyBorder="1" applyAlignment="1">
      <alignment horizontal="right" vertical="center" wrapText="1"/>
    </xf>
    <xf numFmtId="37" fontId="29" fillId="0" borderId="6" xfId="5" applyNumberFormat="1" applyFont="1" applyBorder="1" applyAlignment="1">
      <alignment horizontal="right" vertical="center" wrapText="1"/>
    </xf>
    <xf numFmtId="168" fontId="29" fillId="2" borderId="1" xfId="5" applyNumberFormat="1" applyFont="1" applyFill="1" applyBorder="1" applyAlignment="1">
      <alignment horizontal="right" vertical="center" wrapText="1"/>
    </xf>
    <xf numFmtId="37" fontId="29" fillId="0" borderId="8" xfId="5" applyNumberFormat="1" applyFont="1" applyBorder="1">
      <alignment vertical="center" wrapText="1"/>
    </xf>
    <xf numFmtId="37" fontId="29" fillId="0" borderId="0" xfId="5" applyNumberFormat="1" applyFont="1">
      <alignment vertical="center" wrapText="1"/>
    </xf>
    <xf numFmtId="37" fontId="29" fillId="0" borderId="18" xfId="5" applyNumberFormat="1" applyFont="1" applyBorder="1" applyAlignment="1">
      <alignment horizontal="right" vertical="center" wrapText="1"/>
    </xf>
    <xf numFmtId="168" fontId="29" fillId="5" borderId="18" xfId="5" applyNumberFormat="1" applyFont="1" applyFill="1" applyBorder="1" applyAlignment="1">
      <alignment horizontal="right"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 xfId="5" applyFont="1" applyBorder="1" applyAlignment="1">
      <alignment horizontal="center" vertical="center" wrapText="1"/>
    </xf>
    <xf numFmtId="1" fontId="2" fillId="0" borderId="20" xfId="5" applyNumberFormat="1" applyBorder="1">
      <alignment vertical="center" wrapText="1"/>
    </xf>
    <xf numFmtId="0" fontId="30" fillId="6" borderId="0" xfId="18" applyFill="1" applyAlignment="1">
      <alignment vertical="center" wrapText="1"/>
    </xf>
    <xf numFmtId="171" fontId="2" fillId="0" borderId="0" xfId="5" applyNumberFormat="1">
      <alignment vertical="center" wrapText="1"/>
    </xf>
    <xf numFmtId="172" fontId="2" fillId="0" borderId="0" xfId="17" applyNumberFormat="1" applyFont="1" applyAlignment="1">
      <alignment vertical="center" wrapText="1"/>
    </xf>
    <xf numFmtId="37" fontId="29" fillId="0" borderId="0" xfId="5" applyNumberFormat="1" applyFont="1" applyAlignment="1">
      <alignment horizontal="right" vertical="center" wrapText="1"/>
    </xf>
    <xf numFmtId="168" fontId="29" fillId="5" borderId="7" xfId="5" applyNumberFormat="1" applyFont="1" applyFill="1" applyBorder="1" applyAlignment="1">
      <alignment horizontal="right" vertical="center" wrapText="1"/>
    </xf>
    <xf numFmtId="0" fontId="3" fillId="0" borderId="0" xfId="0" applyFont="1"/>
    <xf numFmtId="0" fontId="17" fillId="7" borderId="0" xfId="0" applyFont="1" applyFill="1" applyAlignment="1">
      <alignment vertical="top" wrapText="1"/>
    </xf>
    <xf numFmtId="0" fontId="7" fillId="0" borderId="0" xfId="0" applyFont="1" applyAlignment="1">
      <alignment wrapText="1"/>
    </xf>
    <xf numFmtId="173" fontId="2" fillId="0" borderId="0" xfId="17" applyNumberFormat="1" applyFont="1" applyAlignment="1">
      <alignment vertical="center" wrapText="1"/>
    </xf>
    <xf numFmtId="0" fontId="17" fillId="3" borderId="0" xfId="14" applyFont="1" applyFill="1" applyAlignment="1">
      <alignment vertical="top"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4"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65"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608</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702</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2" t="s">
        <v>704</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703</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627</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626</v>
      </c>
    </row>
    <row r="23" spans="1:257" s="3" customFormat="1" ht="20.25" customHeight="1">
      <c r="A23" s="2" t="s">
        <v>580</v>
      </c>
    </row>
    <row r="24" spans="1:257" s="3" customFormat="1" ht="20.25" customHeight="1">
      <c r="A24" s="8" t="s">
        <v>12</v>
      </c>
    </row>
    <row r="25" spans="1:257" s="3" customFormat="1" ht="20.25" customHeight="1">
      <c r="A25" s="9" t="s">
        <v>624</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ht="31.5" customHeight="1">
      <c r="A9" s="19" t="s">
        <v>30</v>
      </c>
      <c r="B9" s="20" t="s">
        <v>667</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2"/>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23.5">
      <c r="A2" s="118" t="s">
        <v>677</v>
      </c>
    </row>
    <row r="3" spans="1:1" ht="18.5">
      <c r="A3" s="120" t="s">
        <v>681</v>
      </c>
    </row>
    <row r="4" spans="1:1" ht="54" customHeight="1">
      <c r="A4" s="119" t="s">
        <v>683</v>
      </c>
    </row>
    <row r="5" spans="1:1" ht="30" customHeight="1">
      <c r="A5" s="119" t="s">
        <v>684</v>
      </c>
    </row>
    <row r="6" spans="1:1" ht="35.5" customHeight="1">
      <c r="A6" s="119" t="s">
        <v>682</v>
      </c>
    </row>
    <row r="7" spans="1:1">
      <c r="A7" s="119" t="s">
        <v>700</v>
      </c>
    </row>
    <row r="8" spans="1:1" ht="30" customHeight="1">
      <c r="A8" s="6" t="s">
        <v>64</v>
      </c>
    </row>
    <row r="9" spans="1:1" ht="19.149999999999999" customHeight="1">
      <c r="A9" s="120" t="s">
        <v>699</v>
      </c>
    </row>
    <row r="10" spans="1:1" ht="208.5" customHeight="1">
      <c r="A10" s="122" t="s">
        <v>701</v>
      </c>
    </row>
    <row r="11" spans="1:1" ht="30" customHeight="1">
      <c r="A11" s="17"/>
    </row>
    <row r="12" spans="1:1" ht="30" customHeight="1">
      <c r="A12"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1085.8799999999999</v>
      </c>
      <c r="G8" s="78">
        <f ca="1">INDIRECT(calculation_hide!AD11)</f>
        <v>483.79999999999995</v>
      </c>
      <c r="H8" s="78">
        <f ca="1">INDIRECT(calculation_hide!AE11)</f>
        <v>2438.0100000000002</v>
      </c>
      <c r="I8" s="78">
        <f ca="1">INDIRECT(calculation_hide!AF11)</f>
        <v>1403.69</v>
      </c>
      <c r="J8" s="78">
        <f ca="1">INDIRECT(calculation_hide!AG11)</f>
        <v>249.52</v>
      </c>
      <c r="K8" s="100">
        <f ca="1">INDIRECT(calculation_hide!AH11)</f>
        <v>784.8</v>
      </c>
    </row>
    <row r="9" spans="1:16">
      <c r="A9" s="91">
        <f ca="1">INDIRECT(calculation_hide!X12)</f>
        <v>2023</v>
      </c>
      <c r="B9" s="78">
        <f ca="1">INDIRECT(calculation_hide!Y12)</f>
        <v>4470.8999999999996</v>
      </c>
      <c r="C9" s="78">
        <f ca="1">INDIRECT(calculation_hide!Z12)</f>
        <v>1457.0299999999997</v>
      </c>
      <c r="D9" s="78">
        <f ca="1">INDIRECT(calculation_hide!AA12)</f>
        <v>1592.1399999999999</v>
      </c>
      <c r="E9" s="78">
        <f ca="1">INDIRECT(calculation_hide!AB12)</f>
        <v>154.03</v>
      </c>
      <c r="F9" s="116">
        <f ca="1">INDIRECT(calculation_hide!AC12)</f>
        <v>1024.0500000000002</v>
      </c>
      <c r="G9" s="78">
        <f ca="1">INDIRECT(calculation_hide!AD12)</f>
        <v>243.61</v>
      </c>
      <c r="H9" s="78">
        <f ca="1">INDIRECT(calculation_hide!AE12)</f>
        <v>1228.97</v>
      </c>
      <c r="I9" s="78">
        <f ca="1">INDIRECT(calculation_hide!AF12)</f>
        <v>718.54</v>
      </c>
      <c r="J9" s="78">
        <f ca="1">INDIRECT(calculation_hide!AG12)</f>
        <v>331.84</v>
      </c>
      <c r="K9" s="100">
        <f ca="1">INDIRECT(calculation_hide!AH12)</f>
        <v>178.59</v>
      </c>
      <c r="M9" s="62"/>
    </row>
    <row r="10" spans="1:16">
      <c r="A10" s="91" t="str">
        <f ca="1">INDIRECT(calculation_hide!X13)</f>
        <v>2024 [provisional]</v>
      </c>
      <c r="B10" s="78">
        <f ca="1">INDIRECT(calculation_hide!Y13)</f>
        <v>2068.5099999999998</v>
      </c>
      <c r="C10" s="78">
        <f ca="1">INDIRECT(calculation_hide!Z13)</f>
        <v>656.12</v>
      </c>
      <c r="D10" s="78">
        <f ca="1">INDIRECT(calculation_hide!AA13)</f>
        <v>492.87999999999994</v>
      </c>
      <c r="E10" s="78">
        <f ca="1">INDIRECT(calculation_hide!AB13)</f>
        <v>145</v>
      </c>
      <c r="F10" s="116">
        <f ca="1">INDIRECT(calculation_hide!AC13)</f>
        <v>691.97</v>
      </c>
      <c r="G10" s="78">
        <f ca="1">INDIRECT(calculation_hide!AD13)</f>
        <v>82.53</v>
      </c>
      <c r="H10" s="78">
        <f ca="1">INDIRECT(calculation_hide!AE13)</f>
        <v>52.56</v>
      </c>
      <c r="I10" s="78">
        <f ca="1">INDIRECT(calculation_hide!AF13)</f>
        <v>0.61</v>
      </c>
      <c r="J10" s="78">
        <f ca="1">INDIRECT(calculation_hide!AG13)</f>
        <v>10.050000000000001</v>
      </c>
      <c r="K10" s="100">
        <f ca="1">INDIRECT(calculation_hide!AH13)</f>
        <v>41.9</v>
      </c>
      <c r="M10" s="95"/>
      <c r="N10" s="62"/>
    </row>
    <row r="11" spans="1:16">
      <c r="A11" s="85" t="s">
        <v>567</v>
      </c>
      <c r="B11" s="88">
        <f t="shared" ref="B11:G11" ca="1" si="0">IF(((B10-B9)/B9)*100&gt;100,"(+)  ",IF(((B10-B9)/B9)*100&lt;-100,"(-)  ",IF(ROUND((((B10-B9)/B9)*100),1)=0,"-  ",((B10-B9)/B9)*100)))</f>
        <v>-53.733923818470551</v>
      </c>
      <c r="C11" s="88">
        <f t="shared" ca="1" si="0"/>
        <v>-54.968669142021774</v>
      </c>
      <c r="D11" s="88">
        <f t="shared" ca="1" si="0"/>
        <v>-69.042923361010963</v>
      </c>
      <c r="E11" s="88">
        <f t="shared" ca="1" si="0"/>
        <v>-5.8624943192884515</v>
      </c>
      <c r="F11" s="117">
        <f t="shared" ca="1" si="0"/>
        <v>-32.428104096479672</v>
      </c>
      <c r="G11" s="88">
        <f t="shared" ca="1" si="0"/>
        <v>-66.122080374368878</v>
      </c>
      <c r="H11" s="81"/>
      <c r="I11" s="81"/>
      <c r="J11" s="81"/>
      <c r="K11" s="101"/>
    </row>
    <row r="12" spans="1:16">
      <c r="A12" s="83" t="str">
        <f ca="1">INDIRECT(calculation_hide!X39)</f>
        <v>January 2024 [provisional]</v>
      </c>
      <c r="B12" s="79">
        <f ca="1">INDIRECT(calculation_hide!Y39)</f>
        <v>356.07</v>
      </c>
      <c r="C12" s="79">
        <f ca="1">INDIRECT(calculation_hide!Z39)</f>
        <v>192.13</v>
      </c>
      <c r="D12" s="79">
        <f ca="1">INDIRECT(calculation_hide!AA39)</f>
        <v>73.510000000000005</v>
      </c>
      <c r="E12" s="79">
        <f ca="1">INDIRECT(calculation_hide!AB39)</f>
        <v>12.5</v>
      </c>
      <c r="F12" s="116">
        <f ca="1">INDIRECT(calculation_hide!AC39)</f>
        <v>62.71</v>
      </c>
      <c r="G12" s="79">
        <f ca="1">INDIRECT(calculation_hide!AD39)</f>
        <v>15.22</v>
      </c>
      <c r="H12" s="79"/>
      <c r="I12" s="79"/>
      <c r="J12" s="79"/>
      <c r="K12" s="99"/>
      <c r="M12" s="95"/>
      <c r="N12" s="95"/>
      <c r="O12" s="95"/>
      <c r="P12" s="95"/>
    </row>
    <row r="13" spans="1:16">
      <c r="A13" s="84" t="str">
        <f ca="1">INDIRECT(calculation_hide!X40)</f>
        <v>January 2025 [provisional]</v>
      </c>
      <c r="B13" s="78">
        <f ca="1">INDIRECT(calculation_hide!Y40)</f>
        <v>90.62</v>
      </c>
      <c r="C13" s="78">
        <f ca="1">INDIRECT(calculation_hide!Z40)</f>
        <v>0.11</v>
      </c>
      <c r="D13" s="78">
        <f ca="1">INDIRECT(calculation_hide!AA40)</f>
        <v>10.58</v>
      </c>
      <c r="E13" s="78">
        <f ca="1">INDIRECT(calculation_hide!AB40)</f>
        <v>9</v>
      </c>
      <c r="F13" s="116">
        <f ca="1">INDIRECT(calculation_hide!AC40)</f>
        <v>62.71</v>
      </c>
      <c r="G13" s="78">
        <f ca="1">INDIRECT(calculation_hide!AD40)</f>
        <v>8.2100000000000009</v>
      </c>
      <c r="H13" s="78"/>
      <c r="I13" s="78"/>
      <c r="J13" s="78"/>
      <c r="K13" s="100"/>
      <c r="M13" s="95"/>
      <c r="N13" s="95"/>
      <c r="O13" s="95"/>
      <c r="P13" s="95"/>
    </row>
    <row r="14" spans="1:16">
      <c r="A14" s="85" t="s">
        <v>34</v>
      </c>
      <c r="B14" s="88">
        <f t="shared" ref="B14:G14" ca="1" si="1">IF(((B13-B12)/B12)*100&gt;100,"(+)  ",IF(((B13-B12)/B12)*100&lt;-100,"(-)  ",IF(ROUND((((B13-B12)/B12)*100),1)=0,"-  ",((B13-B12)/B12)*100)))</f>
        <v>-74.549948043923948</v>
      </c>
      <c r="C14" s="88">
        <f t="shared" ca="1" si="1"/>
        <v>-99.942747098318847</v>
      </c>
      <c r="D14" s="88">
        <f t="shared" ca="1" si="1"/>
        <v>-85.607400353693379</v>
      </c>
      <c r="E14" s="88">
        <f t="shared" ca="1" si="1"/>
        <v>-28.000000000000004</v>
      </c>
      <c r="F14" s="117" t="str">
        <f t="shared" ca="1" si="1"/>
        <v xml:space="preserve">-  </v>
      </c>
      <c r="G14" s="88">
        <f t="shared" ca="1" si="1"/>
        <v>-46.057818659658338</v>
      </c>
      <c r="H14" s="81"/>
      <c r="I14" s="81"/>
      <c r="J14" s="81"/>
      <c r="K14" s="101"/>
      <c r="M14" s="95"/>
      <c r="N14" s="95"/>
      <c r="O14" s="95"/>
      <c r="P14" s="95"/>
    </row>
    <row r="15" spans="1:16">
      <c r="A15" s="80" t="str">
        <f ca="1">INDIRECT(calculation_hide!X21)</f>
        <v>November 2023</v>
      </c>
      <c r="B15" s="78">
        <f ca="1">INDIRECT(calculation_hide!Y21)</f>
        <v>464.27</v>
      </c>
      <c r="C15" s="78">
        <f ca="1">INDIRECT(calculation_hide!Z21)</f>
        <v>247.66</v>
      </c>
      <c r="D15" s="78">
        <f ca="1">INDIRECT(calculation_hide!AA21)</f>
        <v>89.35</v>
      </c>
      <c r="E15" s="78">
        <f ca="1">INDIRECT(calculation_hide!AB21)</f>
        <v>13</v>
      </c>
      <c r="F15" s="116">
        <f ca="1">INDIRECT(calculation_hide!AC21)</f>
        <v>91.63</v>
      </c>
      <c r="G15" s="78">
        <f ca="1">INDIRECT(calculation_hide!AD21)</f>
        <v>22.62</v>
      </c>
      <c r="H15" s="78">
        <f ca="1">INDIRECT(calculation_hide!AE21)</f>
        <v>1370.68</v>
      </c>
      <c r="I15" s="78">
        <f ca="1">INDIRECT(calculation_hide!AF21)</f>
        <v>751.38</v>
      </c>
      <c r="J15" s="78">
        <f ca="1">INDIRECT(calculation_hide!AG21)</f>
        <v>273.22000000000003</v>
      </c>
      <c r="K15" s="99">
        <f ca="1">INDIRECT(calculation_hide!AH21)</f>
        <v>346.08</v>
      </c>
      <c r="M15" s="95"/>
      <c r="N15" s="95"/>
      <c r="O15" s="95"/>
      <c r="P15" s="95"/>
    </row>
    <row r="16" spans="1:16">
      <c r="A16" s="80" t="str">
        <f ca="1">INDIRECT(calculation_hide!X22)</f>
        <v>December 2023</v>
      </c>
      <c r="B16" s="78">
        <f ca="1">INDIRECT(calculation_hide!Y22)</f>
        <v>380.31</v>
      </c>
      <c r="C16" s="78">
        <f ca="1">INDIRECT(calculation_hide!Z22)</f>
        <v>124.07</v>
      </c>
      <c r="D16" s="78">
        <f ca="1">INDIRECT(calculation_hide!AA22)</f>
        <v>132.12</v>
      </c>
      <c r="E16" s="78">
        <f ca="1">INDIRECT(calculation_hide!AB22)</f>
        <v>12.8</v>
      </c>
      <c r="F16" s="116">
        <f ca="1">INDIRECT(calculation_hide!AC22)</f>
        <v>86.18</v>
      </c>
      <c r="G16" s="78">
        <f ca="1">INDIRECT(calculation_hide!AD22)</f>
        <v>25.13</v>
      </c>
      <c r="H16" s="78">
        <f ca="1">INDIRECT(calculation_hide!AE22)</f>
        <v>1228.97</v>
      </c>
      <c r="I16" s="78">
        <f ca="1">INDIRECT(calculation_hide!AF22)</f>
        <v>718.54</v>
      </c>
      <c r="J16" s="78">
        <f ca="1">INDIRECT(calculation_hide!AG22)</f>
        <v>331.84</v>
      </c>
      <c r="K16" s="100">
        <f ca="1">INDIRECT(calculation_hide!AH22)</f>
        <v>178.59</v>
      </c>
      <c r="M16" s="95"/>
      <c r="N16" s="95"/>
      <c r="O16" s="95"/>
      <c r="P16" s="95"/>
    </row>
    <row r="17" spans="1:16">
      <c r="A17" s="80" t="str">
        <f ca="1">INDIRECT(calculation_hide!X23)</f>
        <v>January 2024</v>
      </c>
      <c r="B17" s="78">
        <f ca="1">INDIRECT(calculation_hide!Y23)</f>
        <v>356.07</v>
      </c>
      <c r="C17" s="78">
        <f ca="1">INDIRECT(calculation_hide!Z23)</f>
        <v>192.13</v>
      </c>
      <c r="D17" s="78">
        <f ca="1">INDIRECT(calculation_hide!AA23)</f>
        <v>73.510000000000005</v>
      </c>
      <c r="E17" s="78">
        <f ca="1">INDIRECT(calculation_hide!AB23)</f>
        <v>12.5</v>
      </c>
      <c r="F17" s="116">
        <f ca="1">INDIRECT(calculation_hide!AC23)</f>
        <v>62.71</v>
      </c>
      <c r="G17" s="78">
        <f ca="1">INDIRECT(calculation_hide!AD23)</f>
        <v>15.22</v>
      </c>
      <c r="H17" s="78">
        <f ca="1">INDIRECT(calculation_hide!AE23)</f>
        <v>842.54</v>
      </c>
      <c r="I17" s="78">
        <f ca="1">INDIRECT(calculation_hide!AF23)</f>
        <v>346.8</v>
      </c>
      <c r="J17" s="78">
        <f ca="1">INDIRECT(calculation_hide!AG23)</f>
        <v>258.58999999999997</v>
      </c>
      <c r="K17" s="100">
        <f ca="1">INDIRECT(calculation_hide!AH23)</f>
        <v>237.16</v>
      </c>
      <c r="M17" s="97"/>
      <c r="N17" s="97"/>
      <c r="O17" s="97"/>
      <c r="P17" s="97"/>
    </row>
    <row r="18" spans="1:16">
      <c r="A18" s="86" t="s">
        <v>109</v>
      </c>
      <c r="B18" s="82">
        <f ca="1">SUM(B15:B17)</f>
        <v>1200.6499999999999</v>
      </c>
      <c r="C18" s="82">
        <f t="shared" ref="C18:G18" ca="1" si="2">SUM(C15:C17)</f>
        <v>563.86</v>
      </c>
      <c r="D18" s="82">
        <f t="shared" ca="1" si="2"/>
        <v>294.98</v>
      </c>
      <c r="E18" s="82">
        <f t="shared" ca="1" si="2"/>
        <v>38.299999999999997</v>
      </c>
      <c r="F18" s="107">
        <f t="shared" ca="1" si="2"/>
        <v>240.52</v>
      </c>
      <c r="G18" s="82">
        <f t="shared" ca="1" si="2"/>
        <v>62.97</v>
      </c>
      <c r="H18" s="82"/>
      <c r="I18" s="82"/>
      <c r="J18" s="82"/>
      <c r="K18" s="102"/>
    </row>
    <row r="19" spans="1:16">
      <c r="A19" s="80" t="str">
        <f ca="1">INDIRECT(calculation_hide!X33)</f>
        <v>November 2024</v>
      </c>
      <c r="B19" s="78">
        <f ca="1">INDIRECT(calculation_hide!Y33)</f>
        <v>92.79</v>
      </c>
      <c r="C19" s="78">
        <f ca="1">INDIRECT(calculation_hide!Z33)</f>
        <v>0.1</v>
      </c>
      <c r="D19" s="78">
        <f ca="1">INDIRECT(calculation_hide!AA33)</f>
        <v>12.39</v>
      </c>
      <c r="E19" s="78">
        <f ca="1">INDIRECT(calculation_hide!AB33)</f>
        <v>11</v>
      </c>
      <c r="F19" s="116">
        <f ca="1">INDIRECT(calculation_hide!AC33)</f>
        <v>64.45</v>
      </c>
      <c r="G19" s="78">
        <f ca="1">INDIRECT(calculation_hide!AD33)</f>
        <v>4.8600000000000003</v>
      </c>
      <c r="H19" s="78">
        <f ca="1">INDIRECT(calculation_hide!AE33)</f>
        <v>35.340000000000003</v>
      </c>
      <c r="I19" s="78">
        <f ca="1">INDIRECT(calculation_hide!AF33)</f>
        <v>0.61</v>
      </c>
      <c r="J19" s="78">
        <f ca="1">INDIRECT(calculation_hide!AG33)</f>
        <v>7.17</v>
      </c>
      <c r="K19" s="100">
        <f ca="1">INDIRECT(calculation_hide!AH33)</f>
        <v>27.56</v>
      </c>
    </row>
    <row r="20" spans="1:16">
      <c r="A20" s="80" t="str">
        <f ca="1">INDIRECT(calculation_hide!X34)</f>
        <v>December 2024</v>
      </c>
      <c r="B20" s="78">
        <f ca="1">INDIRECT(calculation_hide!Y34)</f>
        <v>89.58</v>
      </c>
      <c r="C20" s="78">
        <f ca="1">INDIRECT(calculation_hide!Z34)</f>
        <v>0.1</v>
      </c>
      <c r="D20" s="78">
        <f ca="1">INDIRECT(calculation_hide!AA34)</f>
        <v>12.26</v>
      </c>
      <c r="E20" s="78">
        <f ca="1">INDIRECT(calculation_hide!AB34)</f>
        <v>10.3</v>
      </c>
      <c r="F20" s="116">
        <f ca="1">INDIRECT(calculation_hide!AC34)</f>
        <v>61.2</v>
      </c>
      <c r="G20" s="78">
        <f ca="1">INDIRECT(calculation_hide!AD34)</f>
        <v>5.73</v>
      </c>
      <c r="H20" s="78">
        <f ca="1">INDIRECT(calculation_hide!AE34)</f>
        <v>52.56</v>
      </c>
      <c r="I20" s="78">
        <f ca="1">INDIRECT(calculation_hide!AF34)</f>
        <v>0.61</v>
      </c>
      <c r="J20" s="78">
        <f ca="1">INDIRECT(calculation_hide!AG34)</f>
        <v>10.050000000000001</v>
      </c>
      <c r="K20" s="100">
        <f ca="1">INDIRECT(calculation_hide!AH34)</f>
        <v>41.9</v>
      </c>
    </row>
    <row r="21" spans="1:16">
      <c r="A21" s="80" t="str">
        <f ca="1">INDIRECT(calculation_hide!X35)</f>
        <v>January 2025 [provisional]</v>
      </c>
      <c r="B21" s="78">
        <f ca="1">INDIRECT(calculation_hide!Y35)</f>
        <v>90.62</v>
      </c>
      <c r="C21" s="78">
        <f ca="1">INDIRECT(calculation_hide!Z35)</f>
        <v>0.11</v>
      </c>
      <c r="D21" s="78">
        <f ca="1">INDIRECT(calculation_hide!AA35)</f>
        <v>10.58</v>
      </c>
      <c r="E21" s="78">
        <f ca="1">INDIRECT(calculation_hide!AB35)</f>
        <v>9</v>
      </c>
      <c r="F21" s="116">
        <f ca="1">INDIRECT(calculation_hide!AC35)</f>
        <v>62.71</v>
      </c>
      <c r="G21" s="78">
        <f ca="1">INDIRECT(calculation_hide!AD35)</f>
        <v>8.2100000000000009</v>
      </c>
      <c r="H21" s="78">
        <f ca="1">INDIRECT(calculation_hide!AE35)</f>
        <v>80.48</v>
      </c>
      <c r="I21" s="78">
        <f ca="1">INDIRECT(calculation_hide!AF35)</f>
        <v>0</v>
      </c>
      <c r="J21" s="78">
        <f ca="1">INDIRECT(calculation_hide!AG35)</f>
        <v>9.58</v>
      </c>
      <c r="K21" s="103">
        <f ca="1">INDIRECT(calculation_hide!AH35)</f>
        <v>70.900000000000006</v>
      </c>
      <c r="M21" s="62"/>
    </row>
    <row r="22" spans="1:16">
      <c r="A22" s="86" t="s">
        <v>109</v>
      </c>
      <c r="B22" s="82">
        <f ca="1">SUM(B19:B21)</f>
        <v>272.99</v>
      </c>
      <c r="C22" s="82">
        <f t="shared" ref="C22:G22" ca="1" si="3">SUM(C19:C21)</f>
        <v>0.31</v>
      </c>
      <c r="D22" s="82">
        <f t="shared" ca="1" si="3"/>
        <v>35.229999999999997</v>
      </c>
      <c r="E22" s="82">
        <f t="shared" ca="1" si="3"/>
        <v>30.3</v>
      </c>
      <c r="F22" s="107">
        <f t="shared" ca="1" si="3"/>
        <v>188.36</v>
      </c>
      <c r="G22" s="82">
        <f t="shared" ca="1" si="3"/>
        <v>18.8</v>
      </c>
      <c r="H22" s="82"/>
      <c r="I22" s="82"/>
      <c r="J22" s="82"/>
      <c r="K22" s="102"/>
    </row>
    <row r="23" spans="1:16">
      <c r="A23" s="87" t="s">
        <v>111</v>
      </c>
      <c r="B23" s="89">
        <f t="shared" ref="B23:G23" ca="1" si="4">IF(((B22-B18)/B18)*100&gt;100,"(+)  ",IF(((B22-B18)/B18)*100&lt;-100,"(-)  ",IF(ROUND((((B22-B18)/B18)*100),1)=0,"-  ",((B22-B18)/B18)*100)))</f>
        <v>-77.263149127555906</v>
      </c>
      <c r="C23" s="89">
        <f t="shared" ca="1" si="4"/>
        <v>-99.94502181392545</v>
      </c>
      <c r="D23" s="89">
        <f t="shared" ca="1" si="4"/>
        <v>-88.056817411349925</v>
      </c>
      <c r="E23" s="89">
        <f t="shared" ca="1" si="4"/>
        <v>-20.88772845953002</v>
      </c>
      <c r="F23" s="108">
        <f t="shared" ca="1" si="4"/>
        <v>-21.686346249792116</v>
      </c>
      <c r="G23" s="98">
        <f t="shared" ca="1" si="4"/>
        <v>-70.144513260282679</v>
      </c>
      <c r="H23" s="89">
        <f ca="1">IF(((H21-H17)/H17)*100&gt;100,"(+)  ",IF(((H21-H17)/H17)*100&lt;-100,"(-)  ",IF(ROUND((((H21-H17)/H17)*100),1)=0,"-  ",((H21-H17)/H17)*100)))</f>
        <v>-90.447931255489351</v>
      </c>
      <c r="I23" s="89">
        <f ca="1">IF(((I21-I17)/I17)*100&gt;100,"(+)  ",IF(((I21-I17)/I17)*100&lt;-100,"(-)  ",IF(ROUND((((I21-I17)/I17)*100),1)=0,"-  ",((I21-I17)/I17)*100)))</f>
        <v>-100</v>
      </c>
      <c r="J23" s="89">
        <f ca="1">IF(((J21-J17)/J17)*100&gt;100,"(+)  ",IF(((J21-J17)/J17)*100&lt;-100,"(-)  ",IF(ROUND((((J21-J17)/J17)*100),1)=0,"-  ",((J21-J17)/J17)*100)))</f>
        <v>-96.295293708186705</v>
      </c>
      <c r="K23" s="104">
        <f ca="1">IF(((K21-K17)/K17)*100&gt;100,"(+)  ",IF(((K21-K17)/K17)*100&lt;-100,"(-)  ",IF(ROUND((((K21-K17)/K17)*100),1)=0,"-  ",((K21-K17)/K17)*100)))</f>
        <v>-70.104570753921408</v>
      </c>
    </row>
    <row r="25" spans="1:16">
      <c r="B25" s="115"/>
      <c r="F25" s="95"/>
      <c r="H25" s="62"/>
    </row>
    <row r="26" spans="1:16">
      <c r="F26" s="95"/>
      <c r="H26" s="95"/>
    </row>
    <row r="27" spans="1:16">
      <c r="B27" s="62"/>
      <c r="C27" s="62"/>
      <c r="D27" s="62"/>
      <c r="E27" s="62"/>
      <c r="F27" s="95"/>
      <c r="G27" s="62"/>
      <c r="H27" s="62"/>
    </row>
    <row r="28" spans="1:16">
      <c r="F28" s="95"/>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1085.8799999999999</v>
      </c>
      <c r="G31" s="62">
        <f>SUM(Quarter!G113:G116)</f>
        <v>483.79999999999995</v>
      </c>
      <c r="H31" s="62">
        <f>Month!H340</f>
        <v>2438.0100000000002</v>
      </c>
      <c r="I31" s="62">
        <f>Month!I340</f>
        <v>1403.69</v>
      </c>
      <c r="J31" s="62">
        <f>Month!J340</f>
        <v>249.52</v>
      </c>
      <c r="K31" s="105">
        <f>Month!K340</f>
        <v>784.8</v>
      </c>
      <c r="O31" s="62"/>
    </row>
    <row r="32" spans="1:15" ht="16.5" customHeight="1">
      <c r="A32" s="112">
        <v>2023</v>
      </c>
      <c r="B32" s="62">
        <f>SUM(Quarter!B117:B120)</f>
        <v>4470.8999999999996</v>
      </c>
      <c r="C32" s="62">
        <f>SUM(Quarter!C117:C120)</f>
        <v>1457.0299999999997</v>
      </c>
      <c r="D32" s="62">
        <f>SUM(Quarter!D117:D120)</f>
        <v>1592.1399999999999</v>
      </c>
      <c r="E32" s="62">
        <f>SUM(Quarter!E117:E120)</f>
        <v>154.03</v>
      </c>
      <c r="F32" s="106">
        <f>SUM(Quarter!F117:F120)</f>
        <v>1024.0500000000002</v>
      </c>
      <c r="G32" s="62">
        <f>SUM(Quarter!G117:G120)</f>
        <v>243.61</v>
      </c>
      <c r="H32" s="62">
        <f>Month!H352</f>
        <v>1228.97</v>
      </c>
      <c r="I32" s="62">
        <f>Month!I352</f>
        <v>718.54</v>
      </c>
      <c r="J32" s="62">
        <f>Month!J352</f>
        <v>331.84</v>
      </c>
      <c r="K32" s="105">
        <f>Month!K352</f>
        <v>178.59</v>
      </c>
      <c r="O32" s="62"/>
    </row>
    <row r="33" spans="1:11" ht="21" customHeight="1">
      <c r="A33" s="112" t="s">
        <v>685</v>
      </c>
      <c r="B33" s="62">
        <f>SUM(Quarter!B121:B124)</f>
        <v>2068.5099999999998</v>
      </c>
      <c r="C33" s="62">
        <f>SUM(Quarter!C121:C124)</f>
        <v>656.12</v>
      </c>
      <c r="D33" s="62">
        <f>SUM(Quarter!D121:D124)</f>
        <v>492.87999999999994</v>
      </c>
      <c r="E33" s="62">
        <f>SUM(Quarter!E121:E124)</f>
        <v>145</v>
      </c>
      <c r="F33" s="106">
        <f>SUM(Quarter!F121:F124)</f>
        <v>691.97</v>
      </c>
      <c r="G33" s="62">
        <f>SUM(Quarter!G121:G124)</f>
        <v>82.53</v>
      </c>
      <c r="H33" s="62">
        <f>Month!H364</f>
        <v>52.56</v>
      </c>
      <c r="I33" s="62">
        <f>Month!I364</f>
        <v>0.61</v>
      </c>
      <c r="J33" s="62">
        <f>Month!J364</f>
        <v>10.050000000000001</v>
      </c>
      <c r="K33" s="105">
        <f>Month!K364</f>
        <v>41.9</v>
      </c>
    </row>
    <row r="34" spans="1:11">
      <c r="B34" s="62"/>
      <c r="C34" s="62"/>
    </row>
    <row r="35" spans="1:11">
      <c r="B35" s="121"/>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4"/>
  <sheetViews>
    <sheetView showGridLines="0" zoomScaleNormal="100" workbookViewId="0">
      <pane ySplit="4" topLeftCell="A117" activePane="bottomLeft" state="frozen"/>
      <selection pane="bottomLeft" activeCell="A117" sqref="A117"/>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338.79</v>
      </c>
      <c r="G113" s="62">
        <f>SUM(Month!G329:G331)</f>
        <v>152.04</v>
      </c>
      <c r="H113" s="62">
        <f>Month!H331</f>
        <v>1624.09</v>
      </c>
      <c r="I113" s="62">
        <f>Month!I331</f>
        <v>386.21</v>
      </c>
      <c r="J113" s="62">
        <f>Month!J331</f>
        <v>204.19</v>
      </c>
      <c r="K113" s="105">
        <f>Month!K331</f>
        <v>1033.69</v>
      </c>
    </row>
    <row r="114" spans="1:11">
      <c r="A114" s="71" t="s">
        <v>599</v>
      </c>
      <c r="B114" s="62">
        <f>SUM(Month!B332:B334)</f>
        <v>1228.19</v>
      </c>
      <c r="C114" s="62">
        <f>SUM(Month!C332:C334)</f>
        <v>192.55</v>
      </c>
      <c r="D114" s="62">
        <f>SUM(Month!D332:D334)</f>
        <v>576.29000000000008</v>
      </c>
      <c r="E114" s="62">
        <f>SUM(Month!E332:E334)</f>
        <v>39.340000000000003</v>
      </c>
      <c r="F114" s="62">
        <f>SUM(Month!F332:F334)</f>
        <v>310.99</v>
      </c>
      <c r="G114" s="62">
        <f>SUM(Month!G332:G334)</f>
        <v>109.00999999999999</v>
      </c>
      <c r="H114" s="62">
        <f>Month!H334</f>
        <v>1814.01</v>
      </c>
      <c r="I114" s="62">
        <f>Month!I334</f>
        <v>882.71</v>
      </c>
      <c r="J114" s="62">
        <f>Month!J334</f>
        <v>198.75</v>
      </c>
      <c r="K114" s="105">
        <f>Month!K334</f>
        <v>732.55</v>
      </c>
    </row>
    <row r="115" spans="1:11">
      <c r="A115" s="71" t="s">
        <v>607</v>
      </c>
      <c r="B115" s="62">
        <f>SUM(Month!B335:B337)</f>
        <v>1432.75</v>
      </c>
      <c r="C115" s="62">
        <f>SUM(Month!C335:C337)</f>
        <v>564.67000000000007</v>
      </c>
      <c r="D115" s="62">
        <f>SUM(Month!D335:D337)</f>
        <v>524.75</v>
      </c>
      <c r="E115" s="62">
        <f>SUM(Month!E335:E337)</f>
        <v>37.06</v>
      </c>
      <c r="F115" s="106">
        <f>SUM(Month!F335:F337)</f>
        <v>227.26999999999998</v>
      </c>
      <c r="G115" s="62">
        <f>SUM(Month!G335:G337)</f>
        <v>79.009999999999991</v>
      </c>
      <c r="H115" s="62">
        <f>Month!H337</f>
        <v>2158.66</v>
      </c>
      <c r="I115" s="62">
        <f>Month!I337</f>
        <v>1147.76</v>
      </c>
      <c r="J115" s="62">
        <f>Month!J337</f>
        <v>240.35</v>
      </c>
      <c r="K115" s="105">
        <f>Month!K337</f>
        <v>770.55</v>
      </c>
    </row>
    <row r="116" spans="1:11">
      <c r="A116" s="71" t="s">
        <v>623</v>
      </c>
      <c r="B116" s="62">
        <f>SUM(Month!B338:B340)</f>
        <v>1394.33</v>
      </c>
      <c r="C116" s="62">
        <f>SUM(Month!C338:C340)</f>
        <v>534.36</v>
      </c>
      <c r="D116" s="62">
        <f>SUM(Month!D338:D340)</f>
        <v>469.33000000000004</v>
      </c>
      <c r="E116" s="62">
        <f>SUM(Month!E338:E340)</f>
        <v>38.07</v>
      </c>
      <c r="F116" s="106">
        <f>SUM(Month!F338:F340)</f>
        <v>208.83</v>
      </c>
      <c r="G116" s="62">
        <f>SUM(Month!G338:G340)</f>
        <v>143.74</v>
      </c>
      <c r="H116" s="62">
        <f>Month!H340</f>
        <v>2438.0100000000002</v>
      </c>
      <c r="I116" s="62">
        <f>Month!I340</f>
        <v>1403.69</v>
      </c>
      <c r="J116" s="62">
        <f>Month!J340</f>
        <v>249.52</v>
      </c>
      <c r="K116" s="105">
        <f>Month!K340</f>
        <v>784.8</v>
      </c>
    </row>
    <row r="117" spans="1:11">
      <c r="A117" s="71" t="s">
        <v>630</v>
      </c>
      <c r="B117" s="62">
        <f>SUM(Month!B341:B343)</f>
        <v>1338.22</v>
      </c>
      <c r="C117" s="62">
        <f>SUM(Month!C341:C343)</f>
        <v>465.74</v>
      </c>
      <c r="D117" s="62">
        <f>SUM(Month!D341:D343)</f>
        <v>434.31</v>
      </c>
      <c r="E117" s="62">
        <f>SUM(Month!E341:E343)</f>
        <v>37.200000000000003</v>
      </c>
      <c r="F117" s="106">
        <f>SUM(Month!F341:F343)</f>
        <v>292.56</v>
      </c>
      <c r="G117" s="62">
        <f>SUM(Month!G341:G343)</f>
        <v>108.39999999999999</v>
      </c>
      <c r="H117" s="62">
        <f>Month!H343</f>
        <v>2253.54</v>
      </c>
      <c r="I117" s="62">
        <f>Month!I343</f>
        <v>1462.84</v>
      </c>
      <c r="J117" s="62">
        <f>Month!J343</f>
        <v>126.29</v>
      </c>
      <c r="K117" s="105">
        <f>Month!K343</f>
        <v>664.41</v>
      </c>
    </row>
    <row r="118" spans="1:11">
      <c r="A118" s="71" t="s">
        <v>634</v>
      </c>
      <c r="B118" s="62">
        <f>SUM(Month!B344:B346)</f>
        <v>946.69999999999993</v>
      </c>
      <c r="C118" s="62">
        <f>SUM(Month!C344:C346)</f>
        <v>126.57</v>
      </c>
      <c r="D118" s="62">
        <f>SUM(Month!D344:D346)</f>
        <v>499.28</v>
      </c>
      <c r="E118" s="62">
        <f>SUM(Month!E344:E346)</f>
        <v>38.83</v>
      </c>
      <c r="F118" s="106">
        <f>SUM(Month!F344:F346)</f>
        <v>229.26000000000002</v>
      </c>
      <c r="G118" s="62">
        <f>SUM(Month!G344:G346)</f>
        <v>52.76</v>
      </c>
      <c r="H118" s="62">
        <f>Month!H346</f>
        <v>1939.77</v>
      </c>
      <c r="I118" s="62">
        <f>Month!I346</f>
        <v>1393.5</v>
      </c>
      <c r="J118" s="62">
        <f>Month!J346</f>
        <v>94.31</v>
      </c>
      <c r="K118" s="105">
        <f>Month!K346</f>
        <v>451.96</v>
      </c>
    </row>
    <row r="119" spans="1:11">
      <c r="A119" s="71" t="s">
        <v>638</v>
      </c>
      <c r="B119" s="62">
        <f>SUM(Month!B347:B349)</f>
        <v>987.57999999999993</v>
      </c>
      <c r="C119" s="62">
        <f>SUM(Month!C347:C349)</f>
        <v>337.39</v>
      </c>
      <c r="D119" s="62">
        <f>SUM(Month!D347:D349)</f>
        <v>350.06</v>
      </c>
      <c r="E119" s="62">
        <f>SUM(Month!E347:E349)</f>
        <v>39.1</v>
      </c>
      <c r="F119" s="106">
        <f>SUM(Month!F347:F349)</f>
        <v>240.47</v>
      </c>
      <c r="G119" s="62">
        <f>SUM(Month!G347:G349)</f>
        <v>20.56</v>
      </c>
      <c r="H119" s="62">
        <f>Month!H349</f>
        <v>1523.92</v>
      </c>
      <c r="I119" s="62">
        <f>Month!I349</f>
        <v>1097.3800000000001</v>
      </c>
      <c r="J119" s="62">
        <f>Month!J349</f>
        <v>207</v>
      </c>
      <c r="K119" s="105">
        <f>Month!K349</f>
        <v>219.53</v>
      </c>
    </row>
    <row r="120" spans="1:11">
      <c r="A120" s="71" t="s">
        <v>665</v>
      </c>
      <c r="B120" s="62">
        <f>SUM(Month!B350:B352)</f>
        <v>1198.3999999999999</v>
      </c>
      <c r="C120" s="62">
        <f>SUM(Month!C350:C352)</f>
        <v>527.32999999999993</v>
      </c>
      <c r="D120" s="62">
        <f>SUM(Month!D350:D352)</f>
        <v>308.49</v>
      </c>
      <c r="E120" s="62">
        <f>SUM(Month!E350:E352)</f>
        <v>38.900000000000006</v>
      </c>
      <c r="F120" s="106">
        <f>SUM(Month!F350:F352)</f>
        <v>261.76</v>
      </c>
      <c r="G120" s="62">
        <f>SUM(Month!G350:G352)</f>
        <v>61.89</v>
      </c>
      <c r="H120" s="62">
        <f>Month!H352</f>
        <v>1228.97</v>
      </c>
      <c r="I120" s="62">
        <f>Month!I352</f>
        <v>718.54</v>
      </c>
      <c r="J120" s="62">
        <f>Month!J352</f>
        <v>331.84</v>
      </c>
      <c r="K120" s="105">
        <f>Month!K352</f>
        <v>178.59</v>
      </c>
    </row>
    <row r="121" spans="1:11">
      <c r="A121" s="71" t="s">
        <v>670</v>
      </c>
      <c r="B121" s="62">
        <f>SUM(Month!B353:B355)</f>
        <v>901.28</v>
      </c>
      <c r="C121" s="62">
        <f>SUM(Month!C353:C355)</f>
        <v>427.25</v>
      </c>
      <c r="D121" s="62">
        <f>SUM(Month!D353:D355)</f>
        <v>215.45</v>
      </c>
      <c r="E121" s="62">
        <f>SUM(Month!E353:E355)</f>
        <v>37.299999999999997</v>
      </c>
      <c r="F121" s="106">
        <f>SUM(Month!F353:F355)</f>
        <v>180.14</v>
      </c>
      <c r="G121" s="62">
        <f>SUM(Month!G353:G355)</f>
        <v>41.14</v>
      </c>
      <c r="H121" s="62">
        <f>Month!H355</f>
        <v>544.91</v>
      </c>
      <c r="I121" s="62">
        <f>Month!I355</f>
        <v>111.83</v>
      </c>
      <c r="J121" s="62">
        <f>Month!J355</f>
        <v>250.31</v>
      </c>
      <c r="K121" s="105">
        <f>Month!K355</f>
        <v>182.77</v>
      </c>
    </row>
    <row r="122" spans="1:11">
      <c r="A122" s="71" t="s">
        <v>674</v>
      </c>
      <c r="B122" s="62">
        <f>SUM(Month!B356:B358)</f>
        <v>499.38</v>
      </c>
      <c r="C122" s="62">
        <f>SUM(Month!C356:C358)</f>
        <v>134.87</v>
      </c>
      <c r="D122" s="62">
        <f>SUM(Month!D356:D358)</f>
        <v>151.85</v>
      </c>
      <c r="E122" s="62">
        <f>SUM(Month!E356:E358)</f>
        <v>37.549999999999997</v>
      </c>
      <c r="F122" s="106">
        <f>SUM(Month!F356:F358)</f>
        <v>161.57</v>
      </c>
      <c r="G122" s="62">
        <f>SUM(Month!G356:G358)</f>
        <v>13.530000000000001</v>
      </c>
      <c r="H122" s="62">
        <f>Month!H358</f>
        <v>248.17</v>
      </c>
      <c r="I122" s="62">
        <f>Month!I358</f>
        <v>78.03</v>
      </c>
      <c r="J122" s="62">
        <f>Month!J358</f>
        <v>145.79</v>
      </c>
      <c r="K122" s="105">
        <f>Month!K358</f>
        <v>24.35</v>
      </c>
    </row>
    <row r="123" spans="1:11">
      <c r="A123" s="71" t="s">
        <v>680</v>
      </c>
      <c r="B123" s="62">
        <f>SUM(Month!B359:B361)</f>
        <v>400.35</v>
      </c>
      <c r="C123" s="62">
        <f>SUM(Month!C359:C361)</f>
        <v>93.7</v>
      </c>
      <c r="D123" s="62">
        <f>SUM(Month!D359:D361)</f>
        <v>93.82</v>
      </c>
      <c r="E123" s="62">
        <f>SUM(Month!E359:E361)</f>
        <v>36.75</v>
      </c>
      <c r="F123" s="106">
        <f>SUM(Month!F359:F361)</f>
        <v>163.14000000000001</v>
      </c>
      <c r="G123" s="62">
        <f>SUM(Month!G359:G361)</f>
        <v>12.93</v>
      </c>
      <c r="H123" s="62">
        <f>Month!H361</f>
        <v>106.66</v>
      </c>
      <c r="I123" s="62">
        <f>Month!I361</f>
        <v>0.61</v>
      </c>
      <c r="J123" s="62">
        <f>Month!J361</f>
        <v>10.89</v>
      </c>
      <c r="K123" s="105">
        <f>Month!K361</f>
        <v>95.16</v>
      </c>
    </row>
    <row r="124" spans="1:11">
      <c r="A124" s="71" t="s">
        <v>679</v>
      </c>
      <c r="B124" s="62">
        <f>SUM(Month!B362:B364)</f>
        <v>267.5</v>
      </c>
      <c r="C124" s="62">
        <f>SUM(Month!C362:C364)</f>
        <v>0.30000000000000004</v>
      </c>
      <c r="D124" s="62">
        <f>SUM(Month!D362:D364)</f>
        <v>31.759999999999998</v>
      </c>
      <c r="E124" s="62">
        <f>SUM(Month!E362:E364)</f>
        <v>33.400000000000006</v>
      </c>
      <c r="F124" s="106">
        <f>SUM(Month!F362:F364)</f>
        <v>187.12</v>
      </c>
      <c r="G124" s="62">
        <f>SUM(Month!G362:G364)</f>
        <v>14.93</v>
      </c>
      <c r="H124" s="62">
        <f>Month!H364</f>
        <v>52.56</v>
      </c>
      <c r="I124" s="62">
        <f>Month!I364</f>
        <v>0.61</v>
      </c>
      <c r="J124" s="62">
        <f>Month!J364</f>
        <v>10.050000000000001</v>
      </c>
      <c r="K124" s="105">
        <f>Month!K364</f>
        <v>41.9</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68"/>
  <sheetViews>
    <sheetView showGridLines="0" zoomScaleNormal="100" workbookViewId="0">
      <pane xSplit="1" ySplit="4" topLeftCell="B359" activePane="bottomRight" state="frozen"/>
      <selection pane="topRight"/>
      <selection pane="bottomLeft"/>
      <selection pane="bottomRight" activeCell="A359" sqref="A359"/>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115.7</v>
      </c>
      <c r="G329" s="62">
        <v>53.9</v>
      </c>
      <c r="H329" s="62">
        <v>2094.5</v>
      </c>
      <c r="I329" s="62">
        <v>539.72</v>
      </c>
      <c r="J329" s="62">
        <v>428.83</v>
      </c>
      <c r="K329" s="105">
        <v>1125.95</v>
      </c>
      <c r="N329" s="62"/>
      <c r="O329" s="62"/>
      <c r="P329" s="62"/>
      <c r="Q329" s="62"/>
      <c r="R329" s="62"/>
      <c r="S329" s="62"/>
      <c r="T329" s="62"/>
    </row>
    <row r="330" spans="1:20">
      <c r="A330" s="93" t="s">
        <v>576</v>
      </c>
      <c r="B330" s="62">
        <v>638.83000000000004</v>
      </c>
      <c r="C330" s="62">
        <v>323.68</v>
      </c>
      <c r="D330" s="62">
        <v>147.06</v>
      </c>
      <c r="E330" s="62">
        <v>13</v>
      </c>
      <c r="F330" s="62">
        <v>104.79</v>
      </c>
      <c r="G330" s="62">
        <v>50.3</v>
      </c>
      <c r="H330" s="62">
        <v>1899.14</v>
      </c>
      <c r="I330" s="62">
        <v>423.21</v>
      </c>
      <c r="J330" s="62">
        <v>282.25</v>
      </c>
      <c r="K330" s="105">
        <v>1193.69</v>
      </c>
      <c r="N330" s="62"/>
      <c r="O330" s="62"/>
      <c r="P330" s="62"/>
      <c r="Q330" s="62"/>
      <c r="R330" s="62"/>
      <c r="S330" s="62"/>
      <c r="T330" s="62"/>
    </row>
    <row r="331" spans="1:20">
      <c r="A331" s="93" t="s">
        <v>578</v>
      </c>
      <c r="B331" s="62">
        <v>704.63</v>
      </c>
      <c r="C331" s="62">
        <v>342.74</v>
      </c>
      <c r="D331" s="62">
        <v>182.68</v>
      </c>
      <c r="E331" s="62">
        <v>13.07</v>
      </c>
      <c r="F331" s="62">
        <v>118.3</v>
      </c>
      <c r="G331" s="62">
        <v>47.84</v>
      </c>
      <c r="H331" s="62">
        <v>1624.09</v>
      </c>
      <c r="I331" s="62">
        <v>386.21</v>
      </c>
      <c r="J331" s="62">
        <v>204.19</v>
      </c>
      <c r="K331" s="105">
        <v>1033.69</v>
      </c>
      <c r="N331" s="62"/>
      <c r="O331" s="62"/>
      <c r="P331" s="62"/>
      <c r="Q331" s="62"/>
      <c r="R331" s="62"/>
      <c r="S331" s="62"/>
      <c r="T331" s="62"/>
    </row>
    <row r="332" spans="1:20">
      <c r="A332" s="93" t="s">
        <v>579</v>
      </c>
      <c r="B332" s="62">
        <v>471.21</v>
      </c>
      <c r="C332" s="62">
        <v>115.81</v>
      </c>
      <c r="D332" s="62">
        <v>183.68</v>
      </c>
      <c r="E332" s="62">
        <v>12.9</v>
      </c>
      <c r="F332" s="62">
        <v>115.78</v>
      </c>
      <c r="G332" s="62">
        <v>43.04</v>
      </c>
      <c r="H332" s="62">
        <v>1567.89</v>
      </c>
      <c r="I332" s="62">
        <v>536.54999999999995</v>
      </c>
      <c r="J332" s="62">
        <v>203.72</v>
      </c>
      <c r="K332" s="105">
        <v>827.62</v>
      </c>
      <c r="M332" s="95"/>
      <c r="N332" s="62"/>
      <c r="O332" s="62"/>
      <c r="P332" s="62"/>
      <c r="Q332" s="62"/>
      <c r="R332" s="62"/>
      <c r="S332" s="62"/>
      <c r="T332" s="62"/>
    </row>
    <row r="333" spans="1:20">
      <c r="A333" s="93" t="s">
        <v>581</v>
      </c>
      <c r="B333" s="62">
        <v>369.76</v>
      </c>
      <c r="C333" s="62">
        <v>16.22</v>
      </c>
      <c r="D333" s="62">
        <v>196.52</v>
      </c>
      <c r="E333" s="62">
        <v>13.09</v>
      </c>
      <c r="F333" s="62">
        <v>107.16</v>
      </c>
      <c r="G333" s="62">
        <v>36.76</v>
      </c>
      <c r="H333" s="62">
        <v>1696.29</v>
      </c>
      <c r="I333" s="62">
        <v>711.45</v>
      </c>
      <c r="J333" s="62">
        <v>227.65</v>
      </c>
      <c r="K333" s="105">
        <v>757.19</v>
      </c>
      <c r="M333" s="95"/>
      <c r="N333" s="62"/>
      <c r="O333" s="62"/>
      <c r="P333" s="62"/>
      <c r="Q333" s="62"/>
      <c r="R333" s="62"/>
      <c r="S333" s="62"/>
      <c r="T333" s="62"/>
    </row>
    <row r="334" spans="1:20">
      <c r="A334" s="93" t="s">
        <v>596</v>
      </c>
      <c r="B334" s="62">
        <v>387.22</v>
      </c>
      <c r="C334" s="62">
        <v>60.52</v>
      </c>
      <c r="D334" s="62">
        <v>196.09</v>
      </c>
      <c r="E334" s="62">
        <v>13.35</v>
      </c>
      <c r="F334" s="106">
        <v>88.05</v>
      </c>
      <c r="G334" s="62">
        <v>29.21</v>
      </c>
      <c r="H334" s="62">
        <v>1814.01</v>
      </c>
      <c r="I334" s="62">
        <v>882.71</v>
      </c>
      <c r="J334" s="62">
        <v>198.75</v>
      </c>
      <c r="K334" s="105">
        <v>732.55</v>
      </c>
      <c r="L334" s="62"/>
      <c r="M334" s="95"/>
      <c r="N334" s="62"/>
      <c r="O334" s="62"/>
      <c r="P334" s="62"/>
      <c r="Q334" s="62"/>
      <c r="R334" s="62"/>
      <c r="S334" s="62"/>
      <c r="T334" s="62"/>
    </row>
    <row r="335" spans="1:20">
      <c r="A335" s="93" t="s">
        <v>597</v>
      </c>
      <c r="B335" s="62">
        <v>472.66</v>
      </c>
      <c r="C335" s="62">
        <v>171.87</v>
      </c>
      <c r="D335" s="62">
        <v>191.64</v>
      </c>
      <c r="E335" s="62">
        <v>12.49</v>
      </c>
      <c r="F335" s="106">
        <v>71.599999999999994</v>
      </c>
      <c r="G335" s="62">
        <v>25.06</v>
      </c>
      <c r="H335" s="62">
        <v>2079.04</v>
      </c>
      <c r="I335" s="62">
        <v>916.87</v>
      </c>
      <c r="J335" s="62">
        <v>227.47</v>
      </c>
      <c r="K335" s="105">
        <v>934.7</v>
      </c>
      <c r="M335" s="95"/>
      <c r="N335" s="62"/>
      <c r="O335" s="62"/>
      <c r="P335" s="62"/>
      <c r="Q335" s="62"/>
      <c r="R335" s="62"/>
      <c r="S335" s="62"/>
      <c r="T335" s="62"/>
    </row>
    <row r="336" spans="1:20">
      <c r="A336" s="93" t="s">
        <v>598</v>
      </c>
      <c r="B336" s="62">
        <v>410.51</v>
      </c>
      <c r="C336" s="62">
        <v>124.67</v>
      </c>
      <c r="D336" s="62">
        <v>165.56</v>
      </c>
      <c r="E336" s="62">
        <v>12.33</v>
      </c>
      <c r="F336" s="106">
        <v>82.75</v>
      </c>
      <c r="G336" s="62">
        <v>25.21</v>
      </c>
      <c r="H336" s="62">
        <v>2168.69</v>
      </c>
      <c r="I336" s="62">
        <v>1066.1600000000001</v>
      </c>
      <c r="J336" s="62">
        <v>221.49</v>
      </c>
      <c r="K336" s="105">
        <v>881.04</v>
      </c>
      <c r="M336" s="95"/>
      <c r="N336" s="62"/>
      <c r="O336" s="62"/>
      <c r="P336" s="62"/>
      <c r="Q336" s="62"/>
      <c r="R336" s="62"/>
      <c r="S336" s="62"/>
      <c r="T336" s="62"/>
    </row>
    <row r="337" spans="1:20">
      <c r="A337" s="93" t="s">
        <v>604</v>
      </c>
      <c r="B337" s="62">
        <v>549.58000000000004</v>
      </c>
      <c r="C337" s="62">
        <v>268.13</v>
      </c>
      <c r="D337" s="62">
        <v>167.55</v>
      </c>
      <c r="E337" s="62">
        <v>12.24</v>
      </c>
      <c r="F337" s="106">
        <v>72.92</v>
      </c>
      <c r="G337" s="62">
        <v>28.74</v>
      </c>
      <c r="H337" s="62">
        <v>2158.66</v>
      </c>
      <c r="I337" s="62">
        <v>1147.76</v>
      </c>
      <c r="J337" s="62">
        <v>240.35</v>
      </c>
      <c r="K337" s="105">
        <v>770.55</v>
      </c>
      <c r="M337" s="95"/>
      <c r="N337" s="62"/>
      <c r="O337" s="62"/>
      <c r="P337" s="62"/>
      <c r="Q337" s="62"/>
      <c r="R337" s="62"/>
      <c r="S337" s="62"/>
      <c r="T337" s="62"/>
    </row>
    <row r="338" spans="1:20">
      <c r="A338" s="93" t="s">
        <v>605</v>
      </c>
      <c r="B338" s="62">
        <v>370.48</v>
      </c>
      <c r="C338" s="62">
        <v>69.739999999999995</v>
      </c>
      <c r="D338" s="62">
        <v>171.18</v>
      </c>
      <c r="E338" s="62">
        <v>12.76</v>
      </c>
      <c r="F338" s="106">
        <v>77.23</v>
      </c>
      <c r="G338" s="62">
        <v>39.58</v>
      </c>
      <c r="H338" s="62">
        <v>2490.69</v>
      </c>
      <c r="I338" s="62">
        <v>1487.61</v>
      </c>
      <c r="J338" s="62">
        <v>231.81</v>
      </c>
      <c r="K338" s="105">
        <v>771.26</v>
      </c>
      <c r="M338" s="95"/>
      <c r="N338" s="62"/>
      <c r="O338" s="62"/>
      <c r="P338" s="62"/>
      <c r="Q338" s="62"/>
      <c r="R338" s="62"/>
      <c r="S338" s="62"/>
      <c r="T338" s="62"/>
    </row>
    <row r="339" spans="1:20">
      <c r="A339" s="93" t="s">
        <v>606</v>
      </c>
      <c r="B339" s="62">
        <v>372.98</v>
      </c>
      <c r="C339" s="62">
        <v>101.65</v>
      </c>
      <c r="D339" s="62">
        <v>151.04</v>
      </c>
      <c r="E339" s="62">
        <v>12.64</v>
      </c>
      <c r="F339" s="106">
        <v>61.42</v>
      </c>
      <c r="G339" s="62">
        <v>46.23</v>
      </c>
      <c r="H339" s="62">
        <v>2489.64</v>
      </c>
      <c r="I339" s="62">
        <v>1560.8</v>
      </c>
      <c r="J339" s="62">
        <v>158.72999999999999</v>
      </c>
      <c r="K339" s="105">
        <v>770.11</v>
      </c>
      <c r="M339" s="95"/>
      <c r="N339" s="62"/>
      <c r="O339" s="62"/>
      <c r="P339" s="62"/>
      <c r="Q339" s="62"/>
      <c r="R339" s="62"/>
      <c r="S339" s="62"/>
      <c r="T339" s="62"/>
    </row>
    <row r="340" spans="1:20">
      <c r="A340" s="93" t="s">
        <v>620</v>
      </c>
      <c r="B340" s="62">
        <v>650.87</v>
      </c>
      <c r="C340" s="62">
        <v>362.97</v>
      </c>
      <c r="D340" s="62">
        <v>147.11000000000001</v>
      </c>
      <c r="E340" s="62">
        <v>12.67</v>
      </c>
      <c r="F340" s="106">
        <v>70.180000000000007</v>
      </c>
      <c r="G340" s="62">
        <v>57.93</v>
      </c>
      <c r="H340" s="62">
        <v>2438.0100000000002</v>
      </c>
      <c r="I340" s="62">
        <v>1403.69</v>
      </c>
      <c r="J340" s="62">
        <v>249.52</v>
      </c>
      <c r="K340" s="105">
        <v>784.8</v>
      </c>
      <c r="M340" s="95"/>
      <c r="N340" s="62"/>
    </row>
    <row r="341" spans="1:20">
      <c r="A341" s="93" t="s">
        <v>621</v>
      </c>
      <c r="B341" s="62">
        <v>512.25</v>
      </c>
      <c r="C341" s="62">
        <v>233.51</v>
      </c>
      <c r="D341" s="62">
        <v>135.28</v>
      </c>
      <c r="E341" s="62">
        <v>12.5</v>
      </c>
      <c r="F341" s="106">
        <v>90.23</v>
      </c>
      <c r="G341" s="62">
        <v>40.72</v>
      </c>
      <c r="H341" s="62">
        <v>2267.25</v>
      </c>
      <c r="I341" s="62">
        <v>1368.25</v>
      </c>
      <c r="J341" s="62">
        <v>204.13</v>
      </c>
      <c r="K341" s="105">
        <v>694.87</v>
      </c>
      <c r="M341" s="95"/>
      <c r="N341" s="62"/>
    </row>
    <row r="342" spans="1:20">
      <c r="A342" s="93" t="s">
        <v>622</v>
      </c>
      <c r="B342" s="62">
        <v>459.25</v>
      </c>
      <c r="C342" s="62">
        <v>163.05000000000001</v>
      </c>
      <c r="D342" s="62">
        <v>142.83000000000001</v>
      </c>
      <c r="E342" s="62">
        <v>12.3</v>
      </c>
      <c r="F342" s="106">
        <v>104.13</v>
      </c>
      <c r="G342" s="62">
        <v>36.94</v>
      </c>
      <c r="H342" s="62">
        <v>2204.16</v>
      </c>
      <c r="I342" s="62">
        <v>1401.76</v>
      </c>
      <c r="J342" s="62">
        <v>88.21</v>
      </c>
      <c r="K342" s="105">
        <v>714.19</v>
      </c>
      <c r="M342" s="95"/>
      <c r="N342" s="62"/>
    </row>
    <row r="343" spans="1:20">
      <c r="A343" s="93" t="s">
        <v>625</v>
      </c>
      <c r="B343" s="62">
        <v>366.72</v>
      </c>
      <c r="C343" s="62">
        <v>69.180000000000007</v>
      </c>
      <c r="D343" s="62">
        <v>156.19999999999999</v>
      </c>
      <c r="E343" s="62">
        <v>12.4</v>
      </c>
      <c r="F343" s="106">
        <v>98.2</v>
      </c>
      <c r="G343" s="62">
        <v>30.74</v>
      </c>
      <c r="H343" s="62">
        <v>2253.54</v>
      </c>
      <c r="I343" s="62">
        <v>1462.84</v>
      </c>
      <c r="J343" s="62">
        <v>126.29</v>
      </c>
      <c r="K343" s="105">
        <v>664.41</v>
      </c>
      <c r="M343" s="95"/>
      <c r="N343" s="62"/>
    </row>
    <row r="344" spans="1:20">
      <c r="A344" s="93" t="s">
        <v>628</v>
      </c>
      <c r="B344" s="62">
        <v>320.32</v>
      </c>
      <c r="C344" s="62">
        <v>30.98</v>
      </c>
      <c r="D344" s="62">
        <v>163.81</v>
      </c>
      <c r="E344" s="62">
        <v>12.43</v>
      </c>
      <c r="F344" s="106">
        <v>88.53</v>
      </c>
      <c r="G344" s="62">
        <v>24.57</v>
      </c>
      <c r="H344" s="62">
        <v>2133.6999999999998</v>
      </c>
      <c r="I344" s="62">
        <v>1431.88</v>
      </c>
      <c r="J344" s="62">
        <v>143.91999999999999</v>
      </c>
      <c r="K344" s="105">
        <v>557.9</v>
      </c>
      <c r="M344" s="95"/>
      <c r="N344" s="62"/>
    </row>
    <row r="345" spans="1:20">
      <c r="A345" s="93" t="s">
        <v>629</v>
      </c>
      <c r="B345" s="62">
        <v>334.75</v>
      </c>
      <c r="C345" s="62">
        <v>32.79</v>
      </c>
      <c r="D345" s="62">
        <v>180.68</v>
      </c>
      <c r="E345" s="62">
        <v>13.1</v>
      </c>
      <c r="F345" s="106">
        <v>89.64</v>
      </c>
      <c r="G345" s="62">
        <v>18.54</v>
      </c>
      <c r="H345" s="62">
        <v>2046.4</v>
      </c>
      <c r="I345" s="62">
        <v>1399.11</v>
      </c>
      <c r="J345" s="62">
        <v>68.23</v>
      </c>
      <c r="K345" s="105">
        <v>579.07000000000005</v>
      </c>
      <c r="M345" s="95"/>
    </row>
    <row r="346" spans="1:20">
      <c r="A346" s="93" t="s">
        <v>631</v>
      </c>
      <c r="B346" s="62">
        <v>291.63</v>
      </c>
      <c r="C346" s="62">
        <v>62.8</v>
      </c>
      <c r="D346" s="62">
        <v>154.79</v>
      </c>
      <c r="E346" s="62">
        <v>13.3</v>
      </c>
      <c r="F346" s="106">
        <v>51.09</v>
      </c>
      <c r="G346" s="62">
        <v>9.65</v>
      </c>
      <c r="H346" s="62">
        <v>1939.77</v>
      </c>
      <c r="I346" s="62">
        <v>1393.5</v>
      </c>
      <c r="J346" s="62">
        <v>94.31</v>
      </c>
      <c r="K346" s="105">
        <v>451.96</v>
      </c>
      <c r="M346" s="95"/>
    </row>
    <row r="347" spans="1:20">
      <c r="A347" s="93" t="s">
        <v>632</v>
      </c>
      <c r="B347" s="62">
        <v>317.32</v>
      </c>
      <c r="C347" s="62">
        <v>72.540000000000006</v>
      </c>
      <c r="D347" s="62">
        <v>135.51</v>
      </c>
      <c r="E347" s="62">
        <v>13.4</v>
      </c>
      <c r="F347" s="106">
        <v>88.11</v>
      </c>
      <c r="G347" s="62">
        <v>7.76</v>
      </c>
      <c r="H347" s="62">
        <v>1804.35</v>
      </c>
      <c r="I347" s="62">
        <v>1326.01</v>
      </c>
      <c r="J347" s="62">
        <v>69.319999999999993</v>
      </c>
      <c r="K347" s="105">
        <v>409.02</v>
      </c>
      <c r="M347" s="62"/>
    </row>
    <row r="348" spans="1:20">
      <c r="A348" s="93" t="s">
        <v>633</v>
      </c>
      <c r="B348" s="62">
        <v>300.70999999999998</v>
      </c>
      <c r="C348" s="62">
        <v>87.85</v>
      </c>
      <c r="D348" s="62">
        <v>118.99</v>
      </c>
      <c r="E348" s="62">
        <v>12.8</v>
      </c>
      <c r="F348" s="106">
        <v>74.2</v>
      </c>
      <c r="G348" s="62">
        <v>6.87</v>
      </c>
      <c r="H348" s="62">
        <v>1616.74</v>
      </c>
      <c r="I348" s="62">
        <v>1274.3599999999999</v>
      </c>
      <c r="J348" s="62">
        <v>87.58</v>
      </c>
      <c r="K348" s="105">
        <v>254.8</v>
      </c>
      <c r="M348" s="62"/>
    </row>
    <row r="349" spans="1:20">
      <c r="A349" s="93" t="s">
        <v>635</v>
      </c>
      <c r="B349" s="62">
        <v>369.55</v>
      </c>
      <c r="C349" s="62">
        <v>177</v>
      </c>
      <c r="D349" s="62">
        <v>95.56</v>
      </c>
      <c r="E349" s="62">
        <v>12.9</v>
      </c>
      <c r="F349" s="106">
        <v>78.16</v>
      </c>
      <c r="G349" s="62">
        <v>5.93</v>
      </c>
      <c r="H349" s="62">
        <v>1523.92</v>
      </c>
      <c r="I349" s="62">
        <v>1097.3800000000001</v>
      </c>
      <c r="J349" s="62">
        <v>207</v>
      </c>
      <c r="K349" s="105">
        <v>219.53</v>
      </c>
    </row>
    <row r="350" spans="1:20">
      <c r="A350" s="93" t="s">
        <v>636</v>
      </c>
      <c r="B350" s="62">
        <v>353.82</v>
      </c>
      <c r="C350" s="62">
        <v>155.6</v>
      </c>
      <c r="D350" s="62">
        <v>87.02</v>
      </c>
      <c r="E350" s="62">
        <v>13.1</v>
      </c>
      <c r="F350" s="106">
        <v>83.95</v>
      </c>
      <c r="G350" s="62">
        <v>14.14</v>
      </c>
      <c r="H350" s="62">
        <v>1435.11</v>
      </c>
      <c r="I350" s="62">
        <v>941.98</v>
      </c>
      <c r="J350" s="62">
        <v>251.99</v>
      </c>
      <c r="K350" s="105">
        <v>241.14</v>
      </c>
      <c r="M350" s="114"/>
      <c r="N350" s="62"/>
      <c r="O350" s="62"/>
    </row>
    <row r="351" spans="1:20">
      <c r="A351" s="93" t="s">
        <v>637</v>
      </c>
      <c r="B351" s="62">
        <v>464.27</v>
      </c>
      <c r="C351" s="62">
        <v>247.66</v>
      </c>
      <c r="D351" s="62">
        <v>89.35</v>
      </c>
      <c r="E351" s="62">
        <v>13</v>
      </c>
      <c r="F351" s="106">
        <v>91.63</v>
      </c>
      <c r="G351" s="62">
        <v>22.62</v>
      </c>
      <c r="H351" s="62">
        <v>1370.68</v>
      </c>
      <c r="I351" s="62">
        <v>751.38</v>
      </c>
      <c r="J351" s="62">
        <v>273.22000000000003</v>
      </c>
      <c r="K351" s="105">
        <v>346.08</v>
      </c>
      <c r="M351" s="114"/>
      <c r="N351" s="62"/>
      <c r="O351" s="62"/>
    </row>
    <row r="352" spans="1:20">
      <c r="A352" s="93" t="s">
        <v>651</v>
      </c>
      <c r="B352" s="62">
        <v>380.31</v>
      </c>
      <c r="C352" s="62">
        <v>124.07</v>
      </c>
      <c r="D352" s="62">
        <v>132.12</v>
      </c>
      <c r="E352" s="62">
        <v>12.8</v>
      </c>
      <c r="F352" s="106">
        <v>86.18</v>
      </c>
      <c r="G352" s="62">
        <v>25.13</v>
      </c>
      <c r="H352" s="62">
        <v>1228.97</v>
      </c>
      <c r="I352" s="62">
        <v>718.54</v>
      </c>
      <c r="J352" s="62">
        <v>331.84</v>
      </c>
      <c r="K352" s="105">
        <v>178.59</v>
      </c>
      <c r="M352" s="114"/>
      <c r="N352" s="62"/>
      <c r="O352" s="62"/>
    </row>
    <row r="353" spans="1:15">
      <c r="A353" s="93" t="s">
        <v>663</v>
      </c>
      <c r="B353" s="62">
        <v>356.07</v>
      </c>
      <c r="C353" s="62">
        <v>192.13</v>
      </c>
      <c r="D353" s="62">
        <v>73.510000000000005</v>
      </c>
      <c r="E353" s="62">
        <v>12.5</v>
      </c>
      <c r="F353" s="106">
        <v>62.71</v>
      </c>
      <c r="G353" s="62">
        <v>15.22</v>
      </c>
      <c r="H353" s="62">
        <v>842.54</v>
      </c>
      <c r="I353" s="62">
        <v>346.8</v>
      </c>
      <c r="J353" s="62">
        <v>258.58999999999997</v>
      </c>
      <c r="K353" s="105">
        <v>237.16</v>
      </c>
      <c r="N353" s="62"/>
      <c r="O353" s="62"/>
    </row>
    <row r="354" spans="1:15">
      <c r="A354" s="93" t="s">
        <v>664</v>
      </c>
      <c r="B354" s="62">
        <v>252.46</v>
      </c>
      <c r="C354" s="62">
        <v>93.96</v>
      </c>
      <c r="D354" s="62">
        <v>71.42</v>
      </c>
      <c r="E354" s="62">
        <v>12.4</v>
      </c>
      <c r="F354" s="106">
        <v>56.89</v>
      </c>
      <c r="G354" s="62">
        <v>17.79</v>
      </c>
      <c r="H354" s="62">
        <v>722.19</v>
      </c>
      <c r="I354" s="62">
        <v>252.91</v>
      </c>
      <c r="J354" s="62">
        <v>271.24</v>
      </c>
      <c r="K354" s="105">
        <v>198.03</v>
      </c>
      <c r="N354" s="62"/>
      <c r="O354" s="62"/>
    </row>
    <row r="355" spans="1:15">
      <c r="A355" s="93" t="s">
        <v>666</v>
      </c>
      <c r="B355" s="62">
        <v>292.75</v>
      </c>
      <c r="C355" s="62">
        <v>141.16</v>
      </c>
      <c r="D355" s="62">
        <v>70.52</v>
      </c>
      <c r="E355" s="62">
        <v>12.4</v>
      </c>
      <c r="F355" s="106">
        <v>60.54</v>
      </c>
      <c r="G355" s="62">
        <v>8.1300000000000008</v>
      </c>
      <c r="H355" s="62">
        <v>544.91</v>
      </c>
      <c r="I355" s="62">
        <v>111.83</v>
      </c>
      <c r="J355" s="62">
        <v>250.31</v>
      </c>
      <c r="K355" s="105">
        <v>182.77</v>
      </c>
      <c r="N355" s="62"/>
      <c r="O355" s="62"/>
    </row>
    <row r="356" spans="1:15">
      <c r="A356" s="93" t="s">
        <v>668</v>
      </c>
      <c r="B356" s="62">
        <v>182.59</v>
      </c>
      <c r="C356" s="62">
        <v>86.73</v>
      </c>
      <c r="D356" s="62">
        <v>42.14</v>
      </c>
      <c r="E356" s="62">
        <v>12.5</v>
      </c>
      <c r="F356" s="106">
        <v>37.630000000000003</v>
      </c>
      <c r="G356" s="62">
        <v>3.59</v>
      </c>
      <c r="H356" s="62">
        <v>375.54</v>
      </c>
      <c r="I356" s="62">
        <v>26.83</v>
      </c>
      <c r="J356" s="62">
        <v>262.10000000000002</v>
      </c>
      <c r="K356" s="105">
        <v>86.61</v>
      </c>
      <c r="N356" s="62"/>
      <c r="O356" s="62"/>
    </row>
    <row r="357" spans="1:15">
      <c r="A357" s="93" t="s">
        <v>669</v>
      </c>
      <c r="B357" s="62">
        <v>157.18</v>
      </c>
      <c r="C357" s="62">
        <v>39.409999999999997</v>
      </c>
      <c r="D357" s="62">
        <v>61.7</v>
      </c>
      <c r="E357" s="62">
        <v>12.55</v>
      </c>
      <c r="F357" s="106">
        <v>37.69</v>
      </c>
      <c r="G357" s="62">
        <v>5.82</v>
      </c>
      <c r="H357" s="62">
        <v>353.8</v>
      </c>
      <c r="I357" s="62">
        <v>60.66</v>
      </c>
      <c r="J357" s="62">
        <v>216</v>
      </c>
      <c r="K357" s="105">
        <v>77.13</v>
      </c>
      <c r="N357" s="62"/>
      <c r="O357" s="62"/>
    </row>
    <row r="358" spans="1:15">
      <c r="A358" s="93" t="s">
        <v>671</v>
      </c>
      <c r="B358" s="62">
        <v>159.61000000000001</v>
      </c>
      <c r="C358" s="62">
        <v>8.73</v>
      </c>
      <c r="D358" s="62">
        <v>48.01</v>
      </c>
      <c r="E358" s="62">
        <v>12.5</v>
      </c>
      <c r="F358" s="106">
        <v>86.25</v>
      </c>
      <c r="G358" s="62">
        <v>4.12</v>
      </c>
      <c r="H358" s="62">
        <v>248.17</v>
      </c>
      <c r="I358" s="62">
        <v>78.03</v>
      </c>
      <c r="J358" s="62">
        <v>145.79</v>
      </c>
      <c r="K358" s="105">
        <v>24.35</v>
      </c>
      <c r="N358" s="62"/>
      <c r="O358" s="62"/>
    </row>
    <row r="359" spans="1:15">
      <c r="A359" s="93" t="s">
        <v>672</v>
      </c>
      <c r="B359" s="62">
        <v>135.63</v>
      </c>
      <c r="C359" s="62">
        <v>41.81</v>
      </c>
      <c r="D359" s="62">
        <v>28.06</v>
      </c>
      <c r="E359" s="62">
        <v>12.3</v>
      </c>
      <c r="F359" s="106">
        <v>50.04</v>
      </c>
      <c r="G359" s="62">
        <v>3.41</v>
      </c>
      <c r="H359" s="62">
        <v>179.96</v>
      </c>
      <c r="I359" s="62">
        <v>36.340000000000003</v>
      </c>
      <c r="J359" s="62">
        <v>82.53</v>
      </c>
      <c r="K359" s="105">
        <v>61.08</v>
      </c>
    </row>
    <row r="360" spans="1:15">
      <c r="A360" s="93" t="s">
        <v>673</v>
      </c>
      <c r="B360" s="62">
        <v>134.13</v>
      </c>
      <c r="C360" s="62">
        <v>21.5</v>
      </c>
      <c r="D360" s="62">
        <v>33.61</v>
      </c>
      <c r="E360" s="62">
        <v>12.25</v>
      </c>
      <c r="F360" s="106">
        <v>61.61</v>
      </c>
      <c r="G360" s="62">
        <v>5.15</v>
      </c>
      <c r="H360" s="62">
        <v>164.96</v>
      </c>
      <c r="I360" s="62">
        <v>14.97</v>
      </c>
      <c r="J360" s="62">
        <v>53.05</v>
      </c>
      <c r="K360" s="105">
        <v>96.94</v>
      </c>
    </row>
    <row r="361" spans="1:15">
      <c r="A361" s="93" t="s">
        <v>675</v>
      </c>
      <c r="B361" s="62">
        <v>130.59</v>
      </c>
      <c r="C361" s="62">
        <v>30.39</v>
      </c>
      <c r="D361" s="62">
        <v>32.15</v>
      </c>
      <c r="E361" s="62">
        <v>12.2</v>
      </c>
      <c r="F361" s="106">
        <v>51.49</v>
      </c>
      <c r="G361" s="62">
        <v>4.37</v>
      </c>
      <c r="H361" s="62">
        <v>106.66</v>
      </c>
      <c r="I361" s="62">
        <v>0.61</v>
      </c>
      <c r="J361" s="62">
        <v>10.89</v>
      </c>
      <c r="K361" s="105">
        <v>95.16</v>
      </c>
    </row>
    <row r="362" spans="1:15">
      <c r="A362" s="93" t="s">
        <v>676</v>
      </c>
      <c r="B362" s="62">
        <v>85.13</v>
      </c>
      <c r="C362" s="62">
        <v>0.1</v>
      </c>
      <c r="D362" s="62">
        <v>7.11</v>
      </c>
      <c r="E362" s="62">
        <v>12.1</v>
      </c>
      <c r="F362" s="106">
        <v>61.47</v>
      </c>
      <c r="G362" s="62">
        <v>4.34</v>
      </c>
      <c r="H362" s="62">
        <v>66.81</v>
      </c>
      <c r="I362" s="62">
        <v>0.61</v>
      </c>
      <c r="J362" s="62">
        <v>19.12</v>
      </c>
      <c r="K362" s="105">
        <v>47.08</v>
      </c>
    </row>
    <row r="363" spans="1:15">
      <c r="A363" s="93" t="s">
        <v>678</v>
      </c>
      <c r="B363" s="62">
        <v>92.79</v>
      </c>
      <c r="C363" s="62">
        <v>0.1</v>
      </c>
      <c r="D363" s="62">
        <v>12.39</v>
      </c>
      <c r="E363" s="62">
        <v>11</v>
      </c>
      <c r="F363" s="106">
        <v>64.45</v>
      </c>
      <c r="G363" s="62">
        <v>4.8600000000000003</v>
      </c>
      <c r="H363" s="62">
        <v>35.340000000000003</v>
      </c>
      <c r="I363" s="62">
        <v>0.61</v>
      </c>
      <c r="J363" s="62">
        <v>7.17</v>
      </c>
      <c r="K363" s="105">
        <v>27.56</v>
      </c>
    </row>
    <row r="364" spans="1:15">
      <c r="A364" s="93" t="s">
        <v>698</v>
      </c>
      <c r="B364" s="62">
        <v>89.58</v>
      </c>
      <c r="C364" s="62">
        <v>0.1</v>
      </c>
      <c r="D364" s="62">
        <v>12.26</v>
      </c>
      <c r="E364" s="62">
        <v>10.3</v>
      </c>
      <c r="F364" s="106">
        <v>61.2</v>
      </c>
      <c r="G364" s="62">
        <v>5.73</v>
      </c>
      <c r="H364" s="62">
        <v>52.56</v>
      </c>
      <c r="I364" s="62">
        <v>0.61</v>
      </c>
      <c r="J364" s="62">
        <v>10.050000000000001</v>
      </c>
      <c r="K364" s="105">
        <v>41.9</v>
      </c>
    </row>
    <row r="365" spans="1:15">
      <c r="A365" s="73" t="s">
        <v>686</v>
      </c>
      <c r="B365" s="62">
        <v>90.62</v>
      </c>
      <c r="C365" s="62">
        <v>0.11</v>
      </c>
      <c r="D365" s="62">
        <v>10.58</v>
      </c>
      <c r="E365" s="62">
        <v>9</v>
      </c>
      <c r="F365" s="106">
        <v>62.71</v>
      </c>
      <c r="G365" s="62">
        <v>8.2100000000000009</v>
      </c>
      <c r="H365" s="62">
        <v>80.48</v>
      </c>
      <c r="I365" s="62">
        <v>0</v>
      </c>
      <c r="J365" s="62">
        <v>9.58</v>
      </c>
      <c r="K365" s="105">
        <v>70.900000000000006</v>
      </c>
    </row>
    <row r="368" spans="1:15">
      <c r="H368" s="62"/>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89"/>
  <sheetViews>
    <sheetView topLeftCell="I4" workbookViewId="0">
      <selection activeCell="W22" sqref="W22"/>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2025</v>
      </c>
      <c r="AA5" s="21" t="s">
        <v>81</v>
      </c>
    </row>
    <row r="6" spans="3:36" ht="13.5" thickBot="1">
      <c r="W6" s="28" t="s">
        <v>49</v>
      </c>
      <c r="X6" s="29">
        <v>1</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3" t="s">
        <v>83</v>
      </c>
      <c r="D16" s="123"/>
      <c r="E16" s="123"/>
      <c r="F16" s="123"/>
      <c r="G16" s="123"/>
      <c r="H16" s="34"/>
      <c r="I16" s="123"/>
      <c r="J16" s="123"/>
      <c r="K16" s="123"/>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351</v>
      </c>
      <c r="X21" s="42" t="str">
        <f>$AA$18&amp;X$20&amp;$W21</f>
        <v>Month!A351</v>
      </c>
      <c r="Y21" s="33" t="str">
        <f t="shared" ref="X21:AI35" si="1">$AA$18&amp;Y$20&amp;$W21</f>
        <v>Month!B351</v>
      </c>
      <c r="Z21" s="33" t="str">
        <f t="shared" si="1"/>
        <v>Month!C351</v>
      </c>
      <c r="AA21" s="33" t="str">
        <f t="shared" si="1"/>
        <v>Month!D351</v>
      </c>
      <c r="AB21" s="33" t="str">
        <f t="shared" si="1"/>
        <v>Month!E351</v>
      </c>
      <c r="AC21" s="33" t="str">
        <f t="shared" si="1"/>
        <v>Month!F351</v>
      </c>
      <c r="AD21" s="33" t="str">
        <f t="shared" si="1"/>
        <v>Month!G351</v>
      </c>
      <c r="AE21" s="33" t="str">
        <f t="shared" si="1"/>
        <v>Month!H351</v>
      </c>
      <c r="AF21" s="33" t="str">
        <f t="shared" si="1"/>
        <v>Month!I351</v>
      </c>
      <c r="AG21" s="33" t="str">
        <f t="shared" si="1"/>
        <v>Month!J351</v>
      </c>
      <c r="AH21" s="33" t="str">
        <f t="shared" si="1"/>
        <v>Month!K351</v>
      </c>
      <c r="AI21" s="33" t="str">
        <f t="shared" si="1"/>
        <v>Month!L351</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352</v>
      </c>
      <c r="X22" s="33" t="str">
        <f t="shared" si="1"/>
        <v>Month!A352</v>
      </c>
      <c r="Y22" s="33" t="str">
        <f t="shared" si="1"/>
        <v>Month!B352</v>
      </c>
      <c r="Z22" s="33" t="str">
        <f t="shared" si="1"/>
        <v>Month!C352</v>
      </c>
      <c r="AA22" s="33" t="str">
        <f t="shared" si="1"/>
        <v>Month!D352</v>
      </c>
      <c r="AB22" s="33" t="str">
        <f t="shared" si="1"/>
        <v>Month!E352</v>
      </c>
      <c r="AC22" s="33" t="str">
        <f t="shared" si="1"/>
        <v>Month!F352</v>
      </c>
      <c r="AD22" s="33" t="str">
        <f t="shared" si="1"/>
        <v>Month!G352</v>
      </c>
      <c r="AE22" s="33" t="str">
        <f t="shared" si="1"/>
        <v>Month!H352</v>
      </c>
      <c r="AF22" s="33" t="str">
        <f t="shared" si="1"/>
        <v>Month!I352</v>
      </c>
      <c r="AG22" s="33" t="str">
        <f t="shared" si="1"/>
        <v>Month!J352</v>
      </c>
      <c r="AH22" s="33" t="str">
        <f t="shared" si="1"/>
        <v>Month!K352</v>
      </c>
      <c r="AI22" s="33" t="str">
        <f t="shared" si="1"/>
        <v>Month!L352</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353</v>
      </c>
      <c r="X23" s="33" t="str">
        <f t="shared" si="1"/>
        <v>Month!A353</v>
      </c>
      <c r="Y23" s="33" t="str">
        <f t="shared" si="1"/>
        <v>Month!B353</v>
      </c>
      <c r="Z23" s="33" t="str">
        <f t="shared" si="1"/>
        <v>Month!C353</v>
      </c>
      <c r="AA23" s="33" t="str">
        <f t="shared" si="1"/>
        <v>Month!D353</v>
      </c>
      <c r="AB23" s="33" t="str">
        <f t="shared" si="1"/>
        <v>Month!E353</v>
      </c>
      <c r="AC23" s="33" t="str">
        <f t="shared" si="1"/>
        <v>Month!F353</v>
      </c>
      <c r="AD23" s="33" t="str">
        <f t="shared" si="1"/>
        <v>Month!G353</v>
      </c>
      <c r="AE23" s="33" t="str">
        <f t="shared" si="1"/>
        <v>Month!H353</v>
      </c>
      <c r="AF23" s="33" t="str">
        <f t="shared" si="1"/>
        <v>Month!I353</v>
      </c>
      <c r="AG23" s="33" t="str">
        <f t="shared" si="1"/>
        <v>Month!J353</v>
      </c>
      <c r="AH23" s="33" t="str">
        <f t="shared" si="1"/>
        <v>Month!K353</v>
      </c>
      <c r="AI23" s="33" t="str">
        <f t="shared" si="1"/>
        <v>Month!L353</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354</v>
      </c>
      <c r="X24" s="33" t="str">
        <f t="shared" si="1"/>
        <v>Month!A354</v>
      </c>
      <c r="Y24" s="33" t="str">
        <f t="shared" si="1"/>
        <v>Month!B354</v>
      </c>
      <c r="Z24" s="33" t="str">
        <f t="shared" si="1"/>
        <v>Month!C354</v>
      </c>
      <c r="AA24" s="33" t="str">
        <f t="shared" si="1"/>
        <v>Month!D354</v>
      </c>
      <c r="AB24" s="33" t="str">
        <f t="shared" si="1"/>
        <v>Month!E354</v>
      </c>
      <c r="AC24" s="33" t="str">
        <f t="shared" si="1"/>
        <v>Month!F354</v>
      </c>
      <c r="AD24" s="33" t="str">
        <f t="shared" si="1"/>
        <v>Month!G354</v>
      </c>
      <c r="AE24" s="33" t="str">
        <f t="shared" si="1"/>
        <v>Month!H354</v>
      </c>
      <c r="AF24" s="33" t="str">
        <f t="shared" si="1"/>
        <v>Month!I354</v>
      </c>
      <c r="AG24" s="33" t="str">
        <f t="shared" si="1"/>
        <v>Month!J354</v>
      </c>
      <c r="AH24" s="33" t="str">
        <f t="shared" si="1"/>
        <v>Month!K354</v>
      </c>
      <c r="AI24" s="33" t="str">
        <f t="shared" si="1"/>
        <v>Month!L354</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355</v>
      </c>
      <c r="X25" s="33" t="str">
        <f t="shared" si="1"/>
        <v>Month!A355</v>
      </c>
      <c r="Y25" s="33" t="str">
        <f t="shared" si="1"/>
        <v>Month!B355</v>
      </c>
      <c r="Z25" s="33" t="str">
        <f t="shared" si="1"/>
        <v>Month!C355</v>
      </c>
      <c r="AA25" s="33" t="str">
        <f t="shared" si="1"/>
        <v>Month!D355</v>
      </c>
      <c r="AB25" s="33" t="str">
        <f t="shared" si="1"/>
        <v>Month!E355</v>
      </c>
      <c r="AC25" s="33" t="str">
        <f t="shared" si="1"/>
        <v>Month!F355</v>
      </c>
      <c r="AD25" s="33" t="str">
        <f t="shared" si="1"/>
        <v>Month!G355</v>
      </c>
      <c r="AE25" s="33" t="str">
        <f t="shared" si="1"/>
        <v>Month!H355</v>
      </c>
      <c r="AF25" s="33" t="str">
        <f t="shared" si="1"/>
        <v>Month!I355</v>
      </c>
      <c r="AG25" s="33" t="str">
        <f t="shared" si="1"/>
        <v>Month!J355</v>
      </c>
      <c r="AH25" s="33" t="str">
        <f t="shared" si="1"/>
        <v>Month!K355</v>
      </c>
      <c r="AI25" s="33" t="str">
        <f t="shared" si="1"/>
        <v>Month!L355</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356</v>
      </c>
      <c r="X26" s="33" t="str">
        <f t="shared" si="1"/>
        <v>Month!A356</v>
      </c>
      <c r="Y26" s="33" t="str">
        <f t="shared" si="1"/>
        <v>Month!B356</v>
      </c>
      <c r="Z26" s="33" t="str">
        <f t="shared" si="1"/>
        <v>Month!C356</v>
      </c>
      <c r="AA26" s="33" t="str">
        <f t="shared" si="1"/>
        <v>Month!D356</v>
      </c>
      <c r="AB26" s="33" t="str">
        <f t="shared" si="1"/>
        <v>Month!E356</v>
      </c>
      <c r="AC26" s="33" t="str">
        <f t="shared" si="1"/>
        <v>Month!F356</v>
      </c>
      <c r="AD26" s="33" t="str">
        <f t="shared" si="1"/>
        <v>Month!G356</v>
      </c>
      <c r="AE26" s="33" t="str">
        <f t="shared" si="1"/>
        <v>Month!H356</v>
      </c>
      <c r="AF26" s="33" t="str">
        <f t="shared" si="1"/>
        <v>Month!I356</v>
      </c>
      <c r="AG26" s="33" t="str">
        <f t="shared" si="1"/>
        <v>Month!J356</v>
      </c>
      <c r="AH26" s="33" t="str">
        <f t="shared" si="1"/>
        <v>Month!K356</v>
      </c>
      <c r="AI26" s="33" t="str">
        <f t="shared" si="1"/>
        <v>Month!L356</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357</v>
      </c>
      <c r="X27" s="33" t="str">
        <f t="shared" si="1"/>
        <v>Month!A357</v>
      </c>
      <c r="Y27" s="33" t="str">
        <f t="shared" si="1"/>
        <v>Month!B357</v>
      </c>
      <c r="Z27" s="33" t="str">
        <f t="shared" si="1"/>
        <v>Month!C357</v>
      </c>
      <c r="AA27" s="33" t="str">
        <f t="shared" si="1"/>
        <v>Month!D357</v>
      </c>
      <c r="AB27" s="33" t="str">
        <f t="shared" si="1"/>
        <v>Month!E357</v>
      </c>
      <c r="AC27" s="33" t="str">
        <f t="shared" si="1"/>
        <v>Month!F357</v>
      </c>
      <c r="AD27" s="33" t="str">
        <f t="shared" si="1"/>
        <v>Month!G357</v>
      </c>
      <c r="AE27" s="33" t="str">
        <f t="shared" si="1"/>
        <v>Month!H357</v>
      </c>
      <c r="AF27" s="33" t="str">
        <f t="shared" si="1"/>
        <v>Month!I357</v>
      </c>
      <c r="AG27" s="33" t="str">
        <f t="shared" si="1"/>
        <v>Month!J357</v>
      </c>
      <c r="AH27" s="33" t="str">
        <f t="shared" si="1"/>
        <v>Month!K357</v>
      </c>
      <c r="AI27" s="33" t="str">
        <f t="shared" si="1"/>
        <v>Month!L357</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358</v>
      </c>
      <c r="X28" s="33" t="str">
        <f t="shared" si="1"/>
        <v>Month!A358</v>
      </c>
      <c r="Y28" s="33" t="str">
        <f t="shared" si="1"/>
        <v>Month!B358</v>
      </c>
      <c r="Z28" s="33" t="str">
        <f t="shared" si="1"/>
        <v>Month!C358</v>
      </c>
      <c r="AA28" s="33" t="str">
        <f t="shared" si="1"/>
        <v>Month!D358</v>
      </c>
      <c r="AB28" s="33" t="str">
        <f t="shared" si="1"/>
        <v>Month!E358</v>
      </c>
      <c r="AC28" s="33" t="str">
        <f t="shared" si="1"/>
        <v>Month!F358</v>
      </c>
      <c r="AD28" s="33" t="str">
        <f t="shared" si="1"/>
        <v>Month!G358</v>
      </c>
      <c r="AE28" s="33" t="str">
        <f t="shared" si="1"/>
        <v>Month!H358</v>
      </c>
      <c r="AF28" s="33" t="str">
        <f t="shared" si="1"/>
        <v>Month!I358</v>
      </c>
      <c r="AG28" s="33" t="str">
        <f t="shared" si="1"/>
        <v>Month!J358</v>
      </c>
      <c r="AH28" s="33" t="str">
        <f t="shared" si="1"/>
        <v>Month!K358</v>
      </c>
      <c r="AI28" s="33" t="str">
        <f t="shared" si="1"/>
        <v>Month!L358</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359</v>
      </c>
      <c r="X29" s="33" t="str">
        <f t="shared" si="1"/>
        <v>Month!A359</v>
      </c>
      <c r="Y29" s="33" t="str">
        <f t="shared" si="1"/>
        <v>Month!B359</v>
      </c>
      <c r="Z29" s="33" t="str">
        <f t="shared" si="1"/>
        <v>Month!C359</v>
      </c>
      <c r="AA29" s="33" t="str">
        <f t="shared" si="1"/>
        <v>Month!D359</v>
      </c>
      <c r="AB29" s="33" t="str">
        <f t="shared" si="1"/>
        <v>Month!E359</v>
      </c>
      <c r="AC29" s="33" t="str">
        <f t="shared" si="1"/>
        <v>Month!F359</v>
      </c>
      <c r="AD29" s="33" t="str">
        <f t="shared" si="1"/>
        <v>Month!G359</v>
      </c>
      <c r="AE29" s="33" t="str">
        <f t="shared" si="1"/>
        <v>Month!H359</v>
      </c>
      <c r="AF29" s="33" t="str">
        <f t="shared" si="1"/>
        <v>Month!I359</v>
      </c>
      <c r="AG29" s="33" t="str">
        <f t="shared" si="1"/>
        <v>Month!J359</v>
      </c>
      <c r="AH29" s="33" t="str">
        <f t="shared" si="1"/>
        <v>Month!K359</v>
      </c>
      <c r="AI29" s="33" t="str">
        <f t="shared" si="1"/>
        <v>Month!L359</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360</v>
      </c>
      <c r="X30" s="46" t="str">
        <f t="shared" si="1"/>
        <v>Month!A360</v>
      </c>
      <c r="Y30" s="46" t="str">
        <f t="shared" si="1"/>
        <v>Month!B360</v>
      </c>
      <c r="Z30" s="46" t="str">
        <f t="shared" si="1"/>
        <v>Month!C360</v>
      </c>
      <c r="AA30" s="46" t="str">
        <f t="shared" si="1"/>
        <v>Month!D360</v>
      </c>
      <c r="AB30" s="46" t="str">
        <f t="shared" si="1"/>
        <v>Month!E360</v>
      </c>
      <c r="AC30" s="46" t="str">
        <f t="shared" si="1"/>
        <v>Month!F360</v>
      </c>
      <c r="AD30" s="46" t="str">
        <f t="shared" si="1"/>
        <v>Month!G360</v>
      </c>
      <c r="AE30" s="46" t="str">
        <f t="shared" si="1"/>
        <v>Month!H360</v>
      </c>
      <c r="AF30" s="46" t="str">
        <f t="shared" si="1"/>
        <v>Month!I360</v>
      </c>
      <c r="AG30" s="46" t="str">
        <f t="shared" si="1"/>
        <v>Month!J360</v>
      </c>
      <c r="AH30" s="46" t="str">
        <f t="shared" si="1"/>
        <v>Month!K360</v>
      </c>
      <c r="AI30" s="46" t="str">
        <f t="shared" si="1"/>
        <v>Month!L360</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361</v>
      </c>
      <c r="X31" s="33" t="str">
        <f t="shared" si="1"/>
        <v>Month!A361</v>
      </c>
      <c r="Y31" s="33" t="str">
        <f t="shared" si="1"/>
        <v>Month!B361</v>
      </c>
      <c r="Z31" s="33" t="str">
        <f t="shared" si="1"/>
        <v>Month!C361</v>
      </c>
      <c r="AA31" s="33" t="str">
        <f t="shared" si="1"/>
        <v>Month!D361</v>
      </c>
      <c r="AB31" s="33" t="str">
        <f t="shared" si="1"/>
        <v>Month!E361</v>
      </c>
      <c r="AC31" s="33" t="str">
        <f t="shared" si="1"/>
        <v>Month!F361</v>
      </c>
      <c r="AD31" s="33" t="str">
        <f t="shared" si="1"/>
        <v>Month!G361</v>
      </c>
      <c r="AE31" s="33" t="str">
        <f t="shared" si="1"/>
        <v>Month!H361</v>
      </c>
      <c r="AF31" s="33" t="str">
        <f t="shared" si="1"/>
        <v>Month!I361</v>
      </c>
      <c r="AG31" s="33" t="str">
        <f t="shared" si="1"/>
        <v>Month!J361</v>
      </c>
      <c r="AH31" s="33" t="str">
        <f t="shared" si="1"/>
        <v>Month!K361</v>
      </c>
      <c r="AI31" s="33" t="str">
        <f t="shared" si="1"/>
        <v>Month!L361</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362</v>
      </c>
      <c r="X32" s="33" t="str">
        <f t="shared" si="1"/>
        <v>Month!A362</v>
      </c>
      <c r="Y32" s="33" t="str">
        <f t="shared" si="1"/>
        <v>Month!B362</v>
      </c>
      <c r="Z32" s="33" t="str">
        <f t="shared" si="1"/>
        <v>Month!C362</v>
      </c>
      <c r="AA32" s="33" t="str">
        <f t="shared" si="1"/>
        <v>Month!D362</v>
      </c>
      <c r="AB32" s="33" t="str">
        <f t="shared" si="1"/>
        <v>Month!E362</v>
      </c>
      <c r="AC32" s="33" t="str">
        <f t="shared" si="1"/>
        <v>Month!F362</v>
      </c>
      <c r="AD32" s="33" t="str">
        <f t="shared" si="1"/>
        <v>Month!G362</v>
      </c>
      <c r="AE32" s="33" t="str">
        <f t="shared" si="1"/>
        <v>Month!H362</v>
      </c>
      <c r="AF32" s="33" t="str">
        <f t="shared" si="1"/>
        <v>Month!I362</v>
      </c>
      <c r="AG32" s="33" t="str">
        <f t="shared" si="1"/>
        <v>Month!J362</v>
      </c>
      <c r="AH32" s="33" t="str">
        <f t="shared" si="1"/>
        <v>Month!K362</v>
      </c>
      <c r="AI32" s="33" t="str">
        <f t="shared" si="1"/>
        <v>Month!L362</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363</v>
      </c>
      <c r="X33" s="33" t="str">
        <f t="shared" si="1"/>
        <v>Month!A363</v>
      </c>
      <c r="Y33" s="33" t="str">
        <f t="shared" si="1"/>
        <v>Month!B363</v>
      </c>
      <c r="Z33" s="33" t="str">
        <f t="shared" si="1"/>
        <v>Month!C363</v>
      </c>
      <c r="AA33" s="33" t="str">
        <f t="shared" si="1"/>
        <v>Month!D363</v>
      </c>
      <c r="AB33" s="33" t="str">
        <f t="shared" si="1"/>
        <v>Month!E363</v>
      </c>
      <c r="AC33" s="33" t="str">
        <f t="shared" si="1"/>
        <v>Month!F363</v>
      </c>
      <c r="AD33" s="33" t="str">
        <f t="shared" si="1"/>
        <v>Month!G363</v>
      </c>
      <c r="AE33" s="33" t="str">
        <f t="shared" si="1"/>
        <v>Month!H363</v>
      </c>
      <c r="AF33" s="33" t="str">
        <f t="shared" si="1"/>
        <v>Month!I363</v>
      </c>
      <c r="AG33" s="33" t="str">
        <f t="shared" si="1"/>
        <v>Month!J363</v>
      </c>
      <c r="AH33" s="33" t="str">
        <f t="shared" si="1"/>
        <v>Month!K363</v>
      </c>
      <c r="AI33" s="33" t="str">
        <f t="shared" si="1"/>
        <v>Month!L363</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364</v>
      </c>
      <c r="X34" s="33" t="str">
        <f t="shared" si="1"/>
        <v>Month!A364</v>
      </c>
      <c r="Y34" s="33" t="str">
        <f t="shared" si="1"/>
        <v>Month!B364</v>
      </c>
      <c r="Z34" s="33" t="str">
        <f t="shared" si="1"/>
        <v>Month!C364</v>
      </c>
      <c r="AA34" s="33" t="str">
        <f t="shared" si="1"/>
        <v>Month!D364</v>
      </c>
      <c r="AB34" s="33" t="str">
        <f t="shared" si="1"/>
        <v>Month!E364</v>
      </c>
      <c r="AC34" s="33" t="str">
        <f t="shared" si="1"/>
        <v>Month!F364</v>
      </c>
      <c r="AD34" s="33" t="str">
        <f t="shared" si="1"/>
        <v>Month!G364</v>
      </c>
      <c r="AE34" s="33" t="str">
        <f t="shared" si="1"/>
        <v>Month!H364</v>
      </c>
      <c r="AF34" s="33" t="str">
        <f t="shared" si="1"/>
        <v>Month!I364</v>
      </c>
      <c r="AG34" s="33" t="str">
        <f t="shared" si="1"/>
        <v>Month!J364</v>
      </c>
      <c r="AH34" s="33" t="str">
        <f t="shared" si="1"/>
        <v>Month!K364</v>
      </c>
      <c r="AI34" s="33" t="str">
        <f t="shared" si="1"/>
        <v>Month!L364</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365</v>
      </c>
      <c r="X35" s="33" t="str">
        <f t="shared" si="1"/>
        <v>Month!A365</v>
      </c>
      <c r="Y35" s="33" t="str">
        <f t="shared" si="1"/>
        <v>Month!B365</v>
      </c>
      <c r="Z35" s="33" t="str">
        <f t="shared" si="1"/>
        <v>Month!C365</v>
      </c>
      <c r="AA35" s="33" t="str">
        <f t="shared" si="1"/>
        <v>Month!D365</v>
      </c>
      <c r="AB35" s="33" t="str">
        <f t="shared" si="1"/>
        <v>Month!E365</v>
      </c>
      <c r="AC35" s="33" t="str">
        <f t="shared" si="1"/>
        <v>Month!F365</v>
      </c>
      <c r="AD35" s="33" t="str">
        <f t="shared" si="1"/>
        <v>Month!G365</v>
      </c>
      <c r="AE35" s="33" t="str">
        <f t="shared" si="1"/>
        <v>Month!H365</v>
      </c>
      <c r="AF35" s="33" t="str">
        <f t="shared" si="1"/>
        <v>Month!I365</v>
      </c>
      <c r="AG35" s="33" t="str">
        <f t="shared" si="1"/>
        <v>Month!J365</v>
      </c>
      <c r="AH35" s="33" t="str">
        <f t="shared" si="1"/>
        <v>Month!K365</v>
      </c>
      <c r="AI35" s="33" t="str">
        <f t="shared" si="1"/>
        <v>Month!L365</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366</v>
      </c>
      <c r="X39" s="33" t="str">
        <f t="shared" ref="X39:AH40" si="3">$AA$37&amp;X$38&amp;$W39</f>
        <v>calculation_hide!B366</v>
      </c>
      <c r="Y39" s="33" t="str">
        <f t="shared" si="3"/>
        <v>calculation_hide!C366</v>
      </c>
      <c r="Z39" s="33" t="str">
        <f t="shared" si="3"/>
        <v>calculation_hide!D366</v>
      </c>
      <c r="AA39" s="33" t="str">
        <f t="shared" si="3"/>
        <v>calculation_hide!E366</v>
      </c>
      <c r="AB39" s="33" t="str">
        <f t="shared" si="3"/>
        <v>calculation_hide!F366</v>
      </c>
      <c r="AC39" s="33" t="str">
        <f t="shared" si="3"/>
        <v>calculation_hide!G366</v>
      </c>
      <c r="AD39" s="33" t="str">
        <f t="shared" si="3"/>
        <v>calculation_hide!H366</v>
      </c>
      <c r="AE39" s="33" t="str">
        <f t="shared" si="3"/>
        <v>calculation_hide!I366</v>
      </c>
      <c r="AF39" s="33" t="str">
        <f t="shared" si="3"/>
        <v>calculation_hide!J366</v>
      </c>
      <c r="AG39" s="33" t="str">
        <f t="shared" si="3"/>
        <v>calculation_hide!K366</v>
      </c>
      <c r="AH39" s="33" t="str">
        <f t="shared" si="3"/>
        <v>calculation_hide!L366</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378</v>
      </c>
      <c r="X40" s="33" t="str">
        <f>$AA$37&amp;X$38&amp;$W40</f>
        <v>calculation_hide!B378</v>
      </c>
      <c r="Y40" s="33" t="str">
        <f t="shared" si="3"/>
        <v>calculation_hide!C378</v>
      </c>
      <c r="Z40" s="33" t="str">
        <f t="shared" si="3"/>
        <v>calculation_hide!D378</v>
      </c>
      <c r="AA40" s="33" t="str">
        <f t="shared" si="3"/>
        <v>calculation_hide!E378</v>
      </c>
      <c r="AB40" s="33" t="str">
        <f t="shared" si="3"/>
        <v>calculation_hide!F378</v>
      </c>
      <c r="AC40" s="33" t="str">
        <f t="shared" si="3"/>
        <v>calculation_hide!G378</v>
      </c>
      <c r="AD40" s="33" t="str">
        <f t="shared" si="3"/>
        <v>calculation_hide!H378</v>
      </c>
      <c r="AE40" s="33" t="str">
        <f t="shared" si="3"/>
        <v>calculation_hide!I378</v>
      </c>
      <c r="AF40" s="33" t="str">
        <f t="shared" si="3"/>
        <v>calculation_hide!J378</v>
      </c>
      <c r="AG40" s="33" t="str">
        <f t="shared" si="3"/>
        <v>calculation_hide!K378</v>
      </c>
      <c r="AH40" s="33" t="str">
        <f t="shared" si="3"/>
        <v>calculation_hide!L378</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115.7</v>
      </c>
      <c r="H342" s="30">
        <f>Month!G329</f>
        <v>53.9</v>
      </c>
    </row>
    <row r="343" spans="1:12">
      <c r="A343" s="39">
        <f>A342</f>
        <v>2022</v>
      </c>
      <c r="B343" s="76" t="s">
        <v>609</v>
      </c>
      <c r="C343" s="30">
        <f>Month!B330+C342</f>
        <v>1311.04</v>
      </c>
      <c r="D343" s="30">
        <f>Month!C330+D342</f>
        <v>609.23</v>
      </c>
      <c r="E343" s="30">
        <f>Month!D330+E342</f>
        <v>351.3</v>
      </c>
      <c r="F343" s="30">
        <f>Month!E330+F342</f>
        <v>25.82</v>
      </c>
      <c r="G343" s="30">
        <f>Month!F330+G342</f>
        <v>220.49</v>
      </c>
      <c r="H343" s="30">
        <f>Month!G330+H342</f>
        <v>104.19999999999999</v>
      </c>
      <c r="I343" s="77"/>
      <c r="J343" s="77"/>
      <c r="K343" s="77"/>
      <c r="L343" s="77"/>
    </row>
    <row r="344" spans="1:12">
      <c r="A344" s="39">
        <f t="shared" ref="A344:A353" si="9">A343</f>
        <v>2022</v>
      </c>
      <c r="B344" s="76" t="s">
        <v>610</v>
      </c>
      <c r="C344" s="30">
        <f>Month!B331+C343</f>
        <v>2015.67</v>
      </c>
      <c r="D344" s="30">
        <f>Month!C331+D343</f>
        <v>951.97</v>
      </c>
      <c r="E344" s="30">
        <f>Month!D331+E343</f>
        <v>533.98</v>
      </c>
      <c r="F344" s="30">
        <f>Month!E331+F343</f>
        <v>38.89</v>
      </c>
      <c r="G344" s="30">
        <f>Month!F331+G343</f>
        <v>338.79</v>
      </c>
      <c r="H344" s="30">
        <f>Month!G331+H343</f>
        <v>152.04</v>
      </c>
      <c r="I344" s="77"/>
      <c r="J344" s="77"/>
      <c r="K344" s="77"/>
      <c r="L344" s="77"/>
    </row>
    <row r="345" spans="1:12">
      <c r="A345" s="39">
        <f t="shared" si="9"/>
        <v>2022</v>
      </c>
      <c r="B345" s="76" t="s">
        <v>611</v>
      </c>
      <c r="C345" s="30">
        <f>Month!B332+C344</f>
        <v>2486.88</v>
      </c>
      <c r="D345" s="30">
        <f>Month!C332+D344</f>
        <v>1067.78</v>
      </c>
      <c r="E345" s="30">
        <f>Month!D332+E344</f>
        <v>717.66000000000008</v>
      </c>
      <c r="F345" s="30">
        <f>Month!E332+F344</f>
        <v>51.79</v>
      </c>
      <c r="G345" s="30">
        <f>Month!F332+G344</f>
        <v>454.57000000000005</v>
      </c>
      <c r="H345" s="30">
        <f>Month!G332+H344</f>
        <v>195.07999999999998</v>
      </c>
      <c r="I345" s="77"/>
      <c r="J345" s="77"/>
      <c r="K345" s="77"/>
      <c r="L345" s="77"/>
    </row>
    <row r="346" spans="1:12">
      <c r="A346" s="39">
        <f t="shared" si="9"/>
        <v>2022</v>
      </c>
      <c r="B346" s="76" t="s">
        <v>612</v>
      </c>
      <c r="C346" s="30">
        <f>Month!B333+C345</f>
        <v>2856.6400000000003</v>
      </c>
      <c r="D346" s="30">
        <f>Month!C333+D345</f>
        <v>1084</v>
      </c>
      <c r="E346" s="30">
        <f>Month!D333+E345</f>
        <v>914.18000000000006</v>
      </c>
      <c r="F346" s="30">
        <f>Month!E333+F345</f>
        <v>64.88</v>
      </c>
      <c r="G346" s="30">
        <f>Month!F333+G345</f>
        <v>561.73</v>
      </c>
      <c r="H346" s="30">
        <f>Month!G333+H345</f>
        <v>231.83999999999997</v>
      </c>
      <c r="I346" s="77"/>
      <c r="J346" s="77"/>
      <c r="K346" s="77"/>
      <c r="L346" s="77"/>
    </row>
    <row r="347" spans="1:12">
      <c r="A347" s="39">
        <f t="shared" si="9"/>
        <v>2022</v>
      </c>
      <c r="B347" s="76" t="s">
        <v>613</v>
      </c>
      <c r="C347" s="30">
        <f>Month!B334+C346</f>
        <v>3243.8600000000006</v>
      </c>
      <c r="D347" s="30">
        <f>Month!C334+D346</f>
        <v>1144.52</v>
      </c>
      <c r="E347" s="30">
        <f>Month!D334+E346</f>
        <v>1110.27</v>
      </c>
      <c r="F347" s="30">
        <f>Month!E334+F346</f>
        <v>78.22999999999999</v>
      </c>
      <c r="G347" s="30">
        <f>Month!F334+G346</f>
        <v>649.78</v>
      </c>
      <c r="H347" s="30">
        <f>Month!G334+H346</f>
        <v>261.04999999999995</v>
      </c>
      <c r="I347" s="77"/>
      <c r="J347" s="77"/>
      <c r="K347" s="77"/>
      <c r="L347" s="77"/>
    </row>
    <row r="348" spans="1:12">
      <c r="A348" s="39">
        <f t="shared" si="9"/>
        <v>2022</v>
      </c>
      <c r="B348" s="76" t="s">
        <v>614</v>
      </c>
      <c r="C348" s="30">
        <f>Month!B335+C347</f>
        <v>3716.5200000000004</v>
      </c>
      <c r="D348" s="30">
        <f>Month!C335+D347</f>
        <v>1316.3899999999999</v>
      </c>
      <c r="E348" s="30">
        <f>Month!D335+E347</f>
        <v>1301.9099999999999</v>
      </c>
      <c r="F348" s="30">
        <f>Month!E335+F347</f>
        <v>90.719999999999985</v>
      </c>
      <c r="G348" s="30">
        <f>Month!F335+G347</f>
        <v>721.38</v>
      </c>
      <c r="H348" s="30">
        <f>Month!G335+H347</f>
        <v>286.10999999999996</v>
      </c>
      <c r="I348" s="77"/>
      <c r="J348" s="77"/>
      <c r="K348" s="77"/>
      <c r="L348" s="77"/>
    </row>
    <row r="349" spans="1:12">
      <c r="A349" s="39">
        <f t="shared" si="9"/>
        <v>2022</v>
      </c>
      <c r="B349" s="76" t="s">
        <v>615</v>
      </c>
      <c r="C349" s="30">
        <f>Month!B336+C348</f>
        <v>4127.0300000000007</v>
      </c>
      <c r="D349" s="30">
        <f>Month!C336+D348</f>
        <v>1441.06</v>
      </c>
      <c r="E349" s="30">
        <f>Month!D336+E348</f>
        <v>1467.4699999999998</v>
      </c>
      <c r="F349" s="30">
        <f>Month!E336+F348</f>
        <v>103.04999999999998</v>
      </c>
      <c r="G349" s="30">
        <f>Month!F336+G348</f>
        <v>804.13</v>
      </c>
      <c r="H349" s="30">
        <f>Month!G336+H348</f>
        <v>311.31999999999994</v>
      </c>
      <c r="I349" s="77"/>
      <c r="J349" s="77"/>
      <c r="K349" s="77"/>
      <c r="L349" s="77"/>
    </row>
    <row r="350" spans="1:12">
      <c r="A350" s="39">
        <f t="shared" si="9"/>
        <v>2022</v>
      </c>
      <c r="B350" s="76" t="s">
        <v>616</v>
      </c>
      <c r="C350" s="30">
        <f>Month!B337+C349</f>
        <v>4676.6100000000006</v>
      </c>
      <c r="D350" s="30">
        <f>Month!C337+D349</f>
        <v>1709.19</v>
      </c>
      <c r="E350" s="30">
        <f>Month!D337+E349</f>
        <v>1635.0199999999998</v>
      </c>
      <c r="F350" s="30">
        <f>Month!E337+F349</f>
        <v>115.28999999999998</v>
      </c>
      <c r="G350" s="30">
        <f>Month!F337+G349</f>
        <v>877.05</v>
      </c>
      <c r="H350" s="30">
        <f>Month!G337+H349</f>
        <v>340.05999999999995</v>
      </c>
      <c r="I350" s="77"/>
      <c r="J350" s="77"/>
      <c r="K350" s="77"/>
      <c r="L350" s="77"/>
    </row>
    <row r="351" spans="1:12">
      <c r="A351" s="39">
        <f t="shared" si="9"/>
        <v>2022</v>
      </c>
      <c r="B351" s="76" t="s">
        <v>617</v>
      </c>
      <c r="C351" s="30">
        <f>Month!B338+C350</f>
        <v>5047.09</v>
      </c>
      <c r="D351" s="30">
        <f>Month!C338+D350</f>
        <v>1778.93</v>
      </c>
      <c r="E351" s="30">
        <f>Month!D338+E350</f>
        <v>1806.1999999999998</v>
      </c>
      <c r="F351" s="30">
        <f>Month!E338+F350</f>
        <v>128.04999999999998</v>
      </c>
      <c r="G351" s="30">
        <f>Month!F338+G350</f>
        <v>954.28</v>
      </c>
      <c r="H351" s="30">
        <f>Month!G338+H350</f>
        <v>379.63999999999993</v>
      </c>
      <c r="I351" s="77"/>
      <c r="J351" s="77"/>
      <c r="K351" s="77"/>
      <c r="L351" s="77"/>
    </row>
    <row r="352" spans="1:12">
      <c r="A352" s="39">
        <f t="shared" si="9"/>
        <v>2022</v>
      </c>
      <c r="B352" s="76" t="s">
        <v>618</v>
      </c>
      <c r="C352" s="30">
        <f>Month!B339+C351</f>
        <v>5420.07</v>
      </c>
      <c r="D352" s="30">
        <f>Month!C339+D351</f>
        <v>1880.5800000000002</v>
      </c>
      <c r="E352" s="30">
        <f>Month!D339+E351</f>
        <v>1957.2399999999998</v>
      </c>
      <c r="F352" s="30">
        <f>Month!E339+F351</f>
        <v>140.69</v>
      </c>
      <c r="G352" s="30">
        <f>Month!F339+G351</f>
        <v>1015.6999999999999</v>
      </c>
      <c r="H352" s="30">
        <f>Month!G339+H351</f>
        <v>425.86999999999995</v>
      </c>
      <c r="I352" s="77"/>
      <c r="J352" s="77"/>
      <c r="K352" s="77"/>
      <c r="L352" s="77"/>
    </row>
    <row r="353" spans="1:12">
      <c r="A353" s="39">
        <f t="shared" si="9"/>
        <v>2022</v>
      </c>
      <c r="B353" s="76" t="s">
        <v>619</v>
      </c>
      <c r="C353" s="30">
        <f>Month!B340+C352</f>
        <v>6070.94</v>
      </c>
      <c r="D353" s="30">
        <f>Month!C340+D352</f>
        <v>2243.5500000000002</v>
      </c>
      <c r="E353" s="30">
        <f>Month!D340+E352</f>
        <v>2104.35</v>
      </c>
      <c r="F353" s="30">
        <f>Month!E340+F352</f>
        <v>153.35999999999999</v>
      </c>
      <c r="G353" s="30">
        <f>Month!F340+G352</f>
        <v>1085.8799999999999</v>
      </c>
      <c r="H353" s="30">
        <f>Month!G340+H352</f>
        <v>483.79999999999995</v>
      </c>
      <c r="I353" s="77"/>
      <c r="J353" s="77"/>
      <c r="K353" s="77"/>
      <c r="L353" s="77"/>
    </row>
    <row r="354" spans="1:12">
      <c r="A354" s="39">
        <v>2023</v>
      </c>
      <c r="B354" s="94" t="s">
        <v>621</v>
      </c>
      <c r="C354" s="30">
        <f>Month!B341</f>
        <v>512.25</v>
      </c>
      <c r="D354" s="30">
        <f>Month!C341</f>
        <v>233.51</v>
      </c>
      <c r="E354" s="30">
        <f>Month!D341</f>
        <v>135.28</v>
      </c>
      <c r="F354" s="30">
        <f>Month!E341</f>
        <v>12.5</v>
      </c>
      <c r="G354" s="30">
        <f>Month!F341</f>
        <v>90.23</v>
      </c>
      <c r="H354" s="30">
        <f>Month!G341</f>
        <v>40.72</v>
      </c>
      <c r="I354" s="77"/>
      <c r="J354" s="77"/>
      <c r="K354" s="77"/>
      <c r="L354" s="77"/>
    </row>
    <row r="355" spans="1:12">
      <c r="A355" s="39">
        <f>A354</f>
        <v>2023</v>
      </c>
      <c r="B355" s="76" t="s">
        <v>652</v>
      </c>
      <c r="C355" s="30">
        <f>Month!B342+C354</f>
        <v>971.5</v>
      </c>
      <c r="D355" s="30">
        <f>Month!C342+D354</f>
        <v>396.56</v>
      </c>
      <c r="E355" s="30">
        <f>Month!D342+E354</f>
        <v>278.11</v>
      </c>
      <c r="F355" s="30">
        <f>Month!E342+F354</f>
        <v>24.8</v>
      </c>
      <c r="G355" s="30">
        <f>Month!F342+G354</f>
        <v>194.36</v>
      </c>
      <c r="H355" s="30">
        <f>Month!G342+H354</f>
        <v>77.66</v>
      </c>
      <c r="I355" s="77"/>
      <c r="J355" s="77"/>
      <c r="K355" s="77"/>
      <c r="L355" s="77"/>
    </row>
    <row r="356" spans="1:12">
      <c r="A356" s="39">
        <f t="shared" ref="A356:A365" si="10">A355</f>
        <v>2023</v>
      </c>
      <c r="B356" s="76" t="s">
        <v>653</v>
      </c>
      <c r="C356" s="30">
        <f>Month!B343+C355</f>
        <v>1338.22</v>
      </c>
      <c r="D356" s="30">
        <f>Month!C343+D355</f>
        <v>465.74</v>
      </c>
      <c r="E356" s="30">
        <f>Month!D343+E355</f>
        <v>434.31</v>
      </c>
      <c r="F356" s="30">
        <f>Month!E343+F355</f>
        <v>37.200000000000003</v>
      </c>
      <c r="G356" s="30">
        <f>Month!F343+G355</f>
        <v>292.56</v>
      </c>
      <c r="H356" s="30">
        <f>Month!G343+H355</f>
        <v>108.39999999999999</v>
      </c>
      <c r="I356" s="77"/>
      <c r="J356" s="77"/>
      <c r="K356" s="77"/>
      <c r="L356" s="77"/>
    </row>
    <row r="357" spans="1:12">
      <c r="A357" s="39">
        <f t="shared" si="10"/>
        <v>2023</v>
      </c>
      <c r="B357" s="76" t="s">
        <v>654</v>
      </c>
      <c r="C357" s="30">
        <f>Month!B344+C356</f>
        <v>1658.54</v>
      </c>
      <c r="D357" s="30">
        <f>Month!C344+D356</f>
        <v>496.72</v>
      </c>
      <c r="E357" s="30">
        <f>Month!D344+E356</f>
        <v>598.12</v>
      </c>
      <c r="F357" s="30">
        <f>Month!E344+F356</f>
        <v>49.63</v>
      </c>
      <c r="G357" s="30">
        <f>Month!F344+G356</f>
        <v>381.09000000000003</v>
      </c>
      <c r="H357" s="30">
        <f>Month!G344+H356</f>
        <v>132.97</v>
      </c>
      <c r="I357" s="77"/>
      <c r="J357" s="77"/>
      <c r="K357" s="77"/>
      <c r="L357" s="77"/>
    </row>
    <row r="358" spans="1:12">
      <c r="A358" s="39">
        <f t="shared" si="10"/>
        <v>2023</v>
      </c>
      <c r="B358" s="76" t="s">
        <v>655</v>
      </c>
      <c r="C358" s="30">
        <f>Month!B345+C357</f>
        <v>1993.29</v>
      </c>
      <c r="D358" s="30">
        <f>Month!C345+D357</f>
        <v>529.51</v>
      </c>
      <c r="E358" s="30">
        <f>Month!D345+E357</f>
        <v>778.8</v>
      </c>
      <c r="F358" s="30">
        <f>Month!E345+F357</f>
        <v>62.730000000000004</v>
      </c>
      <c r="G358" s="30">
        <f>Month!F345+G357</f>
        <v>470.73</v>
      </c>
      <c r="H358" s="30">
        <f>Month!G345+H357</f>
        <v>151.51</v>
      </c>
      <c r="I358" s="77"/>
      <c r="J358" s="77"/>
      <c r="K358" s="77"/>
      <c r="L358" s="77"/>
    </row>
    <row r="359" spans="1:12">
      <c r="A359" s="39">
        <f t="shared" si="10"/>
        <v>2023</v>
      </c>
      <c r="B359" s="76" t="s">
        <v>656</v>
      </c>
      <c r="C359" s="30">
        <f>Month!B346+C358</f>
        <v>2284.92</v>
      </c>
      <c r="D359" s="30">
        <f>Month!C346+D358</f>
        <v>592.30999999999995</v>
      </c>
      <c r="E359" s="30">
        <f>Month!D346+E358</f>
        <v>933.58999999999992</v>
      </c>
      <c r="F359" s="30">
        <f>Month!E346+F358</f>
        <v>76.03</v>
      </c>
      <c r="G359" s="30">
        <f>Month!F346+G358</f>
        <v>521.82000000000005</v>
      </c>
      <c r="H359" s="30">
        <f>Month!G346+H358</f>
        <v>161.16</v>
      </c>
      <c r="I359" s="77"/>
      <c r="J359" s="77"/>
      <c r="K359" s="77"/>
      <c r="L359" s="77"/>
    </row>
    <row r="360" spans="1:12">
      <c r="A360" s="39">
        <f t="shared" si="10"/>
        <v>2023</v>
      </c>
      <c r="B360" s="76" t="s">
        <v>657</v>
      </c>
      <c r="C360" s="30">
        <f>Month!B347+C359</f>
        <v>2602.2400000000002</v>
      </c>
      <c r="D360" s="30">
        <f>Month!C347+D359</f>
        <v>664.84999999999991</v>
      </c>
      <c r="E360" s="30">
        <f>Month!D347+E359</f>
        <v>1069.0999999999999</v>
      </c>
      <c r="F360" s="30">
        <f>Month!E347+F359</f>
        <v>89.43</v>
      </c>
      <c r="G360" s="30">
        <f>Month!F347+G359</f>
        <v>609.93000000000006</v>
      </c>
      <c r="H360" s="30">
        <f>Month!G347+H359</f>
        <v>168.92</v>
      </c>
      <c r="I360" s="77"/>
      <c r="J360" s="77"/>
      <c r="K360" s="77"/>
      <c r="L360" s="77"/>
    </row>
    <row r="361" spans="1:12">
      <c r="A361" s="39">
        <f t="shared" si="10"/>
        <v>2023</v>
      </c>
      <c r="B361" s="76" t="s">
        <v>658</v>
      </c>
      <c r="C361" s="30">
        <f>Month!B348+C360</f>
        <v>2902.9500000000003</v>
      </c>
      <c r="D361" s="30">
        <f>Month!C348+D360</f>
        <v>752.69999999999993</v>
      </c>
      <c r="E361" s="30">
        <f>Month!D348+E360</f>
        <v>1188.0899999999999</v>
      </c>
      <c r="F361" s="30">
        <f>Month!E348+F360</f>
        <v>102.23</v>
      </c>
      <c r="G361" s="30">
        <f>Month!F348+G360</f>
        <v>684.13000000000011</v>
      </c>
      <c r="H361" s="30">
        <f>Month!G348+H360</f>
        <v>175.79</v>
      </c>
      <c r="I361" s="77"/>
      <c r="J361" s="77"/>
      <c r="K361" s="77"/>
      <c r="L361" s="77"/>
    </row>
    <row r="362" spans="1:12">
      <c r="A362" s="39">
        <f t="shared" si="10"/>
        <v>2023</v>
      </c>
      <c r="B362" s="76" t="s">
        <v>659</v>
      </c>
      <c r="C362" s="30">
        <f>Month!B349+C361</f>
        <v>3272.5000000000005</v>
      </c>
      <c r="D362" s="30">
        <f>Month!C349+D361</f>
        <v>929.69999999999993</v>
      </c>
      <c r="E362" s="30">
        <f>Month!D349+E361</f>
        <v>1283.6499999999999</v>
      </c>
      <c r="F362" s="30">
        <f>Month!E349+F361</f>
        <v>115.13000000000001</v>
      </c>
      <c r="G362" s="30">
        <f>Month!F349+G361</f>
        <v>762.29000000000008</v>
      </c>
      <c r="H362" s="30">
        <f>Month!G349+H361</f>
        <v>181.72</v>
      </c>
      <c r="I362" s="77"/>
      <c r="J362" s="77"/>
      <c r="K362" s="77"/>
      <c r="L362" s="77"/>
    </row>
    <row r="363" spans="1:12">
      <c r="A363" s="39">
        <f t="shared" si="10"/>
        <v>2023</v>
      </c>
      <c r="B363" s="76" t="s">
        <v>660</v>
      </c>
      <c r="C363" s="30">
        <f>Month!B350+C362</f>
        <v>3626.3200000000006</v>
      </c>
      <c r="D363" s="30">
        <f>Month!C350+D362</f>
        <v>1085.3</v>
      </c>
      <c r="E363" s="30">
        <f>Month!D350+E362</f>
        <v>1370.6699999999998</v>
      </c>
      <c r="F363" s="30">
        <f>Month!E350+F362</f>
        <v>128.23000000000002</v>
      </c>
      <c r="G363" s="30">
        <f>Month!F350+G362</f>
        <v>846.24000000000012</v>
      </c>
      <c r="H363" s="30">
        <f>Month!G350+H362</f>
        <v>195.86</v>
      </c>
      <c r="I363" s="77"/>
      <c r="J363" s="77"/>
      <c r="K363" s="77"/>
      <c r="L363" s="77"/>
    </row>
    <row r="364" spans="1:12">
      <c r="A364" s="39">
        <f t="shared" si="10"/>
        <v>2023</v>
      </c>
      <c r="B364" s="76" t="s">
        <v>661</v>
      </c>
      <c r="C364" s="30">
        <f>Month!B351+C363</f>
        <v>4090.5900000000006</v>
      </c>
      <c r="D364" s="30">
        <f>Month!C351+D363</f>
        <v>1332.96</v>
      </c>
      <c r="E364" s="30">
        <f>Month!D351+E363</f>
        <v>1460.0199999999998</v>
      </c>
      <c r="F364" s="30">
        <f>Month!E351+F363</f>
        <v>141.23000000000002</v>
      </c>
      <c r="G364" s="30">
        <f>Month!F351+G363</f>
        <v>937.87000000000012</v>
      </c>
      <c r="H364" s="30">
        <f>Month!G351+H363</f>
        <v>218.48000000000002</v>
      </c>
      <c r="I364" s="77"/>
      <c r="J364" s="77"/>
      <c r="K364" s="77"/>
      <c r="L364" s="77"/>
    </row>
    <row r="365" spans="1:12">
      <c r="A365" s="39">
        <f t="shared" si="10"/>
        <v>2023</v>
      </c>
      <c r="B365" s="76" t="s">
        <v>662</v>
      </c>
      <c r="C365" s="30">
        <f>Month!B352+C364</f>
        <v>4470.9000000000005</v>
      </c>
      <c r="D365" s="30">
        <f>Month!C352+D364</f>
        <v>1457.03</v>
      </c>
      <c r="E365" s="30">
        <f>Month!D352+E364</f>
        <v>1592.1399999999999</v>
      </c>
      <c r="F365" s="30">
        <f>Month!E352+F364</f>
        <v>154.03000000000003</v>
      </c>
      <c r="G365" s="30">
        <f>Month!F352+G364</f>
        <v>1024.0500000000002</v>
      </c>
      <c r="H365" s="30">
        <f>Month!G352+H364</f>
        <v>243.61</v>
      </c>
      <c r="I365" s="77"/>
      <c r="J365" s="77"/>
      <c r="K365" s="77"/>
      <c r="L365" s="77"/>
    </row>
    <row r="366" spans="1:12">
      <c r="A366" s="39">
        <v>2024</v>
      </c>
      <c r="B366" s="76" t="s">
        <v>639</v>
      </c>
      <c r="C366" s="30">
        <f>Month!B353</f>
        <v>356.07</v>
      </c>
      <c r="D366" s="30">
        <f>Month!C353</f>
        <v>192.13</v>
      </c>
      <c r="E366" s="30">
        <f>Month!D353</f>
        <v>73.510000000000005</v>
      </c>
      <c r="F366" s="30">
        <f>Month!E353</f>
        <v>12.5</v>
      </c>
      <c r="G366" s="30">
        <f>Month!F353</f>
        <v>62.71</v>
      </c>
      <c r="H366" s="30">
        <f>Month!G353</f>
        <v>15.22</v>
      </c>
      <c r="I366" s="77"/>
      <c r="J366" s="77"/>
      <c r="K366" s="77"/>
      <c r="L366" s="77"/>
    </row>
    <row r="367" spans="1:12">
      <c r="A367" s="39">
        <f>A366</f>
        <v>2024</v>
      </c>
      <c r="B367" s="76" t="s">
        <v>640</v>
      </c>
      <c r="C367" s="30">
        <f>Month!B354+C366</f>
        <v>608.53</v>
      </c>
      <c r="D367" s="30">
        <f>Month!C354+D366</f>
        <v>286.08999999999997</v>
      </c>
      <c r="E367" s="30">
        <f>Month!D354+E366</f>
        <v>144.93</v>
      </c>
      <c r="F367" s="30">
        <f>Month!E354+F366</f>
        <v>24.9</v>
      </c>
      <c r="G367" s="30">
        <f>Month!F354+G366</f>
        <v>119.6</v>
      </c>
      <c r="H367" s="30">
        <f>Month!G354+H366</f>
        <v>33.01</v>
      </c>
    </row>
    <row r="368" spans="1:12">
      <c r="A368" s="39">
        <f t="shared" ref="A368:A377" si="11">A367</f>
        <v>2024</v>
      </c>
      <c r="B368" s="76" t="s">
        <v>641</v>
      </c>
      <c r="C368" s="30">
        <f>Month!B355+C367</f>
        <v>901.28</v>
      </c>
      <c r="D368" s="30">
        <f>Month!C355+D367</f>
        <v>427.25</v>
      </c>
      <c r="E368" s="30">
        <f>Month!D355+E367</f>
        <v>215.45</v>
      </c>
      <c r="F368" s="30">
        <f>Month!E355+F367</f>
        <v>37.299999999999997</v>
      </c>
      <c r="G368" s="30">
        <f>Month!F355+G367</f>
        <v>180.14</v>
      </c>
      <c r="H368" s="30">
        <f>Month!G355+H367</f>
        <v>41.14</v>
      </c>
    </row>
    <row r="369" spans="1:8">
      <c r="A369" s="39">
        <f t="shared" si="11"/>
        <v>2024</v>
      </c>
      <c r="B369" s="76" t="s">
        <v>642</v>
      </c>
      <c r="C369" s="30">
        <f>Month!B356+C368</f>
        <v>1083.8699999999999</v>
      </c>
      <c r="D369" s="30">
        <f>Month!C356+D368</f>
        <v>513.98</v>
      </c>
      <c r="E369" s="30">
        <f>Month!D356+E368</f>
        <v>257.58999999999997</v>
      </c>
      <c r="F369" s="30">
        <f>Month!E356+F368</f>
        <v>49.8</v>
      </c>
      <c r="G369" s="30">
        <f>Month!F356+G368</f>
        <v>217.76999999999998</v>
      </c>
      <c r="H369" s="30">
        <f>Month!G356+H368</f>
        <v>44.730000000000004</v>
      </c>
    </row>
    <row r="370" spans="1:8">
      <c r="A370" s="39">
        <f t="shared" si="11"/>
        <v>2024</v>
      </c>
      <c r="B370" s="76" t="s">
        <v>643</v>
      </c>
      <c r="C370" s="30">
        <f>Month!B357+C369</f>
        <v>1241.05</v>
      </c>
      <c r="D370" s="30">
        <f>Month!C357+D369</f>
        <v>553.39</v>
      </c>
      <c r="E370" s="30">
        <f>Month!D357+E369</f>
        <v>319.28999999999996</v>
      </c>
      <c r="F370" s="30">
        <f>Month!E357+F369</f>
        <v>62.349999999999994</v>
      </c>
      <c r="G370" s="30">
        <f>Month!F357+G369</f>
        <v>255.45999999999998</v>
      </c>
      <c r="H370" s="30">
        <f>Month!G357+H369</f>
        <v>50.550000000000004</v>
      </c>
    </row>
    <row r="371" spans="1:8">
      <c r="A371" s="39">
        <f t="shared" si="11"/>
        <v>2024</v>
      </c>
      <c r="B371" s="76" t="s">
        <v>644</v>
      </c>
      <c r="C371" s="30">
        <f>Month!B358+C370</f>
        <v>1400.6599999999999</v>
      </c>
      <c r="D371" s="30">
        <f>Month!C358+D370</f>
        <v>562.12</v>
      </c>
      <c r="E371" s="30">
        <f>Month!D358+E370</f>
        <v>367.29999999999995</v>
      </c>
      <c r="F371" s="30">
        <f>Month!E358+F370</f>
        <v>74.849999999999994</v>
      </c>
      <c r="G371" s="30">
        <f>Month!F358+G370</f>
        <v>341.71</v>
      </c>
      <c r="H371" s="30">
        <f>Month!G358+H370</f>
        <v>54.67</v>
      </c>
    </row>
    <row r="372" spans="1:8">
      <c r="A372" s="39">
        <f t="shared" si="11"/>
        <v>2024</v>
      </c>
      <c r="B372" s="76" t="s">
        <v>645</v>
      </c>
      <c r="C372" s="30">
        <f>Month!B359+C371</f>
        <v>1536.29</v>
      </c>
      <c r="D372" s="30">
        <f>Month!C359+D371</f>
        <v>603.93000000000006</v>
      </c>
      <c r="E372" s="30">
        <f>Month!D359+E371</f>
        <v>395.35999999999996</v>
      </c>
      <c r="F372" s="30">
        <f>Month!E359+F371</f>
        <v>87.149999999999991</v>
      </c>
      <c r="G372" s="30">
        <f>Month!F359+G371</f>
        <v>391.75</v>
      </c>
      <c r="H372" s="30">
        <f>Month!G359+H371</f>
        <v>58.08</v>
      </c>
    </row>
    <row r="373" spans="1:8">
      <c r="A373" s="39">
        <f t="shared" si="11"/>
        <v>2024</v>
      </c>
      <c r="B373" s="76" t="s">
        <v>646</v>
      </c>
      <c r="C373" s="30">
        <f>Month!B360+C372</f>
        <v>1670.42</v>
      </c>
      <c r="D373" s="30">
        <f>Month!C360+D372</f>
        <v>625.43000000000006</v>
      </c>
      <c r="E373" s="30">
        <f>Month!D360+E372</f>
        <v>428.96999999999997</v>
      </c>
      <c r="F373" s="30">
        <f>Month!E360+F372</f>
        <v>99.399999999999991</v>
      </c>
      <c r="G373" s="30">
        <f>Month!F360+G372</f>
        <v>453.36</v>
      </c>
      <c r="H373" s="30">
        <f>Month!G360+H372</f>
        <v>63.23</v>
      </c>
    </row>
    <row r="374" spans="1:8">
      <c r="A374" s="39">
        <f t="shared" si="11"/>
        <v>2024</v>
      </c>
      <c r="B374" s="76" t="s">
        <v>647</v>
      </c>
      <c r="C374" s="30">
        <f>Month!B361+C373</f>
        <v>1801.01</v>
      </c>
      <c r="D374" s="30">
        <f>Month!C361+D373</f>
        <v>655.82</v>
      </c>
      <c r="E374" s="30">
        <f>Month!D361+E373</f>
        <v>461.11999999999995</v>
      </c>
      <c r="F374" s="30">
        <f>Month!E361+F373</f>
        <v>111.6</v>
      </c>
      <c r="G374" s="30">
        <f>Month!F361+G373</f>
        <v>504.85</v>
      </c>
      <c r="H374" s="30">
        <f>Month!G361+H373</f>
        <v>67.599999999999994</v>
      </c>
    </row>
    <row r="375" spans="1:8">
      <c r="A375" s="39">
        <f t="shared" si="11"/>
        <v>2024</v>
      </c>
      <c r="B375" s="76" t="s">
        <v>648</v>
      </c>
      <c r="C375" s="30">
        <f>Month!B362+C374</f>
        <v>1886.1399999999999</v>
      </c>
      <c r="D375" s="30">
        <f>Month!C362+D374</f>
        <v>655.92000000000007</v>
      </c>
      <c r="E375" s="30">
        <f>Month!D362+E374</f>
        <v>468.22999999999996</v>
      </c>
      <c r="F375" s="30">
        <f>Month!E362+F374</f>
        <v>123.69999999999999</v>
      </c>
      <c r="G375" s="30">
        <f>Month!F362+G374</f>
        <v>566.32000000000005</v>
      </c>
      <c r="H375" s="30">
        <f>Month!G362+H374</f>
        <v>71.94</v>
      </c>
    </row>
    <row r="376" spans="1:8">
      <c r="A376" s="39">
        <f t="shared" si="11"/>
        <v>2024</v>
      </c>
      <c r="B376" s="76" t="s">
        <v>649</v>
      </c>
      <c r="C376" s="30">
        <f>Month!B363+C375</f>
        <v>1978.9299999999998</v>
      </c>
      <c r="D376" s="30">
        <f>Month!C363+D375</f>
        <v>656.0200000000001</v>
      </c>
      <c r="E376" s="30">
        <f>Month!D363+E375</f>
        <v>480.61999999999995</v>
      </c>
      <c r="F376" s="30">
        <f>Month!E363+F375</f>
        <v>134.69999999999999</v>
      </c>
      <c r="G376" s="30">
        <f>Month!F363+G375</f>
        <v>630.7700000000001</v>
      </c>
      <c r="H376" s="30">
        <f>Month!G363+H375</f>
        <v>76.8</v>
      </c>
    </row>
    <row r="377" spans="1:8">
      <c r="A377" s="39">
        <f t="shared" si="11"/>
        <v>2024</v>
      </c>
      <c r="B377" s="76" t="s">
        <v>650</v>
      </c>
      <c r="C377" s="30">
        <f>Month!B364+C376</f>
        <v>2068.5099999999998</v>
      </c>
      <c r="D377" s="30">
        <f>Month!C364+D376</f>
        <v>656.12000000000012</v>
      </c>
      <c r="E377" s="30">
        <f>Month!D364+E376</f>
        <v>492.87999999999994</v>
      </c>
      <c r="F377" s="30">
        <f>Month!E364+F376</f>
        <v>145</v>
      </c>
      <c r="G377" s="30">
        <f>Month!F364+G376</f>
        <v>691.97000000000014</v>
      </c>
      <c r="H377" s="30">
        <f>Month!G364+H376</f>
        <v>82.53</v>
      </c>
    </row>
    <row r="378" spans="1:8">
      <c r="A378" s="39">
        <v>2025</v>
      </c>
      <c r="B378" s="76" t="s">
        <v>686</v>
      </c>
      <c r="C378" s="30">
        <f>Month!B365</f>
        <v>90.62</v>
      </c>
      <c r="D378" s="30">
        <f>Month!C365</f>
        <v>0.11</v>
      </c>
      <c r="E378" s="30">
        <f>Month!D365</f>
        <v>10.58</v>
      </c>
      <c r="F378" s="30">
        <f>Month!E365</f>
        <v>9</v>
      </c>
      <c r="G378" s="30">
        <f>Month!F365</f>
        <v>62.71</v>
      </c>
      <c r="H378" s="30">
        <f>Month!G365</f>
        <v>8.2100000000000009</v>
      </c>
    </row>
    <row r="379" spans="1:8">
      <c r="A379" s="39">
        <f>A378</f>
        <v>2025</v>
      </c>
      <c r="B379" s="76" t="s">
        <v>687</v>
      </c>
      <c r="C379" s="30"/>
      <c r="D379" s="30"/>
      <c r="E379" s="30"/>
      <c r="F379" s="30"/>
      <c r="G379" s="30"/>
      <c r="H379" s="30"/>
    </row>
    <row r="380" spans="1:8">
      <c r="A380" s="39">
        <f t="shared" ref="A380:A389" si="12">A379</f>
        <v>2025</v>
      </c>
      <c r="B380" s="76" t="s">
        <v>688</v>
      </c>
      <c r="C380" s="30"/>
      <c r="D380" s="30"/>
      <c r="E380" s="30"/>
      <c r="F380" s="30"/>
      <c r="G380" s="30"/>
      <c r="H380" s="30"/>
    </row>
    <row r="381" spans="1:8">
      <c r="A381" s="39">
        <f t="shared" si="12"/>
        <v>2025</v>
      </c>
      <c r="B381" s="76" t="s">
        <v>689</v>
      </c>
    </row>
    <row r="382" spans="1:8">
      <c r="A382" s="39">
        <f t="shared" si="12"/>
        <v>2025</v>
      </c>
      <c r="B382" s="76" t="s">
        <v>690</v>
      </c>
    </row>
    <row r="383" spans="1:8">
      <c r="A383" s="39">
        <f t="shared" si="12"/>
        <v>2025</v>
      </c>
      <c r="B383" s="76" t="s">
        <v>691</v>
      </c>
    </row>
    <row r="384" spans="1:8">
      <c r="A384" s="39">
        <f t="shared" si="12"/>
        <v>2025</v>
      </c>
      <c r="B384" s="76" t="s">
        <v>692</v>
      </c>
    </row>
    <row r="385" spans="1:2">
      <c r="A385" s="39">
        <f t="shared" si="12"/>
        <v>2025</v>
      </c>
      <c r="B385" s="76" t="s">
        <v>693</v>
      </c>
    </row>
    <row r="386" spans="1:2">
      <c r="A386" s="39">
        <f t="shared" si="12"/>
        <v>2025</v>
      </c>
      <c r="B386" s="76" t="s">
        <v>694</v>
      </c>
    </row>
    <row r="387" spans="1:2">
      <c r="A387" s="39">
        <f t="shared" si="12"/>
        <v>2025</v>
      </c>
      <c r="B387" s="76" t="s">
        <v>695</v>
      </c>
    </row>
    <row r="388" spans="1:2">
      <c r="A388" s="39">
        <f t="shared" si="12"/>
        <v>2025</v>
      </c>
      <c r="B388" s="76" t="s">
        <v>696</v>
      </c>
    </row>
    <row r="389" spans="1:2">
      <c r="A389" s="39">
        <f t="shared" si="12"/>
        <v>2025</v>
      </c>
      <c r="B389" s="76" t="s">
        <v>697</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2025-03-24T11:28:23Z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