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kiely\Desktop\"/>
    </mc:Choice>
  </mc:AlternateContent>
  <xr:revisionPtr revIDLastSave="0" documentId="8_{ABB9FB55-32F1-4C60-9DC4-390807D7E082}" xr6:coauthVersionLast="47" xr6:coauthVersionMax="47" xr10:uidLastSave="{00000000-0000-0000-0000-000000000000}"/>
  <bookViews>
    <workbookView xWindow="18015" yWindow="-16365" windowWidth="29040" windowHeight="15840" xr2:uid="{4969EBB4-FF3B-4B66-8395-8769BF4930A3}"/>
  </bookViews>
  <sheets>
    <sheet name="Guidance" sheetId="21" r:id="rId1"/>
    <sheet name="ETS CPS form" sheetId="14" r:id="rId2"/>
    <sheet name="Example Submission" sheetId="23" r:id="rId3"/>
  </sheets>
  <definedNames>
    <definedName name="Average_Wages">'ETS CPS form'!$D$91:$D$100</definedName>
    <definedName name="AverageWagesTable">'ETS CPS form'!$C$90:$D$100</definedName>
    <definedName name="CapexTable">'ETS CPS form'!$C$85:$I$87</definedName>
    <definedName name="Carbon_Price">#REF!</definedName>
    <definedName name="Comments">'ETS CPS form'!$C$13:$C$16</definedName>
    <definedName name="CompanyName">'ETS CPS form'!$D$4</definedName>
    <definedName name="Consumption_Data">'ETS CPS form'!$E$143:$J$162</definedName>
    <definedName name="Consumption_Installations">'ETS CPS form'!$C$143:$C$162</definedName>
    <definedName name="Consumption_PRODCOMs">'ETS CPS form'!$D$143:$D$162</definedName>
    <definedName name="CRN">'ETS CPS form'!$D$3</definedName>
    <definedName name="DirectEmissionsTable">'ETS CPS form'!$C$165:$J$185</definedName>
    <definedName name="ElecConsumptionTable">'ETS CPS form'!$C$142:$J$162</definedName>
    <definedName name="ETS_CPS_Annual_MWh">'ETS CPS form'!$E$107:$E$116</definedName>
    <definedName name="ETS_CPS_Grid_Percent">'ETS CPS form'!$F$107:$F$116</definedName>
    <definedName name="ETS_CPS_Installations">'ETS CPS form'!$C$107:$C$116</definedName>
    <definedName name="ETS_CPS_Postcodes">'ETS CPS form'!$D$107:$D$116</definedName>
    <definedName name="FinanceTableAnnual">'ETS CPS form'!$C$59:$I$69</definedName>
    <definedName name="FinanceTableQuarterly">'ETS CPS form'!$C$72:$AE$82</definedName>
    <definedName name="fiscal_quarters">'ETS CPS form'!$D$44:$AE$44</definedName>
    <definedName name="fiscal_yrs">'ETS CPS form'!$D$42:$I$42</definedName>
    <definedName name="Focal_Year">'ETS CPS form'!$D$40</definedName>
    <definedName name="FormID">'ETS CPS form'!$D$35</definedName>
    <definedName name="FormStatus">'ETS CPS form'!$D$24</definedName>
    <definedName name="InstallationElectricityTable">'ETS CPS form'!$C$106:$K$116</definedName>
    <definedName name="Questions">'ETS CPS form'!$C$7:$D$10</definedName>
    <definedName name="Tonnage_Data">'ETS CPS form'!$E$120:$J$139</definedName>
    <definedName name="Tonnage_Installations">'ETS CPS form'!$C$120:$C$139</definedName>
    <definedName name="Tonnage_PRODCOM">'ETS CPS form'!$D$120:$D$139</definedName>
    <definedName name="TonnageTable">'ETS CPS form'!$C$119:$J$139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23" l="1"/>
  <c r="I67" i="23"/>
  <c r="H67" i="23"/>
  <c r="H68" i="23"/>
  <c r="H69" i="23"/>
  <c r="G68" i="23"/>
  <c r="G67" i="23"/>
  <c r="E52" i="14" a="1"/>
  <c r="E52" i="14" s="1"/>
  <c r="D37" i="14"/>
  <c r="E54" i="14" a="1"/>
  <c r="E54" i="14" s="1"/>
  <c r="E53" i="14" a="1"/>
  <c r="E53" i="14" s="1"/>
  <c r="G69" i="23" l="1"/>
  <c r="I69" i="23"/>
  <c r="D31" i="14"/>
  <c r="E51" i="14" a="1"/>
  <c r="E51" i="14" s="1"/>
  <c r="E50" i="14" l="1"/>
  <c r="D30" i="14" l="1"/>
  <c r="E48" i="14" a="1"/>
  <c r="E48" i="14" s="1"/>
  <c r="D27" i="14" s="1"/>
  <c r="E46" i="14"/>
  <c r="D25" i="14" s="1"/>
  <c r="E49" i="14"/>
  <c r="D28" i="14" s="1"/>
  <c r="D29" i="14"/>
  <c r="D32" i="14"/>
  <c r="D33" i="14"/>
  <c r="E47" i="14" a="1"/>
  <c r="E47" i="14" s="1"/>
  <c r="D26" i="14" s="1"/>
  <c r="J41" i="14"/>
  <c r="I41" i="14"/>
  <c r="H41" i="14"/>
  <c r="G41" i="14"/>
  <c r="F41" i="14"/>
  <c r="E41" i="14"/>
  <c r="D41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AD80" i="14"/>
  <c r="AE80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D80" i="14"/>
  <c r="D81" i="14"/>
  <c r="E67" i="14"/>
  <c r="F67" i="14"/>
  <c r="G67" i="14"/>
  <c r="H67" i="14"/>
  <c r="I67" i="14"/>
  <c r="E68" i="14"/>
  <c r="F68" i="14"/>
  <c r="G68" i="14"/>
  <c r="H68" i="14"/>
  <c r="I68" i="14"/>
  <c r="D67" i="14"/>
  <c r="D24" i="14" l="1" a="1"/>
  <c r="D24" i="14" s="1"/>
  <c r="Y82" i="14"/>
  <c r="Q82" i="14"/>
  <c r="I82" i="14"/>
  <c r="E82" i="14"/>
  <c r="F82" i="14"/>
  <c r="Z82" i="14"/>
  <c r="AB82" i="14"/>
  <c r="L82" i="14"/>
  <c r="X82" i="14"/>
  <c r="AA82" i="14"/>
  <c r="S82" i="14"/>
  <c r="T82" i="14"/>
  <c r="AD82" i="14"/>
  <c r="V82" i="14"/>
  <c r="N82" i="14"/>
  <c r="K82" i="14"/>
  <c r="R82" i="14"/>
  <c r="P82" i="14"/>
  <c r="AE82" i="14"/>
  <c r="W82" i="14"/>
  <c r="O82" i="14"/>
  <c r="G82" i="14"/>
  <c r="J82" i="14"/>
  <c r="G69" i="14"/>
  <c r="AC82" i="14"/>
  <c r="E69" i="14"/>
  <c r="I69" i="14"/>
  <c r="H69" i="14"/>
  <c r="F69" i="14"/>
  <c r="U82" i="14"/>
  <c r="D82" i="14"/>
  <c r="M82" i="14"/>
  <c r="H82" i="14"/>
  <c r="E7" i="14" l="1"/>
  <c r="E10" i="14"/>
  <c r="D68" i="14" l="1"/>
  <c r="D69" i="14" l="1"/>
  <c r="D39" i="14" l="1"/>
  <c r="C2" i="14" s="1"/>
  <c r="C57" i="14" l="1"/>
  <c r="C103" i="14"/>
  <c r="K41" i="14"/>
  <c r="J42" i="14" s="1"/>
  <c r="G42" i="14"/>
  <c r="R44" i="14" s="1"/>
  <c r="F42" i="14"/>
  <c r="I42" i="14"/>
  <c r="H42" i="14"/>
  <c r="D42" i="14"/>
  <c r="E42" i="14"/>
  <c r="E165" i="14" l="1" a="1"/>
  <c r="E165" i="14" s="1"/>
  <c r="E119" i="14" a="1"/>
  <c r="E119" i="14" s="1"/>
  <c r="D85" i="14" a="1"/>
  <c r="D85" i="14" s="1"/>
  <c r="D59" i="14" a="1"/>
  <c r="D59" i="14" s="1"/>
  <c r="E142" i="14" a="1"/>
  <c r="E142" i="14" s="1"/>
  <c r="AB44" i="14"/>
  <c r="AC44" i="14"/>
  <c r="AD44" i="14"/>
  <c r="AE44" i="14"/>
  <c r="Q44" i="14"/>
  <c r="P44" i="14"/>
  <c r="S44" i="14"/>
  <c r="Y44" i="14"/>
  <c r="Z44" i="14"/>
  <c r="AA44" i="14"/>
  <c r="X44" i="14"/>
  <c r="N44" i="14"/>
  <c r="M44" i="14"/>
  <c r="O44" i="14"/>
  <c r="L44" i="14"/>
  <c r="T44" i="14"/>
  <c r="U44" i="14"/>
  <c r="W44" i="14"/>
  <c r="V44" i="14"/>
  <c r="F44" i="14"/>
  <c r="G44" i="14"/>
  <c r="D44" i="14"/>
  <c r="E44" i="14"/>
  <c r="J44" i="14"/>
  <c r="K44" i="14"/>
  <c r="H44" i="14"/>
  <c r="I44" i="14"/>
  <c r="D72" i="14" l="1" a="1"/>
  <c r="D72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<sst xmlns="http://schemas.openxmlformats.org/spreadsheetml/2006/main" count="352" uniqueCount="196">
  <si>
    <t>Data for Compensation Calculation Form (B04 Form)</t>
  </si>
  <si>
    <t>1. This form must be completed by all applicants.</t>
  </si>
  <si>
    <t>2. Annual returns are due April - June each year for the end of year reconciliation.</t>
  </si>
  <si>
    <t xml:space="preserve">3. In year significant changes should be notified to the Department of Business and Trade (DBT) as soon as possible to prevent over or under payment of compensation. </t>
  </si>
  <si>
    <t xml:space="preserve">4. Significant changes include: a capacity extension, an output reduction of 50% or greater, an increase in output back to a higher level following a decrease, ceasing production of eligible product(s), closure or sale of a site. </t>
  </si>
  <si>
    <r>
      <rPr>
        <sz val="12"/>
        <rFont val="Arial"/>
        <family val="2"/>
      </rPr>
      <t>4a) If you are in doubt, please contact DBT at:</t>
    </r>
    <r>
      <rPr>
        <sz val="12"/>
        <color theme="10"/>
        <rFont val="Arial"/>
        <family val="2"/>
      </rPr>
      <t xml:space="preserve"> </t>
    </r>
    <r>
      <rPr>
        <u/>
        <sz val="12"/>
        <color theme="10"/>
        <rFont val="Arial"/>
        <family val="2"/>
      </rPr>
      <t>energyintensiveindustries@businessandtrade.gov.uk</t>
    </r>
  </si>
  <si>
    <t xml:space="preserve">5. For new applicants, we request up to five years of data, existing applicants should just provide data for their latest year of activity. The scheme has now moved from a fixed baseline to a five year moving average, meaning baselines are also updated each year for existing scheme members. For further information please see the scheme guidance. </t>
  </si>
  <si>
    <t>6. Output, consumption and financial data for a financial year are required no later than the end of June  the following year. For example, data for FY2021/22 is required no later than the end of June 2022.</t>
  </si>
  <si>
    <t>Guidance on Fuels That are Liable to Pay CPS Rates</t>
  </si>
  <si>
    <t>Fuels that are liable to pay CPS rates are listed below.</t>
  </si>
  <si>
    <t xml:space="preserve">■ gas of a kind supplied by a gas utility </t>
  </si>
  <si>
    <t>■ LPG</t>
  </si>
  <si>
    <t>■ coal and other solid fossil fuels (petroleum coke; lignite; coke and semi-coke of coal or lignite).</t>
  </si>
  <si>
    <t>The following purchased fuels are not liable when used for on-site generation (including, where appropriate, CHP stations):</t>
  </si>
  <si>
    <t>■ CPS rate fuels for use in small generating stations that are not CHP stations or stand-by generators.</t>
  </si>
  <si>
    <t>■ CPS rate fuels for use in small CHP stations</t>
  </si>
  <si>
    <t>■ CPS rate fuels for use in stand-by generators</t>
  </si>
  <si>
    <t>■ CPS rate fuels for use in electricity generation in Northern Ireland</t>
  </si>
  <si>
    <t>■ Coal slurry for use in electricity generation</t>
  </si>
  <si>
    <t>Generation from renewable sources and not-purchased fuels (e.g. waste gases) are not liable to the CPS rates and should be included on this form.</t>
  </si>
  <si>
    <t xml:space="preserve">Guidance for users of CHP plants </t>
  </si>
  <si>
    <t xml:space="preserve">Since April 2015, the "good quality" portion of electricity generated in a Combined Heat and Power (CHP) plant has not been liable for CPS. </t>
  </si>
  <si>
    <t xml:space="preserve">Full details of fuels liable to pay CPS rates can be found here: </t>
  </si>
  <si>
    <t>Excise Notice CCL1/6: a guide to carbon price floor - Publications - GOV.UK</t>
  </si>
  <si>
    <t>ETS CPS Compensation Scheme Annual Return</t>
  </si>
  <si>
    <t>Companies House Registration Number (CRN)</t>
  </si>
  <si>
    <t>Company Name</t>
  </si>
  <si>
    <t>Please answer ALL of the below questions</t>
  </si>
  <si>
    <r>
      <t xml:space="preserve">I can confirm that the business is not an Undertaking in Difficulty as per the ‘ailing or insolvent economic actors’ (AIEA) definition in the Scheme guidance. I understand that Undertakings in Difficulty are not eligible for the scheme.  </t>
    </r>
    <r>
      <rPr>
        <b/>
        <sz val="12"/>
        <color theme="1"/>
        <rFont val="Arial"/>
        <family val="2"/>
      </rPr>
      <t>(Yes/No)</t>
    </r>
  </si>
  <si>
    <r>
      <t>Would you like to include FY 2020 and 2021 in your consumption/production baseline?</t>
    </r>
    <r>
      <rPr>
        <b/>
        <sz val="12"/>
        <color theme="1"/>
        <rFont val="Arial"/>
        <family val="2"/>
      </rPr>
      <t xml:space="preserve"> (Dropdown)</t>
    </r>
  </si>
  <si>
    <r>
      <t xml:space="preserve">Does your business have any Northern Ireland subsidiaries? </t>
    </r>
    <r>
      <rPr>
        <b/>
        <sz val="12"/>
        <color theme="1"/>
        <rFont val="Arial"/>
        <family val="2"/>
      </rPr>
      <t>(Yes/No)</t>
    </r>
  </si>
  <si>
    <r>
      <t xml:space="preserve">If yes, do you accept the prohibition of transferral of compensation to these subsidiaries? </t>
    </r>
    <r>
      <rPr>
        <b/>
        <sz val="12"/>
        <color theme="1"/>
        <rFont val="Arial"/>
        <family val="2"/>
      </rPr>
      <t>(Yes/No/N.A.)</t>
    </r>
  </si>
  <si>
    <t>COMMENTS</t>
  </si>
  <si>
    <t>PLEASE INSERT ALL NOTES IN THIS BOX AS COMMENTS ELSEWHERE WILL NOT BE READ.</t>
  </si>
  <si>
    <t>IF SUBMITTING A FORM LABELLED 'INCOMPLETE' - PLEASE COMMENT ON MISSING DATA.</t>
  </si>
  <si>
    <t>INSTRUCTIONS FOR COMPLETION</t>
  </si>
  <si>
    <t>New applicants should provide data in every table they can, covering up to 5 years.</t>
  </si>
  <si>
    <t>Existing applicants need to fill every table, but only need to provide new information (i.e. 1 new year of data).</t>
  </si>
  <si>
    <r>
      <t xml:space="preserve">If last year you provided a </t>
    </r>
    <r>
      <rPr>
        <b/>
        <sz val="12"/>
        <color theme="1"/>
        <rFont val="Arial"/>
        <family val="2"/>
      </rPr>
      <t>provisional GVA</t>
    </r>
    <r>
      <rPr>
        <sz val="12"/>
        <color theme="1"/>
        <rFont val="Arial"/>
        <family val="2"/>
      </rPr>
      <t>, please provide 2 years of financial data.</t>
    </r>
  </si>
  <si>
    <r>
      <t>If you are</t>
    </r>
    <r>
      <rPr>
        <b/>
        <sz val="12"/>
        <color theme="1"/>
        <rFont val="Arial"/>
        <family val="2"/>
      </rPr>
      <t xml:space="preserve"> unable to provide some data</t>
    </r>
    <r>
      <rPr>
        <sz val="12"/>
        <color theme="1"/>
        <rFont val="Arial"/>
        <family val="2"/>
      </rPr>
      <t xml:space="preserve"> - please note this in the comments box, and your submission email.</t>
    </r>
  </si>
  <si>
    <t>Form Data Tool</t>
  </si>
  <si>
    <t>Company Details (CRN, Name)</t>
  </si>
  <si>
    <t>Application Questions</t>
  </si>
  <si>
    <t>Financials - is at least 1 year (or 2 quarters) provided?</t>
  </si>
  <si>
    <t>Is CAPEX listed for at least one year?</t>
  </si>
  <si>
    <t>Are average wages by installation provided?</t>
  </si>
  <si>
    <t>Postcode and name for every installation provided?</t>
  </si>
  <si>
    <t>Annual Electricity consumption and grid % for every installation provided?</t>
  </si>
  <si>
    <t>Product Tonnages Provided?</t>
  </si>
  <si>
    <t>Product MWh Provided?</t>
  </si>
  <si>
    <t>Hide Row</t>
  </si>
  <si>
    <t>FormID</t>
  </si>
  <si>
    <t>ETS_CPS_Compensation</t>
  </si>
  <si>
    <t>ApplicationType</t>
  </si>
  <si>
    <t>Expiry Date of Form (maintenance use only)</t>
  </si>
  <si>
    <t>Warning Period (days) (not currently used)</t>
  </si>
  <si>
    <t>Form Warning (maintenance, does the form need updating for current calendar year?)</t>
  </si>
  <si>
    <t>Focal Year (first calendar year of current fiscal year)</t>
  </si>
  <si>
    <t>Calendar Years</t>
  </si>
  <si>
    <t>Fiscal Years (only highlighted years are used in form)</t>
  </si>
  <si>
    <t>Quarters</t>
  </si>
  <si>
    <t>Q1</t>
  </si>
  <si>
    <t>Q2</t>
  </si>
  <si>
    <t>Q3</t>
  </si>
  <si>
    <t>Q4</t>
  </si>
  <si>
    <t>Fiscal Quarters</t>
  </si>
  <si>
    <t>ERROR CHECKS</t>
  </si>
  <si>
    <t>Error Text</t>
  </si>
  <si>
    <t>Error Evaluation (TRUE = Error)</t>
  </si>
  <si>
    <t>CHECK - Company Details (CRN, Name)</t>
  </si>
  <si>
    <t>Please enter Company Name and CRN.</t>
  </si>
  <si>
    <t>CHECK - Questions</t>
  </si>
  <si>
    <t>Please answer ALL questions.</t>
  </si>
  <si>
    <t>CHECK - Financials - is at least 1 year (or 2 quarters) provided?</t>
  </si>
  <si>
    <t>Please enter Financial data.</t>
  </si>
  <si>
    <t>CHECK - Is CAPEX listed for at least one year?</t>
  </si>
  <si>
    <t>Please enter CAPEX data.</t>
  </si>
  <si>
    <t>CHECK - Are average wages by installation provided?</t>
  </si>
  <si>
    <t>Please enter Average wage by installation.</t>
  </si>
  <si>
    <t>CHECK - Does every installation have a postcode and name?</t>
  </si>
  <si>
    <t>Please enter Postcodes and Names for all installations</t>
  </si>
  <si>
    <t>CHECK - MWh and grid % provided for every installation?</t>
  </si>
  <si>
    <t>Please enter MWh and grid % details for every installation.</t>
  </si>
  <si>
    <t>CHECK - Product Tonnage</t>
  </si>
  <si>
    <t>Please enter tonnages for each installation and product.</t>
  </si>
  <si>
    <t>CHECK - Product MWh</t>
  </si>
  <si>
    <t>Please enter MWh consumed per product and installation.</t>
  </si>
  <si>
    <t>B03 Form - Financial and Monitoring Data</t>
  </si>
  <si>
    <t>Table A - Annual Finances</t>
  </si>
  <si>
    <t>Annual information</t>
  </si>
  <si>
    <r>
      <t>Operating profit/loss</t>
    </r>
    <r>
      <rPr>
        <b/>
        <sz val="12"/>
        <color rgb="FF000000"/>
        <rFont val="Arial"/>
        <family val="2"/>
      </rPr>
      <t xml:space="preserve"> (£ nominal)</t>
    </r>
  </si>
  <si>
    <r>
      <t xml:space="preserve">Depreciation </t>
    </r>
    <r>
      <rPr>
        <b/>
        <sz val="12"/>
        <color rgb="FF000000"/>
        <rFont val="Arial"/>
        <family val="2"/>
      </rPr>
      <t>(£ nominal)</t>
    </r>
  </si>
  <si>
    <r>
      <t xml:space="preserve">Amortisation </t>
    </r>
    <r>
      <rPr>
        <b/>
        <sz val="12"/>
        <color rgb="FF000000"/>
        <rFont val="Arial"/>
        <family val="2"/>
      </rPr>
      <t>(£ nominal)</t>
    </r>
  </si>
  <si>
    <r>
      <t xml:space="preserve">Exceptional items </t>
    </r>
    <r>
      <rPr>
        <b/>
        <sz val="12"/>
        <color rgb="FF000000"/>
        <rFont val="Arial"/>
        <family val="2"/>
      </rPr>
      <t>(£ nominal)</t>
    </r>
  </si>
  <si>
    <r>
      <t xml:space="preserve">Staff costs including pension contributions </t>
    </r>
    <r>
      <rPr>
        <b/>
        <sz val="12"/>
        <color rgb="FF000000"/>
        <rFont val="Arial"/>
        <family val="2"/>
      </rPr>
      <t>(£ nominal)</t>
    </r>
  </si>
  <si>
    <r>
      <t>Directors costs (if not included in staff costs)</t>
    </r>
    <r>
      <rPr>
        <b/>
        <sz val="12"/>
        <color rgb="FF000000"/>
        <rFont val="Arial"/>
        <family val="2"/>
      </rPr>
      <t xml:space="preserve"> (£ nominal)</t>
    </r>
  </si>
  <si>
    <r>
      <t xml:space="preserve">Total Business Electricity Consumption </t>
    </r>
    <r>
      <rPr>
        <b/>
        <sz val="12"/>
        <color theme="1"/>
        <rFont val="Arial"/>
        <family val="2"/>
      </rPr>
      <t>(MWh)</t>
    </r>
  </si>
  <si>
    <r>
      <t xml:space="preserve">Total business earnings before interest, tax, depreciation and amortisation: EBITDA </t>
    </r>
    <r>
      <rPr>
        <b/>
        <sz val="12"/>
        <color rgb="FF000000"/>
        <rFont val="Arial"/>
        <family val="2"/>
      </rPr>
      <t>(£ nominal)</t>
    </r>
    <r>
      <rPr>
        <sz val="12"/>
        <color rgb="FF000000"/>
        <rFont val="Arial"/>
        <family val="2"/>
      </rPr>
      <t xml:space="preserve"> automatic calc.</t>
    </r>
  </si>
  <si>
    <r>
      <t xml:space="preserve">Total staff costs including pension contributions </t>
    </r>
    <r>
      <rPr>
        <b/>
        <sz val="12"/>
        <color rgb="FF000000"/>
        <rFont val="Arial"/>
        <family val="2"/>
      </rPr>
      <t>(£ nominal)</t>
    </r>
    <r>
      <rPr>
        <sz val="12"/>
        <color rgb="FF000000"/>
        <rFont val="Arial"/>
        <family val="2"/>
      </rPr>
      <t xml:space="preserve"> automatic calc.</t>
    </r>
  </si>
  <si>
    <r>
      <t xml:space="preserve">Gross Value Added </t>
    </r>
    <r>
      <rPr>
        <b/>
        <sz val="12"/>
        <color theme="1"/>
        <rFont val="Arial"/>
        <family val="2"/>
      </rPr>
      <t xml:space="preserve">(GVA, £ nominal) </t>
    </r>
    <r>
      <rPr>
        <sz val="12"/>
        <color theme="1"/>
        <rFont val="Arial"/>
        <family val="2"/>
      </rPr>
      <t>automatic calc.</t>
    </r>
  </si>
  <si>
    <t xml:space="preserve">Table B - Quarterly Finances </t>
  </si>
  <si>
    <t>Only fill out if annual information is not available</t>
  </si>
  <si>
    <r>
      <t>Depreciation</t>
    </r>
    <r>
      <rPr>
        <b/>
        <sz val="12"/>
        <color rgb="FF000000"/>
        <rFont val="Arial"/>
        <family val="2"/>
      </rPr>
      <t xml:space="preserve"> (£ nominal)</t>
    </r>
  </si>
  <si>
    <t>Table C - Capital Expenditure</t>
  </si>
  <si>
    <t>Monitoring Information</t>
  </si>
  <si>
    <r>
      <t>Total Capital Expenditure</t>
    </r>
    <r>
      <rPr>
        <b/>
        <sz val="12"/>
        <color theme="1"/>
        <rFont val="Arial"/>
        <family val="2"/>
      </rPr>
      <t xml:space="preserve"> (£ nominal)</t>
    </r>
  </si>
  <si>
    <r>
      <t xml:space="preserve">Split of Capital Expenditure </t>
    </r>
    <r>
      <rPr>
        <b/>
        <sz val="12"/>
        <color theme="1"/>
        <rFont val="Arial"/>
        <family val="2"/>
      </rPr>
      <t>(NEW% : OLD%)</t>
    </r>
  </si>
  <si>
    <t>Table D - Average wages</t>
  </si>
  <si>
    <t>Installation Name</t>
  </si>
  <si>
    <r>
      <t xml:space="preserve">Average wage, latest year </t>
    </r>
    <r>
      <rPr>
        <b/>
        <sz val="12"/>
        <color theme="1"/>
        <rFont val="Arial"/>
        <family val="2"/>
      </rPr>
      <t>(£ nominal)</t>
    </r>
  </si>
  <si>
    <t>B04 Form - Activity Data</t>
  </si>
  <si>
    <t>Table E - Electricity consumption by source and installation</t>
  </si>
  <si>
    <t>If pairs of % columns do not add up to 100%, they will turn red. 
For CPS rates please see guidance sheet for details, particularly if your business uses electricity from a CHP plant.</t>
  </si>
  <si>
    <t>Installation Name (each installation must have a unique name)</t>
  </si>
  <si>
    <t>Postcode of Installation</t>
  </si>
  <si>
    <t>Annual elec. Consumption (MWh) 
(most recent year of reporting)</t>
  </si>
  <si>
    <t>% of MWh from grid</t>
  </si>
  <si>
    <t>% of MWh not from grid</t>
  </si>
  <si>
    <t>% of non-grid consumption liable for ETS</t>
  </si>
  <si>
    <t>% of non-grid consumption exempt from ETS</t>
  </si>
  <si>
    <t>% of non-grid consumption liable for CPS rates</t>
  </si>
  <si>
    <t>% of non-grid consumption exempt from CPS rates</t>
  </si>
  <si>
    <t>Table F - Tonnage of products</t>
  </si>
  <si>
    <t>Installation Name (installation must be listed in Table E)</t>
  </si>
  <si>
    <t>PRODCOM Code (2013) - 8 digits
Enter just the values (XXXX), not separated pairs (XX.XX)</t>
  </si>
  <si>
    <t>Table G - Electricity Consumption (MWh) per product</t>
  </si>
  <si>
    <t>Table H - Direct emissions for products with benchmarks (tCO2)</t>
  </si>
  <si>
    <t>12345678</t>
  </si>
  <si>
    <t>Example Application</t>
  </si>
  <si>
    <t>I can confirm that the business is not an Undertaking in Difficulty as per the ‘ailing or insolvent economic actors’ (AIEA) definition in the Scheme guidance. I understand that Undertakings in Difficulty are not eligible for the scheme.  (Yes/No)</t>
  </si>
  <si>
    <t>Yes</t>
  </si>
  <si>
    <t/>
  </si>
  <si>
    <t>Would you like to include FY 2020 and 2021 in your consumption/production baseline? (Dropdown)</t>
  </si>
  <si>
    <t>Does your business have any Northern Ireland subsidiaries? (Yes/No)</t>
  </si>
  <si>
    <t>No</t>
  </si>
  <si>
    <t>If yes, do you accept the prohibition of transferral of compensation to these subsidiaries? (Yes/No/N.A.)</t>
  </si>
  <si>
    <t>N.A.</t>
  </si>
  <si>
    <t>Example submission - a new company that makes two products at one location, and has 3 years of data.</t>
  </si>
  <si>
    <t>100% of its energy is from the grid, and it has no Northern Ireland Subsidiaries</t>
  </si>
  <si>
    <t>If last year you provided a provisional GVA, please provide 2 years of financial data.</t>
  </si>
  <si>
    <r>
      <t xml:space="preserve">If you are </t>
    </r>
    <r>
      <rPr>
        <b/>
        <sz val="12"/>
        <color theme="1"/>
        <rFont val="Arial"/>
        <family val="2"/>
      </rPr>
      <t>unable to provide any data</t>
    </r>
    <r>
      <rPr>
        <sz val="12"/>
        <color theme="1"/>
        <rFont val="Arial"/>
        <family val="2"/>
      </rPr>
      <t xml:space="preserve"> - please note this in the comments box, and your submission email.</t>
    </r>
  </si>
  <si>
    <t>COMPLETE</t>
  </si>
  <si>
    <t>2019/20</t>
  </si>
  <si>
    <t>2020/21</t>
  </si>
  <si>
    <t>2021/22</t>
  </si>
  <si>
    <t>2022/23</t>
  </si>
  <si>
    <t>2023/24</t>
  </si>
  <si>
    <t>2024/25</t>
  </si>
  <si>
    <t>Operating profit/loss (£ nominal)</t>
  </si>
  <si>
    <t>Depreciation (£ nominal)</t>
  </si>
  <si>
    <t>Amortisation (£ nominal)</t>
  </si>
  <si>
    <t>Exceptional items (£ nominal)</t>
  </si>
  <si>
    <t>Staff costs including pension contributions (£ nominal)</t>
  </si>
  <si>
    <t>Directors costs (if not included in staff costs) (£ nominal)</t>
  </si>
  <si>
    <t>Total Business Electricity Consumption (MWh)</t>
  </si>
  <si>
    <t>Total business earnings before interest, tax, depreciation and amortisation: EBITDA (£ nominal) automatic calc.</t>
  </si>
  <si>
    <t>Total staff costs including pension contributions (£ nominal) automatic calc.</t>
  </si>
  <si>
    <t>Gross Value Added (GVA, £ nominal) automatic calc.</t>
  </si>
  <si>
    <t>2019/20 Q1</t>
  </si>
  <si>
    <t>2019/20 Q2</t>
  </si>
  <si>
    <t>2019/20 Q3</t>
  </si>
  <si>
    <t>2019/20 Q4</t>
  </si>
  <si>
    <t>2020/21 Q1</t>
  </si>
  <si>
    <t>2020/21 Q2</t>
  </si>
  <si>
    <t>2020/21 Q3</t>
  </si>
  <si>
    <t>2020/21 Q4</t>
  </si>
  <si>
    <t>2021/22 Q1</t>
  </si>
  <si>
    <t>2021/22 Q2</t>
  </si>
  <si>
    <t>2021/22 Q3</t>
  </si>
  <si>
    <t>2021/22 Q4</t>
  </si>
  <si>
    <t>2022/23 Q1</t>
  </si>
  <si>
    <t>2022/23 Q2</t>
  </si>
  <si>
    <t>2022/23 Q3</t>
  </si>
  <si>
    <t>2022/23 Q4</t>
  </si>
  <si>
    <t>2023/24 Q1</t>
  </si>
  <si>
    <t>2023/24 Q2</t>
  </si>
  <si>
    <t>2023/24 Q3</t>
  </si>
  <si>
    <t>2023/24 Q4</t>
  </si>
  <si>
    <t>2024/25 Q1</t>
  </si>
  <si>
    <t>2024/25 Q2</t>
  </si>
  <si>
    <t>2024/25 Q3</t>
  </si>
  <si>
    <t>2024/25 Q4</t>
  </si>
  <si>
    <t>2025/26 Q1</t>
  </si>
  <si>
    <t>2025/26 Q2</t>
  </si>
  <si>
    <t>2025/26 Q3</t>
  </si>
  <si>
    <t>2025/26 Q4</t>
  </si>
  <si>
    <t>Total Capital Expenditure (£ nominal)</t>
  </si>
  <si>
    <t>Split of Capital Expenditure (NEW% : OLD%)</t>
  </si>
  <si>
    <t>45:55</t>
  </si>
  <si>
    <t>95:00</t>
  </si>
  <si>
    <t>90:10</t>
  </si>
  <si>
    <t>Average wage, latest year (£ nominal)</t>
  </si>
  <si>
    <t>Old Admiralty Building</t>
  </si>
  <si>
    <t>SW1A 1AY</t>
  </si>
  <si>
    <t>25992200</t>
  </si>
  <si>
    <t>17111400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</si>
</sst>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u/>
      <sz val="12"/>
      <color theme="10"/>
      <name val="Arial"/>
      <family val="2"/>
    </font>
    <font>
      <sz val="12"/>
      <color rgb="FFFF0000"/>
      <name val="Arial"/>
      <family val="2"/>
    </font>
    <font>
      <sz val="12"/>
      <color theme="1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C0D0E"/>
      <name val="Inherit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11" fillId="0" borderId="0" xfId="3" applyFont="1" applyBorder="1" applyAlignment="1" applyProtection="1"/>
    <xf numFmtId="0" fontId="10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/>
    <xf numFmtId="0" fontId="5" fillId="0" borderId="11" xfId="3" applyFont="1" applyBorder="1" applyAlignment="1" applyProtection="1"/>
    <xf numFmtId="0" fontId="11" fillId="0" borderId="2" xfId="3" applyFont="1" applyBorder="1" applyAlignment="1" applyProtection="1"/>
    <xf numFmtId="0" fontId="12" fillId="0" borderId="0" xfId="0" applyFont="1" applyAlignment="1">
      <alignment wrapText="1"/>
    </xf>
    <xf numFmtId="0" fontId="11" fillId="0" borderId="11" xfId="3" applyFont="1" applyBorder="1" applyAlignment="1">
      <alignment vertical="top" wrapText="1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9" fillId="0" borderId="0" xfId="0" applyFont="1"/>
    <xf numFmtId="0" fontId="16" fillId="0" borderId="0" xfId="0" applyFont="1"/>
    <xf numFmtId="0" fontId="12" fillId="0" borderId="0" xfId="0" quotePrefix="1" applyFont="1"/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/>
    <xf numFmtId="0" fontId="12" fillId="4" borderId="0" xfId="0" quotePrefix="1" applyFont="1" applyFill="1"/>
    <xf numFmtId="0" fontId="12" fillId="4" borderId="0" xfId="0" applyFont="1" applyFill="1"/>
    <xf numFmtId="0" fontId="9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3" xfId="0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17" fillId="4" borderId="7" xfId="0" applyFont="1" applyFill="1" applyBorder="1" applyProtection="1">
      <protection hidden="1"/>
    </xf>
    <xf numFmtId="0" fontId="9" fillId="3" borderId="13" xfId="0" applyFont="1" applyFill="1" applyBorder="1" applyAlignment="1">
      <alignment wrapText="1"/>
    </xf>
    <xf numFmtId="0" fontId="9" fillId="0" borderId="13" xfId="0" applyFont="1" applyBorder="1"/>
    <xf numFmtId="0" fontId="19" fillId="0" borderId="0" xfId="0" applyFont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7" xfId="0" applyFont="1" applyBorder="1"/>
    <xf numFmtId="0" fontId="20" fillId="0" borderId="0" xfId="0" applyFont="1"/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6" borderId="3" xfId="0" applyFont="1" applyFill="1" applyBorder="1"/>
    <xf numFmtId="0" fontId="1" fillId="6" borderId="12" xfId="0" applyFont="1" applyFill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5" fillId="0" borderId="11" xfId="0" applyFont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0" fontId="1" fillId="0" borderId="0" xfId="0" applyFont="1" applyProtection="1">
      <protection locked="0"/>
    </xf>
    <xf numFmtId="49" fontId="1" fillId="0" borderId="4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9" xfId="0" quotePrefix="1" applyFont="1" applyBorder="1" applyProtection="1">
      <protection locked="0"/>
    </xf>
    <xf numFmtId="0" fontId="1" fillId="0" borderId="6" xfId="0" quotePrefix="1" applyFont="1" applyBorder="1" applyProtection="1">
      <protection locked="0"/>
    </xf>
    <xf numFmtId="0" fontId="15" fillId="0" borderId="11" xfId="0" applyFont="1" applyBorder="1" applyAlignment="1" applyProtection="1">
      <alignment wrapText="1"/>
      <protection locked="0"/>
    </xf>
    <xf numFmtId="0" fontId="1" fillId="6" borderId="1" xfId="0" applyFont="1" applyFill="1" applyBorder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6" borderId="5" xfId="0" applyFont="1" applyFill="1" applyBorder="1"/>
    <xf numFmtId="0" fontId="1" fillId="0" borderId="12" xfId="0" applyFont="1" applyBorder="1" applyProtection="1">
      <protection locked="0"/>
    </xf>
    <xf numFmtId="0" fontId="1" fillId="6" borderId="12" xfId="0" applyFont="1" applyFill="1" applyBorder="1"/>
    <xf numFmtId="0" fontId="1" fillId="6" borderId="10" xfId="0" applyFont="1" applyFill="1" applyBorder="1"/>
    <xf numFmtId="0" fontId="1" fillId="0" borderId="10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6" borderId="10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14" fontId="1" fillId="0" borderId="0" xfId="0" applyNumberFormat="1" applyFont="1"/>
    <xf numFmtId="0" fontId="1" fillId="5" borderId="0" xfId="0" applyFont="1" applyFill="1"/>
    <xf numFmtId="0" fontId="1" fillId="7" borderId="0" xfId="0" applyFont="1" applyFill="1"/>
    <xf numFmtId="0" fontId="1" fillId="6" borderId="1" xfId="0" applyFont="1" applyFill="1" applyBorder="1"/>
    <xf numFmtId="0" fontId="1" fillId="6" borderId="4" xfId="0" applyFont="1" applyFill="1" applyBorder="1"/>
    <xf numFmtId="43" fontId="1" fillId="0" borderId="1" xfId="4" applyFont="1" applyBorder="1" applyProtection="1">
      <protection locked="0"/>
    </xf>
    <xf numFmtId="43" fontId="1" fillId="0" borderId="4" xfId="4" applyFont="1" applyBorder="1" applyProtection="1">
      <protection locked="0"/>
    </xf>
    <xf numFmtId="43" fontId="1" fillId="0" borderId="0" xfId="4" applyFont="1" applyProtection="1">
      <protection locked="0"/>
    </xf>
    <xf numFmtId="43" fontId="1" fillId="0" borderId="8" xfId="4" applyFont="1" applyBorder="1" applyProtection="1">
      <protection locked="0"/>
    </xf>
    <xf numFmtId="44" fontId="1" fillId="4" borderId="0" xfId="2" applyFont="1" applyFill="1" applyBorder="1"/>
    <xf numFmtId="44" fontId="1" fillId="4" borderId="8" xfId="2" applyFont="1" applyFill="1" applyBorder="1"/>
    <xf numFmtId="0" fontId="1" fillId="4" borderId="5" xfId="0" applyFont="1" applyFill="1" applyBorder="1"/>
    <xf numFmtId="44" fontId="1" fillId="4" borderId="9" xfId="2" applyFont="1" applyFill="1" applyBorder="1"/>
    <xf numFmtId="44" fontId="1" fillId="4" borderId="6" xfId="2" applyFont="1" applyFill="1" applyBorder="1"/>
    <xf numFmtId="43" fontId="1" fillId="0" borderId="0" xfId="4" applyFont="1" applyBorder="1" applyProtection="1">
      <protection locked="0"/>
    </xf>
    <xf numFmtId="9" fontId="1" fillId="0" borderId="0" xfId="0" applyNumberFormat="1" applyFont="1"/>
    <xf numFmtId="0" fontId="1" fillId="0" borderId="3" xfId="0" applyFont="1" applyBorder="1"/>
    <xf numFmtId="165" fontId="1" fillId="0" borderId="1" xfId="4" applyNumberFormat="1" applyFont="1" applyBorder="1" applyProtection="1">
      <protection locked="0"/>
    </xf>
    <xf numFmtId="165" fontId="1" fillId="0" borderId="4" xfId="4" applyNumberFormat="1" applyFont="1" applyBorder="1" applyProtection="1">
      <protection locked="0"/>
    </xf>
    <xf numFmtId="0" fontId="1" fillId="0" borderId="5" xfId="0" applyFont="1" applyBorder="1"/>
    <xf numFmtId="0" fontId="1" fillId="0" borderId="9" xfId="0" applyFont="1" applyBorder="1" applyProtection="1">
      <protection locked="0"/>
    </xf>
    <xf numFmtId="0" fontId="1" fillId="0" borderId="3" xfId="0" applyFont="1" applyBorder="1" applyProtection="1">
      <protection locked="0"/>
    </xf>
    <xf numFmtId="165" fontId="1" fillId="0" borderId="8" xfId="4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165" fontId="1" fillId="0" borderId="6" xfId="4" applyNumberFormat="1" applyFont="1" applyBorder="1" applyProtection="1">
      <protection locked="0"/>
    </xf>
    <xf numFmtId="0" fontId="1" fillId="6" borderId="3" xfId="0" applyFont="1" applyFill="1" applyBorder="1" applyAlignment="1">
      <alignment wrapText="1"/>
    </xf>
    <xf numFmtId="0" fontId="1" fillId="6" borderId="4" xfId="0" applyFont="1" applyFill="1" applyBorder="1" applyAlignment="1">
      <alignment wrapText="1"/>
    </xf>
    <xf numFmtId="0" fontId="1" fillId="0" borderId="1" xfId="0" applyFont="1" applyBorder="1" applyProtection="1">
      <protection locked="0"/>
    </xf>
    <xf numFmtId="9" fontId="1" fillId="0" borderId="3" xfId="1" applyFont="1" applyBorder="1" applyProtection="1">
      <protection locked="0"/>
    </xf>
    <xf numFmtId="9" fontId="1" fillId="4" borderId="4" xfId="1" applyFont="1" applyFill="1" applyBorder="1" applyProtection="1">
      <protection locked="0"/>
    </xf>
    <xf numFmtId="9" fontId="1" fillId="0" borderId="7" xfId="1" applyFont="1" applyBorder="1" applyProtection="1">
      <protection locked="0"/>
    </xf>
    <xf numFmtId="9" fontId="1" fillId="4" borderId="8" xfId="1" applyFont="1" applyFill="1" applyBorder="1" applyProtection="1">
      <protection locked="0"/>
    </xf>
    <xf numFmtId="9" fontId="1" fillId="0" borderId="5" xfId="1" applyFont="1" applyFill="1" applyBorder="1" applyProtection="1">
      <protection locked="0"/>
    </xf>
    <xf numFmtId="9" fontId="1" fillId="0" borderId="5" xfId="1" applyFont="1" applyBorder="1" applyProtection="1">
      <protection locked="0"/>
    </xf>
    <xf numFmtId="9" fontId="1" fillId="4" borderId="6" xfId="1" applyFont="1" applyFill="1" applyBorder="1" applyProtection="1">
      <protection locked="0"/>
    </xf>
    <xf numFmtId="9" fontId="1" fillId="0" borderId="0" xfId="1" applyFont="1" applyFill="1" applyBorder="1"/>
    <xf numFmtId="165" fontId="1" fillId="0" borderId="0" xfId="4" applyNumberFormat="1" applyFont="1" applyProtection="1">
      <protection locked="0"/>
    </xf>
    <xf numFmtId="165" fontId="1" fillId="0" borderId="9" xfId="4" applyNumberFormat="1" applyFont="1" applyBorder="1" applyProtection="1">
      <protection locked="0"/>
    </xf>
    <xf numFmtId="164" fontId="1" fillId="4" borderId="0" xfId="2" applyNumberFormat="1" applyFont="1" applyFill="1" applyBorder="1"/>
    <xf numFmtId="164" fontId="1" fillId="4" borderId="8" xfId="2" applyNumberFormat="1" applyFont="1" applyFill="1" applyBorder="1"/>
    <xf numFmtId="164" fontId="1" fillId="4" borderId="9" xfId="2" applyNumberFormat="1" applyFont="1" applyFill="1" applyBorder="1"/>
    <xf numFmtId="164" fontId="1" fillId="4" borderId="6" xfId="2" applyNumberFormat="1" applyFont="1" applyFill="1" applyBorder="1"/>
    <xf numFmtId="0" fontId="1" fillId="0" borderId="4" xfId="0" applyFont="1" applyBorder="1" applyProtection="1">
      <protection locked="0"/>
    </xf>
    <xf numFmtId="0" fontId="1" fillId="0" borderId="8" xfId="0" applyFont="1" applyBorder="1" applyProtection="1">
      <protection locked="0"/>
    </xf>
    <xf numFmtId="2" fontId="1" fillId="0" borderId="0" xfId="0" applyNumberFormat="1" applyFont="1" applyProtection="1">
      <protection locked="0"/>
    </xf>
    <xf numFmtId="2" fontId="1" fillId="0" borderId="8" xfId="0" applyNumberFormat="1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wrapText="1"/>
    </xf>
  </cellXfs>
  <cellStyles count="5">
    <cellStyle name="Comma" xfId="4" builtinId="3"/>
    <cellStyle name="Currency" xfId="2" builtinId="4"/>
    <cellStyle name="Hyperlink" xfId="3" builtinId="8"/>
    <cellStyle name="Normal" xfId="0" builtinId="0"/>
    <cellStyle name="Per cent" xfId="1" builtinId="5"/>
  </cellStyles>
  <dxfs count="17"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7A3A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ill>
        <patternFill>
          <bgColor rgb="FFF7A3A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B8B"/>
      <color rgb="FFF7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0</xdr:row>
      <xdr:rowOff>0</xdr:rowOff>
    </xdr:from>
    <xdr:to>
      <xdr:col>2</xdr:col>
      <xdr:colOff>2235200</xdr:colOff>
      <xdr:row>5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9D9A48-56CF-9F7B-21B1-1FCA3DA1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0"/>
          <a:ext cx="22479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ergyintensiveindustries@businessandtrade.gov.uk" TargetMode="External"/><Relationship Id="rId1" Type="http://schemas.openxmlformats.org/officeDocument/2006/relationships/hyperlink" Target="https://www.gov.uk/government/publications/excise-notice-ccl16-a-guide-to-carbon-price-floo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AA97-3832-445D-B75D-63C9A40D3C68}">
  <dimension ref="A2:U40"/>
  <sheetViews>
    <sheetView showGridLines="0" tabSelected="1" zoomScale="62" workbookViewId="0"/>
  </sheetViews>
  <sheetFormatPr defaultColWidth="8.7265625" defaultRowHeight="15.5"/>
  <cols>
    <col min="1" max="1" width="44.54296875" style="13" customWidth="1"/>
    <col min="2" max="2" width="3.54296875" style="2" customWidth="1"/>
    <col min="3" max="3" width="174.7265625" style="2" customWidth="1"/>
    <col min="4" max="16384" width="8.7265625" style="2"/>
  </cols>
  <sheetData>
    <row r="2" spans="3:21" ht="14.5" customHeight="1">
      <c r="C2" s="36"/>
      <c r="D2" s="36"/>
      <c r="E2" s="36"/>
      <c r="F2" s="36"/>
      <c r="G2" s="3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3:21" ht="14.5" customHeight="1"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3:21" ht="14.5" customHeight="1">
      <c r="C4" s="36"/>
      <c r="D4" s="36"/>
      <c r="E4" s="36"/>
      <c r="F4" s="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3:21" ht="14.5" customHeight="1">
      <c r="C5" s="36"/>
      <c r="D5" s="36"/>
      <c r="E5" s="36"/>
      <c r="F5" s="3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3:21" ht="14.5" customHeight="1">
      <c r="C6" s="36"/>
      <c r="D6" s="36"/>
      <c r="E6" s="36"/>
      <c r="F6" s="3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3:21" ht="14.5" customHeight="1">
      <c r="C7" s="36"/>
      <c r="D7" s="36"/>
      <c r="E7" s="36"/>
      <c r="F7" s="3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3:21" ht="20">
      <c r="C8" s="1" t="s">
        <v>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10" spans="3:21">
      <c r="C10" s="55" t="s">
        <v>1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36"/>
      <c r="U10" s="36"/>
    </row>
    <row r="11" spans="3:21">
      <c r="C11" s="40" t="s">
        <v>2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36"/>
      <c r="U11" s="36"/>
    </row>
    <row r="12" spans="3:21">
      <c r="C12" s="40" t="s">
        <v>3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36"/>
      <c r="U12" s="36"/>
    </row>
    <row r="13" spans="3:21" ht="31">
      <c r="C13" s="40" t="s">
        <v>4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36"/>
      <c r="U13" s="36"/>
    </row>
    <row r="14" spans="3:21">
      <c r="C14" s="14" t="s">
        <v>5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36"/>
      <c r="U14" s="36"/>
    </row>
    <row r="15" spans="3:21" ht="46.5">
      <c r="C15" s="40" t="s">
        <v>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36"/>
      <c r="U15" s="36"/>
    </row>
    <row r="16" spans="3:21" ht="31">
      <c r="C16" s="44" t="s">
        <v>7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19">
      <c r="B17" s="36"/>
      <c r="C17" s="4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1:19">
      <c r="B18" s="36"/>
      <c r="C18" s="43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1:19" s="5" customFormat="1" ht="15.65" customHeight="1">
      <c r="A19" s="13"/>
      <c r="C19" s="8" t="s">
        <v>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5" customFormat="1">
      <c r="A20" s="13"/>
      <c r="C20" s="9" t="s">
        <v>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5" customFormat="1">
      <c r="A21" s="13"/>
      <c r="C21" s="9" t="s">
        <v>10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5" customFormat="1">
      <c r="A22" s="13"/>
      <c r="C22" s="9" t="s">
        <v>11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5" customFormat="1">
      <c r="A23" s="13"/>
      <c r="C23" s="9" t="s">
        <v>12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5" customFormat="1">
      <c r="A24" s="13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5" customFormat="1">
      <c r="A25" s="13"/>
      <c r="C25" s="9" t="s">
        <v>13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5" customFormat="1">
      <c r="A26" s="13"/>
      <c r="C26" s="9" t="s">
        <v>14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5" customFormat="1">
      <c r="A27" s="13"/>
      <c r="C27" s="9" t="s">
        <v>15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5" customFormat="1">
      <c r="A28" s="13"/>
      <c r="C28" s="9" t="s">
        <v>16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5" customFormat="1">
      <c r="A29" s="13"/>
      <c r="C29" s="9" t="s">
        <v>17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5" customFormat="1">
      <c r="A30" s="13"/>
      <c r="C30" s="9" t="s">
        <v>18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5" customFormat="1">
      <c r="A31" s="13"/>
      <c r="C31" s="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5" customFormat="1">
      <c r="A32" s="13"/>
      <c r="C32" s="9" t="s">
        <v>19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5" customFormat="1">
      <c r="A33" s="13"/>
      <c r="C33" s="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5" customFormat="1">
      <c r="A34" s="13"/>
      <c r="C34" s="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5" customFormat="1">
      <c r="A35" s="13"/>
      <c r="C35" s="8" t="s">
        <v>20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5" customFormat="1">
      <c r="A36" s="13"/>
      <c r="C36" s="9" t="s">
        <v>21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5" customFormat="1">
      <c r="A37" s="13"/>
      <c r="C37" s="1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5" customFormat="1">
      <c r="A38" s="13"/>
      <c r="C38" s="11" t="s">
        <v>22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s="5" customFormat="1">
      <c r="A39" s="13"/>
      <c r="C39" s="12" t="s">
        <v>23</v>
      </c>
      <c r="D39" s="7"/>
      <c r="E39" s="7"/>
      <c r="F39" s="7"/>
      <c r="G39" s="7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s="5" customFormat="1">
      <c r="A40" s="1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</sheetData>
  <hyperlinks>
    <hyperlink ref="C39" r:id="rId1" xr:uid="{020A7AF0-BEC8-425D-80D9-DFC02BBE794C}"/>
    <hyperlink ref="C14" r:id="rId2" display="energyintensiveindustries@businessandtrade.gov.uk" xr:uid="{A45D7502-CA84-41D3-9032-86CC22E57A84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8A73-88FB-4EAC-AA31-E00D36A18122}">
  <dimension ref="A1:AE187"/>
  <sheetViews>
    <sheetView showGridLines="0" zoomScale="57" zoomScaleNormal="55" workbookViewId="0">
      <selection activeCell="D73" sqref="D73"/>
    </sheetView>
  </sheetViews>
  <sheetFormatPr defaultColWidth="8.7265625" defaultRowHeight="15.5"/>
  <cols>
    <col min="1" max="1" width="10" style="15" customWidth="1"/>
    <col min="2" max="2" width="2.54296875" style="15" customWidth="1"/>
    <col min="3" max="3" width="120.54296875" style="2" customWidth="1"/>
    <col min="4" max="4" width="60.1796875" style="2" customWidth="1"/>
    <col min="5" max="5" width="34.453125" style="2" customWidth="1"/>
    <col min="6" max="6" width="18.81640625" style="2" bestFit="1" customWidth="1"/>
    <col min="7" max="7" width="22.54296875" style="2" bestFit="1" customWidth="1"/>
    <col min="8" max="8" width="35.81640625" style="2" bestFit="1" customWidth="1"/>
    <col min="9" max="9" width="37.54296875" style="2" bestFit="1" customWidth="1"/>
    <col min="10" max="10" width="41.54296875" style="2" customWidth="1"/>
    <col min="11" max="11" width="44.26953125" style="2" customWidth="1"/>
    <col min="12" max="12" width="12.81640625" style="2" bestFit="1" customWidth="1"/>
    <col min="13" max="15" width="13.453125" style="2" bestFit="1" customWidth="1"/>
    <col min="16" max="16" width="12.81640625" style="2" bestFit="1" customWidth="1"/>
    <col min="17" max="20" width="13.453125" style="2" bestFit="1" customWidth="1"/>
    <col min="21" max="23" width="14" style="2" bestFit="1" customWidth="1"/>
    <col min="24" max="24" width="13.453125" style="2" bestFit="1" customWidth="1"/>
    <col min="25" max="27" width="14" style="2" bestFit="1" customWidth="1"/>
    <col min="28" max="28" width="13.1796875" style="2" bestFit="1" customWidth="1"/>
    <col min="29" max="30" width="13.7265625" style="2" bestFit="1" customWidth="1"/>
    <col min="31" max="31" width="13.7265625" style="2" customWidth="1"/>
    <col min="32" max="16384" width="8.7265625" style="2"/>
  </cols>
  <sheetData>
    <row r="1" spans="1:5" ht="20">
      <c r="B1" s="36"/>
      <c r="C1" s="16" t="s">
        <v>24</v>
      </c>
      <c r="D1" s="36"/>
      <c r="E1" s="36"/>
    </row>
    <row r="2" spans="1:5">
      <c r="A2" s="17"/>
      <c r="C2" s="116" t="str">
        <f ca="1">IF(D39="UP TO DATE","",IF(D39="WARNING","NOTICE - This form will soon be replaced with a new version.","WARNING - This form is now out of date, please use a newer form for your submission."))</f>
        <v/>
      </c>
      <c r="D2" s="36"/>
      <c r="E2" s="36"/>
    </row>
    <row r="3" spans="1:5">
      <c r="C3" s="41" t="s">
        <v>25</v>
      </c>
      <c r="D3" s="49"/>
      <c r="E3" s="15"/>
    </row>
    <row r="4" spans="1:5">
      <c r="C4" s="57" t="s">
        <v>26</v>
      </c>
      <c r="D4" s="50"/>
      <c r="E4" s="15"/>
    </row>
    <row r="5" spans="1:5">
      <c r="C5" s="18"/>
      <c r="D5" s="36"/>
      <c r="E5" s="15"/>
    </row>
    <row r="6" spans="1:5" ht="18">
      <c r="C6" s="19" t="s">
        <v>27</v>
      </c>
      <c r="D6" s="36"/>
      <c r="E6" s="36"/>
    </row>
    <row r="7" spans="1:5" ht="46.5">
      <c r="C7" s="42" t="s">
        <v>28</v>
      </c>
      <c r="D7" s="58"/>
      <c r="E7" s="36" t="str">
        <f>IF(D7="No","Undertakings in Difficulty are not eligible for the scheme.","")</f>
        <v/>
      </c>
    </row>
    <row r="8" spans="1:5">
      <c r="C8" s="59" t="s">
        <v>29</v>
      </c>
      <c r="D8" s="58"/>
      <c r="E8" s="36"/>
    </row>
    <row r="9" spans="1:5">
      <c r="C9" s="59" t="s">
        <v>30</v>
      </c>
      <c r="D9" s="58"/>
      <c r="E9" s="36"/>
    </row>
    <row r="10" spans="1:5">
      <c r="A10" s="20"/>
      <c r="C10" s="59" t="s">
        <v>31</v>
      </c>
      <c r="D10" s="58"/>
      <c r="E10" s="36" t="str">
        <f>IF(D10="No","This condition is required for acceptance onto the scheme.","")</f>
        <v/>
      </c>
    </row>
    <row r="11" spans="1:5">
      <c r="A11" s="20"/>
      <c r="C11" s="36"/>
      <c r="D11" s="36"/>
      <c r="E11" s="36"/>
    </row>
    <row r="12" spans="1:5">
      <c r="A12" s="20"/>
      <c r="C12" s="60" t="s">
        <v>32</v>
      </c>
      <c r="D12" s="36"/>
      <c r="E12" s="36"/>
    </row>
    <row r="13" spans="1:5">
      <c r="A13" s="20"/>
      <c r="C13" s="61"/>
      <c r="D13" s="36"/>
      <c r="E13" s="36"/>
    </row>
    <row r="14" spans="1:5">
      <c r="A14" s="20"/>
      <c r="C14" s="46" t="s">
        <v>33</v>
      </c>
      <c r="D14" s="36"/>
      <c r="E14" s="36"/>
    </row>
    <row r="15" spans="1:5">
      <c r="A15" s="20"/>
      <c r="C15" s="46" t="s">
        <v>34</v>
      </c>
      <c r="D15" s="36"/>
      <c r="E15" s="36"/>
    </row>
    <row r="16" spans="1:5">
      <c r="A16" s="20"/>
      <c r="C16" s="62"/>
      <c r="D16" s="36"/>
      <c r="E16" s="36"/>
    </row>
    <row r="17" spans="1:4">
      <c r="A17" s="20"/>
      <c r="C17" s="63"/>
      <c r="D17" s="36"/>
    </row>
    <row r="18" spans="1:4">
      <c r="A18" s="20"/>
      <c r="C18" s="64" t="s">
        <v>35</v>
      </c>
      <c r="D18" s="36"/>
    </row>
    <row r="19" spans="1:4">
      <c r="A19" s="20"/>
      <c r="C19" s="65" t="s">
        <v>36</v>
      </c>
      <c r="D19" s="36"/>
    </row>
    <row r="20" spans="1:4">
      <c r="A20" s="20"/>
      <c r="C20" s="44" t="s">
        <v>37</v>
      </c>
      <c r="D20" s="36"/>
    </row>
    <row r="21" spans="1:4">
      <c r="A21" s="20"/>
      <c r="C21" s="43" t="s">
        <v>38</v>
      </c>
      <c r="D21" s="36"/>
    </row>
    <row r="22" spans="1:4">
      <c r="A22" s="20"/>
      <c r="C22" s="35" t="s">
        <v>39</v>
      </c>
      <c r="D22" s="36"/>
    </row>
    <row r="23" spans="1:4">
      <c r="A23" s="20"/>
      <c r="C23" s="63"/>
      <c r="D23" s="36"/>
    </row>
    <row r="24" spans="1:4">
      <c r="A24" s="20"/>
      <c r="C24" s="21" t="s">
        <v>40</v>
      </c>
      <c r="D24" s="22" t="str" cm="1">
        <f t="array" ref="D24">IF(AND(D25:D33="Complete"),"COMPLETE","INCOMPLETE")</f>
        <v>INCOMPLETE</v>
      </c>
    </row>
    <row r="25" spans="1:4">
      <c r="A25" s="20"/>
      <c r="C25" s="66" t="s">
        <v>41</v>
      </c>
      <c r="D25" s="67" t="str">
        <f t="shared" ref="D25:D29" si="0">IF(E46,D46,"COMPLETE")</f>
        <v>Please enter Company Name and CRN.</v>
      </c>
    </row>
    <row r="26" spans="1:4">
      <c r="A26" s="20"/>
      <c r="C26" s="39" t="s">
        <v>42</v>
      </c>
      <c r="D26" s="68" t="str">
        <f t="shared" si="0"/>
        <v>Please answer ALL questions.</v>
      </c>
    </row>
    <row r="27" spans="1:4">
      <c r="A27" s="20"/>
      <c r="C27" s="39" t="s">
        <v>43</v>
      </c>
      <c r="D27" s="68" t="str">
        <f t="shared" si="0"/>
        <v>Please enter Financial data.</v>
      </c>
    </row>
    <row r="28" spans="1:4">
      <c r="A28" s="20"/>
      <c r="C28" s="39" t="s">
        <v>44</v>
      </c>
      <c r="D28" s="68" t="str">
        <f t="shared" si="0"/>
        <v>Please enter CAPEX data.</v>
      </c>
    </row>
    <row r="29" spans="1:4">
      <c r="A29" s="20"/>
      <c r="C29" s="39" t="s">
        <v>45</v>
      </c>
      <c r="D29" s="68" t="str">
        <f t="shared" si="0"/>
        <v>Please enter Average wage by installation.</v>
      </c>
    </row>
    <row r="30" spans="1:4">
      <c r="A30" s="20"/>
      <c r="C30" s="37" t="s">
        <v>46</v>
      </c>
      <c r="D30" s="68" t="str">
        <f>IF(E51,D51,"COMPLETE")</f>
        <v>Please enter Postcodes and Names for all installations</v>
      </c>
    </row>
    <row r="31" spans="1:4" ht="31">
      <c r="A31" s="20"/>
      <c r="C31" s="37" t="s">
        <v>47</v>
      </c>
      <c r="D31" s="68" t="str">
        <f>IF(E52,D52,"COMPLETE")</f>
        <v>Please enter MWh and grid % details for every installation.</v>
      </c>
    </row>
    <row r="32" spans="1:4">
      <c r="A32" s="20"/>
      <c r="C32" s="39" t="s">
        <v>48</v>
      </c>
      <c r="D32" s="68" t="str">
        <f>IF(E53,D53,"COMPLETE")</f>
        <v>Please enter tonnages for each installation and product.</v>
      </c>
    </row>
    <row r="33" spans="1:31" ht="31">
      <c r="A33" s="20"/>
      <c r="C33" s="45" t="s">
        <v>49</v>
      </c>
      <c r="D33" s="69" t="str">
        <f>IF(E54,D54,"COMPLETE")</f>
        <v>Please enter MWh consumed per product and installation.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hidden="1">
      <c r="A34" s="20"/>
      <c r="C34" s="6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hidden="1">
      <c r="A35" s="23" t="s">
        <v>50</v>
      </c>
      <c r="B35" s="24"/>
      <c r="C35" s="25" t="s">
        <v>51</v>
      </c>
      <c r="D35" s="36" t="s">
        <v>52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hidden="1">
      <c r="A36" s="23" t="s">
        <v>50</v>
      </c>
      <c r="B36" s="24"/>
      <c r="C36" s="25" t="s">
        <v>53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hidden="1">
      <c r="A37" s="23" t="s">
        <v>50</v>
      </c>
      <c r="B37" s="24"/>
      <c r="C37" s="25" t="s">
        <v>54</v>
      </c>
      <c r="D37" s="70">
        <f>DATE(Focal_Year,12,31)</f>
        <v>46022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hidden="1">
      <c r="A38" s="23" t="s">
        <v>50</v>
      </c>
      <c r="B38" s="24"/>
      <c r="C38" s="25" t="s">
        <v>55</v>
      </c>
      <c r="D38" s="36">
        <v>30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hidden="1">
      <c r="A39" s="23" t="s">
        <v>50</v>
      </c>
      <c r="B39" s="24"/>
      <c r="C39" s="25" t="s">
        <v>56</v>
      </c>
      <c r="D39" s="36" t="str">
        <f ca="1">IF(TODAY()&gt;D37,"EXPIRED",IF(TODAY()&gt;(D37-D38),"WARNING","UP TO DATE"))</f>
        <v>UP TO DATE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hidden="1">
      <c r="A40" s="23" t="s">
        <v>50</v>
      </c>
      <c r="B40" s="24"/>
      <c r="C40" s="25" t="s">
        <v>57</v>
      </c>
      <c r="D40" s="71">
        <v>2025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hidden="1">
      <c r="A41" s="23" t="s">
        <v>50</v>
      </c>
      <c r="B41" s="24"/>
      <c r="C41" s="25" t="s">
        <v>58</v>
      </c>
      <c r="D41" s="36">
        <f>Focal_Year-6</f>
        <v>2019</v>
      </c>
      <c r="E41" s="36">
        <f>Focal_Year-5</f>
        <v>2020</v>
      </c>
      <c r="F41" s="36">
        <f>Focal_Year-4</f>
        <v>2021</v>
      </c>
      <c r="G41" s="36">
        <f>Focal_Year-3</f>
        <v>2022</v>
      </c>
      <c r="H41" s="36">
        <f>Focal_Year-2</f>
        <v>2023</v>
      </c>
      <c r="I41" s="36">
        <f>Focal_Year-1</f>
        <v>2024</v>
      </c>
      <c r="J41" s="36">
        <f>Focal_Year</f>
        <v>2025</v>
      </c>
      <c r="K41" s="36">
        <f>$J$41+1</f>
        <v>2026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hidden="1">
      <c r="A42" s="23" t="s">
        <v>50</v>
      </c>
      <c r="B42" s="24"/>
      <c r="C42" s="25" t="s">
        <v>59</v>
      </c>
      <c r="D42" s="72" t="str">
        <f>D41&amp;"/"&amp;RIGHT(E41,2)</f>
        <v>2019/20</v>
      </c>
      <c r="E42" s="72" t="str">
        <f t="shared" ref="E42:J42" si="1">E41&amp;"/"&amp;RIGHT(F41,2)</f>
        <v>2020/21</v>
      </c>
      <c r="F42" s="72" t="str">
        <f t="shared" si="1"/>
        <v>2021/22</v>
      </c>
      <c r="G42" s="72" t="str">
        <f t="shared" si="1"/>
        <v>2022/23</v>
      </c>
      <c r="H42" s="72" t="str">
        <f t="shared" si="1"/>
        <v>2023/24</v>
      </c>
      <c r="I42" s="72" t="str">
        <f t="shared" si="1"/>
        <v>2024/25</v>
      </c>
      <c r="J42" s="36" t="str">
        <f t="shared" si="1"/>
        <v>2025/26</v>
      </c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hidden="1">
      <c r="A43" s="23" t="s">
        <v>50</v>
      </c>
      <c r="B43" s="24"/>
      <c r="C43" s="25" t="s">
        <v>60</v>
      </c>
      <c r="D43" s="36" t="s">
        <v>61</v>
      </c>
      <c r="E43" s="36" t="s">
        <v>62</v>
      </c>
      <c r="F43" s="36" t="s">
        <v>63</v>
      </c>
      <c r="G43" s="36" t="s">
        <v>64</v>
      </c>
      <c r="H43" s="36" t="s">
        <v>61</v>
      </c>
      <c r="I43" s="36" t="s">
        <v>62</v>
      </c>
      <c r="J43" s="36" t="s">
        <v>63</v>
      </c>
      <c r="K43" s="36" t="s">
        <v>64</v>
      </c>
      <c r="L43" s="36" t="s">
        <v>61</v>
      </c>
      <c r="M43" s="36" t="s">
        <v>62</v>
      </c>
      <c r="N43" s="36" t="s">
        <v>63</v>
      </c>
      <c r="O43" s="36" t="s">
        <v>64</v>
      </c>
      <c r="P43" s="36" t="s">
        <v>61</v>
      </c>
      <c r="Q43" s="36" t="s">
        <v>62</v>
      </c>
      <c r="R43" s="36" t="s">
        <v>63</v>
      </c>
      <c r="S43" s="36" t="s">
        <v>64</v>
      </c>
      <c r="T43" s="36" t="s">
        <v>61</v>
      </c>
      <c r="U43" s="36" t="s">
        <v>62</v>
      </c>
      <c r="V43" s="36" t="s">
        <v>63</v>
      </c>
      <c r="W43" s="36" t="s">
        <v>64</v>
      </c>
      <c r="X43" s="36" t="s">
        <v>61</v>
      </c>
      <c r="Y43" s="36" t="s">
        <v>62</v>
      </c>
      <c r="Z43" s="36" t="s">
        <v>63</v>
      </c>
      <c r="AA43" s="36" t="s">
        <v>64</v>
      </c>
      <c r="AB43" s="36" t="s">
        <v>61</v>
      </c>
      <c r="AC43" s="36" t="s">
        <v>62</v>
      </c>
      <c r="AD43" s="36" t="s">
        <v>63</v>
      </c>
      <c r="AE43" s="36" t="s">
        <v>64</v>
      </c>
    </row>
    <row r="44" spans="1:31" hidden="1">
      <c r="A44" s="23" t="s">
        <v>50</v>
      </c>
      <c r="B44" s="24"/>
      <c r="C44" s="25" t="s">
        <v>65</v>
      </c>
      <c r="D44" s="72" t="str">
        <f>$D$42&amp;" "&amp;D43</f>
        <v>2019/20 Q1</v>
      </c>
      <c r="E44" s="72" t="str">
        <f t="shared" ref="E44:G44" si="2">$D$42&amp;" "&amp;E43</f>
        <v>2019/20 Q2</v>
      </c>
      <c r="F44" s="72" t="str">
        <f t="shared" si="2"/>
        <v>2019/20 Q3</v>
      </c>
      <c r="G44" s="72" t="str">
        <f t="shared" si="2"/>
        <v>2019/20 Q4</v>
      </c>
      <c r="H44" s="72" t="str">
        <f>$E$42&amp;" "&amp;H43</f>
        <v>2020/21 Q1</v>
      </c>
      <c r="I44" s="72" t="str">
        <f t="shared" ref="I44:K44" si="3">$E$42&amp;" "&amp;I43</f>
        <v>2020/21 Q2</v>
      </c>
      <c r="J44" s="72" t="str">
        <f t="shared" si="3"/>
        <v>2020/21 Q3</v>
      </c>
      <c r="K44" s="72" t="str">
        <f t="shared" si="3"/>
        <v>2020/21 Q4</v>
      </c>
      <c r="L44" s="72" t="str">
        <f>$F$42&amp;" "&amp;L43</f>
        <v>2021/22 Q1</v>
      </c>
      <c r="M44" s="72" t="str">
        <f>$F$42&amp;" "&amp;M43</f>
        <v>2021/22 Q2</v>
      </c>
      <c r="N44" s="72" t="str">
        <f>$F$42&amp;" "&amp;N43</f>
        <v>2021/22 Q3</v>
      </c>
      <c r="O44" s="72" t="str">
        <f>$F$42&amp;" "&amp;O43</f>
        <v>2021/22 Q4</v>
      </c>
      <c r="P44" s="72" t="str">
        <f>$G$42&amp;" "&amp;P43</f>
        <v>2022/23 Q1</v>
      </c>
      <c r="Q44" s="72" t="str">
        <f t="shared" ref="Q44" si="4">$G$42&amp;" "&amp;Q43</f>
        <v>2022/23 Q2</v>
      </c>
      <c r="R44" s="72" t="str">
        <f t="shared" ref="R44" si="5">$G$42&amp;" "&amp;R43</f>
        <v>2022/23 Q3</v>
      </c>
      <c r="S44" s="72" t="str">
        <f t="shared" ref="S44" si="6">$G$42&amp;" "&amp;S43</f>
        <v>2022/23 Q4</v>
      </c>
      <c r="T44" s="72" t="str">
        <f>$H$42&amp;" "&amp;T43</f>
        <v>2023/24 Q1</v>
      </c>
      <c r="U44" s="72" t="str">
        <f t="shared" ref="U44" si="7">$H$42&amp;" "&amp;U43</f>
        <v>2023/24 Q2</v>
      </c>
      <c r="V44" s="72" t="str">
        <f t="shared" ref="V44" si="8">$H$42&amp;" "&amp;V43</f>
        <v>2023/24 Q3</v>
      </c>
      <c r="W44" s="72" t="str">
        <f t="shared" ref="W44" si="9">$H$42&amp;" "&amp;W43</f>
        <v>2023/24 Q4</v>
      </c>
      <c r="X44" s="72" t="str">
        <f>$I$42&amp;" "&amp;X43</f>
        <v>2024/25 Q1</v>
      </c>
      <c r="Y44" s="72" t="str">
        <f t="shared" ref="Y44" si="10">$I$42&amp;" "&amp;Y43</f>
        <v>2024/25 Q2</v>
      </c>
      <c r="Z44" s="72" t="str">
        <f t="shared" ref="Z44" si="11">$I$42&amp;" "&amp;Z43</f>
        <v>2024/25 Q3</v>
      </c>
      <c r="AA44" s="72" t="str">
        <f t="shared" ref="AA44" si="12">$I$42&amp;" "&amp;AA43</f>
        <v>2024/25 Q4</v>
      </c>
      <c r="AB44" s="72" t="str">
        <f>$J$42&amp;" "&amp;AB43</f>
        <v>2025/26 Q1</v>
      </c>
      <c r="AC44" s="72" t="str">
        <f t="shared" ref="AC44:AE44" si="13">$J$42&amp;" "&amp;AC43</f>
        <v>2025/26 Q2</v>
      </c>
      <c r="AD44" s="72" t="str">
        <f t="shared" si="13"/>
        <v>2025/26 Q3</v>
      </c>
      <c r="AE44" s="72" t="str">
        <f t="shared" si="13"/>
        <v>2025/26 Q4</v>
      </c>
    </row>
    <row r="45" spans="1:31" ht="16" hidden="1" thickBot="1">
      <c r="A45" s="23" t="s">
        <v>50</v>
      </c>
      <c r="B45" s="24"/>
      <c r="C45" s="32" t="s">
        <v>66</v>
      </c>
      <c r="D45" s="33" t="s">
        <v>67</v>
      </c>
      <c r="E45" s="33" t="s">
        <v>68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ht="16" hidden="1" thickTop="1">
      <c r="A46" s="23" t="s">
        <v>50</v>
      </c>
      <c r="B46" s="24"/>
      <c r="C46" s="25" t="s">
        <v>69</v>
      </c>
      <c r="D46" s="36" t="s">
        <v>70</v>
      </c>
      <c r="E46" s="36" t="b">
        <f>OR(CRN="",CompanyName="")</f>
        <v>1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hidden="1">
      <c r="A47" s="23" t="s">
        <v>50</v>
      </c>
      <c r="B47" s="24"/>
      <c r="C47" s="25" t="s">
        <v>71</v>
      </c>
      <c r="D47" s="36" t="s">
        <v>72</v>
      </c>
      <c r="E47" s="36" t="b" cm="1">
        <f t="array" ref="E47">SUM(--(D7:D10="")) &gt;0</f>
        <v>1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hidden="1">
      <c r="A48" s="23" t="s">
        <v>50</v>
      </c>
      <c r="B48" s="24"/>
      <c r="C48" s="25" t="s">
        <v>73</v>
      </c>
      <c r="D48" s="36" t="s">
        <v>74</v>
      </c>
      <c r="E48" s="36" t="b" cm="1">
        <f t="array" ref="E48">NOT(OR(SUM(--(D66:I66&gt;0))&gt;0,SUM(--(D79:AE79&gt;0))&gt;1))</f>
        <v>1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hidden="1">
      <c r="A49" s="23" t="s">
        <v>50</v>
      </c>
      <c r="B49" s="24"/>
      <c r="C49" s="25" t="s">
        <v>75</v>
      </c>
      <c r="D49" s="36" t="s">
        <v>76</v>
      </c>
      <c r="E49" s="36" t="b">
        <f>SUM(D86:I86)=0</f>
        <v>1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hidden="1">
      <c r="A50" s="23" t="s">
        <v>50</v>
      </c>
      <c r="B50" s="24"/>
      <c r="C50" s="25" t="s">
        <v>77</v>
      </c>
      <c r="D50" s="36" t="s">
        <v>78</v>
      </c>
      <c r="E50" s="36" t="b">
        <f>SUM(Average_Wages)&lt;=0</f>
        <v>1</v>
      </c>
      <c r="F50" s="36"/>
      <c r="G50" s="38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hidden="1">
      <c r="A51" s="23" t="s">
        <v>50</v>
      </c>
      <c r="B51" s="24"/>
      <c r="C51" s="25" t="s">
        <v>79</v>
      </c>
      <c r="D51" s="36" t="s">
        <v>80</v>
      </c>
      <c r="E51" s="36" t="b" cm="1">
        <f t="array" ref="E51">NOT(AND((ETS_CPS_Installations&lt;&gt;"")=(ETS_CPS_Postcodes&lt;&gt;""),COUNTA(ETS_CPS_Installations)&gt;0))</f>
        <v>1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hidden="1">
      <c r="A52" s="23" t="s">
        <v>50</v>
      </c>
      <c r="B52" s="24"/>
      <c r="C52" s="25" t="s">
        <v>81</v>
      </c>
      <c r="D52" s="36" t="s">
        <v>82</v>
      </c>
      <c r="E52" s="36" t="b" cm="1">
        <f t="array" ref="E52">NOT(AND((ETS_CPS_Installations&lt;&gt;"")=(ETS_CPS_Annual_MWh&lt;&gt;""),(ETS_CPS_Annual_MWh&lt;&gt;"")=(ETS_CPS_Grid_Percent&lt;&gt;""),COUNT(ETS_CPS_Annual_MWh)&gt;0))</f>
        <v>1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hidden="1">
      <c r="A53" s="23" t="s">
        <v>50</v>
      </c>
      <c r="B53" s="24"/>
      <c r="C53" s="25" t="s">
        <v>83</v>
      </c>
      <c r="D53" s="36" t="s">
        <v>84</v>
      </c>
      <c r="E53" s="36" t="b" cm="1">
        <f t="array" ref="E53">NOT(AND(COUNTA(Tonnage_Installations)&gt;0,(Tonnage_Installations&lt;&gt;"")=(Tonnage_PRODCOM&lt;&gt;""),(Tonnage_Installations&lt;&gt;"")=(MMULT(--(Tonnage_Data&gt;0),TRANSPOSE(--COLUMN(E120:J120)))&gt;0)))</f>
        <v>1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31" hidden="1">
      <c r="A54" s="23" t="s">
        <v>50</v>
      </c>
      <c r="B54" s="24"/>
      <c r="C54" s="25" t="s">
        <v>85</v>
      </c>
      <c r="D54" s="36" t="s">
        <v>86</v>
      </c>
      <c r="E54" s="36" t="b" cm="1">
        <f t="array" ref="E54">NOT(AND(COUNTA(Consumption_Installations)&gt;0,(Consumption_Installations&lt;&gt;"")=(Consumption_PRODCOMs&lt;&gt;""),(Consumption_Installations&lt;&gt;"")=(MMULT(--(Consumption_Data&gt;0),TRANSPOSE(--COLUMN(E143:J143)))&gt;0)))</f>
        <v>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31">
      <c r="A55" s="20"/>
      <c r="C55" s="63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1" ht="20">
      <c r="A56" s="20"/>
      <c r="C56" s="26" t="s">
        <v>87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>
      <c r="A57" s="20"/>
      <c r="C57" s="117" t="str">
        <f ca="1">C2</f>
        <v/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ht="18">
      <c r="A58" s="20"/>
      <c r="C58" s="28" t="s">
        <v>88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>
      <c r="C59" s="41" t="s">
        <v>89</v>
      </c>
      <c r="D59" s="73" t="str" cm="1">
        <f t="array" ref="D59:I59">fiscal_yrs</f>
        <v>2019/20</v>
      </c>
      <c r="E59" s="73" t="str">
        <v>2020/21</v>
      </c>
      <c r="F59" s="73" t="str">
        <v>2021/22</v>
      </c>
      <c r="G59" s="73" t="str">
        <v>2022/23</v>
      </c>
      <c r="H59" s="73" t="str">
        <v>2023/24</v>
      </c>
      <c r="I59" s="74" t="str">
        <v>2024/25</v>
      </c>
      <c r="J59" s="1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>
      <c r="C60" s="29" t="s">
        <v>90</v>
      </c>
      <c r="D60" s="75"/>
      <c r="E60" s="75"/>
      <c r="F60" s="75"/>
      <c r="G60" s="75"/>
      <c r="H60" s="75"/>
      <c r="I60" s="76"/>
      <c r="J60" s="1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>
      <c r="C61" s="30" t="s">
        <v>91</v>
      </c>
      <c r="D61" s="77"/>
      <c r="E61" s="77"/>
      <c r="F61" s="77"/>
      <c r="G61" s="77"/>
      <c r="H61" s="77"/>
      <c r="I61" s="78"/>
      <c r="J61" s="15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>
      <c r="C62" s="30" t="s">
        <v>92</v>
      </c>
      <c r="D62" s="77"/>
      <c r="E62" s="77"/>
      <c r="F62" s="77"/>
      <c r="G62" s="77"/>
      <c r="H62" s="77"/>
      <c r="I62" s="78"/>
      <c r="J62" s="15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>
      <c r="C63" s="30" t="s">
        <v>93</v>
      </c>
      <c r="D63" s="77"/>
      <c r="E63" s="77"/>
      <c r="F63" s="77"/>
      <c r="G63" s="77"/>
      <c r="H63" s="77"/>
      <c r="I63" s="78"/>
      <c r="J63" s="1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>
      <c r="C64" s="30" t="s">
        <v>94</v>
      </c>
      <c r="D64" s="77"/>
      <c r="E64" s="77"/>
      <c r="F64" s="77"/>
      <c r="G64" s="77"/>
      <c r="H64" s="77"/>
      <c r="I64" s="78"/>
      <c r="J64" s="1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3:31">
      <c r="C65" s="30" t="s">
        <v>95</v>
      </c>
      <c r="D65" s="77"/>
      <c r="E65" s="77"/>
      <c r="F65" s="77"/>
      <c r="G65" s="77"/>
      <c r="H65" s="77"/>
      <c r="I65" s="78"/>
      <c r="J65" s="1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3:31">
      <c r="C66" s="37" t="s">
        <v>96</v>
      </c>
      <c r="D66" s="77"/>
      <c r="E66" s="77"/>
      <c r="F66" s="77"/>
      <c r="G66" s="77"/>
      <c r="H66" s="77"/>
      <c r="I66" s="78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3:31">
      <c r="C67" s="31" t="s">
        <v>97</v>
      </c>
      <c r="D67" s="79">
        <f>SUM(D60:D63)</f>
        <v>0</v>
      </c>
      <c r="E67" s="79">
        <f t="shared" ref="E67:I67" si="14">SUM(E60:E63)</f>
        <v>0</v>
      </c>
      <c r="F67" s="79">
        <f t="shared" si="14"/>
        <v>0</v>
      </c>
      <c r="G67" s="79">
        <f t="shared" si="14"/>
        <v>0</v>
      </c>
      <c r="H67" s="79">
        <f t="shared" si="14"/>
        <v>0</v>
      </c>
      <c r="I67" s="80">
        <f t="shared" si="14"/>
        <v>0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3:31">
      <c r="C68" s="31" t="s">
        <v>98</v>
      </c>
      <c r="D68" s="79">
        <f>SUM(D64:D65)</f>
        <v>0</v>
      </c>
      <c r="E68" s="79">
        <f t="shared" ref="E68:I68" si="15">SUM(E64:E65)</f>
        <v>0</v>
      </c>
      <c r="F68" s="79">
        <f t="shared" si="15"/>
        <v>0</v>
      </c>
      <c r="G68" s="79">
        <f t="shared" si="15"/>
        <v>0</v>
      </c>
      <c r="H68" s="79">
        <f t="shared" si="15"/>
        <v>0</v>
      </c>
      <c r="I68" s="80">
        <f t="shared" si="15"/>
        <v>0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3:31">
      <c r="C69" s="81" t="s">
        <v>99</v>
      </c>
      <c r="D69" s="82">
        <f>SUM(D67:D68)</f>
        <v>0</v>
      </c>
      <c r="E69" s="82">
        <f t="shared" ref="E69:I69" si="16">SUM(E67:E68)</f>
        <v>0</v>
      </c>
      <c r="F69" s="82">
        <f t="shared" si="16"/>
        <v>0</v>
      </c>
      <c r="G69" s="82">
        <f t="shared" si="16"/>
        <v>0</v>
      </c>
      <c r="H69" s="82">
        <f t="shared" si="16"/>
        <v>0</v>
      </c>
      <c r="I69" s="83">
        <f t="shared" si="16"/>
        <v>0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1" spans="3:31" ht="18">
      <c r="C71" s="19" t="s">
        <v>100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3:31">
      <c r="C72" s="41" t="s">
        <v>101</v>
      </c>
      <c r="D72" s="73" t="str" cm="1">
        <f t="array" ref="D72:AE72">fiscal_quarters</f>
        <v>2019/20 Q1</v>
      </c>
      <c r="E72" s="73" t="str">
        <v>2019/20 Q2</v>
      </c>
      <c r="F72" s="73" t="str">
        <v>2019/20 Q3</v>
      </c>
      <c r="G72" s="73" t="str">
        <v>2019/20 Q4</v>
      </c>
      <c r="H72" s="73" t="str">
        <v>2020/21 Q1</v>
      </c>
      <c r="I72" s="73" t="str">
        <v>2020/21 Q2</v>
      </c>
      <c r="J72" s="73" t="str">
        <v>2020/21 Q3</v>
      </c>
      <c r="K72" s="73" t="str">
        <v>2020/21 Q4</v>
      </c>
      <c r="L72" s="73" t="str">
        <v>2021/22 Q1</v>
      </c>
      <c r="M72" s="73" t="str">
        <v>2021/22 Q2</v>
      </c>
      <c r="N72" s="73" t="str">
        <v>2021/22 Q3</v>
      </c>
      <c r="O72" s="73" t="str">
        <v>2021/22 Q4</v>
      </c>
      <c r="P72" s="73" t="str">
        <v>2022/23 Q1</v>
      </c>
      <c r="Q72" s="73" t="str">
        <v>2022/23 Q2</v>
      </c>
      <c r="R72" s="73" t="str">
        <v>2022/23 Q3</v>
      </c>
      <c r="S72" s="73" t="str">
        <v>2022/23 Q4</v>
      </c>
      <c r="T72" s="73" t="str">
        <v>2023/24 Q1</v>
      </c>
      <c r="U72" s="73" t="str">
        <v>2023/24 Q2</v>
      </c>
      <c r="V72" s="73" t="str">
        <v>2023/24 Q3</v>
      </c>
      <c r="W72" s="73" t="str">
        <v>2023/24 Q4</v>
      </c>
      <c r="X72" s="73" t="str">
        <v>2024/25 Q1</v>
      </c>
      <c r="Y72" s="73" t="str">
        <v>2024/25 Q2</v>
      </c>
      <c r="Z72" s="73" t="str">
        <v>2024/25 Q3</v>
      </c>
      <c r="AA72" s="73" t="str">
        <v>2024/25 Q4</v>
      </c>
      <c r="AB72" s="73" t="str">
        <v>2025/26 Q1</v>
      </c>
      <c r="AC72" s="73" t="str">
        <v>2025/26 Q2</v>
      </c>
      <c r="AD72" s="73" t="str">
        <v>2025/26 Q3</v>
      </c>
      <c r="AE72" s="74" t="str">
        <v>2025/26 Q4</v>
      </c>
    </row>
    <row r="73" spans="3:31">
      <c r="C73" s="29" t="s">
        <v>90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6"/>
    </row>
    <row r="74" spans="3:31">
      <c r="C74" s="30" t="s">
        <v>102</v>
      </c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78"/>
    </row>
    <row r="75" spans="3:31">
      <c r="C75" s="30" t="s">
        <v>92</v>
      </c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78"/>
    </row>
    <row r="76" spans="3:31">
      <c r="C76" s="30" t="s">
        <v>93</v>
      </c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78"/>
    </row>
    <row r="77" spans="3:31">
      <c r="C77" s="30" t="s">
        <v>94</v>
      </c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78"/>
    </row>
    <row r="78" spans="3:31">
      <c r="C78" s="30" t="s">
        <v>95</v>
      </c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78"/>
    </row>
    <row r="79" spans="3:31">
      <c r="C79" s="37" t="s">
        <v>96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78"/>
    </row>
    <row r="80" spans="3:31">
      <c r="C80" s="31" t="s">
        <v>97</v>
      </c>
      <c r="D80" s="79">
        <f>SUM(D73:D76)</f>
        <v>0</v>
      </c>
      <c r="E80" s="79">
        <f t="shared" ref="E80:AE80" si="17">SUM(E73:E76)</f>
        <v>0</v>
      </c>
      <c r="F80" s="79">
        <f t="shared" si="17"/>
        <v>0</v>
      </c>
      <c r="G80" s="79">
        <f t="shared" si="17"/>
        <v>0</v>
      </c>
      <c r="H80" s="79">
        <f t="shared" si="17"/>
        <v>0</v>
      </c>
      <c r="I80" s="79">
        <f t="shared" si="17"/>
        <v>0</v>
      </c>
      <c r="J80" s="79">
        <f t="shared" si="17"/>
        <v>0</v>
      </c>
      <c r="K80" s="79">
        <f t="shared" si="17"/>
        <v>0</v>
      </c>
      <c r="L80" s="79">
        <f t="shared" si="17"/>
        <v>0</v>
      </c>
      <c r="M80" s="79">
        <f t="shared" si="17"/>
        <v>0</v>
      </c>
      <c r="N80" s="79">
        <f t="shared" si="17"/>
        <v>0</v>
      </c>
      <c r="O80" s="79">
        <f t="shared" si="17"/>
        <v>0</v>
      </c>
      <c r="P80" s="79">
        <f t="shared" si="17"/>
        <v>0</v>
      </c>
      <c r="Q80" s="79">
        <f t="shared" si="17"/>
        <v>0</v>
      </c>
      <c r="R80" s="79">
        <f t="shared" si="17"/>
        <v>0</v>
      </c>
      <c r="S80" s="79">
        <f t="shared" si="17"/>
        <v>0</v>
      </c>
      <c r="T80" s="79">
        <f t="shared" si="17"/>
        <v>0</v>
      </c>
      <c r="U80" s="79">
        <f t="shared" si="17"/>
        <v>0</v>
      </c>
      <c r="V80" s="79">
        <f t="shared" si="17"/>
        <v>0</v>
      </c>
      <c r="W80" s="79">
        <f t="shared" si="17"/>
        <v>0</v>
      </c>
      <c r="X80" s="79">
        <f t="shared" si="17"/>
        <v>0</v>
      </c>
      <c r="Y80" s="79">
        <f t="shared" si="17"/>
        <v>0</v>
      </c>
      <c r="Z80" s="79">
        <f t="shared" si="17"/>
        <v>0</v>
      </c>
      <c r="AA80" s="79">
        <f t="shared" si="17"/>
        <v>0</v>
      </c>
      <c r="AB80" s="79">
        <f t="shared" si="17"/>
        <v>0</v>
      </c>
      <c r="AC80" s="79">
        <f t="shared" si="17"/>
        <v>0</v>
      </c>
      <c r="AD80" s="79">
        <f t="shared" si="17"/>
        <v>0</v>
      </c>
      <c r="AE80" s="80">
        <f t="shared" si="17"/>
        <v>0</v>
      </c>
    </row>
    <row r="81" spans="3:31">
      <c r="C81" s="31" t="s">
        <v>98</v>
      </c>
      <c r="D81" s="79">
        <f>SUM(D77:D78)</f>
        <v>0</v>
      </c>
      <c r="E81" s="79">
        <f t="shared" ref="E81:AE81" si="18">SUM(E77:E78)</f>
        <v>0</v>
      </c>
      <c r="F81" s="79">
        <f t="shared" si="18"/>
        <v>0</v>
      </c>
      <c r="G81" s="79">
        <f t="shared" si="18"/>
        <v>0</v>
      </c>
      <c r="H81" s="79">
        <f t="shared" si="18"/>
        <v>0</v>
      </c>
      <c r="I81" s="79">
        <f t="shared" si="18"/>
        <v>0</v>
      </c>
      <c r="J81" s="79">
        <f t="shared" si="18"/>
        <v>0</v>
      </c>
      <c r="K81" s="79">
        <f t="shared" si="18"/>
        <v>0</v>
      </c>
      <c r="L81" s="79">
        <f t="shared" si="18"/>
        <v>0</v>
      </c>
      <c r="M81" s="79">
        <f t="shared" si="18"/>
        <v>0</v>
      </c>
      <c r="N81" s="79">
        <f t="shared" si="18"/>
        <v>0</v>
      </c>
      <c r="O81" s="79">
        <f t="shared" si="18"/>
        <v>0</v>
      </c>
      <c r="P81" s="79">
        <f t="shared" si="18"/>
        <v>0</v>
      </c>
      <c r="Q81" s="79">
        <f t="shared" si="18"/>
        <v>0</v>
      </c>
      <c r="R81" s="79">
        <f t="shared" si="18"/>
        <v>0</v>
      </c>
      <c r="S81" s="79">
        <f t="shared" si="18"/>
        <v>0</v>
      </c>
      <c r="T81" s="79">
        <f t="shared" si="18"/>
        <v>0</v>
      </c>
      <c r="U81" s="79">
        <f t="shared" si="18"/>
        <v>0</v>
      </c>
      <c r="V81" s="79">
        <f t="shared" si="18"/>
        <v>0</v>
      </c>
      <c r="W81" s="79">
        <f t="shared" si="18"/>
        <v>0</v>
      </c>
      <c r="X81" s="79">
        <f t="shared" si="18"/>
        <v>0</v>
      </c>
      <c r="Y81" s="79">
        <f t="shared" si="18"/>
        <v>0</v>
      </c>
      <c r="Z81" s="79">
        <f t="shared" si="18"/>
        <v>0</v>
      </c>
      <c r="AA81" s="79">
        <f t="shared" si="18"/>
        <v>0</v>
      </c>
      <c r="AB81" s="79">
        <f t="shared" si="18"/>
        <v>0</v>
      </c>
      <c r="AC81" s="79">
        <f t="shared" si="18"/>
        <v>0</v>
      </c>
      <c r="AD81" s="79">
        <f t="shared" si="18"/>
        <v>0</v>
      </c>
      <c r="AE81" s="80">
        <f t="shared" si="18"/>
        <v>0</v>
      </c>
    </row>
    <row r="82" spans="3:31">
      <c r="C82" s="81" t="s">
        <v>99</v>
      </c>
      <c r="D82" s="82">
        <f>SUM(D80:D81)</f>
        <v>0</v>
      </c>
      <c r="E82" s="82">
        <f t="shared" ref="E82:AE82" si="19">SUM(E80:E81)</f>
        <v>0</v>
      </c>
      <c r="F82" s="82">
        <f t="shared" si="19"/>
        <v>0</v>
      </c>
      <c r="G82" s="82">
        <f t="shared" si="19"/>
        <v>0</v>
      </c>
      <c r="H82" s="82">
        <f t="shared" si="19"/>
        <v>0</v>
      </c>
      <c r="I82" s="82">
        <f t="shared" si="19"/>
        <v>0</v>
      </c>
      <c r="J82" s="82">
        <f t="shared" si="19"/>
        <v>0</v>
      </c>
      <c r="K82" s="82">
        <f t="shared" si="19"/>
        <v>0</v>
      </c>
      <c r="L82" s="82">
        <f t="shared" si="19"/>
        <v>0</v>
      </c>
      <c r="M82" s="82">
        <f t="shared" si="19"/>
        <v>0</v>
      </c>
      <c r="N82" s="82">
        <f t="shared" si="19"/>
        <v>0</v>
      </c>
      <c r="O82" s="82">
        <f t="shared" si="19"/>
        <v>0</v>
      </c>
      <c r="P82" s="82">
        <f t="shared" si="19"/>
        <v>0</v>
      </c>
      <c r="Q82" s="82">
        <f t="shared" si="19"/>
        <v>0</v>
      </c>
      <c r="R82" s="82">
        <f t="shared" si="19"/>
        <v>0</v>
      </c>
      <c r="S82" s="82">
        <f t="shared" si="19"/>
        <v>0</v>
      </c>
      <c r="T82" s="82">
        <f t="shared" si="19"/>
        <v>0</v>
      </c>
      <c r="U82" s="82">
        <f t="shared" si="19"/>
        <v>0</v>
      </c>
      <c r="V82" s="82">
        <f t="shared" si="19"/>
        <v>0</v>
      </c>
      <c r="W82" s="82">
        <f t="shared" si="19"/>
        <v>0</v>
      </c>
      <c r="X82" s="82">
        <f t="shared" si="19"/>
        <v>0</v>
      </c>
      <c r="Y82" s="82">
        <f t="shared" si="19"/>
        <v>0</v>
      </c>
      <c r="Z82" s="82">
        <f t="shared" si="19"/>
        <v>0</v>
      </c>
      <c r="AA82" s="82">
        <f t="shared" si="19"/>
        <v>0</v>
      </c>
      <c r="AB82" s="82">
        <f t="shared" si="19"/>
        <v>0</v>
      </c>
      <c r="AC82" s="82">
        <f t="shared" si="19"/>
        <v>0</v>
      </c>
      <c r="AD82" s="82">
        <f t="shared" si="19"/>
        <v>0</v>
      </c>
      <c r="AE82" s="83">
        <f t="shared" si="19"/>
        <v>0</v>
      </c>
    </row>
    <row r="84" spans="3:31" ht="18">
      <c r="C84" s="19" t="s">
        <v>103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3:31">
      <c r="C85" s="41" t="s">
        <v>104</v>
      </c>
      <c r="D85" s="73" t="str" cm="1">
        <f t="array" ref="D85:I85">fiscal_yrs</f>
        <v>2019/20</v>
      </c>
      <c r="E85" s="73" t="str">
        <v>2020/21</v>
      </c>
      <c r="F85" s="73" t="str">
        <v>2021/22</v>
      </c>
      <c r="G85" s="73" t="str">
        <v>2022/23</v>
      </c>
      <c r="H85" s="73" t="str">
        <v>2023/24</v>
      </c>
      <c r="I85" s="74" t="str">
        <v>2024/25</v>
      </c>
      <c r="J85" s="85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3:31">
      <c r="C86" s="86" t="s">
        <v>105</v>
      </c>
      <c r="D86" s="87"/>
      <c r="E86" s="87"/>
      <c r="F86" s="87"/>
      <c r="G86" s="87"/>
      <c r="H86" s="87"/>
      <c r="I86" s="88"/>
      <c r="J86" s="85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3:31">
      <c r="C87" s="89" t="s">
        <v>106</v>
      </c>
      <c r="D87" s="90"/>
      <c r="E87" s="90"/>
      <c r="F87" s="90"/>
      <c r="G87" s="51"/>
      <c r="H87" s="51"/>
      <c r="I87" s="52"/>
      <c r="J87" s="85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3:31">
      <c r="C88" s="36"/>
      <c r="D88" s="36"/>
      <c r="E88" s="36"/>
      <c r="F88" s="36"/>
      <c r="G88" s="36"/>
      <c r="H88" s="36"/>
      <c r="I88" s="36"/>
      <c r="J88" s="85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3:31" ht="18">
      <c r="C89" s="19" t="s">
        <v>107</v>
      </c>
      <c r="D89" s="36"/>
      <c r="E89" s="36"/>
      <c r="F89" s="36"/>
      <c r="G89" s="36"/>
      <c r="H89" s="36"/>
      <c r="I89" s="36"/>
      <c r="J89" s="85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3:31">
      <c r="C90" s="41" t="s">
        <v>108</v>
      </c>
      <c r="D90" s="74" t="s">
        <v>109</v>
      </c>
      <c r="E90" s="36"/>
      <c r="F90" s="36"/>
      <c r="G90" s="36"/>
      <c r="H90" s="36"/>
      <c r="I90" s="36"/>
      <c r="J90" s="85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3:31">
      <c r="C91" s="91"/>
      <c r="D91" s="88"/>
      <c r="E91" s="36"/>
      <c r="F91" s="36"/>
      <c r="G91" s="36"/>
      <c r="H91" s="36"/>
      <c r="I91" s="36"/>
      <c r="J91" s="85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3:31">
      <c r="C92" s="47"/>
      <c r="D92" s="92"/>
      <c r="E92" s="36"/>
      <c r="F92" s="36"/>
      <c r="G92" s="36"/>
      <c r="H92" s="36"/>
      <c r="I92" s="36"/>
      <c r="J92" s="85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3:31">
      <c r="C93" s="47"/>
      <c r="D93" s="92"/>
      <c r="E93" s="36"/>
      <c r="F93" s="36"/>
      <c r="G93" s="36"/>
      <c r="H93" s="36"/>
      <c r="I93" s="36"/>
      <c r="J93" s="85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3:31">
      <c r="C94" s="47"/>
      <c r="D94" s="92"/>
      <c r="E94" s="36"/>
      <c r="F94" s="36"/>
      <c r="G94" s="36"/>
      <c r="H94" s="36"/>
      <c r="I94" s="36"/>
      <c r="J94" s="85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3:31">
      <c r="C95" s="47"/>
      <c r="D95" s="92"/>
      <c r="E95" s="36"/>
      <c r="F95" s="36"/>
      <c r="G95" s="36"/>
      <c r="H95" s="36"/>
      <c r="I95" s="36"/>
      <c r="J95" s="85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3:31">
      <c r="C96" s="47"/>
      <c r="D96" s="92"/>
      <c r="E96" s="36"/>
      <c r="F96" s="36"/>
      <c r="G96" s="36"/>
      <c r="H96" s="36"/>
      <c r="I96" s="36"/>
      <c r="J96" s="85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31">
      <c r="C97" s="47"/>
      <c r="D97" s="92"/>
      <c r="E97" s="36"/>
      <c r="F97" s="36"/>
      <c r="G97" s="36"/>
      <c r="H97" s="36"/>
      <c r="I97" s="36"/>
      <c r="J97" s="85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31">
      <c r="C98" s="47"/>
      <c r="D98" s="92"/>
      <c r="E98" s="36"/>
      <c r="F98" s="36"/>
      <c r="G98" s="36"/>
      <c r="H98" s="36"/>
      <c r="I98" s="36"/>
      <c r="J98" s="85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31">
      <c r="C99" s="47"/>
      <c r="D99" s="92"/>
      <c r="E99" s="36"/>
      <c r="F99" s="36"/>
      <c r="G99" s="36"/>
      <c r="H99" s="36"/>
      <c r="I99" s="36"/>
      <c r="J99" s="85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>
      <c r="C100" s="93"/>
      <c r="D100" s="94"/>
      <c r="E100" s="36"/>
      <c r="F100" s="36"/>
      <c r="G100" s="36"/>
      <c r="H100" s="36"/>
      <c r="I100" s="36"/>
      <c r="J100" s="85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>
      <c r="C101" s="18"/>
      <c r="D101" s="18"/>
      <c r="E101" s="36"/>
      <c r="F101" s="36"/>
      <c r="G101" s="36"/>
      <c r="H101" s="36"/>
      <c r="I101" s="36"/>
      <c r="J101" s="85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ht="20">
      <c r="C102" s="16" t="s">
        <v>110</v>
      </c>
      <c r="D102" s="18"/>
      <c r="E102" s="34"/>
      <c r="F102" s="36"/>
      <c r="G102" s="36"/>
      <c r="H102" s="36"/>
      <c r="I102" s="36"/>
      <c r="J102" s="85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>
      <c r="C103" s="116" t="str">
        <f ca="1">C2</f>
        <v/>
      </c>
      <c r="D103" s="18"/>
      <c r="E103" s="36"/>
      <c r="F103" s="36"/>
      <c r="G103" s="36"/>
      <c r="H103" s="36"/>
      <c r="I103" s="36"/>
      <c r="J103" s="85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ht="18">
      <c r="A104" s="20"/>
      <c r="C104" s="19" t="s">
        <v>111</v>
      </c>
      <c r="D104" s="36"/>
      <c r="E104" s="36"/>
      <c r="F104" s="18"/>
      <c r="G104" s="18"/>
      <c r="H104" s="18"/>
      <c r="I104" s="18"/>
      <c r="J104" s="18"/>
      <c r="K104" s="18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ht="28.5" customHeight="1">
      <c r="A105" s="20"/>
      <c r="C105" s="63" t="s">
        <v>112</v>
      </c>
      <c r="D105" s="36"/>
      <c r="E105" s="36"/>
      <c r="F105" s="36"/>
      <c r="G105" s="36"/>
      <c r="H105" s="36"/>
      <c r="I105" s="36"/>
      <c r="J105" s="63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ht="47.25" customHeight="1">
      <c r="C106" s="41" t="s">
        <v>113</v>
      </c>
      <c r="D106" s="73" t="s">
        <v>114</v>
      </c>
      <c r="E106" s="54" t="s">
        <v>115</v>
      </c>
      <c r="F106" s="95" t="s">
        <v>116</v>
      </c>
      <c r="G106" s="96" t="s">
        <v>117</v>
      </c>
      <c r="H106" s="95" t="s">
        <v>118</v>
      </c>
      <c r="I106" s="96" t="s">
        <v>119</v>
      </c>
      <c r="J106" s="95" t="s">
        <v>120</v>
      </c>
      <c r="K106" s="96" t="s">
        <v>121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>
      <c r="C107" s="91"/>
      <c r="D107" s="97"/>
      <c r="E107" s="97"/>
      <c r="F107" s="98"/>
      <c r="G107" s="99"/>
      <c r="H107" s="98"/>
      <c r="I107" s="99"/>
      <c r="J107" s="98"/>
      <c r="K107" s="99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>
      <c r="C108" s="47"/>
      <c r="D108" s="48"/>
      <c r="E108" s="48"/>
      <c r="F108" s="100"/>
      <c r="G108" s="101"/>
      <c r="H108" s="100"/>
      <c r="I108" s="101"/>
      <c r="J108" s="100"/>
      <c r="K108" s="101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>
      <c r="C109" s="47"/>
      <c r="D109" s="48"/>
      <c r="E109" s="48"/>
      <c r="F109" s="100"/>
      <c r="G109" s="101"/>
      <c r="H109" s="100"/>
      <c r="I109" s="101"/>
      <c r="J109" s="100"/>
      <c r="K109" s="101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>
      <c r="C110" s="47"/>
      <c r="D110" s="48"/>
      <c r="E110" s="48"/>
      <c r="F110" s="100"/>
      <c r="G110" s="101"/>
      <c r="H110" s="100"/>
      <c r="I110" s="101"/>
      <c r="J110" s="100"/>
      <c r="K110" s="101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>
      <c r="C111" s="47"/>
      <c r="D111" s="48"/>
      <c r="E111" s="48"/>
      <c r="F111" s="100"/>
      <c r="G111" s="101"/>
      <c r="H111" s="100"/>
      <c r="I111" s="101"/>
      <c r="J111" s="100"/>
      <c r="K111" s="101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>
      <c r="C112" s="47"/>
      <c r="D112" s="48"/>
      <c r="E112" s="48"/>
      <c r="F112" s="100"/>
      <c r="G112" s="101"/>
      <c r="H112" s="100"/>
      <c r="I112" s="101"/>
      <c r="J112" s="100"/>
      <c r="K112" s="101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3:31">
      <c r="C113" s="47"/>
      <c r="D113" s="48"/>
      <c r="E113" s="48"/>
      <c r="F113" s="100"/>
      <c r="G113" s="101"/>
      <c r="H113" s="100"/>
      <c r="I113" s="101"/>
      <c r="J113" s="100"/>
      <c r="K113" s="101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3:31">
      <c r="C114" s="47"/>
      <c r="D114" s="48"/>
      <c r="E114" s="48"/>
      <c r="F114" s="100"/>
      <c r="G114" s="101"/>
      <c r="H114" s="100"/>
      <c r="I114" s="101"/>
      <c r="J114" s="100"/>
      <c r="K114" s="101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3:31">
      <c r="C115" s="47"/>
      <c r="D115" s="48"/>
      <c r="E115" s="48"/>
      <c r="F115" s="100"/>
      <c r="G115" s="101"/>
      <c r="H115" s="100"/>
      <c r="I115" s="101"/>
      <c r="J115" s="100"/>
      <c r="K115" s="101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3:31">
      <c r="C116" s="102"/>
      <c r="D116" s="90"/>
      <c r="E116" s="90"/>
      <c r="F116" s="103"/>
      <c r="G116" s="104"/>
      <c r="H116" s="103"/>
      <c r="I116" s="104"/>
      <c r="J116" s="103"/>
      <c r="K116" s="104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3:31">
      <c r="C117" s="105"/>
      <c r="D117" s="36"/>
      <c r="E117" s="36"/>
      <c r="F117" s="105"/>
      <c r="G117" s="105"/>
      <c r="H117" s="105"/>
      <c r="I117" s="105"/>
      <c r="J117" s="105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3:31" ht="18">
      <c r="C118" s="19" t="s">
        <v>122</v>
      </c>
      <c r="D118" s="36"/>
      <c r="E118" s="36"/>
      <c r="F118" s="18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3:31" ht="31">
      <c r="C119" s="41" t="s">
        <v>123</v>
      </c>
      <c r="D119" s="54" t="s">
        <v>124</v>
      </c>
      <c r="E119" s="73" t="str" cm="1">
        <f t="array" ref="E119:J119">fiscal_yrs</f>
        <v>2019/20</v>
      </c>
      <c r="F119" s="73" t="str">
        <v>2020/21</v>
      </c>
      <c r="G119" s="73" t="str">
        <v>2021/22</v>
      </c>
      <c r="H119" s="73" t="str">
        <v>2022/23</v>
      </c>
      <c r="I119" s="73" t="str">
        <v>2023/24</v>
      </c>
      <c r="J119" s="74" t="str">
        <v>2024/25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3:31">
      <c r="C120" s="91"/>
      <c r="D120" s="97"/>
      <c r="E120" s="87"/>
      <c r="F120" s="87"/>
      <c r="G120" s="87"/>
      <c r="H120" s="87"/>
      <c r="I120" s="87"/>
      <c r="J120" s="88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3:31">
      <c r="C121" s="47"/>
      <c r="D121" s="48"/>
      <c r="E121" s="106"/>
      <c r="F121" s="106"/>
      <c r="G121" s="106"/>
      <c r="H121" s="106"/>
      <c r="I121" s="106"/>
      <c r="J121" s="92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3:31">
      <c r="C122" s="47"/>
      <c r="D122" s="48"/>
      <c r="E122" s="106"/>
      <c r="F122" s="106"/>
      <c r="G122" s="106"/>
      <c r="H122" s="106"/>
      <c r="I122" s="106"/>
      <c r="J122" s="92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3:31">
      <c r="C123" s="47"/>
      <c r="D123" s="48"/>
      <c r="E123" s="106"/>
      <c r="F123" s="106"/>
      <c r="G123" s="106"/>
      <c r="H123" s="106"/>
      <c r="I123" s="106"/>
      <c r="J123" s="92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3:31">
      <c r="C124" s="47"/>
      <c r="D124" s="48"/>
      <c r="E124" s="106"/>
      <c r="F124" s="106"/>
      <c r="G124" s="106"/>
      <c r="H124" s="106"/>
      <c r="I124" s="106"/>
      <c r="J124" s="92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3:31">
      <c r="C125" s="47"/>
      <c r="D125" s="48"/>
      <c r="E125" s="106"/>
      <c r="F125" s="106"/>
      <c r="G125" s="106"/>
      <c r="H125" s="106"/>
      <c r="I125" s="106"/>
      <c r="J125" s="92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3:31">
      <c r="C126" s="47"/>
      <c r="D126" s="48"/>
      <c r="E126" s="106"/>
      <c r="F126" s="106"/>
      <c r="G126" s="106"/>
      <c r="H126" s="106"/>
      <c r="I126" s="106"/>
      <c r="J126" s="92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3:31">
      <c r="C127" s="47"/>
      <c r="D127" s="48"/>
      <c r="E127" s="106"/>
      <c r="F127" s="106"/>
      <c r="G127" s="106"/>
      <c r="H127" s="106"/>
      <c r="I127" s="106"/>
      <c r="J127" s="92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3:31">
      <c r="C128" s="47"/>
      <c r="D128" s="48"/>
      <c r="E128" s="106"/>
      <c r="F128" s="106"/>
      <c r="G128" s="106"/>
      <c r="H128" s="106"/>
      <c r="I128" s="106"/>
      <c r="J128" s="92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3:31">
      <c r="C129" s="47"/>
      <c r="D129" s="48"/>
      <c r="E129" s="106"/>
      <c r="F129" s="106"/>
      <c r="G129" s="106"/>
      <c r="H129" s="106"/>
      <c r="I129" s="106"/>
      <c r="J129" s="92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3:31">
      <c r="C130" s="47"/>
      <c r="D130" s="48"/>
      <c r="E130" s="106"/>
      <c r="F130" s="106"/>
      <c r="G130" s="106"/>
      <c r="H130" s="106"/>
      <c r="I130" s="106"/>
      <c r="J130" s="92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3:31">
      <c r="C131" s="47"/>
      <c r="D131" s="48"/>
      <c r="E131" s="106"/>
      <c r="F131" s="106"/>
      <c r="G131" s="106"/>
      <c r="H131" s="106"/>
      <c r="I131" s="106"/>
      <c r="J131" s="92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3:31">
      <c r="C132" s="47"/>
      <c r="D132" s="48"/>
      <c r="E132" s="106"/>
      <c r="F132" s="106"/>
      <c r="G132" s="106"/>
      <c r="H132" s="106"/>
      <c r="I132" s="106"/>
      <c r="J132" s="92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3:31">
      <c r="C133" s="47"/>
      <c r="D133" s="48"/>
      <c r="E133" s="106"/>
      <c r="F133" s="106"/>
      <c r="G133" s="106"/>
      <c r="H133" s="106"/>
      <c r="I133" s="106"/>
      <c r="J133" s="92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3:31">
      <c r="C134" s="47"/>
      <c r="D134" s="48"/>
      <c r="E134" s="106"/>
      <c r="F134" s="106"/>
      <c r="G134" s="106"/>
      <c r="H134" s="106"/>
      <c r="I134" s="106"/>
      <c r="J134" s="92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3:31">
      <c r="C135" s="47"/>
      <c r="D135" s="48"/>
      <c r="E135" s="106"/>
      <c r="F135" s="106"/>
      <c r="G135" s="106"/>
      <c r="H135" s="106"/>
      <c r="I135" s="106"/>
      <c r="J135" s="92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3:31">
      <c r="C136" s="47"/>
      <c r="D136" s="48"/>
      <c r="E136" s="106"/>
      <c r="F136" s="106"/>
      <c r="G136" s="106"/>
      <c r="H136" s="106"/>
      <c r="I136" s="106"/>
      <c r="J136" s="92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3:31">
      <c r="C137" s="47"/>
      <c r="D137" s="48"/>
      <c r="E137" s="106"/>
      <c r="F137" s="106"/>
      <c r="G137" s="106"/>
      <c r="H137" s="106"/>
      <c r="I137" s="106"/>
      <c r="J137" s="92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3:31">
      <c r="C138" s="47"/>
      <c r="D138" s="48"/>
      <c r="E138" s="106"/>
      <c r="F138" s="106"/>
      <c r="G138" s="106"/>
      <c r="H138" s="106"/>
      <c r="I138" s="106"/>
      <c r="J138" s="92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3:31">
      <c r="C139" s="102"/>
      <c r="D139" s="90"/>
      <c r="E139" s="107"/>
      <c r="F139" s="107"/>
      <c r="G139" s="107"/>
      <c r="H139" s="107"/>
      <c r="I139" s="107"/>
      <c r="J139" s="94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1" spans="3:31" ht="18">
      <c r="C141" s="19" t="s">
        <v>125</v>
      </c>
      <c r="D141" s="36"/>
      <c r="E141" s="18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3:31" ht="31">
      <c r="C142" s="41" t="s">
        <v>123</v>
      </c>
      <c r="D142" s="54" t="s">
        <v>124</v>
      </c>
      <c r="E142" s="73" t="str" cm="1">
        <f t="array" ref="E142:J142">fiscal_yrs</f>
        <v>2019/20</v>
      </c>
      <c r="F142" s="73" t="str">
        <v>2020/21</v>
      </c>
      <c r="G142" s="73" t="str">
        <v>2021/22</v>
      </c>
      <c r="H142" s="73" t="str">
        <v>2022/23</v>
      </c>
      <c r="I142" s="73" t="str">
        <v>2023/24</v>
      </c>
      <c r="J142" s="74" t="str">
        <v>2024/25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3:31">
      <c r="C143" s="91"/>
      <c r="D143" s="97"/>
      <c r="E143" s="87"/>
      <c r="F143" s="87"/>
      <c r="G143" s="87"/>
      <c r="H143" s="87"/>
      <c r="I143" s="87"/>
      <c r="J143" s="88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  <row r="144" spans="3:31">
      <c r="C144" s="47"/>
      <c r="D144" s="48"/>
      <c r="E144" s="106"/>
      <c r="F144" s="106"/>
      <c r="G144" s="106"/>
      <c r="H144" s="106"/>
      <c r="I144" s="106"/>
      <c r="J144" s="92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spans="3:31">
      <c r="C145" s="47"/>
      <c r="D145" s="48"/>
      <c r="E145" s="106"/>
      <c r="F145" s="106"/>
      <c r="G145" s="106"/>
      <c r="H145" s="106"/>
      <c r="I145" s="106"/>
      <c r="J145" s="92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spans="3:31">
      <c r="C146" s="47"/>
      <c r="D146" s="48"/>
      <c r="E146" s="106"/>
      <c r="F146" s="106"/>
      <c r="G146" s="106"/>
      <c r="H146" s="106"/>
      <c r="I146" s="106"/>
      <c r="J146" s="92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pans="3:31">
      <c r="C147" s="47"/>
      <c r="D147" s="48"/>
      <c r="E147" s="106"/>
      <c r="F147" s="106"/>
      <c r="G147" s="106"/>
      <c r="H147" s="106"/>
      <c r="I147" s="106"/>
      <c r="J147" s="92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pans="3:31">
      <c r="C148" s="47"/>
      <c r="D148" s="48"/>
      <c r="E148" s="106"/>
      <c r="F148" s="106"/>
      <c r="G148" s="106"/>
      <c r="H148" s="106"/>
      <c r="I148" s="106"/>
      <c r="J148" s="92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3:31">
      <c r="C149" s="47"/>
      <c r="D149" s="48"/>
      <c r="E149" s="106"/>
      <c r="F149" s="106"/>
      <c r="G149" s="106"/>
      <c r="H149" s="106"/>
      <c r="I149" s="106"/>
      <c r="J149" s="92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pans="3:31">
      <c r="C150" s="47"/>
      <c r="D150" s="48"/>
      <c r="E150" s="106"/>
      <c r="F150" s="106"/>
      <c r="G150" s="106"/>
      <c r="H150" s="106"/>
      <c r="I150" s="106"/>
      <c r="J150" s="92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spans="3:31">
      <c r="C151" s="47"/>
      <c r="D151" s="48"/>
      <c r="E151" s="106"/>
      <c r="F151" s="106"/>
      <c r="G151" s="106"/>
      <c r="H151" s="106"/>
      <c r="I151" s="106"/>
      <c r="J151" s="92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spans="3:31">
      <c r="C152" s="47"/>
      <c r="D152" s="48"/>
      <c r="E152" s="106"/>
      <c r="F152" s="106"/>
      <c r="G152" s="106"/>
      <c r="H152" s="106"/>
      <c r="I152" s="106"/>
      <c r="J152" s="92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spans="3:31">
      <c r="C153" s="47"/>
      <c r="D153" s="48"/>
      <c r="E153" s="106"/>
      <c r="F153" s="106"/>
      <c r="G153" s="106"/>
      <c r="H153" s="106"/>
      <c r="I153" s="106"/>
      <c r="J153" s="92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  <row r="154" spans="3:31">
      <c r="C154" s="47"/>
      <c r="D154" s="48"/>
      <c r="E154" s="106"/>
      <c r="F154" s="106"/>
      <c r="G154" s="106"/>
      <c r="H154" s="106"/>
      <c r="I154" s="106"/>
      <c r="J154" s="92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  <row r="155" spans="3:31">
      <c r="C155" s="47"/>
      <c r="D155" s="48"/>
      <c r="E155" s="106"/>
      <c r="F155" s="106"/>
      <c r="G155" s="106"/>
      <c r="H155" s="106"/>
      <c r="I155" s="106"/>
      <c r="J155" s="92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  <row r="156" spans="3:31">
      <c r="C156" s="47"/>
      <c r="D156" s="48"/>
      <c r="E156" s="106"/>
      <c r="F156" s="106"/>
      <c r="G156" s="106"/>
      <c r="H156" s="106"/>
      <c r="I156" s="106"/>
      <c r="J156" s="92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  <row r="157" spans="3:31">
      <c r="C157" s="47"/>
      <c r="D157" s="48"/>
      <c r="E157" s="106"/>
      <c r="F157" s="106"/>
      <c r="G157" s="106"/>
      <c r="H157" s="106"/>
      <c r="I157" s="106"/>
      <c r="J157" s="92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  <row r="158" spans="3:31">
      <c r="C158" s="47"/>
      <c r="D158" s="48"/>
      <c r="E158" s="106"/>
      <c r="F158" s="106"/>
      <c r="G158" s="106"/>
      <c r="H158" s="106"/>
      <c r="I158" s="106"/>
      <c r="J158" s="92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  <row r="159" spans="3:31">
      <c r="C159" s="47"/>
      <c r="D159" s="48"/>
      <c r="E159" s="106"/>
      <c r="F159" s="106"/>
      <c r="G159" s="106"/>
      <c r="H159" s="106"/>
      <c r="I159" s="106"/>
      <c r="J159" s="92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  <row r="160" spans="3:31">
      <c r="C160" s="47"/>
      <c r="D160" s="48"/>
      <c r="E160" s="106"/>
      <c r="F160" s="106"/>
      <c r="G160" s="106"/>
      <c r="H160" s="106"/>
      <c r="I160" s="106"/>
      <c r="J160" s="92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  <row r="161" spans="3:31">
      <c r="C161" s="47"/>
      <c r="D161" s="48"/>
      <c r="E161" s="106"/>
      <c r="F161" s="106"/>
      <c r="G161" s="106"/>
      <c r="H161" s="106"/>
      <c r="I161" s="106"/>
      <c r="J161" s="92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  <row r="162" spans="3:31">
      <c r="C162" s="102"/>
      <c r="D162" s="90"/>
      <c r="E162" s="107"/>
      <c r="F162" s="107"/>
      <c r="G162" s="107"/>
      <c r="H162" s="107"/>
      <c r="I162" s="107"/>
      <c r="J162" s="94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  <row r="164" spans="3:31" ht="18">
      <c r="C164" s="19" t="s">
        <v>126</v>
      </c>
      <c r="D164" s="36"/>
      <c r="E164" s="18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  <row r="165" spans="3:31" ht="31">
      <c r="C165" s="41" t="s">
        <v>123</v>
      </c>
      <c r="D165" s="54" t="s">
        <v>124</v>
      </c>
      <c r="E165" s="73" t="str" cm="1">
        <f t="array" ref="E165:J165">fiscal_yrs</f>
        <v>2019/20</v>
      </c>
      <c r="F165" s="73" t="str">
        <v>2020/21</v>
      </c>
      <c r="G165" s="73" t="str">
        <v>2021/22</v>
      </c>
      <c r="H165" s="73" t="str">
        <v>2022/23</v>
      </c>
      <c r="I165" s="73" t="str">
        <v>2023/24</v>
      </c>
      <c r="J165" s="74" t="str">
        <v>2024/25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</row>
    <row r="166" spans="3:31">
      <c r="C166" s="91"/>
      <c r="D166" s="97"/>
      <c r="E166" s="87"/>
      <c r="F166" s="87"/>
      <c r="G166" s="87"/>
      <c r="H166" s="87"/>
      <c r="I166" s="87"/>
      <c r="J166" s="88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  <row r="167" spans="3:31">
      <c r="C167" s="47"/>
      <c r="D167" s="48"/>
      <c r="E167" s="106"/>
      <c r="F167" s="106"/>
      <c r="G167" s="106"/>
      <c r="H167" s="106"/>
      <c r="I167" s="106"/>
      <c r="J167" s="92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  <row r="168" spans="3:31">
      <c r="C168" s="47"/>
      <c r="D168" s="48"/>
      <c r="E168" s="106"/>
      <c r="F168" s="106"/>
      <c r="G168" s="106"/>
      <c r="H168" s="106"/>
      <c r="I168" s="106"/>
      <c r="J168" s="92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  <row r="169" spans="3:31">
      <c r="C169" s="47"/>
      <c r="D169" s="48"/>
      <c r="E169" s="106"/>
      <c r="F169" s="106"/>
      <c r="G169" s="106"/>
      <c r="H169" s="106"/>
      <c r="I169" s="106"/>
      <c r="J169" s="92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  <row r="170" spans="3:31">
      <c r="C170" s="47"/>
      <c r="D170" s="48"/>
      <c r="E170" s="106"/>
      <c r="F170" s="106"/>
      <c r="G170" s="106"/>
      <c r="H170" s="106"/>
      <c r="I170" s="106"/>
      <c r="J170" s="92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  <row r="171" spans="3:31">
      <c r="C171" s="47"/>
      <c r="D171" s="48"/>
      <c r="E171" s="106"/>
      <c r="F171" s="106"/>
      <c r="G171" s="106"/>
      <c r="H171" s="106"/>
      <c r="I171" s="106"/>
      <c r="J171" s="92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  <row r="172" spans="3:31">
      <c r="C172" s="47"/>
      <c r="D172" s="48"/>
      <c r="E172" s="106"/>
      <c r="F172" s="106"/>
      <c r="G172" s="106"/>
      <c r="H172" s="106"/>
      <c r="I172" s="106"/>
      <c r="J172" s="92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  <row r="173" spans="3:31">
      <c r="C173" s="47"/>
      <c r="D173" s="48"/>
      <c r="E173" s="106"/>
      <c r="F173" s="106"/>
      <c r="G173" s="106"/>
      <c r="H173" s="106"/>
      <c r="I173" s="106"/>
      <c r="J173" s="92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  <row r="174" spans="3:31">
      <c r="C174" s="47"/>
      <c r="D174" s="48"/>
      <c r="E174" s="106"/>
      <c r="F174" s="106"/>
      <c r="G174" s="106"/>
      <c r="H174" s="106"/>
      <c r="I174" s="106"/>
      <c r="J174" s="92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  <row r="175" spans="3:31">
      <c r="C175" s="47"/>
      <c r="D175" s="48"/>
      <c r="E175" s="106"/>
      <c r="F175" s="106"/>
      <c r="G175" s="106"/>
      <c r="H175" s="106"/>
      <c r="I175" s="106"/>
      <c r="J175" s="92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  <row r="176" spans="3:31">
      <c r="C176" s="47"/>
      <c r="D176" s="48"/>
      <c r="E176" s="106"/>
      <c r="F176" s="106"/>
      <c r="G176" s="106"/>
      <c r="H176" s="106"/>
      <c r="I176" s="106"/>
      <c r="J176" s="92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  <row r="177" spans="1:31">
      <c r="C177" s="47"/>
      <c r="D177" s="48"/>
      <c r="E177" s="106"/>
      <c r="F177" s="106"/>
      <c r="G177" s="106"/>
      <c r="H177" s="106"/>
      <c r="I177" s="106"/>
      <c r="J177" s="92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  <row r="178" spans="1:31">
      <c r="C178" s="47"/>
      <c r="D178" s="48"/>
      <c r="E178" s="106"/>
      <c r="F178" s="106"/>
      <c r="G178" s="106"/>
      <c r="H178" s="106"/>
      <c r="I178" s="106"/>
      <c r="J178" s="92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  <row r="179" spans="1:31">
      <c r="C179" s="47"/>
      <c r="D179" s="48"/>
      <c r="E179" s="106"/>
      <c r="F179" s="106"/>
      <c r="G179" s="106"/>
      <c r="H179" s="106"/>
      <c r="I179" s="106"/>
      <c r="J179" s="92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  <row r="180" spans="1:31">
      <c r="C180" s="47"/>
      <c r="D180" s="48"/>
      <c r="E180" s="106"/>
      <c r="F180" s="106"/>
      <c r="G180" s="106"/>
      <c r="H180" s="106"/>
      <c r="I180" s="106"/>
      <c r="J180" s="92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  <row r="181" spans="1:31">
      <c r="C181" s="47"/>
      <c r="D181" s="48"/>
      <c r="E181" s="106"/>
      <c r="F181" s="106"/>
      <c r="G181" s="106"/>
      <c r="H181" s="106"/>
      <c r="I181" s="106"/>
      <c r="J181" s="92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  <row r="182" spans="1:31">
      <c r="C182" s="47"/>
      <c r="D182" s="48"/>
      <c r="E182" s="106"/>
      <c r="F182" s="106"/>
      <c r="G182" s="106"/>
      <c r="H182" s="106"/>
      <c r="I182" s="106"/>
      <c r="J182" s="92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  <row r="183" spans="1:31">
      <c r="C183" s="47"/>
      <c r="D183" s="48"/>
      <c r="E183" s="106"/>
      <c r="F183" s="106"/>
      <c r="G183" s="106"/>
      <c r="H183" s="106"/>
      <c r="I183" s="106"/>
      <c r="J183" s="92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  <row r="184" spans="1:31">
      <c r="A184" s="20"/>
      <c r="C184" s="47"/>
      <c r="D184" s="48"/>
      <c r="E184" s="106"/>
      <c r="F184" s="106"/>
      <c r="G184" s="106"/>
      <c r="H184" s="106"/>
      <c r="I184" s="106"/>
      <c r="J184" s="92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  <row r="185" spans="1:31">
      <c r="C185" s="102"/>
      <c r="D185" s="90"/>
      <c r="E185" s="107"/>
      <c r="F185" s="107"/>
      <c r="G185" s="107"/>
      <c r="H185" s="107"/>
      <c r="I185" s="107"/>
      <c r="J185" s="94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  <row r="186" spans="1:31"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  <row r="187" spans="1:31"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</sheetData>
  <sheetProtection algorithmName="SHA-512" hashValue="aq7YT8LPed4q4T7JH/pMxPjceoaKgWraGuP9szlyWvuCYwG2d3GnQYHDO0ifIgwiJhydodN0BePuj6O7ZOe91w==" saltValue="XTn69aTv/jWpC8wuMMNemw==" spinCount="100000" sheet="1" selectLockedCells="1"/>
  <phoneticPr fontId="3" type="noConversion"/>
  <conditionalFormatting sqref="C107:C116">
    <cfRule type="duplicateValues" dxfId="16" priority="1"/>
  </conditionalFormatting>
  <conditionalFormatting sqref="C24:D24">
    <cfRule type="expression" dxfId="15" priority="11">
      <formula>$D$24="COMPLETE"</formula>
    </cfRule>
    <cfRule type="expression" dxfId="14" priority="12">
      <formula>$D$24="INCOMPLETE"</formula>
    </cfRule>
  </conditionalFormatting>
  <conditionalFormatting sqref="D7">
    <cfRule type="cellIs" dxfId="13" priority="5" operator="equal">
      <formula>"No"</formula>
    </cfRule>
  </conditionalFormatting>
  <conditionalFormatting sqref="D10">
    <cfRule type="cellIs" dxfId="12" priority="4" operator="equal">
      <formula>"No"</formula>
    </cfRule>
  </conditionalFormatting>
  <conditionalFormatting sqref="D25:D33">
    <cfRule type="expression" dxfId="11" priority="10">
      <formula>$D25&lt;&gt;"COMPLETE"</formula>
    </cfRule>
  </conditionalFormatting>
  <conditionalFormatting sqref="F107:G116">
    <cfRule type="expression" dxfId="10" priority="9">
      <formula>AND(SUM($F107:$G107)&lt;&gt;0,SUM($F107:$G107)&lt;&gt;1)</formula>
    </cfRule>
  </conditionalFormatting>
  <conditionalFormatting sqref="H107:I116">
    <cfRule type="expression" dxfId="9" priority="8">
      <formula>AND(SUM($H107:$I107)&lt;&gt;0,SUM($H107:$I107)&lt;&gt;1)</formula>
    </cfRule>
  </conditionalFormatting>
  <conditionalFormatting sqref="J107:K116">
    <cfRule type="expression" dxfId="8" priority="6">
      <formula>AND(SUM($J107:$K107)&lt;&gt;0,SUM($J107:$K107)&lt;&gt;1)</formula>
    </cfRule>
  </conditionalFormatting>
  <dataValidations count="10">
    <dataValidation type="textLength" allowBlank="1" showInputMessage="1" showErrorMessage="1" sqref="D120:D139 D143:D162 D166:D185" xr:uid="{6CEE5CDE-7B33-47C3-9D8A-86CE219BC2B3}">
      <formula1>4</formula1>
      <formula2>8</formula2>
    </dataValidation>
    <dataValidation type="list" allowBlank="1" showInputMessage="1" showErrorMessage="1" sqref="D8" xr:uid="{AEC3AC02-46FE-46A8-AB9A-65335554E786}">
      <formula1>"Yes,No,Include FY 2020 only, Include FY 2021 only"</formula1>
    </dataValidation>
    <dataValidation type="list" allowBlank="1" showInputMessage="1" showErrorMessage="1" sqref="D56:D58 D101:D103" xr:uid="{D8B7E138-1A27-499A-8A4E-D1E359142D49}">
      <formula1>"Y,N"</formula1>
    </dataValidation>
    <dataValidation type="textLength" allowBlank="1" showInputMessage="1" showErrorMessage="1" promptTitle="CRN should be 8 characters long" prompt="Please include all leading zeros" sqref="D3" xr:uid="{F1EAE156-FD8E-495D-8437-BFB5A6ADBB8E}">
      <formula1>8</formula1>
      <formula2>8</formula2>
    </dataValidation>
    <dataValidation type="list" allowBlank="1" showInputMessage="1" showErrorMessage="1" sqref="D7" xr:uid="{199E12F1-C85C-45C1-A35E-8B2FBB5DD51B}">
      <formula1>"Yes,No"</formula1>
    </dataValidation>
    <dataValidation type="list" allowBlank="1" showInputMessage="1" showErrorMessage="1" sqref="D9" xr:uid="{B5394073-B2AC-412F-8171-F6314A123554}">
      <formula1>"Yes, No"</formula1>
    </dataValidation>
    <dataValidation type="list" allowBlank="1" showInputMessage="1" showErrorMessage="1" sqref="C166:C185" xr:uid="{FA536D1A-793E-4E15-A389-7DF477505257}">
      <formula1>ETS_CPS_Installations</formula1>
    </dataValidation>
    <dataValidation type="textLength" allowBlank="1" showInputMessage="1" showErrorMessage="1" sqref="D107:D116" xr:uid="{1DED44E3-3305-429F-A995-F12D760E8575}">
      <formula1>5</formula1>
      <formula2>8</formula2>
    </dataValidation>
    <dataValidation type="list" allowBlank="1" showInputMessage="1" showErrorMessage="1" sqref="D10" xr:uid="{9F6BBD7C-B3FC-4EEE-B887-58E8C71700E1}">
      <formula1>"Yes,No,N.A."</formula1>
    </dataValidation>
    <dataValidation type="list" showInputMessage="1" showErrorMessage="1" sqref="C143:C162 C120:C139" xr:uid="{265DFD80-AF70-4092-A479-879407FDB969}">
      <formula1>ETS_CPS_Installations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EF18-B1DC-49B9-B4B3-F6D9C43CF952}">
  <dimension ref="A1:AE187"/>
  <sheetViews>
    <sheetView showGridLines="0" zoomScale="51" workbookViewId="0">
      <selection activeCell="E7" sqref="A1:XFD1048576"/>
    </sheetView>
  </sheetViews>
  <sheetFormatPr defaultColWidth="8.7265625" defaultRowHeight="15.5"/>
  <cols>
    <col min="1" max="1" width="10" style="15" customWidth="1"/>
    <col min="2" max="2" width="2.54296875" style="15" customWidth="1"/>
    <col min="3" max="3" width="120.54296875" style="2" customWidth="1"/>
    <col min="4" max="4" width="60.1796875" style="2" customWidth="1"/>
    <col min="5" max="5" width="34.453125" style="2" customWidth="1"/>
    <col min="6" max="6" width="18.81640625" style="2" bestFit="1" customWidth="1"/>
    <col min="7" max="7" width="22.54296875" style="2" bestFit="1" customWidth="1"/>
    <col min="8" max="8" width="35.81640625" style="2" bestFit="1" customWidth="1"/>
    <col min="9" max="9" width="37.54296875" style="2" bestFit="1" customWidth="1"/>
    <col min="10" max="10" width="41.54296875" style="2" customWidth="1"/>
    <col min="11" max="11" width="44.26953125" style="2" customWidth="1"/>
    <col min="12" max="12" width="12.81640625" style="2" bestFit="1" customWidth="1"/>
    <col min="13" max="15" width="13.453125" style="2" bestFit="1" customWidth="1"/>
    <col min="16" max="16" width="12.81640625" style="2" bestFit="1" customWidth="1"/>
    <col min="17" max="20" width="13.453125" style="2" bestFit="1" customWidth="1"/>
    <col min="21" max="23" width="14" style="2" bestFit="1" customWidth="1"/>
    <col min="24" max="24" width="13.453125" style="2" bestFit="1" customWidth="1"/>
    <col min="25" max="27" width="14" style="2" bestFit="1" customWidth="1"/>
    <col min="28" max="28" width="13.1796875" style="2" bestFit="1" customWidth="1"/>
    <col min="29" max="30" width="13.7265625" style="2" bestFit="1" customWidth="1"/>
    <col min="31" max="31" width="13.7265625" style="2" customWidth="1"/>
    <col min="32" max="16384" width="8.7265625" style="2"/>
  </cols>
  <sheetData>
    <row r="1" spans="1:5" ht="20">
      <c r="B1" s="36"/>
      <c r="C1" s="16" t="s">
        <v>24</v>
      </c>
      <c r="D1" s="36"/>
      <c r="E1" s="36"/>
    </row>
    <row r="2" spans="1:5">
      <c r="A2" s="17"/>
      <c r="C2" s="36"/>
      <c r="D2" s="36"/>
      <c r="E2" s="36"/>
    </row>
    <row r="3" spans="1:5">
      <c r="C3" s="41" t="s">
        <v>25</v>
      </c>
      <c r="D3" s="49" t="s">
        <v>127</v>
      </c>
      <c r="E3" s="15"/>
    </row>
    <row r="4" spans="1:5">
      <c r="C4" s="57" t="s">
        <v>26</v>
      </c>
      <c r="D4" s="50" t="s">
        <v>128</v>
      </c>
      <c r="E4" s="15"/>
    </row>
    <row r="5" spans="1:5">
      <c r="C5" s="18"/>
      <c r="D5" s="36"/>
      <c r="E5" s="15"/>
    </row>
    <row r="6" spans="1:5" ht="18">
      <c r="C6" s="19" t="s">
        <v>27</v>
      </c>
      <c r="D6" s="36"/>
      <c r="E6" s="36"/>
    </row>
    <row r="7" spans="1:5" ht="46.5">
      <c r="C7" s="42" t="s">
        <v>129</v>
      </c>
      <c r="D7" s="58" t="s">
        <v>130</v>
      </c>
      <c r="E7" s="36" t="s">
        <v>131</v>
      </c>
    </row>
    <row r="8" spans="1:5">
      <c r="C8" s="59" t="s">
        <v>132</v>
      </c>
      <c r="D8" s="58" t="s">
        <v>130</v>
      </c>
      <c r="E8" s="36"/>
    </row>
    <row r="9" spans="1:5">
      <c r="C9" s="59" t="s">
        <v>133</v>
      </c>
      <c r="D9" s="58" t="s">
        <v>134</v>
      </c>
      <c r="E9" s="36"/>
    </row>
    <row r="10" spans="1:5">
      <c r="A10" s="20"/>
      <c r="C10" s="59" t="s">
        <v>135</v>
      </c>
      <c r="D10" s="58" t="s">
        <v>136</v>
      </c>
      <c r="E10" s="36" t="s">
        <v>131</v>
      </c>
    </row>
    <row r="11" spans="1:5">
      <c r="A11" s="20"/>
      <c r="C11" s="36"/>
      <c r="D11" s="36"/>
      <c r="E11" s="36"/>
    </row>
    <row r="12" spans="1:5">
      <c r="A12" s="20"/>
      <c r="C12" s="60" t="s">
        <v>32</v>
      </c>
      <c r="D12" s="36"/>
      <c r="E12" s="36"/>
    </row>
    <row r="13" spans="1:5">
      <c r="A13" s="20"/>
      <c r="C13" s="61"/>
      <c r="D13" s="36"/>
      <c r="E13" s="36"/>
    </row>
    <row r="14" spans="1:5">
      <c r="A14" s="20"/>
      <c r="C14" s="53" t="s">
        <v>137</v>
      </c>
      <c r="D14" s="36"/>
      <c r="E14" s="36"/>
    </row>
    <row r="15" spans="1:5">
      <c r="A15" s="20"/>
      <c r="C15" s="53" t="s">
        <v>138</v>
      </c>
      <c r="D15" s="36"/>
      <c r="E15" s="36"/>
    </row>
    <row r="16" spans="1:5">
      <c r="A16" s="20"/>
      <c r="C16" s="62"/>
      <c r="D16" s="36"/>
      <c r="E16" s="36"/>
    </row>
    <row r="17" spans="1:4">
      <c r="A17" s="20"/>
      <c r="C17" s="63"/>
      <c r="D17" s="36"/>
    </row>
    <row r="18" spans="1:4">
      <c r="A18" s="20"/>
      <c r="C18" s="64" t="s">
        <v>35</v>
      </c>
      <c r="D18" s="36"/>
    </row>
    <row r="19" spans="1:4">
      <c r="A19" s="20"/>
      <c r="C19" s="65" t="s">
        <v>36</v>
      </c>
      <c r="D19" s="36"/>
    </row>
    <row r="20" spans="1:4">
      <c r="A20" s="20"/>
      <c r="C20" s="44" t="s">
        <v>37</v>
      </c>
      <c r="D20" s="36"/>
    </row>
    <row r="21" spans="1:4">
      <c r="A21" s="20"/>
      <c r="C21" s="43" t="s">
        <v>139</v>
      </c>
      <c r="D21" s="36"/>
    </row>
    <row r="22" spans="1:4">
      <c r="A22" s="20"/>
      <c r="C22" s="35" t="s">
        <v>140</v>
      </c>
      <c r="D22" s="36"/>
    </row>
    <row r="23" spans="1:4">
      <c r="A23" s="20"/>
      <c r="C23" s="63"/>
      <c r="D23" s="36"/>
    </row>
    <row r="24" spans="1:4">
      <c r="A24" s="20"/>
      <c r="C24" s="21" t="s">
        <v>40</v>
      </c>
      <c r="D24" s="22" t="s">
        <v>141</v>
      </c>
    </row>
    <row r="25" spans="1:4">
      <c r="A25" s="20"/>
      <c r="C25" s="66" t="s">
        <v>41</v>
      </c>
      <c r="D25" s="67" t="s">
        <v>141</v>
      </c>
    </row>
    <row r="26" spans="1:4">
      <c r="A26" s="20"/>
      <c r="C26" s="39" t="s">
        <v>42</v>
      </c>
      <c r="D26" s="68" t="s">
        <v>141</v>
      </c>
    </row>
    <row r="27" spans="1:4">
      <c r="A27" s="20"/>
      <c r="C27" s="39" t="s">
        <v>43</v>
      </c>
      <c r="D27" s="68" t="s">
        <v>141</v>
      </c>
    </row>
    <row r="28" spans="1:4">
      <c r="A28" s="20"/>
      <c r="C28" s="39" t="s">
        <v>44</v>
      </c>
      <c r="D28" s="68" t="s">
        <v>141</v>
      </c>
    </row>
    <row r="29" spans="1:4">
      <c r="A29" s="20"/>
      <c r="C29" s="39" t="s">
        <v>45</v>
      </c>
      <c r="D29" s="68" t="s">
        <v>141</v>
      </c>
    </row>
    <row r="30" spans="1:4">
      <c r="A30" s="20"/>
      <c r="C30" s="37" t="s">
        <v>46</v>
      </c>
      <c r="D30" s="68" t="s">
        <v>141</v>
      </c>
    </row>
    <row r="31" spans="1:4">
      <c r="A31" s="20"/>
      <c r="C31" s="37" t="s">
        <v>47</v>
      </c>
      <c r="D31" s="68" t="s">
        <v>141</v>
      </c>
    </row>
    <row r="32" spans="1:4">
      <c r="A32" s="20"/>
      <c r="C32" s="39" t="s">
        <v>48</v>
      </c>
      <c r="D32" s="68" t="s">
        <v>141</v>
      </c>
    </row>
    <row r="33" spans="1:5">
      <c r="A33" s="20"/>
      <c r="C33" s="45" t="s">
        <v>49</v>
      </c>
      <c r="D33" s="69" t="s">
        <v>141</v>
      </c>
      <c r="E33" s="36"/>
    </row>
    <row r="34" spans="1:5">
      <c r="A34" s="20"/>
      <c r="C34" s="63"/>
      <c r="D34" s="36"/>
      <c r="E34" s="36"/>
    </row>
    <row r="35" spans="1:5" hidden="1">
      <c r="A35" s="20"/>
      <c r="C35" s="27"/>
      <c r="D35" s="36"/>
      <c r="E35" s="36"/>
    </row>
    <row r="36" spans="1:5" hidden="1">
      <c r="A36" s="20"/>
      <c r="C36" s="27"/>
      <c r="D36" s="36"/>
      <c r="E36" s="36"/>
    </row>
    <row r="37" spans="1:5" hidden="1">
      <c r="A37" s="20"/>
      <c r="C37" s="27"/>
      <c r="D37" s="70"/>
      <c r="E37" s="36"/>
    </row>
    <row r="38" spans="1:5" hidden="1">
      <c r="A38" s="20"/>
      <c r="C38" s="27"/>
      <c r="D38" s="36"/>
      <c r="E38" s="36"/>
    </row>
    <row r="39" spans="1:5" hidden="1">
      <c r="A39" s="20"/>
      <c r="C39" s="27"/>
      <c r="D39" s="36"/>
      <c r="E39" s="36"/>
    </row>
    <row r="40" spans="1:5" hidden="1">
      <c r="A40" s="20"/>
      <c r="C40" s="27"/>
      <c r="D40" s="36"/>
      <c r="E40" s="36"/>
    </row>
    <row r="41" spans="1:5" hidden="1">
      <c r="A41" s="20"/>
      <c r="C41" s="27"/>
      <c r="D41" s="36"/>
      <c r="E41" s="36"/>
    </row>
    <row r="42" spans="1:5" hidden="1">
      <c r="A42" s="20"/>
      <c r="C42" s="27"/>
      <c r="D42" s="36"/>
      <c r="E42" s="36"/>
    </row>
    <row r="43" spans="1:5" hidden="1">
      <c r="A43" s="20"/>
      <c r="C43" s="27"/>
      <c r="D43" s="36"/>
      <c r="E43" s="36"/>
    </row>
    <row r="44" spans="1:5" hidden="1">
      <c r="A44" s="20"/>
      <c r="C44" s="27"/>
      <c r="D44" s="36"/>
      <c r="E44" s="36"/>
    </row>
    <row r="45" spans="1:5" hidden="1">
      <c r="A45" s="20"/>
      <c r="C45" s="27"/>
      <c r="D45" s="18"/>
      <c r="E45" s="18"/>
    </row>
    <row r="46" spans="1:5" hidden="1">
      <c r="A46" s="20"/>
      <c r="C46" s="27"/>
      <c r="D46" s="36"/>
      <c r="E46" s="36"/>
    </row>
    <row r="47" spans="1:5" hidden="1">
      <c r="A47" s="20"/>
      <c r="C47" s="27"/>
      <c r="D47" s="36"/>
      <c r="E47" s="36"/>
    </row>
    <row r="48" spans="1:5" hidden="1">
      <c r="A48" s="20"/>
      <c r="C48" s="27"/>
      <c r="D48" s="36"/>
      <c r="E48" s="36"/>
    </row>
    <row r="49" spans="1:31" hidden="1">
      <c r="A49" s="20"/>
      <c r="C49" s="2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hidden="1">
      <c r="A50" s="20"/>
      <c r="C50" s="27"/>
      <c r="D50" s="36"/>
      <c r="E50" s="36"/>
      <c r="F50" s="36"/>
      <c r="G50" s="38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hidden="1">
      <c r="A51" s="20"/>
      <c r="C51" s="2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hidden="1">
      <c r="A52" s="20"/>
      <c r="C52" s="2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hidden="1">
      <c r="A53" s="20"/>
      <c r="C53" s="2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31" hidden="1">
      <c r="A54" s="20"/>
      <c r="C54" s="2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31">
      <c r="A55" s="20"/>
      <c r="C55" s="63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31" ht="20">
      <c r="A56" s="20"/>
      <c r="C56" s="26" t="s">
        <v>87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>
      <c r="A57" s="20"/>
      <c r="C57" s="2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ht="18">
      <c r="A58" s="20"/>
      <c r="C58" s="28" t="s">
        <v>88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>
      <c r="C59" s="41" t="s">
        <v>89</v>
      </c>
      <c r="D59" s="73" t="s">
        <v>142</v>
      </c>
      <c r="E59" s="73" t="s">
        <v>143</v>
      </c>
      <c r="F59" s="73" t="s">
        <v>144</v>
      </c>
      <c r="G59" s="73" t="s">
        <v>145</v>
      </c>
      <c r="H59" s="73" t="s">
        <v>146</v>
      </c>
      <c r="I59" s="74" t="s">
        <v>147</v>
      </c>
      <c r="J59" s="15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>
      <c r="C60" s="29" t="s">
        <v>148</v>
      </c>
      <c r="D60" s="75"/>
      <c r="E60" s="75"/>
      <c r="F60" s="75"/>
      <c r="G60" s="75">
        <v>150000</v>
      </c>
      <c r="H60" s="75">
        <v>80000</v>
      </c>
      <c r="I60" s="76">
        <v>170000</v>
      </c>
      <c r="J60" s="15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>
      <c r="C61" s="30" t="s">
        <v>149</v>
      </c>
      <c r="D61" s="77"/>
      <c r="E61" s="77"/>
      <c r="F61" s="77"/>
      <c r="G61" s="77">
        <v>12000</v>
      </c>
      <c r="H61" s="77">
        <v>11000</v>
      </c>
      <c r="I61" s="78">
        <v>8000</v>
      </c>
      <c r="J61" s="15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>
      <c r="C62" s="30" t="s">
        <v>150</v>
      </c>
      <c r="D62" s="77"/>
      <c r="E62" s="77"/>
      <c r="F62" s="77"/>
      <c r="G62" s="77">
        <v>900</v>
      </c>
      <c r="H62" s="77">
        <v>800</v>
      </c>
      <c r="I62" s="78">
        <v>1200</v>
      </c>
      <c r="J62" s="15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>
      <c r="C63" s="30" t="s">
        <v>151</v>
      </c>
      <c r="D63" s="77"/>
      <c r="E63" s="77"/>
      <c r="F63" s="77"/>
      <c r="G63" s="77">
        <v>0</v>
      </c>
      <c r="H63" s="77">
        <v>0</v>
      </c>
      <c r="I63" s="78">
        <v>0</v>
      </c>
      <c r="J63" s="15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>
      <c r="C64" s="30" t="s">
        <v>152</v>
      </c>
      <c r="D64" s="77"/>
      <c r="E64" s="77"/>
      <c r="F64" s="77"/>
      <c r="G64" s="77">
        <v>750000</v>
      </c>
      <c r="H64" s="77">
        <v>780000</v>
      </c>
      <c r="I64" s="78">
        <v>815000</v>
      </c>
      <c r="J64" s="15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3:31">
      <c r="C65" s="30" t="s">
        <v>153</v>
      </c>
      <c r="D65" s="77"/>
      <c r="E65" s="77"/>
      <c r="F65" s="77"/>
      <c r="G65" s="77">
        <v>0</v>
      </c>
      <c r="H65" s="77">
        <v>0</v>
      </c>
      <c r="I65" s="78">
        <v>0</v>
      </c>
      <c r="J65" s="15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3:31">
      <c r="C66" s="37" t="s">
        <v>154</v>
      </c>
      <c r="D66" s="77"/>
      <c r="E66" s="77"/>
      <c r="F66" s="77"/>
      <c r="G66" s="77">
        <v>12345</v>
      </c>
      <c r="H66" s="77">
        <v>12312.3</v>
      </c>
      <c r="I66" s="78">
        <v>15000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3:31">
      <c r="C67" s="31" t="s">
        <v>155</v>
      </c>
      <c r="D67" s="108">
        <v>0</v>
      </c>
      <c r="E67" s="108">
        <v>0</v>
      </c>
      <c r="F67" s="108">
        <v>0</v>
      </c>
      <c r="G67" s="108">
        <f>SUM(G60:G63)</f>
        <v>162900</v>
      </c>
      <c r="H67" s="108">
        <f>SUM(H60:H63)</f>
        <v>91800</v>
      </c>
      <c r="I67" s="109">
        <f>SUM(I60:I63)</f>
        <v>179200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3:31">
      <c r="C68" s="31" t="s">
        <v>156</v>
      </c>
      <c r="D68" s="108">
        <v>0</v>
      </c>
      <c r="E68" s="108">
        <v>0</v>
      </c>
      <c r="F68" s="108">
        <v>0</v>
      </c>
      <c r="G68" s="108">
        <f>SUM(G64:G65)</f>
        <v>750000</v>
      </c>
      <c r="H68" s="108">
        <f>SUM(H64:H65)</f>
        <v>780000</v>
      </c>
      <c r="I68" s="109">
        <f>SUM(I64:I65)</f>
        <v>815000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3:31">
      <c r="C69" s="81" t="s">
        <v>157</v>
      </c>
      <c r="D69" s="110">
        <v>0</v>
      </c>
      <c r="E69" s="110">
        <v>0</v>
      </c>
      <c r="F69" s="110">
        <v>0</v>
      </c>
      <c r="G69" s="110">
        <f>G68+G67</f>
        <v>912900</v>
      </c>
      <c r="H69" s="110">
        <f>H68+H67</f>
        <v>871800</v>
      </c>
      <c r="I69" s="111">
        <f>I68+I67</f>
        <v>994200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1" spans="3:31" ht="18">
      <c r="C71" s="19" t="s">
        <v>100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3:31">
      <c r="C72" s="41" t="s">
        <v>101</v>
      </c>
      <c r="D72" s="73" t="s">
        <v>158</v>
      </c>
      <c r="E72" s="73" t="s">
        <v>159</v>
      </c>
      <c r="F72" s="73" t="s">
        <v>160</v>
      </c>
      <c r="G72" s="73" t="s">
        <v>161</v>
      </c>
      <c r="H72" s="73" t="s">
        <v>162</v>
      </c>
      <c r="I72" s="73" t="s">
        <v>163</v>
      </c>
      <c r="J72" s="73" t="s">
        <v>164</v>
      </c>
      <c r="K72" s="73" t="s">
        <v>165</v>
      </c>
      <c r="L72" s="73" t="s">
        <v>166</v>
      </c>
      <c r="M72" s="73" t="s">
        <v>167</v>
      </c>
      <c r="N72" s="73" t="s">
        <v>168</v>
      </c>
      <c r="O72" s="73" t="s">
        <v>169</v>
      </c>
      <c r="P72" s="73" t="s">
        <v>170</v>
      </c>
      <c r="Q72" s="73" t="s">
        <v>171</v>
      </c>
      <c r="R72" s="73" t="s">
        <v>172</v>
      </c>
      <c r="S72" s="73" t="s">
        <v>173</v>
      </c>
      <c r="T72" s="73" t="s">
        <v>174</v>
      </c>
      <c r="U72" s="73" t="s">
        <v>175</v>
      </c>
      <c r="V72" s="73" t="s">
        <v>176</v>
      </c>
      <c r="W72" s="73" t="s">
        <v>177</v>
      </c>
      <c r="X72" s="73" t="s">
        <v>178</v>
      </c>
      <c r="Y72" s="73" t="s">
        <v>179</v>
      </c>
      <c r="Z72" s="73" t="s">
        <v>180</v>
      </c>
      <c r="AA72" s="73" t="s">
        <v>181</v>
      </c>
      <c r="AB72" s="73" t="s">
        <v>182</v>
      </c>
      <c r="AC72" s="73" t="s">
        <v>183</v>
      </c>
      <c r="AD72" s="73" t="s">
        <v>184</v>
      </c>
      <c r="AE72" s="74" t="s">
        <v>185</v>
      </c>
    </row>
    <row r="73" spans="3:31">
      <c r="C73" s="29" t="s">
        <v>148</v>
      </c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112"/>
    </row>
    <row r="74" spans="3:31">
      <c r="C74" s="30" t="s">
        <v>149</v>
      </c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113"/>
    </row>
    <row r="75" spans="3:31">
      <c r="C75" s="30" t="s">
        <v>150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113"/>
    </row>
    <row r="76" spans="3:31">
      <c r="C76" s="30" t="s">
        <v>151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113"/>
    </row>
    <row r="77" spans="3:31">
      <c r="C77" s="30" t="s">
        <v>152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113"/>
    </row>
    <row r="78" spans="3:31">
      <c r="C78" s="30" t="s">
        <v>153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113"/>
    </row>
    <row r="79" spans="3:31">
      <c r="C79" s="37" t="s">
        <v>154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5"/>
    </row>
    <row r="80" spans="3:31">
      <c r="C80" s="31" t="s">
        <v>155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  <c r="I80" s="109">
        <v>0</v>
      </c>
      <c r="J80" s="108">
        <v>0</v>
      </c>
      <c r="K80" s="108">
        <v>0</v>
      </c>
      <c r="L80" s="108">
        <v>0</v>
      </c>
      <c r="M80" s="108">
        <v>0</v>
      </c>
      <c r="N80" s="108">
        <v>0</v>
      </c>
      <c r="O80" s="108">
        <v>0</v>
      </c>
      <c r="P80" s="108">
        <v>0</v>
      </c>
      <c r="Q80" s="108">
        <v>0</v>
      </c>
      <c r="R80" s="108">
        <v>0</v>
      </c>
      <c r="S80" s="108">
        <v>0</v>
      </c>
      <c r="T80" s="108">
        <v>0</v>
      </c>
      <c r="U80" s="108">
        <v>0</v>
      </c>
      <c r="V80" s="108">
        <v>0</v>
      </c>
      <c r="W80" s="108">
        <v>0</v>
      </c>
      <c r="X80" s="108">
        <v>0</v>
      </c>
      <c r="Y80" s="108">
        <v>0</v>
      </c>
      <c r="Z80" s="108">
        <v>0</v>
      </c>
      <c r="AA80" s="108">
        <v>0</v>
      </c>
      <c r="AB80" s="108">
        <v>0</v>
      </c>
      <c r="AC80" s="108">
        <v>0</v>
      </c>
      <c r="AD80" s="108">
        <v>0</v>
      </c>
      <c r="AE80" s="109">
        <v>0</v>
      </c>
    </row>
    <row r="81" spans="3:31">
      <c r="C81" s="31" t="s">
        <v>156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9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0</v>
      </c>
      <c r="U81" s="108">
        <v>0</v>
      </c>
      <c r="V81" s="108">
        <v>0</v>
      </c>
      <c r="W81" s="108">
        <v>0</v>
      </c>
      <c r="X81" s="108">
        <v>0</v>
      </c>
      <c r="Y81" s="108">
        <v>0</v>
      </c>
      <c r="Z81" s="108">
        <v>0</v>
      </c>
      <c r="AA81" s="108">
        <v>0</v>
      </c>
      <c r="AB81" s="108">
        <v>0</v>
      </c>
      <c r="AC81" s="108">
        <v>0</v>
      </c>
      <c r="AD81" s="108">
        <v>0</v>
      </c>
      <c r="AE81" s="109">
        <v>0</v>
      </c>
    </row>
    <row r="82" spans="3:31">
      <c r="C82" s="81" t="s">
        <v>157</v>
      </c>
      <c r="D82" s="110">
        <v>0</v>
      </c>
      <c r="E82" s="110">
        <v>0</v>
      </c>
      <c r="F82" s="110">
        <v>0</v>
      </c>
      <c r="G82" s="110">
        <v>0</v>
      </c>
      <c r="H82" s="110">
        <v>0</v>
      </c>
      <c r="I82" s="111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110">
        <v>0</v>
      </c>
      <c r="T82" s="110">
        <v>0</v>
      </c>
      <c r="U82" s="110">
        <v>0</v>
      </c>
      <c r="V82" s="110">
        <v>0</v>
      </c>
      <c r="W82" s="110">
        <v>0</v>
      </c>
      <c r="X82" s="110">
        <v>0</v>
      </c>
      <c r="Y82" s="110">
        <v>0</v>
      </c>
      <c r="Z82" s="110">
        <v>0</v>
      </c>
      <c r="AA82" s="110">
        <v>0</v>
      </c>
      <c r="AB82" s="110">
        <v>0</v>
      </c>
      <c r="AC82" s="110">
        <v>0</v>
      </c>
      <c r="AD82" s="110">
        <v>0</v>
      </c>
      <c r="AE82" s="111">
        <v>0</v>
      </c>
    </row>
    <row r="84" spans="3:31" ht="18">
      <c r="C84" s="19" t="s">
        <v>103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3:31">
      <c r="C85" s="41" t="s">
        <v>104</v>
      </c>
      <c r="D85" s="73" t="s">
        <v>142</v>
      </c>
      <c r="E85" s="73" t="s">
        <v>143</v>
      </c>
      <c r="F85" s="73" t="s">
        <v>144</v>
      </c>
      <c r="G85" s="73" t="s">
        <v>145</v>
      </c>
      <c r="H85" s="73" t="s">
        <v>146</v>
      </c>
      <c r="I85" s="74" t="s">
        <v>147</v>
      </c>
      <c r="J85" s="85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3:31">
      <c r="C86" s="86" t="s">
        <v>186</v>
      </c>
      <c r="D86" s="97"/>
      <c r="E86" s="97"/>
      <c r="F86" s="97"/>
      <c r="G86" s="97">
        <v>180000</v>
      </c>
      <c r="H86" s="97">
        <v>105000</v>
      </c>
      <c r="I86" s="112">
        <v>15000</v>
      </c>
      <c r="J86" s="85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3:31">
      <c r="C87" s="89" t="s">
        <v>187</v>
      </c>
      <c r="D87" s="90"/>
      <c r="E87" s="90"/>
      <c r="F87" s="90"/>
      <c r="G87" s="51" t="s">
        <v>188</v>
      </c>
      <c r="H87" s="51" t="s">
        <v>189</v>
      </c>
      <c r="I87" s="52" t="s">
        <v>190</v>
      </c>
      <c r="J87" s="85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3:31">
      <c r="C88" s="36"/>
      <c r="D88" s="36"/>
      <c r="E88" s="36"/>
      <c r="F88" s="36"/>
      <c r="G88" s="36"/>
      <c r="H88" s="36"/>
      <c r="I88" s="36"/>
      <c r="J88" s="85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3:31" ht="18">
      <c r="C89" s="19" t="s">
        <v>107</v>
      </c>
      <c r="D89" s="36"/>
      <c r="E89" s="36"/>
      <c r="F89" s="36"/>
      <c r="G89" s="36"/>
      <c r="H89" s="36"/>
      <c r="I89" s="36"/>
      <c r="J89" s="85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3:31">
      <c r="C90" s="41" t="s">
        <v>108</v>
      </c>
      <c r="D90" s="74" t="s">
        <v>191</v>
      </c>
      <c r="E90" s="36"/>
      <c r="F90" s="36"/>
      <c r="G90" s="36"/>
      <c r="H90" s="36"/>
      <c r="I90" s="36"/>
      <c r="J90" s="85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3:31">
      <c r="C91" s="91"/>
      <c r="D91" s="112"/>
      <c r="E91" s="36"/>
      <c r="F91" s="36"/>
      <c r="G91" s="36"/>
      <c r="H91" s="36"/>
      <c r="I91" s="36"/>
      <c r="J91" s="85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3:31">
      <c r="C92" s="47" t="s">
        <v>192</v>
      </c>
      <c r="D92" s="113">
        <v>43000</v>
      </c>
      <c r="E92" s="36"/>
      <c r="F92" s="36"/>
      <c r="G92" s="36"/>
      <c r="H92" s="36"/>
      <c r="I92" s="36"/>
      <c r="J92" s="85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3:31">
      <c r="C93" s="47"/>
      <c r="D93" s="113"/>
      <c r="E93" s="36"/>
      <c r="F93" s="36"/>
      <c r="G93" s="36"/>
      <c r="H93" s="36"/>
      <c r="I93" s="36"/>
      <c r="J93" s="85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3:31">
      <c r="C94" s="47"/>
      <c r="D94" s="113"/>
      <c r="E94" s="36"/>
      <c r="F94" s="36"/>
      <c r="G94" s="36"/>
      <c r="H94" s="36"/>
      <c r="I94" s="36"/>
      <c r="J94" s="85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3:31">
      <c r="C95" s="47"/>
      <c r="D95" s="113"/>
      <c r="E95" s="36"/>
      <c r="F95" s="36"/>
      <c r="G95" s="36"/>
      <c r="H95" s="36"/>
      <c r="I95" s="36"/>
      <c r="J95" s="85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3:31">
      <c r="C96" s="47"/>
      <c r="D96" s="113"/>
      <c r="E96" s="36"/>
      <c r="F96" s="36"/>
      <c r="G96" s="36"/>
      <c r="H96" s="36"/>
      <c r="I96" s="36"/>
      <c r="J96" s="85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31">
      <c r="C97" s="47"/>
      <c r="D97" s="113"/>
      <c r="E97" s="36"/>
      <c r="F97" s="36"/>
      <c r="G97" s="36"/>
      <c r="H97" s="36"/>
      <c r="I97" s="36"/>
      <c r="J97" s="85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31">
      <c r="C98" s="47"/>
      <c r="D98" s="113"/>
      <c r="E98" s="36"/>
      <c r="F98" s="36"/>
      <c r="G98" s="36"/>
      <c r="H98" s="36"/>
      <c r="I98" s="36"/>
      <c r="J98" s="85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31">
      <c r="C99" s="47"/>
      <c r="D99" s="113"/>
      <c r="E99" s="36"/>
      <c r="F99" s="36"/>
      <c r="G99" s="36"/>
      <c r="H99" s="36"/>
      <c r="I99" s="36"/>
      <c r="J99" s="85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31">
      <c r="C100" s="93"/>
      <c r="D100" s="50"/>
      <c r="E100" s="36"/>
      <c r="F100" s="36"/>
      <c r="G100" s="36"/>
      <c r="H100" s="36"/>
      <c r="I100" s="36"/>
      <c r="J100" s="85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31">
      <c r="C101" s="18"/>
      <c r="D101" s="18"/>
      <c r="E101" s="36"/>
      <c r="F101" s="36"/>
      <c r="G101" s="36"/>
      <c r="H101" s="36"/>
      <c r="I101" s="36"/>
      <c r="J101" s="85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31" ht="20">
      <c r="C102" s="16" t="s">
        <v>110</v>
      </c>
      <c r="D102" s="18"/>
      <c r="E102" s="34"/>
      <c r="F102" s="36"/>
      <c r="G102" s="36"/>
      <c r="H102" s="36"/>
      <c r="I102" s="36"/>
      <c r="J102" s="85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31">
      <c r="C103" s="18"/>
      <c r="D103" s="18"/>
      <c r="E103" s="36"/>
      <c r="F103" s="36"/>
      <c r="G103" s="36"/>
      <c r="H103" s="36"/>
      <c r="I103" s="36"/>
      <c r="J103" s="85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31" ht="28.5" customHeight="1">
      <c r="A104" s="20"/>
      <c r="C104" s="19" t="s">
        <v>111</v>
      </c>
      <c r="D104" s="36"/>
      <c r="E104" s="36"/>
      <c r="F104" s="18"/>
      <c r="G104" s="18"/>
      <c r="H104" s="18"/>
      <c r="I104" s="18"/>
      <c r="J104" s="18"/>
      <c r="K104" s="18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31" ht="28.5" customHeight="1">
      <c r="A105" s="20"/>
      <c r="C105" s="63" t="s">
        <v>112</v>
      </c>
      <c r="D105" s="36"/>
      <c r="E105" s="36"/>
      <c r="F105" s="36"/>
      <c r="G105" s="36"/>
      <c r="H105" s="36"/>
      <c r="I105" s="36"/>
      <c r="J105" s="63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31" ht="47.25" customHeight="1">
      <c r="C106" s="41" t="s">
        <v>113</v>
      </c>
      <c r="D106" s="73" t="s">
        <v>114</v>
      </c>
      <c r="E106" s="54" t="s">
        <v>115</v>
      </c>
      <c r="F106" s="95" t="s">
        <v>116</v>
      </c>
      <c r="G106" s="96" t="s">
        <v>117</v>
      </c>
      <c r="H106" s="95" t="s">
        <v>118</v>
      </c>
      <c r="I106" s="96" t="s">
        <v>119</v>
      </c>
      <c r="J106" s="95" t="s">
        <v>120</v>
      </c>
      <c r="K106" s="96" t="s">
        <v>121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31">
      <c r="C107" s="91"/>
      <c r="D107" s="97"/>
      <c r="E107" s="97"/>
      <c r="F107" s="98"/>
      <c r="G107" s="99"/>
      <c r="H107" s="98"/>
      <c r="I107" s="99"/>
      <c r="J107" s="98"/>
      <c r="K107" s="99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31">
      <c r="C108" s="47" t="s">
        <v>192</v>
      </c>
      <c r="D108" s="48" t="s">
        <v>193</v>
      </c>
      <c r="E108" s="48">
        <v>20000</v>
      </c>
      <c r="F108" s="100">
        <v>0.95</v>
      </c>
      <c r="G108" s="101">
        <v>0.05</v>
      </c>
      <c r="H108" s="100">
        <v>1</v>
      </c>
      <c r="I108" s="101">
        <v>0</v>
      </c>
      <c r="J108" s="100">
        <v>1</v>
      </c>
      <c r="K108" s="101">
        <v>0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31">
      <c r="C109" s="47"/>
      <c r="D109" s="48"/>
      <c r="E109" s="48"/>
      <c r="F109" s="100"/>
      <c r="G109" s="101"/>
      <c r="H109" s="100"/>
      <c r="I109" s="101"/>
      <c r="J109" s="100"/>
      <c r="K109" s="101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pans="1:31">
      <c r="C110" s="47"/>
      <c r="D110" s="48"/>
      <c r="E110" s="48"/>
      <c r="F110" s="100"/>
      <c r="G110" s="101"/>
      <c r="H110" s="100"/>
      <c r="I110" s="101"/>
      <c r="J110" s="100"/>
      <c r="K110" s="101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pans="1:31">
      <c r="C111" s="47"/>
      <c r="D111" s="48"/>
      <c r="E111" s="48"/>
      <c r="F111" s="100"/>
      <c r="G111" s="101"/>
      <c r="H111" s="100"/>
      <c r="I111" s="101"/>
      <c r="J111" s="100"/>
      <c r="K111" s="101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pans="1:31">
      <c r="C112" s="47"/>
      <c r="D112" s="48"/>
      <c r="E112" s="48"/>
      <c r="F112" s="100"/>
      <c r="G112" s="101"/>
      <c r="H112" s="100"/>
      <c r="I112" s="101"/>
      <c r="J112" s="100"/>
      <c r="K112" s="101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pans="3:31">
      <c r="C113" s="47"/>
      <c r="D113" s="48"/>
      <c r="E113" s="48"/>
      <c r="F113" s="100"/>
      <c r="G113" s="101"/>
      <c r="H113" s="100"/>
      <c r="I113" s="101"/>
      <c r="J113" s="100"/>
      <c r="K113" s="101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pans="3:31">
      <c r="C114" s="47"/>
      <c r="D114" s="48"/>
      <c r="E114" s="48"/>
      <c r="F114" s="100"/>
      <c r="G114" s="101"/>
      <c r="H114" s="100"/>
      <c r="I114" s="101"/>
      <c r="J114" s="100"/>
      <c r="K114" s="101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pans="3:31">
      <c r="C115" s="47"/>
      <c r="D115" s="48"/>
      <c r="E115" s="48"/>
      <c r="F115" s="100"/>
      <c r="G115" s="101"/>
      <c r="H115" s="100"/>
      <c r="I115" s="101"/>
      <c r="J115" s="100"/>
      <c r="K115" s="101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pans="3:31">
      <c r="C116" s="102"/>
      <c r="D116" s="90"/>
      <c r="E116" s="90"/>
      <c r="F116" s="103"/>
      <c r="G116" s="104"/>
      <c r="H116" s="103"/>
      <c r="I116" s="104"/>
      <c r="J116" s="103"/>
      <c r="K116" s="104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pans="3:31">
      <c r="C117" s="105"/>
      <c r="D117" s="36"/>
      <c r="E117" s="36"/>
      <c r="F117" s="105"/>
      <c r="G117" s="105"/>
      <c r="H117" s="105"/>
      <c r="I117" s="105"/>
      <c r="J117" s="105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pans="3:31" ht="18">
      <c r="C118" s="19" t="s">
        <v>122</v>
      </c>
      <c r="D118" s="36"/>
      <c r="E118" s="36"/>
      <c r="F118" s="18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pans="3:31" ht="31">
      <c r="C119" s="41" t="s">
        <v>123</v>
      </c>
      <c r="D119" s="54" t="s">
        <v>124</v>
      </c>
      <c r="E119" s="73" t="s">
        <v>142</v>
      </c>
      <c r="F119" s="73" t="s">
        <v>143</v>
      </c>
      <c r="G119" s="73" t="s">
        <v>144</v>
      </c>
      <c r="H119" s="73" t="s">
        <v>145</v>
      </c>
      <c r="I119" s="73" t="s">
        <v>146</v>
      </c>
      <c r="J119" s="74" t="s">
        <v>147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pans="3:31">
      <c r="C120" s="91"/>
      <c r="D120" s="97"/>
      <c r="E120" s="97"/>
      <c r="F120" s="97"/>
      <c r="G120" s="97"/>
      <c r="H120" s="97"/>
      <c r="I120" s="97"/>
      <c r="J120" s="112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pans="3:31">
      <c r="C121" s="47"/>
      <c r="D121" s="48"/>
      <c r="E121" s="48"/>
      <c r="F121" s="48"/>
      <c r="G121" s="48"/>
      <c r="H121" s="48"/>
      <c r="I121" s="48"/>
      <c r="J121" s="113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pans="3:31">
      <c r="C122" s="47" t="s">
        <v>192</v>
      </c>
      <c r="D122" s="48" t="s">
        <v>194</v>
      </c>
      <c r="E122" s="48"/>
      <c r="F122" s="48"/>
      <c r="G122" s="48"/>
      <c r="H122" s="48">
        <v>2000</v>
      </c>
      <c r="I122" s="48">
        <v>2400</v>
      </c>
      <c r="J122" s="113">
        <v>1800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pans="3:31">
      <c r="C123" s="47" t="s">
        <v>192</v>
      </c>
      <c r="D123" s="48" t="s">
        <v>195</v>
      </c>
      <c r="E123" s="48"/>
      <c r="F123" s="48"/>
      <c r="G123" s="48"/>
      <c r="H123" s="48">
        <v>12000</v>
      </c>
      <c r="I123" s="48">
        <v>18000</v>
      </c>
      <c r="J123" s="113">
        <v>24000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pans="3:31">
      <c r="C124" s="47"/>
      <c r="D124" s="48"/>
      <c r="E124" s="48"/>
      <c r="F124" s="48"/>
      <c r="G124" s="48"/>
      <c r="H124" s="48"/>
      <c r="I124" s="48"/>
      <c r="J124" s="113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pans="3:31">
      <c r="C125" s="47"/>
      <c r="D125" s="48"/>
      <c r="E125" s="48"/>
      <c r="F125" s="48"/>
      <c r="G125" s="48"/>
      <c r="H125" s="48"/>
      <c r="I125" s="48"/>
      <c r="J125" s="113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pans="3:31">
      <c r="C126" s="47"/>
      <c r="D126" s="48"/>
      <c r="E126" s="48"/>
      <c r="F126" s="48"/>
      <c r="G126" s="48"/>
      <c r="H126" s="48"/>
      <c r="I126" s="48"/>
      <c r="J126" s="113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pans="3:31">
      <c r="C127" s="47"/>
      <c r="D127" s="48"/>
      <c r="E127" s="48"/>
      <c r="F127" s="48"/>
      <c r="G127" s="48"/>
      <c r="H127" s="48"/>
      <c r="I127" s="48"/>
      <c r="J127" s="113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pans="3:31">
      <c r="C128" s="47"/>
      <c r="D128" s="48"/>
      <c r="E128" s="48"/>
      <c r="F128" s="48"/>
      <c r="G128" s="48"/>
      <c r="H128" s="48"/>
      <c r="I128" s="48"/>
      <c r="J128" s="113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pans="3:31">
      <c r="C129" s="47"/>
      <c r="D129" s="48"/>
      <c r="E129" s="48"/>
      <c r="F129" s="48"/>
      <c r="G129" s="48"/>
      <c r="H129" s="48"/>
      <c r="I129" s="48"/>
      <c r="J129" s="113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pans="3:31">
      <c r="C130" s="47"/>
      <c r="D130" s="48"/>
      <c r="E130" s="48"/>
      <c r="F130" s="48"/>
      <c r="G130" s="48"/>
      <c r="H130" s="48"/>
      <c r="I130" s="48"/>
      <c r="J130" s="113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pans="3:31">
      <c r="C131" s="47"/>
      <c r="D131" s="48"/>
      <c r="E131" s="48"/>
      <c r="F131" s="48"/>
      <c r="G131" s="48"/>
      <c r="H131" s="48"/>
      <c r="I131" s="48"/>
      <c r="J131" s="113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pans="3:31">
      <c r="C132" s="47"/>
      <c r="D132" s="48"/>
      <c r="E132" s="48"/>
      <c r="F132" s="48"/>
      <c r="G132" s="48"/>
      <c r="H132" s="48"/>
      <c r="I132" s="48"/>
      <c r="J132" s="113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pans="3:31">
      <c r="C133" s="47"/>
      <c r="D133" s="48"/>
      <c r="E133" s="48"/>
      <c r="F133" s="48"/>
      <c r="G133" s="48"/>
      <c r="H133" s="48"/>
      <c r="I133" s="48"/>
      <c r="J133" s="113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pans="3:31">
      <c r="C134" s="47"/>
      <c r="D134" s="48"/>
      <c r="E134" s="48"/>
      <c r="F134" s="48"/>
      <c r="G134" s="48"/>
      <c r="H134" s="48"/>
      <c r="I134" s="48"/>
      <c r="J134" s="113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pans="3:31">
      <c r="C135" s="47"/>
      <c r="D135" s="48"/>
      <c r="E135" s="48"/>
      <c r="F135" s="48"/>
      <c r="G135" s="48"/>
      <c r="H135" s="48"/>
      <c r="I135" s="48"/>
      <c r="J135" s="113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pans="3:31">
      <c r="C136" s="47"/>
      <c r="D136" s="48"/>
      <c r="E136" s="48"/>
      <c r="F136" s="48"/>
      <c r="G136" s="48"/>
      <c r="H136" s="48"/>
      <c r="I136" s="48"/>
      <c r="J136" s="113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pans="3:31">
      <c r="C137" s="47"/>
      <c r="D137" s="48"/>
      <c r="E137" s="48"/>
      <c r="F137" s="48"/>
      <c r="G137" s="48"/>
      <c r="H137" s="48"/>
      <c r="I137" s="48"/>
      <c r="J137" s="113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  <row r="138" spans="3:31">
      <c r="C138" s="47"/>
      <c r="D138" s="48"/>
      <c r="E138" s="48"/>
      <c r="F138" s="48"/>
      <c r="G138" s="48"/>
      <c r="H138" s="48"/>
      <c r="I138" s="48"/>
      <c r="J138" s="113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pans="3:31">
      <c r="C139" s="102"/>
      <c r="D139" s="90"/>
      <c r="E139" s="90"/>
      <c r="F139" s="90"/>
      <c r="G139" s="90"/>
      <c r="H139" s="90"/>
      <c r="I139" s="90"/>
      <c r="J139" s="50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1" spans="3:31" ht="18">
      <c r="C141" s="19" t="s">
        <v>125</v>
      </c>
      <c r="D141" s="36"/>
      <c r="E141" s="18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pans="3:31" ht="31">
      <c r="C142" s="41" t="s">
        <v>123</v>
      </c>
      <c r="D142" s="54" t="s">
        <v>124</v>
      </c>
      <c r="E142" s="73" t="s">
        <v>142</v>
      </c>
      <c r="F142" s="73" t="s">
        <v>143</v>
      </c>
      <c r="G142" s="73" t="s">
        <v>144</v>
      </c>
      <c r="H142" s="73" t="s">
        <v>145</v>
      </c>
      <c r="I142" s="73" t="s">
        <v>146</v>
      </c>
      <c r="J142" s="74" t="s">
        <v>147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pans="3:31">
      <c r="C143" s="91"/>
      <c r="D143" s="97"/>
      <c r="E143" s="97"/>
      <c r="F143" s="97"/>
      <c r="G143" s="97"/>
      <c r="H143" s="97"/>
      <c r="I143" s="97"/>
      <c r="J143" s="112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</row>
    <row r="144" spans="3:31">
      <c r="C144" s="47"/>
      <c r="D144" s="48"/>
      <c r="E144" s="48"/>
      <c r="F144" s="48"/>
      <c r="G144" s="48"/>
      <c r="H144" s="48"/>
      <c r="I144" s="48"/>
      <c r="J144" s="113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spans="3:31">
      <c r="C145" s="47"/>
      <c r="D145" s="48"/>
      <c r="E145" s="48"/>
      <c r="F145" s="48"/>
      <c r="G145" s="48"/>
      <c r="H145" s="48"/>
      <c r="I145" s="48"/>
      <c r="J145" s="113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spans="3:31">
      <c r="C146" s="47" t="s">
        <v>192</v>
      </c>
      <c r="D146" s="48" t="s">
        <v>194</v>
      </c>
      <c r="E146" s="48"/>
      <c r="F146" s="48"/>
      <c r="G146" s="48"/>
      <c r="H146" s="48">
        <v>4500</v>
      </c>
      <c r="I146" s="48">
        <v>4000</v>
      </c>
      <c r="J146" s="113">
        <v>5000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pans="3:31">
      <c r="C147" s="47" t="s">
        <v>192</v>
      </c>
      <c r="D147" s="48" t="s">
        <v>195</v>
      </c>
      <c r="E147" s="48"/>
      <c r="F147" s="48"/>
      <c r="G147" s="48"/>
      <c r="H147" s="48">
        <v>12000</v>
      </c>
      <c r="I147" s="48">
        <v>13500</v>
      </c>
      <c r="J147" s="113">
        <v>15000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pans="3:31">
      <c r="C148" s="47"/>
      <c r="D148" s="48"/>
      <c r="E148" s="48"/>
      <c r="F148" s="48"/>
      <c r="G148" s="48"/>
      <c r="H148" s="48"/>
      <c r="I148" s="48"/>
      <c r="J148" s="113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pans="3:31">
      <c r="C149" s="47"/>
      <c r="D149" s="48"/>
      <c r="E149" s="48"/>
      <c r="F149" s="48"/>
      <c r="G149" s="48"/>
      <c r="H149" s="48"/>
      <c r="I149" s="48"/>
      <c r="J149" s="113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pans="3:31">
      <c r="C150" s="47"/>
      <c r="D150" s="48"/>
      <c r="E150" s="48"/>
      <c r="F150" s="48"/>
      <c r="G150" s="48"/>
      <c r="H150" s="48"/>
      <c r="I150" s="48"/>
      <c r="J150" s="113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spans="3:31">
      <c r="C151" s="47"/>
      <c r="D151" s="48"/>
      <c r="E151" s="48"/>
      <c r="F151" s="48"/>
      <c r="G151" s="48"/>
      <c r="H151" s="48"/>
      <c r="I151" s="48"/>
      <c r="J151" s="113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spans="3:31">
      <c r="C152" s="47"/>
      <c r="D152" s="48"/>
      <c r="E152" s="48"/>
      <c r="F152" s="48"/>
      <c r="G152" s="48"/>
      <c r="H152" s="48"/>
      <c r="I152" s="48"/>
      <c r="J152" s="113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spans="3:31">
      <c r="C153" s="47"/>
      <c r="D153" s="48"/>
      <c r="E153" s="48"/>
      <c r="F153" s="48"/>
      <c r="G153" s="48"/>
      <c r="H153" s="48"/>
      <c r="I153" s="48"/>
      <c r="J153" s="113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  <row r="154" spans="3:31">
      <c r="C154" s="47"/>
      <c r="D154" s="48"/>
      <c r="E154" s="48"/>
      <c r="F154" s="48"/>
      <c r="G154" s="48"/>
      <c r="H154" s="48"/>
      <c r="I154" s="48"/>
      <c r="J154" s="113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</row>
    <row r="155" spans="3:31">
      <c r="C155" s="47"/>
      <c r="D155" s="48"/>
      <c r="E155" s="48"/>
      <c r="F155" s="48"/>
      <c r="G155" s="48"/>
      <c r="H155" s="48"/>
      <c r="I155" s="48"/>
      <c r="J155" s="113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</row>
    <row r="156" spans="3:31">
      <c r="C156" s="47"/>
      <c r="D156" s="48"/>
      <c r="E156" s="48"/>
      <c r="F156" s="48"/>
      <c r="G156" s="48"/>
      <c r="H156" s="48"/>
      <c r="I156" s="48"/>
      <c r="J156" s="113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  <row r="157" spans="3:31">
      <c r="C157" s="47"/>
      <c r="D157" s="48"/>
      <c r="E157" s="48"/>
      <c r="F157" s="48"/>
      <c r="G157" s="48"/>
      <c r="H157" s="48"/>
      <c r="I157" s="48"/>
      <c r="J157" s="113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  <row r="158" spans="3:31">
      <c r="C158" s="47"/>
      <c r="D158" s="48"/>
      <c r="E158" s="48"/>
      <c r="F158" s="48"/>
      <c r="G158" s="48"/>
      <c r="H158" s="48"/>
      <c r="I158" s="48"/>
      <c r="J158" s="113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</row>
    <row r="159" spans="3:31">
      <c r="C159" s="47"/>
      <c r="D159" s="48"/>
      <c r="E159" s="48"/>
      <c r="F159" s="48"/>
      <c r="G159" s="48"/>
      <c r="H159" s="48"/>
      <c r="I159" s="48"/>
      <c r="J159" s="113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  <row r="160" spans="3:31">
      <c r="C160" s="47"/>
      <c r="D160" s="48"/>
      <c r="E160" s="48"/>
      <c r="F160" s="48"/>
      <c r="G160" s="48"/>
      <c r="H160" s="48"/>
      <c r="I160" s="48"/>
      <c r="J160" s="113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</row>
    <row r="161" spans="3:31">
      <c r="C161" s="47"/>
      <c r="D161" s="48"/>
      <c r="E161" s="48"/>
      <c r="F161" s="48"/>
      <c r="G161" s="48"/>
      <c r="H161" s="48"/>
      <c r="I161" s="48"/>
      <c r="J161" s="113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</row>
    <row r="162" spans="3:31">
      <c r="C162" s="102"/>
      <c r="D162" s="90"/>
      <c r="E162" s="90"/>
      <c r="F162" s="90"/>
      <c r="G162" s="90"/>
      <c r="H162" s="90"/>
      <c r="I162" s="90"/>
      <c r="J162" s="50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</row>
    <row r="164" spans="3:31" ht="18">
      <c r="C164" s="19" t="s">
        <v>126</v>
      </c>
      <c r="D164" s="36"/>
      <c r="E164" s="18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</row>
    <row r="165" spans="3:31" ht="31">
      <c r="C165" s="41" t="s">
        <v>123</v>
      </c>
      <c r="D165" s="54" t="s">
        <v>124</v>
      </c>
      <c r="E165" s="73" t="s">
        <v>142</v>
      </c>
      <c r="F165" s="73" t="s">
        <v>143</v>
      </c>
      <c r="G165" s="73" t="s">
        <v>144</v>
      </c>
      <c r="H165" s="73" t="s">
        <v>145</v>
      </c>
      <c r="I165" s="73" t="s">
        <v>146</v>
      </c>
      <c r="J165" s="74" t="s">
        <v>147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</row>
    <row r="166" spans="3:31">
      <c r="C166" s="91"/>
      <c r="D166" s="97"/>
      <c r="E166" s="97"/>
      <c r="F166" s="97"/>
      <c r="G166" s="97"/>
      <c r="H166" s="97"/>
      <c r="I166" s="97"/>
      <c r="J166" s="112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  <row r="167" spans="3:31">
      <c r="C167" s="47"/>
      <c r="D167" s="48"/>
      <c r="E167" s="48"/>
      <c r="F167" s="48"/>
      <c r="G167" s="48"/>
      <c r="H167" s="48"/>
      <c r="I167" s="48"/>
      <c r="J167" s="113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</row>
    <row r="168" spans="3:31">
      <c r="C168" s="47"/>
      <c r="D168" s="48"/>
      <c r="E168" s="48"/>
      <c r="F168" s="48"/>
      <c r="G168" s="48"/>
      <c r="H168" s="48"/>
      <c r="I168" s="48"/>
      <c r="J168" s="113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</row>
    <row r="169" spans="3:31">
      <c r="C169" s="47"/>
      <c r="D169" s="48"/>
      <c r="E169" s="48"/>
      <c r="F169" s="48"/>
      <c r="G169" s="48"/>
      <c r="H169" s="48"/>
      <c r="I169" s="48"/>
      <c r="J169" s="113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</row>
    <row r="170" spans="3:31">
      <c r="C170" s="47"/>
      <c r="D170" s="48"/>
      <c r="E170" s="48"/>
      <c r="F170" s="48"/>
      <c r="G170" s="48"/>
      <c r="H170" s="48"/>
      <c r="I170" s="48"/>
      <c r="J170" s="113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</row>
    <row r="171" spans="3:31">
      <c r="C171" s="47"/>
      <c r="D171" s="48"/>
      <c r="E171" s="48"/>
      <c r="F171" s="48"/>
      <c r="G171" s="48"/>
      <c r="H171" s="48"/>
      <c r="I171" s="48"/>
      <c r="J171" s="113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  <row r="172" spans="3:31">
      <c r="C172" s="47"/>
      <c r="D172" s="48"/>
      <c r="E172" s="48"/>
      <c r="F172" s="48"/>
      <c r="G172" s="48"/>
      <c r="H172" s="48"/>
      <c r="I172" s="48"/>
      <c r="J172" s="113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  <row r="173" spans="3:31">
      <c r="C173" s="47"/>
      <c r="D173" s="48"/>
      <c r="E173" s="48"/>
      <c r="F173" s="48"/>
      <c r="G173" s="48"/>
      <c r="H173" s="48"/>
      <c r="I173" s="48"/>
      <c r="J173" s="113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</row>
    <row r="174" spans="3:31">
      <c r="C174" s="47"/>
      <c r="D174" s="48"/>
      <c r="E174" s="48"/>
      <c r="F174" s="48"/>
      <c r="G174" s="48"/>
      <c r="H174" s="48"/>
      <c r="I174" s="48"/>
      <c r="J174" s="113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</row>
    <row r="175" spans="3:31">
      <c r="C175" s="47"/>
      <c r="D175" s="48"/>
      <c r="E175" s="48"/>
      <c r="F175" s="48"/>
      <c r="G175" s="48"/>
      <c r="H175" s="48"/>
      <c r="I175" s="48"/>
      <c r="J175" s="113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</row>
    <row r="176" spans="3:31">
      <c r="C176" s="47"/>
      <c r="D176" s="48"/>
      <c r="E176" s="48"/>
      <c r="F176" s="48"/>
      <c r="G176" s="48"/>
      <c r="H176" s="48"/>
      <c r="I176" s="48"/>
      <c r="J176" s="113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</row>
    <row r="177" spans="1:31">
      <c r="C177" s="47"/>
      <c r="D177" s="48"/>
      <c r="E177" s="48"/>
      <c r="F177" s="48"/>
      <c r="G177" s="48"/>
      <c r="H177" s="48"/>
      <c r="I177" s="48"/>
      <c r="J177" s="113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</row>
    <row r="178" spans="1:31">
      <c r="C178" s="47"/>
      <c r="D178" s="48"/>
      <c r="E178" s="48"/>
      <c r="F178" s="48"/>
      <c r="G178" s="48"/>
      <c r="H178" s="48"/>
      <c r="I178" s="48"/>
      <c r="J178" s="113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  <row r="179" spans="1:31">
      <c r="C179" s="47"/>
      <c r="D179" s="48"/>
      <c r="E179" s="48"/>
      <c r="F179" s="48"/>
      <c r="G179" s="48"/>
      <c r="H179" s="48"/>
      <c r="I179" s="48"/>
      <c r="J179" s="113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</row>
    <row r="180" spans="1:31">
      <c r="C180" s="47"/>
      <c r="D180" s="48"/>
      <c r="E180" s="48"/>
      <c r="F180" s="48"/>
      <c r="G180" s="48"/>
      <c r="H180" s="48"/>
      <c r="I180" s="48"/>
      <c r="J180" s="113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  <row r="181" spans="1:31">
      <c r="C181" s="47"/>
      <c r="D181" s="48"/>
      <c r="E181" s="48"/>
      <c r="F181" s="48"/>
      <c r="G181" s="48"/>
      <c r="H181" s="48"/>
      <c r="I181" s="48"/>
      <c r="J181" s="113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  <row r="182" spans="1:31">
      <c r="C182" s="47"/>
      <c r="D182" s="48"/>
      <c r="E182" s="48"/>
      <c r="F182" s="48"/>
      <c r="G182" s="48"/>
      <c r="H182" s="48"/>
      <c r="I182" s="48"/>
      <c r="J182" s="113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</row>
    <row r="183" spans="1:31">
      <c r="C183" s="47"/>
      <c r="D183" s="48"/>
      <c r="E183" s="48"/>
      <c r="F183" s="48"/>
      <c r="G183" s="48"/>
      <c r="H183" s="48"/>
      <c r="I183" s="48"/>
      <c r="J183" s="113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</row>
    <row r="184" spans="1:31">
      <c r="A184" s="20"/>
      <c r="C184" s="47"/>
      <c r="D184" s="48"/>
      <c r="E184" s="48"/>
      <c r="F184" s="48"/>
      <c r="G184" s="48"/>
      <c r="H184" s="48"/>
      <c r="I184" s="48"/>
      <c r="J184" s="113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</row>
    <row r="185" spans="1:31">
      <c r="C185" s="102"/>
      <c r="D185" s="90"/>
      <c r="E185" s="90"/>
      <c r="F185" s="90"/>
      <c r="G185" s="90"/>
      <c r="H185" s="90"/>
      <c r="I185" s="90"/>
      <c r="J185" s="50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</row>
    <row r="186" spans="1:31"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  <row r="187" spans="1:31"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</sheetData>
  <conditionalFormatting sqref="C24:D24">
    <cfRule type="expression" dxfId="7" priority="7">
      <formula>$D$24="COMPLETE"</formula>
    </cfRule>
    <cfRule type="expression" dxfId="6" priority="8">
      <formula>$D$24="INCOMPLETE"</formula>
    </cfRule>
  </conditionalFormatting>
  <conditionalFormatting sqref="D7">
    <cfRule type="cellIs" dxfId="5" priority="2" operator="equal">
      <formula>"No"</formula>
    </cfRule>
  </conditionalFormatting>
  <conditionalFormatting sqref="D10">
    <cfRule type="cellIs" dxfId="4" priority="1" operator="equal">
      <formula>"No"</formula>
    </cfRule>
  </conditionalFormatting>
  <conditionalFormatting sqref="D25:D33">
    <cfRule type="expression" dxfId="3" priority="6">
      <formula>$D25&lt;&gt;"COMPLETE"</formula>
    </cfRule>
  </conditionalFormatting>
  <conditionalFormatting sqref="F107:G116">
    <cfRule type="expression" dxfId="2" priority="5">
      <formula>AND(SUM($F107:$G107)&lt;&gt;0,SUM($F107:$G107)&lt;&gt;1)</formula>
    </cfRule>
  </conditionalFormatting>
  <conditionalFormatting sqref="H107:I116">
    <cfRule type="expression" dxfId="1" priority="4">
      <formula>AND(SUM($H107:$I107)&lt;&gt;0,SUM($H107:$I107)&lt;&gt;1)</formula>
    </cfRule>
  </conditionalFormatting>
  <conditionalFormatting sqref="J107:K116">
    <cfRule type="expression" dxfId="0" priority="3">
      <formula>AND(SUM($J107:$K107)&lt;&gt;0,SUM($J107:$K107)&lt;&gt;1)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Data xmlns="aaacb922-5235-4a66-b188-303b9b46fbd7" xsi:nil="true"/>
    <Retention_x0020_Label xmlns="a8f60570-4bd3-4f2b-950b-a996de8ab151" xsi:nil="true"/>
    <Government_x0020_Body xmlns="b413c3fd-5a3b-4239-b985-69032e371c04">BEIS</Government_x0020_Body>
    <Date_x0020_Opened xmlns="b413c3fd-5a3b-4239-b985-69032e371c04">2024-03-12T14:58:08+00:00</Date_x0020_Opened>
    <Descriptor xmlns="0063f72e-ace3-48fb-9c1f-5b513408b31f" xsi:nil="true"/>
    <Security_x0020_Classification xmlns="0063f72e-ace3-48fb-9c1f-5b513408b31f">OFFICIAL</Security_x0020_Classification>
    <Date_x0020_Closed xmlns="b413c3fd-5a3b-4239-b985-69032e371c04" xsi:nil="true"/>
    <_dlc_DocId xmlns="7de82be7-a72e-43bb-a4af-2cbef8700e80">KEX6FN4H7RSA-1189223564-471942</_dlc_DocId>
    <m975189f4ba442ecbf67d4147307b177 xmlns="7de82be7-a72e-43bb-a4af-2cbef8700e8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</TermName>
          <TermId xmlns="http://schemas.microsoft.com/office/infopath/2007/PartnerControls">594de1fb-2f2e-49e8-a305-5172f7f325d0</TermId>
        </TermInfo>
      </Terms>
    </m975189f4ba442ecbf67d4147307b177>
    <_dlc_DocIdPersistId xmlns="7de82be7-a72e-43bb-a4af-2cbef8700e80" xsi:nil="true"/>
    <_dlc_DocIdUrl xmlns="7de82be7-a72e-43bb-a4af-2cbef8700e80">
      <Url>https://dbis.sharepoint.com/sites/EnergyIntensiveIndustries/_layouts/15/DocIdRedir.aspx?ID=KEX6FN4H7RSA-1189223564-471942</Url>
      <Description>KEX6FN4H7RSA-1189223564-471942</Description>
    </_dlc_DocIdUrl>
    <TaxCatchAllLabel xmlns="7de82be7-a72e-43bb-a4af-2cbef8700e80" xsi:nil="true"/>
    <TaxCatchAll xmlns="7de82be7-a72e-43bb-a4af-2cbef8700e80">
      <Value>2</Value>
    </TaxCatchAll>
    <lcf76f155ced4ddcb4097134ff3c332f xmlns="9b5d69ad-0400-43c7-b164-ac77548af926">
      <Terms xmlns="http://schemas.microsoft.com/office/infopath/2007/PartnerControls"/>
    </lcf76f155ced4ddcb4097134ff3c332f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046BA6ACC9E947A53A19CC62E17ADC" ma:contentTypeVersion="30" ma:contentTypeDescription="Create a new document." ma:contentTypeScope="" ma:versionID="ccf3fcb4cc6c2afb8f213ab7b687ba4c">
  <xsd:schema xmlns:xsd="http://www.w3.org/2001/XMLSchema" xmlns:xs="http://www.w3.org/2001/XMLSchema" xmlns:p="http://schemas.microsoft.com/office/2006/metadata/properties" xmlns:ns2="7de82be7-a72e-43bb-a4af-2cbef8700e80" xmlns:ns3="0063f72e-ace3-48fb-9c1f-5b513408b31f" xmlns:ns4="b413c3fd-5a3b-4239-b985-69032e371c04" xmlns:ns5="a8f60570-4bd3-4f2b-950b-a996de8ab151" xmlns:ns6="aaacb922-5235-4a66-b188-303b9b46fbd7" xmlns:ns7="9b5d69ad-0400-43c7-b164-ac77548af926" targetNamespace="http://schemas.microsoft.com/office/2006/metadata/properties" ma:root="true" ma:fieldsID="d0117f0af3f3c33f965510a4d26645b8" ns2:_="" ns3:_="" ns4:_="" ns5:_="" ns6:_="" ns7:_="">
    <xsd:import namespace="7de82be7-a72e-43bb-a4af-2cbef8700e80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9b5d69ad-0400-43c7-b164-ac77548af9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ObjectDetectorVersions" minOccurs="0"/>
                <xsd:element ref="ns7:MediaServiceDateTaken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2:SharedWithUsers" minOccurs="0"/>
                <xsd:element ref="ns2:SharedWithDetails" minOccurs="0"/>
                <xsd:element ref="ns7:lcf76f155ced4ddcb4097134ff3c332f" minOccurs="0"/>
                <xsd:element ref="ns7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82be7-a72e-43bb-a4af-2cbef8700e80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9" nillable="true" ma:taxonomy="true" ma:internalName="m975189f4ba442ecbf67d4147307b177" ma:taxonomyFieldName="Business_x0020_Unit" ma:displayName="Business Unit" ma:readOnly="false" ma:default="3;#Infrastructure and Materials|4f0a93b3-908f-4dde-86db-ffdb0b214cd0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b084c7c-f4b2-4885-8b5a-de80392ef8b6}" ma:internalName="TaxCatchAll" ma:showField="CatchAllData" ma:web="7de82be7-a72e-43bb-a4af-2cbef8700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b084c7c-f4b2-4885-8b5a-de80392ef8b6}" ma:internalName="TaxCatchAllLabel" ma:readOnly="true" ma:showField="CatchAllDataLabel" ma:web="7de82be7-a72e-43bb-a4af-2cbef8700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7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8" nillable="true" ma:displayName="Descriptor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3" nillable="true" ma:displayName="Government Body" ma:default="BEIS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14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5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6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d69ad-0400-43c7-b164-ac77548af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07c4ed84-5fe0-43ce-92b1-d76889ed7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7BF85-042C-47AD-89FB-65081EC939F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E0AB94-723F-43DC-BBFF-2E5AB53D624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005D20-7871-40B7-9135-3FD0919712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AB2986-7741-4A9B-B7B8-0ABE90A81BDE}">
  <ds:schemaRefs>
    <ds:schemaRef ds:uri="7de82be7-a72e-43bb-a4af-2cbef8700e80"/>
    <ds:schemaRef ds:uri="http://schemas.microsoft.com/office/2006/metadata/properties"/>
    <ds:schemaRef ds:uri="http://purl.org/dc/elements/1.1/"/>
    <ds:schemaRef ds:uri="http://www.w3.org/XML/1998/namespace"/>
    <ds:schemaRef ds:uri="0063f72e-ace3-48fb-9c1f-5b513408b31f"/>
    <ds:schemaRef ds:uri="http://purl.org/dc/dcmitype/"/>
    <ds:schemaRef ds:uri="http://schemas.microsoft.com/office/infopath/2007/PartnerControls"/>
    <ds:schemaRef ds:uri="a8f60570-4bd3-4f2b-950b-a996de8ab151"/>
    <ds:schemaRef ds:uri="http://schemas.microsoft.com/office/2006/documentManagement/types"/>
    <ds:schemaRef ds:uri="http://schemas.openxmlformats.org/package/2006/metadata/core-properties"/>
    <ds:schemaRef ds:uri="9b5d69ad-0400-43c7-b164-ac77548af926"/>
    <ds:schemaRef ds:uri="aaacb922-5235-4a66-b188-303b9b46fbd7"/>
    <ds:schemaRef ds:uri="b413c3fd-5a3b-4239-b985-69032e371c04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5F04D3F-BD80-44AF-BAFB-DADC810097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82be7-a72e-43bb-a4af-2cbef8700e80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9b5d69ad-0400-43c7-b164-ac77548af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Guidance</vt:lpstr>
      <vt:lpstr>ETS CPS form</vt:lpstr>
      <vt:lpstr>Example Submission</vt:lpstr>
      <vt:lpstr>Average_Wages</vt:lpstr>
      <vt:lpstr>AverageWagesTable</vt:lpstr>
      <vt:lpstr>CapexTable</vt:lpstr>
      <vt:lpstr>Comments</vt:lpstr>
      <vt:lpstr>CompanyName</vt:lpstr>
      <vt:lpstr>Consumption_Data</vt:lpstr>
      <vt:lpstr>Consumption_Installations</vt:lpstr>
      <vt:lpstr>Consumption_PRODCOMs</vt:lpstr>
      <vt:lpstr>CRN</vt:lpstr>
      <vt:lpstr>DirectEmissionsTable</vt:lpstr>
      <vt:lpstr>ElecConsumptionTable</vt:lpstr>
      <vt:lpstr>ETS_CPS_Annual_MWh</vt:lpstr>
      <vt:lpstr>ETS_CPS_Grid_Percent</vt:lpstr>
      <vt:lpstr>ETS_CPS_Installations</vt:lpstr>
      <vt:lpstr>ETS_CPS_Postcodes</vt:lpstr>
      <vt:lpstr>FinanceTableAnnual</vt:lpstr>
      <vt:lpstr>FinanceTableQuarterly</vt:lpstr>
      <vt:lpstr>fiscal_quarters</vt:lpstr>
      <vt:lpstr>fiscal_yrs</vt:lpstr>
      <vt:lpstr>Focal_Year</vt:lpstr>
      <vt:lpstr>FormID</vt:lpstr>
      <vt:lpstr>FormStatus</vt:lpstr>
      <vt:lpstr>InstallationElectricityTable</vt:lpstr>
      <vt:lpstr>Questions</vt:lpstr>
      <vt:lpstr>Tonnage_Data</vt:lpstr>
      <vt:lpstr>Tonnage_Installations</vt:lpstr>
      <vt:lpstr>Tonnage_PRODCOM</vt:lpstr>
      <vt:lpstr>TonnageTable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for Business and Trade</dc:creator>
  <cp:keywords/>
  <dc:description/>
  <cp:lastModifiedBy>Emma KIELY (DBT)</cp:lastModifiedBy>
  <cp:revision/>
  <dcterms:created xsi:type="dcterms:W3CDTF">2023-10-25T08:22:53Z</dcterms:created>
  <dcterms:modified xsi:type="dcterms:W3CDTF">2025-03-19T12:02:47Z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2023-10-25T08:22:54Z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b551f386-674a-48a5-9ced-417a24336c5b</vt:lpwstr>
  </property>
  <property fmtid="{D5CDD505-2E9C-101B-9397-08002B2CF9AE}" pid="8" name="MSIP_Label_ba62f585-b40f-4ab9-bafe-39150f03d124_ContentBits">
    <vt:lpwstr>0</vt:lpwstr>
  </property>
  <property fmtid="{D5CDD505-2E9C-101B-9397-08002B2CF9AE}" pid="9" name="Business Unit">
    <vt:lpwstr>2;#BEIS|594de1fb-2f2e-49e8-a305-5172f7f325d0</vt:lpwstr>
  </property>
  <property fmtid="{D5CDD505-2E9C-101B-9397-08002B2CF9AE}" pid="10" name="MediaServiceImageTags">
    <vt:lpwstr/>
  </property>
  <property fmtid="{D5CDD505-2E9C-101B-9397-08002B2CF9AE}" pid="11" name="ContentTypeId">
    <vt:lpwstr>0x0101002E046BA6ACC9E947A53A19CC62E17ADC</vt:lpwstr>
  </property>
  <property fmtid="{D5CDD505-2E9C-101B-9397-08002B2CF9AE}" pid="12" name="_dlc_DocIdItemGuid">
    <vt:lpwstr>7f9f6a5f-96fa-4a58-9af1-c5cb077157c7</vt:lpwstr>
  </property>
  <property fmtid="{D5CDD505-2E9C-101B-9397-08002B2CF9AE}" pid="13" name="_ExtendedDescription">
    <vt:lpwstr/>
  </property>
  <property fmtid="{D5CDD505-2E9C-101B-9397-08002B2CF9AE}" pid="14" name="MSIP_Label_c1c05e37-788c-4c59-b50e-5c98323c0a70_Enabled">
    <vt:lpwstr>true</vt:lpwstr>
  </property>
  <property fmtid="{D5CDD505-2E9C-101B-9397-08002B2CF9AE}" pid="15" name="MSIP_Label_c1c05e37-788c-4c59-b50e-5c98323c0a70_SetDate">
    <vt:lpwstr>2024-08-15T14:37:57Z</vt:lpwstr>
  </property>
  <property fmtid="{D5CDD505-2E9C-101B-9397-08002B2CF9AE}" pid="16" name="MSIP_Label_c1c05e37-788c-4c59-b50e-5c98323c0a70_Method">
    <vt:lpwstr>Standard</vt:lpwstr>
  </property>
  <property fmtid="{D5CDD505-2E9C-101B-9397-08002B2CF9AE}" pid="17" name="MSIP_Label_c1c05e37-788c-4c59-b50e-5c98323c0a70_Name">
    <vt:lpwstr>OFFICIAL</vt:lpwstr>
  </property>
  <property fmtid="{D5CDD505-2E9C-101B-9397-08002B2CF9AE}" pid="18" name="MSIP_Label_c1c05e37-788c-4c59-b50e-5c98323c0a70_SiteId">
    <vt:lpwstr>8fa217ec-33aa-46fb-ad96-dfe68006bb86</vt:lpwstr>
  </property>
  <property fmtid="{D5CDD505-2E9C-101B-9397-08002B2CF9AE}" pid="19" name="MSIP_Label_c1c05e37-788c-4c59-b50e-5c98323c0a70_ActionId">
    <vt:lpwstr>18a44960-79f4-404b-8b30-9a044363d6e2</vt:lpwstr>
  </property>
  <property fmtid="{D5CDD505-2E9C-101B-9397-08002B2CF9AE}" pid="20" name="MSIP_Label_c1c05e37-788c-4c59-b50e-5c98323c0a70_ContentBits">
    <vt:lpwstr>0</vt:lpwstr>
  </property>
  <property fmtid="{D5CDD505-2E9C-101B-9397-08002B2CF9AE}" pid="21" name="Business_x0020_Unit">
    <vt:lpwstr>2;#BEIS|594de1fb-2f2e-49e8-a305-5172f7f325d0</vt:lpwstr>
  </property>
</Properties>
</file>