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D02064EA-0AD7-4514-929E-2578E2397581}" xr6:coauthVersionLast="47" xr6:coauthVersionMax="47" xr10:uidLastSave="{00000000-0000-0000-0000-000000000000}"/>
  <bookViews>
    <workbookView xWindow="-110" yWindow="-110" windowWidth="19420" windowHeight="1042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3" i="7" l="1"/>
  <c r="Q384" i="7" s="1"/>
  <c r="Q385" i="7" s="1"/>
  <c r="Q386" i="7" s="1"/>
  <c r="P383" i="7"/>
  <c r="P384" i="7" s="1"/>
  <c r="P385" i="7" s="1"/>
  <c r="P386" i="7" s="1"/>
  <c r="O383" i="7"/>
  <c r="O384" i="7" s="1"/>
  <c r="O385" i="7" s="1"/>
  <c r="O386" i="7" s="1"/>
  <c r="O387" i="7" s="1"/>
  <c r="O388" i="7" s="1"/>
  <c r="O389" i="7" s="1"/>
  <c r="O390" i="7" s="1"/>
  <c r="O391" i="7" s="1"/>
  <c r="O392" i="7" s="1"/>
  <c r="O393" i="7" s="1"/>
  <c r="O394" i="7" s="1"/>
  <c r="N383" i="7"/>
  <c r="N384" i="7" s="1"/>
  <c r="N385" i="7" s="1"/>
  <c r="N386" i="7" s="1"/>
  <c r="N387" i="7" s="1"/>
  <c r="N388" i="7" s="1"/>
  <c r="N389" i="7" s="1"/>
  <c r="N390" i="7" s="1"/>
  <c r="N391" i="7" s="1"/>
  <c r="N392" i="7" s="1"/>
  <c r="N393" i="7" s="1"/>
  <c r="N394" i="7" s="1"/>
  <c r="M383" i="7"/>
  <c r="M384" i="7" s="1"/>
  <c r="M385" i="7" s="1"/>
  <c r="M386" i="7" s="1"/>
  <c r="L383" i="7"/>
  <c r="L384" i="7" s="1"/>
  <c r="L385" i="7" s="1"/>
  <c r="L386" i="7" s="1"/>
  <c r="K383" i="7"/>
  <c r="K384" i="7" s="1"/>
  <c r="K385" i="7" s="1"/>
  <c r="K386" i="7" s="1"/>
  <c r="K387" i="7" s="1"/>
  <c r="K388" i="7" s="1"/>
  <c r="K389" i="7" s="1"/>
  <c r="K390" i="7" s="1"/>
  <c r="K391" i="7" s="1"/>
  <c r="K392" i="7" s="1"/>
  <c r="K393" i="7" s="1"/>
  <c r="K394" i="7" s="1"/>
  <c r="J383" i="7"/>
  <c r="J384" i="7" s="1"/>
  <c r="J385" i="7" s="1"/>
  <c r="J386" i="7" s="1"/>
  <c r="I383" i="7"/>
  <c r="I384" i="7" s="1"/>
  <c r="I385" i="7" s="1"/>
  <c r="I386" i="7" s="1"/>
  <c r="H383" i="7"/>
  <c r="H384" i="7" s="1"/>
  <c r="H385" i="7" s="1"/>
  <c r="H386" i="7" s="1"/>
  <c r="G383" i="7"/>
  <c r="G384" i="7" s="1"/>
  <c r="G385" i="7" s="1"/>
  <c r="G386" i="7" s="1"/>
  <c r="G387" i="7" s="1"/>
  <c r="G388" i="7" s="1"/>
  <c r="G389" i="7" s="1"/>
  <c r="G390" i="7" s="1"/>
  <c r="G391" i="7" s="1"/>
  <c r="G392" i="7" s="1"/>
  <c r="G393" i="7" s="1"/>
  <c r="G394" i="7" s="1"/>
  <c r="F383" i="7"/>
  <c r="F384" i="7" s="1"/>
  <c r="F385" i="7" s="1"/>
  <c r="F386" i="7" s="1"/>
  <c r="F387" i="7" s="1"/>
  <c r="F388" i="7" s="1"/>
  <c r="F389" i="7" s="1"/>
  <c r="F390" i="7" s="1"/>
  <c r="F391" i="7" s="1"/>
  <c r="F392" i="7" s="1"/>
  <c r="F393" i="7" s="1"/>
  <c r="F394" i="7" s="1"/>
  <c r="E383" i="7"/>
  <c r="E384" i="7" s="1"/>
  <c r="E385" i="7" s="1"/>
  <c r="E386" i="7" s="1"/>
  <c r="D383" i="7"/>
  <c r="D384" i="7" s="1"/>
  <c r="D385" i="7" s="1"/>
  <c r="D386" i="7" s="1"/>
  <c r="C383" i="7"/>
  <c r="C384" i="7" s="1"/>
  <c r="C385" i="7" s="1"/>
  <c r="C386" i="7" s="1"/>
  <c r="D387" i="7" l="1"/>
  <c r="D388" i="7" s="1"/>
  <c r="D389" i="7" s="1"/>
  <c r="D390" i="7" s="1"/>
  <c r="D391" i="7" s="1"/>
  <c r="D392" i="7" s="1"/>
  <c r="D393" i="7" s="1"/>
  <c r="D394" i="7" s="1"/>
  <c r="L387" i="7"/>
  <c r="L388" i="7" s="1"/>
  <c r="L389" i="7" s="1"/>
  <c r="L390" i="7" s="1"/>
  <c r="L391" i="7" s="1"/>
  <c r="L392" i="7" s="1"/>
  <c r="L393" i="7" s="1"/>
  <c r="L394" i="7" s="1"/>
  <c r="C387" i="7"/>
  <c r="C388" i="7" s="1"/>
  <c r="C389" i="7" s="1"/>
  <c r="C390" i="7" s="1"/>
  <c r="C391" i="7" s="1"/>
  <c r="C392" i="7" s="1"/>
  <c r="C393" i="7" s="1"/>
  <c r="C394" i="7" s="1"/>
  <c r="Q387" i="7"/>
  <c r="Q388" i="7" s="1"/>
  <c r="Q389" i="7" s="1"/>
  <c r="Q390" i="7" s="1"/>
  <c r="Q391" i="7" s="1"/>
  <c r="Q392" i="7" s="1"/>
  <c r="Q393" i="7" s="1"/>
  <c r="Q394" i="7" s="1"/>
  <c r="P387" i="7"/>
  <c r="P388" i="7" s="1"/>
  <c r="P389" i="7" s="1"/>
  <c r="P390" i="7" s="1"/>
  <c r="P391" i="7" s="1"/>
  <c r="P392" i="7" s="1"/>
  <c r="P393" i="7" s="1"/>
  <c r="P394" i="7" s="1"/>
  <c r="I387" i="7"/>
  <c r="I388" i="7" s="1"/>
  <c r="I389" i="7" s="1"/>
  <c r="I390" i="7" s="1"/>
  <c r="I391" i="7" s="1"/>
  <c r="I392" i="7" s="1"/>
  <c r="I393" i="7" s="1"/>
  <c r="I394" i="7" s="1"/>
  <c r="J387" i="7"/>
  <c r="J388" i="7" s="1"/>
  <c r="J389" i="7" s="1"/>
  <c r="J390" i="7" s="1"/>
  <c r="J391" i="7" s="1"/>
  <c r="J392" i="7" s="1"/>
  <c r="J393" i="7" s="1"/>
  <c r="J394" i="7" s="1"/>
  <c r="H387" i="7"/>
  <c r="H388" i="7" s="1"/>
  <c r="H389" i="7" s="1"/>
  <c r="H390" i="7" s="1"/>
  <c r="H391" i="7" s="1"/>
  <c r="H392" i="7" s="1"/>
  <c r="H393" i="7" s="1"/>
  <c r="H394" i="7" s="1"/>
  <c r="E387" i="7"/>
  <c r="E388" i="7" s="1"/>
  <c r="E389" i="7" s="1"/>
  <c r="E390" i="7" s="1"/>
  <c r="E391" i="7" s="1"/>
  <c r="E392" i="7" s="1"/>
  <c r="E393" i="7" s="1"/>
  <c r="E394" i="7" s="1"/>
  <c r="M387" i="7"/>
  <c r="M388" i="7" s="1"/>
  <c r="M389" i="7" s="1"/>
  <c r="M390" i="7" s="1"/>
  <c r="M391" i="7" s="1"/>
  <c r="M392" i="7" s="1"/>
  <c r="M393" i="7" s="1"/>
  <c r="M394"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B5" i="2"/>
  <c r="G14" i="2"/>
  <c r="M5" i="2"/>
  <c r="L5" i="2"/>
  <c r="D6" i="2"/>
  <c r="C14" i="2"/>
  <c r="B14" i="2"/>
  <c r="H5" i="2"/>
  <c r="K5" i="2"/>
  <c r="G5" i="2"/>
  <c r="H6" i="2"/>
  <c r="F5" i="2"/>
  <c r="J5" i="2"/>
  <c r="L6" i="2"/>
  <c r="E5" i="2"/>
  <c r="J6" i="2"/>
  <c r="H14" i="2"/>
  <c r="M6" i="2"/>
  <c r="F6" i="2"/>
  <c r="I5" i="2"/>
  <c r="F14" i="2"/>
  <c r="D5" i="2"/>
  <c r="L14" i="2"/>
  <c r="E14" i="2"/>
  <c r="C5" i="2"/>
  <c r="C6" i="2"/>
  <c r="I14" i="2"/>
  <c r="B6" i="2"/>
  <c r="K14" i="2"/>
  <c r="E6" i="2"/>
  <c r="A6" i="2"/>
  <c r="D14" i="2"/>
  <c r="K6" i="2"/>
  <c r="M14" i="2"/>
  <c r="A14" i="2"/>
  <c r="I6" i="2"/>
  <c r="G6" i="2"/>
  <c r="A11"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L7" i="2"/>
  <c r="E15" i="2"/>
  <c r="K11" i="2"/>
  <c r="J7" i="2"/>
  <c r="C11" i="2"/>
  <c r="E11" i="2"/>
  <c r="M7" i="2"/>
  <c r="F7" i="2"/>
  <c r="H7" i="2"/>
  <c r="K7" i="2"/>
  <c r="I15" i="2"/>
  <c r="M15" i="2"/>
  <c r="A15" i="2"/>
  <c r="D7" i="2"/>
  <c r="F15" i="2"/>
  <c r="B15" i="2"/>
  <c r="C7" i="2"/>
  <c r="J11" i="2"/>
  <c r="A12" i="2"/>
  <c r="D11" i="2"/>
  <c r="M11" i="2"/>
  <c r="B11" i="2"/>
  <c r="D15" i="2"/>
  <c r="G7" i="2"/>
  <c r="H11" i="2"/>
  <c r="J15" i="2"/>
  <c r="L11" i="2"/>
  <c r="G11" i="2"/>
  <c r="E7" i="2"/>
  <c r="A7" i="2"/>
  <c r="C15" i="2"/>
  <c r="H15" i="2"/>
  <c r="B7" i="2"/>
  <c r="K15" i="2"/>
  <c r="F11" i="2"/>
  <c r="L15" i="2"/>
  <c r="I7" i="2"/>
  <c r="G15" i="2"/>
  <c r="I11"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K16" i="2"/>
  <c r="F12" i="2"/>
  <c r="G8" i="2"/>
  <c r="J16" i="2"/>
  <c r="J8" i="2"/>
  <c r="I8" i="2"/>
  <c r="F8" i="2"/>
  <c r="E8" i="2"/>
  <c r="G16" i="2"/>
  <c r="B8" i="2"/>
  <c r="D8" i="2"/>
  <c r="B12" i="2"/>
  <c r="G12" i="2"/>
  <c r="E12" i="2"/>
  <c r="F16" i="2"/>
  <c r="I12" i="2"/>
  <c r="E16" i="2"/>
  <c r="B16" i="2"/>
  <c r="A16" i="2"/>
  <c r="M8" i="2"/>
  <c r="D12" i="2"/>
  <c r="C8" i="2"/>
  <c r="M16" i="2"/>
  <c r="C16" i="2"/>
  <c r="I16" i="2"/>
  <c r="K8" i="2"/>
  <c r="K12" i="2"/>
  <c r="L16" i="2"/>
  <c r="H16" i="2"/>
  <c r="A8" i="2"/>
  <c r="L8" i="2"/>
  <c r="J12" i="2"/>
  <c r="D16" i="2"/>
  <c r="H8" i="2"/>
  <c r="H12"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F9" i="2"/>
  <c r="K9" i="2"/>
  <c r="D9" i="2"/>
  <c r="L9" i="2"/>
  <c r="M9" i="2"/>
  <c r="A9" i="2"/>
  <c r="B9" i="2"/>
  <c r="J9" i="2"/>
  <c r="E9" i="2"/>
  <c r="H9" i="2"/>
  <c r="G9" i="2"/>
  <c r="I9" i="2"/>
  <c r="C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H18" i="2"/>
  <c r="I18" i="2"/>
  <c r="J18" i="2"/>
  <c r="B18" i="2"/>
  <c r="G18" i="2"/>
  <c r="L18" i="2"/>
  <c r="C18" i="2"/>
  <c r="D18" i="2"/>
  <c r="K18" i="2"/>
  <c r="F18" i="2"/>
  <c r="M18" i="2"/>
  <c r="E18" i="2"/>
  <c r="A18" i="2"/>
  <c r="AB26" i="7" l="1"/>
  <c r="T26" i="7"/>
  <c r="AA26" i="7"/>
  <c r="S27" i="7"/>
  <c r="Z26" i="7"/>
  <c r="AG26" i="7"/>
  <c r="Y26" i="7"/>
  <c r="AF26" i="7"/>
  <c r="X26" i="7"/>
  <c r="AE26" i="7"/>
  <c r="W26" i="7"/>
  <c r="AC26" i="7"/>
  <c r="AD26" i="7"/>
  <c r="V26" i="7"/>
  <c r="U26" i="7"/>
  <c r="AS18" i="7"/>
  <c r="AR18" i="7"/>
  <c r="AQ19" i="7"/>
  <c r="AX18" i="7"/>
  <c r="AW18" i="7"/>
  <c r="AV18" i="7"/>
  <c r="AU18" i="7"/>
  <c r="AT18" i="7"/>
  <c r="D19" i="2"/>
  <c r="J19" i="2"/>
  <c r="G19" i="2"/>
  <c r="A19" i="2"/>
  <c r="E19" i="2"/>
  <c r="H19" i="2"/>
  <c r="I19" i="2"/>
  <c r="K19" i="2"/>
  <c r="B19" i="2"/>
  <c r="F19" i="2"/>
  <c r="AT19" i="7" l="1"/>
  <c r="AS19" i="7"/>
  <c r="AR19" i="7"/>
  <c r="AQ20" i="7"/>
  <c r="AX19" i="7"/>
  <c r="AW19" i="7"/>
  <c r="AU19" i="7"/>
  <c r="AV19" i="7"/>
  <c r="AC27" i="7"/>
  <c r="U27" i="7"/>
  <c r="AB27" i="7"/>
  <c r="T27" i="7"/>
  <c r="AA27" i="7"/>
  <c r="Z27" i="7"/>
  <c r="AG27" i="7"/>
  <c r="Y27" i="7"/>
  <c r="AF27" i="7"/>
  <c r="X27" i="7"/>
  <c r="AD27" i="7"/>
  <c r="AE27" i="7"/>
  <c r="W27" i="7"/>
  <c r="V27" i="7"/>
  <c r="J20" i="2"/>
  <c r="B20" i="2"/>
  <c r="E20" i="2"/>
  <c r="G20" i="2"/>
  <c r="A20" i="2"/>
  <c r="K20" i="2"/>
  <c r="I20" i="2"/>
  <c r="H20" i="2"/>
  <c r="D20" i="2"/>
  <c r="F20" i="2"/>
  <c r="H21" i="2" l="1"/>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B21" i="2"/>
  <c r="F21" i="2"/>
  <c r="K21" i="2"/>
  <c r="K22" i="2" s="1"/>
  <c r="G21" i="2"/>
  <c r="G22" i="2" s="1"/>
  <c r="F22" i="2" l="1"/>
  <c r="H22" i="2"/>
  <c r="B22" i="2"/>
  <c r="D377" i="7" l="1"/>
  <c r="D378" i="7" s="1"/>
  <c r="D379" i="7" s="1"/>
  <c r="D380" i="7" s="1"/>
  <c r="D381" i="7" s="1"/>
  <c r="D382" i="7" s="1"/>
  <c r="C20" i="2"/>
  <c r="C19" i="2"/>
  <c r="C12" i="2"/>
  <c r="C21" i="2" l="1"/>
  <c r="C22" i="2" s="1"/>
  <c r="C13" i="2"/>
  <c r="E377" i="7" l="1"/>
  <c r="E378" i="7" s="1"/>
  <c r="E379" i="7" s="1"/>
  <c r="E380" i="7" s="1"/>
  <c r="E381" i="7" s="1"/>
  <c r="E382" i="7" s="1"/>
  <c r="M20" i="2"/>
  <c r="M19" i="2"/>
  <c r="M21" i="2" l="1"/>
  <c r="M22" i="2" s="1"/>
  <c r="Q377" i="7"/>
  <c r="Q378" i="7" s="1"/>
  <c r="Q379" i="7" s="1"/>
  <c r="Q380" i="7" s="1"/>
  <c r="Q381" i="7" s="1"/>
  <c r="Q382" i="7" s="1"/>
  <c r="M12" i="2"/>
  <c r="L20" i="2"/>
  <c r="L19" i="2"/>
  <c r="M13" i="2" l="1"/>
  <c r="L21" i="2"/>
  <c r="L22" i="2" s="1"/>
  <c r="P377" i="7"/>
  <c r="P378" i="7" s="1"/>
  <c r="P379" i="7" s="1"/>
  <c r="P380" i="7" s="1"/>
  <c r="P381" i="7" s="1"/>
  <c r="P382" i="7" s="1"/>
  <c r="L12" i="2"/>
  <c r="L13" i="2" l="1"/>
</calcChain>
</file>

<file path=xl/sharedStrings.xml><?xml version="1.0" encoding="utf-8"?>
<sst xmlns="http://schemas.openxmlformats.org/spreadsheetml/2006/main" count="1564" uniqueCount="762">
  <si>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</si>
  <si>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</si>
  <si>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</si>
  <si>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</si>
  <si>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</si>
  <si>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</si>
  <si>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</si>
  <si>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</si>
  <si>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</si>
  <si>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</si>
  <si>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</si>
  <si>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</si>
  <si>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</si>
  <si>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</si>
  <si>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</si>
  <si>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</si>
  <si>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</si>
  <si>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</si>
  <si>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</si>
  <si>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</si>
  <si>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</si>
  <si>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</si>
  <si>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</si>
  <si>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</si>
  <si>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</si>
  <si>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</si>
  <si>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</si>
  <si>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</si>
  <si>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</si>
  <si>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</si>
  <si>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</si>
  <si>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</si>
  <si>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</si>
  <si>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</si>
  <si>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</si>
  <si>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</si>
  <si>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</si>
  <si>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</si>
  <si>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</si>
  <si>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</si>
  <si>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</si>
  <si>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</si>
  <si>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</si>
  <si>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</si>
  <si>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</si>
  <si>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</si>
  <si>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</si>
  <si>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</si>
  <si>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</si>
  <si>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</si>
  <si>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</si>
  <si>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</si>
  <si>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</si>
  <si>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</si>
  <si>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</si>
  <si>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</si>
  <si>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</si>
  <si>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</si>
  <si>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</si>
  <si>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</si>
  <si>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</si>
  <si>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</si>
  <si>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</si>
  <si>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</si>
  <si>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</si>
  <si>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</si>
  <si>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</si>
  <si>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</si>
  <si>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</si>
  <si>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</si>
  <si>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</si>
  <si>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</si>
  <si>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</si>
  <si>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</si>
  <si>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</si>
  <si>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</si>
  <si>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</si>
  <si>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</si>
  <si>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</si>
  <si>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</si>
  <si>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</si>
  <si>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</si>
  <si>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</si>
  <si>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</si>
  <si>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</si>
  <si>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</si>
  <si>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</si>
  <si>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</si>
  <si>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</si>
  <si>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</si>
  <si>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</si>
  <si>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</si>
  <si>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</si>
  <si>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</si>
  <si>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</si>
  <si>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</si>
  <si>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</si>
  <si>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</si>
  <si>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</si>
  <si>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</si>
  <si>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</si>
  <si>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</si>
  <si>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</si>
  <si>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</si>
  <si>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</si>
  <si>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</si>
  <si>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</si>
  <si>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</si>
  <si>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</si>
  <si>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</si>
  <si>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</si>
  <si>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</si>
  <si>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</si>
  <si>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</si>
  <si>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</si>
  <si>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</si>
  <si>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</si>
  <si>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</si>
  <si>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</si>
  <si>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</si>
  <si>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</si>
  <si>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</si>
  <si>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</si>
  <si>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</si>
  <si>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</si>
  <si>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</si>
  <si>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</si>
  <si>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</si>
  <si>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</si>
  <si>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</si>
  <si>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</si>
  <si>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</si>
  <si>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</si>
  <si>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</si>
  <si>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</si>
  <si>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</si>
  <si>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</si>
  <si>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</si>
  <si>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</si>
  <si>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</si>
  <si>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</si>
  <si>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</si>
  <si>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</si>
  <si>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</si>
  <si>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</si>
  <si>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</si>
  <si>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</si>
  <si>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</si>
  <si>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</si>
  <si>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</si>
  <si>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</si>
  <si>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</si>
  <si>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</si>
  <si>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</si>
  <si>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</si>
  <si>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</si>
  <si>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</si>
  <si>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</si>
  <si>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</si>
  <si>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</si>
  <si>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</si>
  <si>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</si>
  <si>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</si>
  <si>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</si>
  <si>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</si>
  <si>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</si>
  <si>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</si>
  <si>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</si>
  <si>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</si>
  <si>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</si>
  <si>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</si>
  <si>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</si>
  <si>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</si>
  <si>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</si>
  <si>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</si>
  <si>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</si>
  <si>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</si>
  <si>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</si>
  <si>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</si>
  <si>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</si>
  <si>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</si>
  <si>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</si>
  <si>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</si>
  <si>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</si>
  <si>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</si>
  <si>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</si>
  <si>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</si>
  <si>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</si>
  <si>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</si>
  <si>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</si>
  <si>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</si>
  <si>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</si>
  <si>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</si>
  <si>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</si>
  <si>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</si>
  <si>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</si>
  <si>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</si>
  <si>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</si>
  <si>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</si>
  <si>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</si>
  <si>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</si>
  <si>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</si>
  <si>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</si>
  <si>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</si>
  <si>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</si>
  <si>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</si>
  <si>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</si>
  <si>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</si>
  <si>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</si>
  <si>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</si>
  <si>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</si>
  <si>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</si>
  <si>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</si>
  <si>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</si>
  <si>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</si>
  <si>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</si>
  <si>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</si>
  <si>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</si>
  <si>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</si>
  <si>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</si>
  <si>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</si>
  <si>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</si>
  <si>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</si>
  <si>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</si>
  <si>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</si>
  <si>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</si>
  <si>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</si>
  <si>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</si>
  <si>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</si>
  <si>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</si>
  <si>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</si>
  <si>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</si>
  <si>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</si>
  <si>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</si>
  <si>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</si>
  <si>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</si>
  <si>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</si>
  <si>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</si>
  <si>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</si>
  <si>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</si>
  <si>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</si>
  <si>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</si>
  <si>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</si>
  <si>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</si>
  <si>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</si>
  <si>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</si>
  <si>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</si>
  <si>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</si>
  <si>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</si>
  <si>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</si>
  <si>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</si>
  <si>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</si>
  <si>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</si>
  <si>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</si>
  <si>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</si>
  <si>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</si>
  <si>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</si>
  <si>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</si>
  <si>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</si>
  <si>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</si>
  <si>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</si>
  <si>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</si>
  <si>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</si>
  <si>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</si>
  <si>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</si>
  <si>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</si>
  <si>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</si>
  <si>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</si>
  <si>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</si>
  <si>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</si>
  <si>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</si>
  <si>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</si>
  <si>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</si>
  <si>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</si>
  <si>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</si>
  <si>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</si>
  <si>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</si>
  <si>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</si>
  <si>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</si>
  <si>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</si>
  <si>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</si>
  <si>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</si>
  <si>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</si>
  <si>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</si>
  <si>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</si>
  <si>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</si>
  <si>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</si>
  <si>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</si>
  <si>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</si>
  <si>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</si>
  <si>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</si>
  <si>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</si>
  <si>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</si>
  <si>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</si>
  <si>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</si>
  <si>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</si>
  <si>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</si>
  <si>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</si>
  <si>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</si>
  <si>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</si>
  <si>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</si>
  <si>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</si>
  <si>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</si>
  <si>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</si>
  <si>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</si>
  <si>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</si>
  <si>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</si>
  <si>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</si>
  <si>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</si>
  <si>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</si>
  <si>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</si>
  <si>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</si>
  <si>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</si>
  <si>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</si>
  <si>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</si>
  <si>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</si>
  <si>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</si>
  <si>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</si>
  <si>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</si>
  <si>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</si>
  <si>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</si>
  <si>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</si>
  <si>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</si>
  <si>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</si>
  <si>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</si>
  <si>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</si>
  <si>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</si>
  <si>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</si>
  <si>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</si>
  <si>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</si>
  <si>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</si>
  <si>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</si>
  <si>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</si>
  <si>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</si>
  <si>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</si>
  <si>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</si>
  <si>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</si>
  <si>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</si>
  <si>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</si>
  <si>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</si>
  <si>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</si>
  <si>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</si>
  <si>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</si>
  <si>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</si>
  <si>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</si>
  <si>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</si>
  <si>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</si>
  <si>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</si>
  <si>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</si>
  <si>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</si>
  <si>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</si>
  <si>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</si>
  <si>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</si>
  <si>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</si>
  <si>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</si>
  <si>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</si>
  <si>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</si>
  <si>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</si>
  <si>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</si>
  <si>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</si>
  <si>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</si>
  <si>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</si>
  <si>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</si>
  <si>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</si>
  <si>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</si>
  <si>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</si>
  <si>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</si>
  <si>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</si>
  <si>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</si>
  <si>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</si>
  <si>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</si>
  <si>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</si>
  <si>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</si>
  <si>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</si>
  <si>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</si>
  <si>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</si>
  <si>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</si>
  <si>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</si>
  <si>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</si>
  <si>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</si>
  <si>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</si>
  <si>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</si>
  <si>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</si>
  <si>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</si>
  <si>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</si>
  <si>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</si>
  <si>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</si>
  <si>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</si>
  <si>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</si>
  <si>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</si>
  <si>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</si>
  <si>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</si>
  <si>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</si>
  <si>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</si>
  <si>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</si>
  <si>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</si>
  <si>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</si>
  <si>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</si>
  <si>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</si>
  <si>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</si>
  <si>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</si>
  <si>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</si>
  <si>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</si>
  <si>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</si>
  <si>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</si>
  <si>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</si>
  <si>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</si>
  <si>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</si>
  <si>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</si>
  <si>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</si>
  <si>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</si>
  <si>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</si>
  <si>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</si>
  <si>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</si>
  <si>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</si>
  <si>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</si>
  <si>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</si>
  <si>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</si>
  <si>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</si>
  <si>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</si>
  <si>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</si>
  <si>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</si>
  <si>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</si>
  <si>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</si>
  <si>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</si>
  <si>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</si>
  <si>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</si>
  <si>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</si>
  <si>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</si>
  <si>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</si>
  <si>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</si>
  <si>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</si>
  <si>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</si>
  <si>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</si>
  <si>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</si>
  <si>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</si>
  <si>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</si>
  <si>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</si>
  <si>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</si>
  <si>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</si>
  <si>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</si>
  <si>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</si>
  <si>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</si>
  <si>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</si>
  <si>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</si>
  <si>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</si>
  <si>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</si>
  <si>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</si>
  <si>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</si>
  <si>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</si>
  <si>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</si>
  <si>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</si>
  <si>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</si>
  <si>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</si>
  <si>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</si>
  <si>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</si>
  <si>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</si>
  <si>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</si>
  <si>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</si>
  <si>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</si>
  <si>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</si>
  <si>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</si>
  <si>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</si>
  <si>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</si>
  <si>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</si>
  <si>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</si>
  <si>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</si>
  <si>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</si>
  <si>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</si>
  <si>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</si>
  <si>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</si>
  <si>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</si>
  <si>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</si>
  <si>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</si>
  <si>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</si>
  <si>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</si>
  <si>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</si>
  <si>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</si>
  <si>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</si>
  <si>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</si>
  <si>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</si>
  <si>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</si>
  <si>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</si>
  <si>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</si>
  <si>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</si>
  <si>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</si>
  <si>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</si>
  <si>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</si>
  <si>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</si>
  <si>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</si>
  <si>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</si>
  <si>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</si>
  <si>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</si>
  <si>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</si>
  <si>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</si>
  <si>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</si>
  <si>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</si>
  <si>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</si>
  <si>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</si>
  <si>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</si>
  <si>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</si>
  <si>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</si>
  <si>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</si>
  <si>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</si>
  <si>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</si>
  <si>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</si>
  <si>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</si>
  <si>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</si>
  <si>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</si>
  <si>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</si>
  <si>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</si>
  <si>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</si>
  <si>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</si>
  <si>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</si>
  <si>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</si>
  <si>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</si>
  <si>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</si>
  <si>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</si>
  <si>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</si>
  <si>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</si>
  <si>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</si>
  <si>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</si>
  <si>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</si>
  <si>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</si>
  <si>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</si>
  <si>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</si>
  <si>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</si>
  <si>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</si>
  <si>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</si>
  <si>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</si>
  <si>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</si>
  <si>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</si>
  <si>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</si>
  <si>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</si>
  <si>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</si>
  <si>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</si>
  <si>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</si>
  <si>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</si>
  <si>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</si>
  <si>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</si>
  <si>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</si>
  <si>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</si>
  <si>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</si>
  <si>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</si>
  <si>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</si>
  <si>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</si>
  <si>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</si>
  <si>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</si>
  <si>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</si>
  <si>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</si>
  <si>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</si>
  <si>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</si>
  <si>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</si>
  <si>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</si>
  <si>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</si>
  <si>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</si>
  <si>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</si>
  <si>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</si>
  <si>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</si>
  <si>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</si>
  <si>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</si>
  <si>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</si>
  <si>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</si>
  <si>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</si>
  <si>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</si>
  <si>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</si>
  <si>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</si>
  <si>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</si>
  <si>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</si>
  <si>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</si>
  <si>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</si>
  <si>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</si>
  <si>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</si>
  <si>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</si>
  <si>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</si>
  <si>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</si>
  <si>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</si>
  <si>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</si>
  <si>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</si>
  <si>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</si>
  <si>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</si>
  <si>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</si>
  <si>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</si>
  <si>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</si>
  <si>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</si>
  <si>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</si>
  <si>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</si>
  <si>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</si>
  <si>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</si>
  <si>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</si>
  <si>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</si>
  <si>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</si>
  <si>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</si>
  <si>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</si>
  <si>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</si>
  <si>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</si>
  <si>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</si>
  <si>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</si>
  <si>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</si>
  <si>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</si>
  <si>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</si>
  <si>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</si>
  <si>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</si>
  <si>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</si>
  <si>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</si>
  <si>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</si>
  <si>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</si>
  <si>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</si>
  <si>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</si>
  <si>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</si>
  <si>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</si>
  <si>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</si>
  <si>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</si>
  <si>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</si>
  <si>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</si>
  <si>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</si>
  <si>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</si>
  <si>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</si>
  <si>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</si>
  <si>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</si>
  <si>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</si>
  <si>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</si>
  <si>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</si>
  <si>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</si>
  <si>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</si>
  <si>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</si>
  <si>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</si>
  <si>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</si>
  <si>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</si>
  <si>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</si>
  <si>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</si>
  <si>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</si>
  <si>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</si>
  <si>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</si>
  <si>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</si>
  <si>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</si>
  <si>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</si>
  <si>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</si>
  <si>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</si>
  <si>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</si>
  <si>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</si>
  <si>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</si>
  <si>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</si>
  <si>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</si>
  <si>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</si>
  <si>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</si>
  <si>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</si>
  <si>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</si>
  <si>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</si>
  <si>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</si>
  <si>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</si>
  <si>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</si>
  <si>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</si>
  <si>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</si>
  <si>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</si>
  <si>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</si>
  <si>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</si>
  <si>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</si>
  <si>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</si>
  <si>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</si>
  <si>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</si>
  <si>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</si>
  <si>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</si>
  <si>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</si>
  <si>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</si>
  <si>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</si>
  <si>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</si>
  <si>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</si>
  <si>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</si>
  <si>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</si>
  <si>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</si>
  <si>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</si>
  <si>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</si>
  <si>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</si>
  <si>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</si>
  <si>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</si>
  <si>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</si>
  <si>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</si>
  <si>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</si>
  <si>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</si>
  <si>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</si>
  <si>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</si>
  <si>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</si>
  <si>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</si>
  <si>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</si>
  <si>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</si>
  <si>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</si>
  <si>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</si>
  <si>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</si>
  <si>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</si>
  <si>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</si>
  <si>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</si>
  <si>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</si>
  <si>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</si>
  <si>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</si>
  <si>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</si>
  <si>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</si>
  <si>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</si>
  <si>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</si>
  <si>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</si>
  <si>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</si>
  <si>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</si>
  <si>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</si>
  <si>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</si>
  <si>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</si>
  <si>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</si>
  <si>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</si>
  <si>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</si>
  <si>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</si>
  <si>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</si>
  <si>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</si>
  <si>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</si>
  <si>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</si>
  <si>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</si>
  <si>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</si>
  <si>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</si>
  <si>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</si>
  <si>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</si>
  <si>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</si>
  <si>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</si>
  <si>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</si>
  <si>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</si>
  <si>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</si>
  <si>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</si>
  <si>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</si>
  <si>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</si>
  <si>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</si>
  <si>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</si>
  <si>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</si>
  <si>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</si>
  <si>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</si>
  <si>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</si>
  <si>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</si>
  <si>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In the latest year</t>
  </si>
  <si>
    <t>November 2024</t>
  </si>
  <si>
    <t>Quarter 4 2024 [provisional]</t>
  </si>
  <si>
    <t xml:space="preserve">Quarter 3 2024 </t>
  </si>
  <si>
    <t>Total electricity consumption increased</t>
  </si>
  <si>
    <t>2024 [provisional]</t>
  </si>
  <si>
    <t>Demand increased in all sectors in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</si>
  <si>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</si>
  <si>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</si>
  <si>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</si>
  <si>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</si>
  <si>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</si>
  <si>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</si>
  <si>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</si>
  <si>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</si>
  <si>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</si>
  <si>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</si>
  <si>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</si>
  <si>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</si>
  <si>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</si>
  <si>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r>
      <t xml:space="preserve">These data were published on </t>
    </r>
    <r>
      <rPr>
        <b/>
        <sz val="12"/>
        <color theme="1"/>
        <rFont val="Calibri"/>
        <family val="2"/>
        <scheme val="minor"/>
      </rPr>
      <t>Thursday 27th March 2025</t>
    </r>
    <r>
      <rPr>
        <sz val="12"/>
        <color theme="1"/>
        <rFont val="Calibri"/>
        <family val="2"/>
        <scheme val="minor"/>
      </rPr>
      <t xml:space="preserve">
The next publication date is </t>
    </r>
    <r>
      <rPr>
        <b/>
        <sz val="12"/>
        <color theme="1"/>
        <rFont val="Calibri"/>
        <family val="2"/>
        <scheme val="minor"/>
      </rPr>
      <t>Thursday 24th April 2025</t>
    </r>
  </si>
  <si>
    <r>
      <t xml:space="preserve">This spreadsheet contains monthly data including </t>
    </r>
    <r>
      <rPr>
        <b/>
        <sz val="12"/>
        <color theme="1"/>
        <rFont val="Calibri"/>
        <family val="2"/>
        <scheme val="minor"/>
      </rPr>
      <t>new data for January 2025</t>
    </r>
  </si>
  <si>
    <t>Revisions have been made to data from January 2024 to December 2024. These revisions are due to updates from data suppliers or the receipt of data replacing estimates, unless otherwise stated.</t>
  </si>
  <si>
    <r>
      <rPr>
        <sz val="12"/>
        <rFont val="Calibri"/>
        <family val="2"/>
        <scheme val="minor"/>
      </rPr>
      <t>Total electricity consumption from the public distribution system [note 3] increased by 2.5 per cent in 2024 compared to 2023. This increase in demand corresponded with a 0.8 per cent increase in total electricity available over the same period.</t>
    </r>
    <r>
      <rPr>
        <sz val="12"/>
        <color rgb="FFFF0000"/>
        <rFont val="Calibri"/>
        <family val="2"/>
        <scheme val="minor"/>
      </rPr>
      <t xml:space="preserve"> </t>
    </r>
    <r>
      <rPr>
        <sz val="12"/>
        <rFont val="Calibri"/>
        <family val="2"/>
        <scheme val="minor"/>
      </rPr>
      <t xml:space="preserve">At the sector level, all three sectors showed an increase in consumption. Across the year as a whole, average temperatures were the same in 2023 and 2024 [note 1]. However, 2024 saw falls in the Energy Price Cap, reducing the cost of electricity. </t>
    </r>
  </si>
  <si>
    <r>
      <rPr>
        <b/>
        <sz val="14"/>
        <rFont val="Calibri"/>
        <family val="2"/>
        <scheme val="minor"/>
      </rPr>
      <t xml:space="preserve">Domestic consumption and consumption by other final users (including commercial users) both rose           </t>
    </r>
    <r>
      <rPr>
        <sz val="12"/>
        <rFont val="Calibri"/>
        <family val="2"/>
        <scheme val="minor"/>
      </rPr>
      <t xml:space="preserve">                                                                                                                                                                                                                             </t>
    </r>
  </si>
  <si>
    <r>
      <rPr>
        <sz val="12"/>
        <rFont val="Calibri"/>
        <family val="2"/>
        <scheme val="minor"/>
      </rPr>
      <t>Total consumption from the public distribution system increased by 0.7 per cent in the three months to January 2025 compared to the same period a year ago [note 3].</t>
    </r>
    <r>
      <rPr>
        <sz val="12"/>
        <color rgb="FFFF0000"/>
        <rFont val="Calibri"/>
        <family val="2"/>
        <scheme val="minor"/>
      </rPr>
      <t xml:space="preserve"> </t>
    </r>
    <r>
      <rPr>
        <sz val="12"/>
        <rFont val="Calibri"/>
        <family val="2"/>
        <scheme val="minor"/>
      </rPr>
      <t xml:space="preserve">Electricity available was up by 0.6 per cent over the same period. At the sector level, both domestic consumption and consumption by other final users (including commercial users) rose, while industrial consumption fell. </t>
    </r>
  </si>
  <si>
    <r>
      <rPr>
        <sz val="12"/>
        <rFont val="Calibri"/>
        <family val="2"/>
        <scheme val="minor"/>
      </rPr>
      <t>Domestic consumption increased by 3.5</t>
    </r>
    <r>
      <rPr>
        <sz val="12"/>
        <color rgb="FFFF0000"/>
        <rFont val="Calibri"/>
        <family val="2"/>
        <scheme val="minor"/>
      </rPr>
      <t xml:space="preserve"> </t>
    </r>
    <r>
      <rPr>
        <sz val="12"/>
        <rFont val="Calibri"/>
        <family val="2"/>
        <scheme val="minor"/>
      </rPr>
      <t xml:space="preserve">per cent in 2024 to 93.6 TWh. Similarly, consumption by other final users (including commercial users) increased by 2.1 per cent to 85.9 TWh. Finally, electricity consumption in the industrial sector increased by 1.8 per cent in 2024 compared to 2023, to 74.5 TWh. </t>
    </r>
  </si>
  <si>
    <t xml:space="preserve">Domestic consumption rose by 2.7 per cent to 28.5 TWh, while consumption by other final users (including commercial users) rose by 1.5 per cent to 24.2 TWh. On average, temperatures were colder across the three months to January 2025 compared to the same period a year ago, especially during January. 2024 also saw falls in the Energy Price Cap, reducing the cost of electricity. Industrial consumption fell by 3.1 per cent to 18.8 TWh. </t>
  </si>
  <si>
    <t>Electricity consumption and electricity available increased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</si>
</sst>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
    <numFmt numFmtId="165" formatCode="#,##0.00\ ;\-#,##0.00\ ;&quot;-&quot;\ "/>
    <numFmt numFmtId="166" formatCode="0.0000"/>
    <numFmt numFmtId="167" formatCode="0;;;@"/>
    <numFmt numFmtId="168" formatCode="0.0%"/>
    <numFmt numFmtId="169" formatCode="#,##0.00_ ;\-#,##0.00\ "/>
  </numFmts>
  <fonts count="4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
      <sz val="12"/>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9">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2" fontId="2" fillId="0" borderId="0" xfId="10" applyNumberFormat="1" applyFont="1" applyAlignment="1">
      <alignment vertical="center" wrapText="1"/>
    </xf>
    <xf numFmtId="169" fontId="2" fillId="0" borderId="0" xfId="5" applyNumberFormat="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3" fillId="0" borderId="0" xfId="0" applyFont="1"/>
    <xf numFmtId="0" fontId="40" fillId="0" borderId="0" xfId="0" applyFont="1" applyAlignment="1">
      <alignment vertical="center" wrapText="1"/>
    </xf>
    <xf numFmtId="0" fontId="40" fillId="0" borderId="0" xfId="5" applyFont="1" applyAlignment="1">
      <alignment vertical="top" wrapText="1"/>
    </xf>
    <xf numFmtId="0" fontId="10" fillId="0" borderId="0" xfId="0" applyFont="1" applyAlignment="1">
      <alignment wrapText="1"/>
    </xf>
    <xf numFmtId="0" fontId="10" fillId="0" borderId="0" xfId="0" applyFont="1"/>
    <xf numFmtId="0" fontId="22" fillId="0" borderId="0" xfId="0" applyFont="1" applyAlignment="1">
      <alignment vertical="center" wrapText="1"/>
    </xf>
    <xf numFmtId="0" fontId="10" fillId="0" borderId="0" xfId="3" applyAlignment="1">
      <alignment vertical="top" wrapText="1"/>
    </xf>
    <xf numFmtId="0" fontId="22" fillId="0" borderId="0" xfId="5" applyFont="1" applyAlignment="1">
      <alignment wrapText="1"/>
    </xf>
    <xf numFmtId="0" fontId="22" fillId="0" borderId="0" xfId="5" applyFont="1" applyAlignment="1">
      <alignment vertical="top" wrapText="1"/>
    </xf>
    <xf numFmtId="39" fontId="0" fillId="0" borderId="4" xfId="0" applyNumberFormat="1" applyBorder="1"/>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6"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67"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753</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754</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26.25" customHeight="1" x14ac:dyDescent="0.35">
      <c r="A8" s="2" t="s">
        <v>755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2"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8"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2" t="s">
        <v>684</v>
      </c>
    </row>
    <row r="23" spans="1:257" s="9" customFormat="1" ht="20.25" customHeight="1" x14ac:dyDescent="0.35">
      <c r="A23" s="111" t="s">
        <v>648</v>
      </c>
      <c r="B23" s="13"/>
    </row>
    <row r="24" spans="1:257" s="3" customFormat="1" ht="20.25" customHeight="1" x14ac:dyDescent="0.35">
      <c r="A24" s="119" t="s">
        <v>679</v>
      </c>
    </row>
    <row r="25" spans="1:257" s="3" customFormat="1" ht="20.25" customHeight="1" x14ac:dyDescent="0.35">
      <c r="A25" s="120"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7"/>
  <sheetViews>
    <sheetView showGridLines="0" zoomScaleNormal="100" workbookViewId="0"/>
  </sheetViews>
  <sheetFormatPr defaultRowHeight="15.5" x14ac:dyDescent="0.35"/>
  <cols>
    <col min="1" max="1" width="147.1796875" style="2" customWidth="1"/>
    <col min="4" max="5" width="10.54296875" bestFit="1" customWidth="1"/>
  </cols>
  <sheetData>
    <row r="1" spans="1:6" ht="40" customHeight="1" x14ac:dyDescent="0.35">
      <c r="A1" s="1" t="s">
        <v>33</v>
      </c>
    </row>
    <row r="2" spans="1:6" ht="23.5" x14ac:dyDescent="0.55000000000000004">
      <c r="A2" s="138" t="s">
        <v>733</v>
      </c>
    </row>
    <row r="3" spans="1:6" ht="18.5" x14ac:dyDescent="0.45">
      <c r="A3" s="141" t="s">
        <v>761</v>
      </c>
    </row>
    <row r="4" spans="1:6" ht="62" x14ac:dyDescent="0.35">
      <c r="A4" s="139" t="s">
        <v>756</v>
      </c>
    </row>
    <row r="5" spans="1:6" ht="24.65" customHeight="1" x14ac:dyDescent="0.45">
      <c r="A5" s="142" t="s">
        <v>739</v>
      </c>
    </row>
    <row r="6" spans="1:6" ht="31" x14ac:dyDescent="0.35">
      <c r="A6" s="139" t="s">
        <v>759</v>
      </c>
    </row>
    <row r="7" spans="1:6" ht="21.65" customHeight="1" x14ac:dyDescent="0.35">
      <c r="A7" s="143"/>
    </row>
    <row r="8" spans="1:6" ht="28.5" customHeight="1" x14ac:dyDescent="0.55000000000000004">
      <c r="A8" s="6" t="s">
        <v>34</v>
      </c>
      <c r="D8" s="125"/>
      <c r="E8" s="125"/>
    </row>
    <row r="9" spans="1:6" ht="18.5" x14ac:dyDescent="0.35">
      <c r="A9" s="144" t="s">
        <v>737</v>
      </c>
      <c r="D9" s="125"/>
      <c r="E9" s="125"/>
    </row>
    <row r="10" spans="1:6" s="126" customFormat="1" ht="46.5" x14ac:dyDescent="0.35">
      <c r="A10" s="140" t="s">
        <v>758</v>
      </c>
      <c r="F10" s="127"/>
    </row>
    <row r="11" spans="1:6" ht="28" customHeight="1" x14ac:dyDescent="0.45">
      <c r="A11" s="145" t="s">
        <v>757</v>
      </c>
    </row>
    <row r="12" spans="1:6" ht="66" customHeight="1" x14ac:dyDescent="0.35">
      <c r="A12" s="146" t="s">
        <v>760</v>
      </c>
    </row>
    <row r="13" spans="1:6" ht="49.5" customHeight="1" x14ac:dyDescent="0.35"/>
    <row r="14" spans="1:6" s="129" customFormat="1" ht="18.5" x14ac:dyDescent="0.45">
      <c r="A14" s="128"/>
    </row>
    <row r="15" spans="1:6" s="129" customFormat="1" x14ac:dyDescent="0.35">
      <c r="A15" s="130"/>
    </row>
    <row r="16" spans="1:6" s="129" customFormat="1" ht="18.5" x14ac:dyDescent="0.45">
      <c r="A16" s="128"/>
    </row>
    <row r="17" spans="1:1" s="129" customFormat="1" x14ac:dyDescent="0.35">
      <c r="A17" s="131"/>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5"/>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21.5429687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6"/>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6"/>
    </row>
    <row r="7" spans="1:15" ht="20.25" customHeight="1" x14ac:dyDescent="0.35">
      <c r="A7" s="73">
        <f ca="1">INDIRECT(calculation_hide!T8)</f>
        <v>2022</v>
      </c>
      <c r="B7" s="76">
        <f ca="1">INDIRECT(calculation_hide!U8)</f>
        <v>278.75289999999995</v>
      </c>
      <c r="C7" s="76">
        <f ca="1">INDIRECT(calculation_hide!V8)</f>
        <v>28.7959</v>
      </c>
      <c r="D7" s="76">
        <f ca="1">INDIRECT(calculation_hide!W8)</f>
        <v>249.9571</v>
      </c>
      <c r="E7" s="76">
        <f ca="1">INDIRECT(calculation_hide!X8)</f>
        <v>74.034700000000001</v>
      </c>
      <c r="F7" s="76">
        <f ca="1">INDIRECT(calculation_hide!Y8)</f>
        <v>93.5398</v>
      </c>
      <c r="G7" s="76">
        <f ca="1">INDIRECT(calculation_hide!Z8)</f>
        <v>82.382500000000007</v>
      </c>
      <c r="H7" s="76">
        <f ca="1">INDIRECT(calculation_hide!AA8)</f>
        <v>27.534099999999999</v>
      </c>
      <c r="I7" s="76">
        <f ca="1">INDIRECT(calculation_hide!AB8)</f>
        <v>3.1999999999999806E-3</v>
      </c>
      <c r="J7" s="76">
        <f ca="1">INDIRECT(calculation_hide!AC8)</f>
        <v>27.530899999999999</v>
      </c>
      <c r="K7" s="76">
        <f ca="1">INDIRECT(calculation_hide!AD8)</f>
        <v>306.28719999999998</v>
      </c>
      <c r="L7" s="76">
        <f ca="1">INDIRECT(calculation_hide!AE8)</f>
        <v>28.799199999999999</v>
      </c>
      <c r="M7" s="76">
        <f ca="1">INDIRECT(calculation_hide!AF8)</f>
        <v>277.488</v>
      </c>
      <c r="O7" s="116"/>
    </row>
    <row r="8" spans="1:15" ht="20.25" customHeight="1" x14ac:dyDescent="0.35">
      <c r="A8" s="73">
        <f ca="1">INDIRECT(calculation_hide!T9)</f>
        <v>2023</v>
      </c>
      <c r="B8" s="76">
        <f ca="1">INDIRECT(calculation_hide!U9)</f>
        <v>276.87439999999998</v>
      </c>
      <c r="C8" s="76">
        <f ca="1">INDIRECT(calculation_hide!V9)</f>
        <v>29.123899999999999</v>
      </c>
      <c r="D8" s="76">
        <f ca="1">INDIRECT(calculation_hide!W9)</f>
        <v>247.75049999999999</v>
      </c>
      <c r="E8" s="76">
        <f ca="1">INDIRECT(calculation_hide!X9)</f>
        <v>73.189700000000002</v>
      </c>
      <c r="F8" s="76">
        <f ca="1">INDIRECT(calculation_hide!Y9)</f>
        <v>90.399000000000001</v>
      </c>
      <c r="G8" s="76">
        <f ca="1">INDIRECT(calculation_hide!Z9)</f>
        <v>84.161799999999999</v>
      </c>
      <c r="H8" s="76">
        <f ca="1">INDIRECT(calculation_hide!AA9)</f>
        <v>26.640599999999999</v>
      </c>
      <c r="I8" s="76">
        <f ca="1">INDIRECT(calculation_hide!AB9)</f>
        <v>6.2200000000000005E-2</v>
      </c>
      <c r="J8" s="76">
        <f ca="1">INDIRECT(calculation_hide!AC9)</f>
        <v>26.578400000000002</v>
      </c>
      <c r="K8" s="76">
        <f ca="1">INDIRECT(calculation_hide!AD9)</f>
        <v>303.51510000000002</v>
      </c>
      <c r="L8" s="76">
        <f ca="1">INDIRECT(calculation_hide!AE9)</f>
        <v>29.186399999999999</v>
      </c>
      <c r="M8" s="76">
        <f ca="1">INDIRECT(calculation_hide!AF9)</f>
        <v>274.32870000000003</v>
      </c>
      <c r="O8" s="116"/>
    </row>
    <row r="9" spans="1:15" ht="20.25" customHeight="1" x14ac:dyDescent="0.35">
      <c r="A9" s="73" t="str">
        <f ca="1">INDIRECT(calculation_hide!T10)</f>
        <v>2024 [provisional]</v>
      </c>
      <c r="B9" s="76">
        <f ca="1">INDIRECT(calculation_hide!U10)</f>
        <v>279.2199</v>
      </c>
      <c r="C9" s="76">
        <f ca="1">INDIRECT(calculation_hide!V10)</f>
        <v>25.196000000000002</v>
      </c>
      <c r="D9" s="76">
        <f ca="1">INDIRECT(calculation_hide!W10)</f>
        <v>254.02389999999997</v>
      </c>
      <c r="E9" s="76">
        <f ca="1">INDIRECT(calculation_hide!X10)</f>
        <v>74.526399999999995</v>
      </c>
      <c r="F9" s="76">
        <f ca="1">INDIRECT(calculation_hide!Y10)</f>
        <v>93.553399999999996</v>
      </c>
      <c r="G9" s="76">
        <f ca="1">INDIRECT(calculation_hide!Z10)</f>
        <v>85.944000000000003</v>
      </c>
      <c r="H9" s="76">
        <f ca="1">INDIRECT(calculation_hide!AA10)</f>
        <v>27.118600000000001</v>
      </c>
      <c r="I9" s="76">
        <f ca="1">INDIRECT(calculation_hide!AB10)</f>
        <v>3.5899999999999932E-2</v>
      </c>
      <c r="J9" s="76">
        <f ca="1">INDIRECT(calculation_hide!AC10)</f>
        <v>27.082699999999996</v>
      </c>
      <c r="K9" s="76">
        <f ca="1">INDIRECT(calculation_hide!AD10)</f>
        <v>306.33849999999995</v>
      </c>
      <c r="L9" s="76">
        <f ca="1">INDIRECT(calculation_hide!AE10)</f>
        <v>25.2319</v>
      </c>
      <c r="M9" s="76">
        <f ca="1">INDIRECT(calculation_hide!AF10)</f>
        <v>281.10659999999996</v>
      </c>
      <c r="O9" s="116"/>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-13.5 </v>
      </c>
      <c r="D10" s="77" t="str">
        <f ca="1">IF(((D9-D8)/D8*100)&gt;100,"(+) ",IF(((D9-D8)/D8*100)&lt;-100,"(-) ",IF(ROUND(((D9-D8)/D8*100),1)=0,"0.0 ",IF(((D9-D8)/D8*100)&gt;0,TEXT(((D9-D8)/D8*100),"+0.0 "),TEXT(((D9-D8)/D8*100),"0.0 ")))))</f>
        <v xml:space="preserve">+2.5 </v>
      </c>
      <c r="E10" s="77" t="str">
        <f t="shared" ref="E10:M10" ca="1" si="0">IF(((E9-E8)/E8*100)&gt;100,"(+) ",IF(((E9-E8)/E8*100)&lt;-100,"(-) ",IF(ROUND(((E9-E8)/E8*100),1)=0,"- ",IF(((E9-E8)/E8*100)&gt;0,TEXT(((E9-E8)/E8*100),"+0.0 "),TEXT(((E9-E8)/E8*100),"0.0 ")))))</f>
        <v xml:space="preserve">+1.8 </v>
      </c>
      <c r="F10" s="77" t="str">
        <f t="shared" ca="1" si="0"/>
        <v xml:space="preserve">+3.5 </v>
      </c>
      <c r="G10" s="77" t="str">
        <f t="shared" ca="1" si="0"/>
        <v xml:space="preserve">+2.1 </v>
      </c>
      <c r="H10" s="77" t="str">
        <f t="shared" ca="1" si="0"/>
        <v xml:space="preserve">+1.8 </v>
      </c>
      <c r="I10" s="77" t="str">
        <f ca="1">IF((OR(((I9-I8)/I8*100)&lt;-100,(I9-I8)/I8*100)&gt;100),"(-) ",IF(ROUND(((I9-I8)/I8*100),1)=0,"- ",IF(((I9-I8)/I8*100)&gt;0,TEXT(((I9-I8)/I8*100),"+0.0 "),TEXT(((I9-I8)/I8*100),"0.0 "))))</f>
        <v xml:space="preserve">(-) </v>
      </c>
      <c r="J10" s="77" t="str">
        <f t="shared" ca="1" si="0"/>
        <v xml:space="preserve">+1.9 </v>
      </c>
      <c r="K10" s="77" t="str">
        <f t="shared" ca="1" si="0"/>
        <v xml:space="preserve">+0.9 </v>
      </c>
      <c r="L10" s="77" t="str">
        <f t="shared" ca="1" si="0"/>
        <v xml:space="preserve">-13.5 </v>
      </c>
      <c r="M10" s="77" t="str">
        <f t="shared" ca="1" si="0"/>
        <v xml:space="preserve">+2.5 </v>
      </c>
      <c r="O10" s="104"/>
    </row>
    <row r="11" spans="1:15" ht="20.25" customHeight="1" x14ac:dyDescent="0.35">
      <c r="A11" s="76" t="str">
        <f ca="1">INDIRECT(calculation_hide!T34)</f>
        <v>January 2024 [provisional]</v>
      </c>
      <c r="B11" s="107">
        <f ca="1">INDIRECT(calculation_hide!U34)</f>
        <v>28.2012</v>
      </c>
      <c r="C11" s="76">
        <f ca="1">INDIRECT(calculation_hide!V34)</f>
        <v>2.911</v>
      </c>
      <c r="D11" s="76">
        <f ca="1">INDIRECT(calculation_hide!W34)</f>
        <v>25.290199999999999</v>
      </c>
      <c r="E11" s="76">
        <f ca="1">INDIRECT(calculation_hide!X34)</f>
        <v>7.1596000000000002</v>
      </c>
      <c r="F11" s="76">
        <f ca="1">INDIRECT(calculation_hide!Y34)</f>
        <v>9.9207999999999998</v>
      </c>
      <c r="G11" s="76">
        <f ca="1">INDIRECT(calculation_hide!Z34)</f>
        <v>8.2097999999999995</v>
      </c>
      <c r="H11" s="76">
        <f ca="1">INDIRECT(calculation_hide!AA34)</f>
        <v>2.3439000000000001</v>
      </c>
      <c r="I11" s="76">
        <f ca="1">INDIRECT(calculation_hide!AB34)</f>
        <v>8.8499999999999995E-2</v>
      </c>
      <c r="J11" s="76">
        <f ca="1">INDIRECT(calculation_hide!AC34)</f>
        <v>2.2553999999999998</v>
      </c>
      <c r="K11" s="76">
        <f ca="1">INDIRECT(calculation_hide!AD34)</f>
        <v>30.545100000000001</v>
      </c>
      <c r="L11" s="76">
        <f ca="1">INDIRECT(calculation_hide!AE34)</f>
        <v>2.9994999999999998</v>
      </c>
      <c r="M11" s="76">
        <f ca="1">INDIRECT(calculation_hide!AF34)</f>
        <v>27.5456</v>
      </c>
      <c r="O11" s="104"/>
    </row>
    <row r="12" spans="1:15" ht="20.25" customHeight="1" x14ac:dyDescent="0.35">
      <c r="A12" s="76" t="str">
        <f ca="1">INDIRECT(calculation_hide!T35)</f>
        <v>January 2025 [provisional]</v>
      </c>
      <c r="B12" s="103">
        <f ca="1">INDIRECT(calculation_hide!U35)</f>
        <v>28.3034</v>
      </c>
      <c r="C12" s="76">
        <f ca="1">INDIRECT(calculation_hide!V35)</f>
        <v>3.1842000000000001</v>
      </c>
      <c r="D12" s="76">
        <f ca="1">INDIRECT(calculation_hide!W35)</f>
        <v>25.119199999999999</v>
      </c>
      <c r="E12" s="76">
        <f ca="1">INDIRECT(calculation_hide!X35)</f>
        <v>6.4267000000000003</v>
      </c>
      <c r="F12" s="76">
        <f ca="1">INDIRECT(calculation_hide!Y35)</f>
        <v>10.325100000000001</v>
      </c>
      <c r="G12" s="76">
        <f ca="1">INDIRECT(calculation_hide!Z35)</f>
        <v>8.3673999999999999</v>
      </c>
      <c r="H12" s="76">
        <f ca="1">INDIRECT(calculation_hide!AA35)</f>
        <v>2.2075999999999998</v>
      </c>
      <c r="I12" s="76">
        <f ca="1">INDIRECT(calculation_hide!AB35)</f>
        <v>7.17E-2</v>
      </c>
      <c r="J12" s="76">
        <f ca="1">INDIRECT(calculation_hide!AC35)</f>
        <v>2.1358999999999999</v>
      </c>
      <c r="K12" s="76">
        <f ca="1">INDIRECT(calculation_hide!AD35)</f>
        <v>30.510999999999999</v>
      </c>
      <c r="L12" s="76">
        <f ca="1">INDIRECT(calculation_hide!AE35)</f>
        <v>3.2559</v>
      </c>
      <c r="M12" s="76">
        <f ca="1">INDIRECT(calculation_hide!AF35)</f>
        <v>27.255099999999999</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+0.4 </v>
      </c>
      <c r="C13" s="109" t="str">
        <f t="shared" ca="1" si="1"/>
        <v xml:space="preserve">+9.4 </v>
      </c>
      <c r="D13" s="109" t="str">
        <f ca="1">IF(((D12-D11)/D11*100)&gt;100,"(+) ",IF(((D12-D11)/D11*100)&lt;-100,"(-) ",IF(ROUND(((D12-D11)/D11*100),1)=0,"0.0 ",IF(((D12-D11)/D11*100)&gt;0,TEXT(((D12-D11)/D11*100),"+0.0 "),TEXT(((D12-D11)/D11*100),"0.0 ")))))</f>
        <v xml:space="preserve">-0.7 </v>
      </c>
      <c r="E13" s="109" t="str">
        <f ca="1">IF(((E12-E11)/E11*100)&gt;100,"(+) ",IF(((E12-E11)/E11*100)&lt;-100,"(-) ",IF(ROUND(((E12-E11)/E11*100),1)=0,"0.0 ",IF(((E12-E11)/E11*100)&gt;0,TEXT(((E12-E11)/E11*100),"+0.0 "),TEXT(((E12-E11)/E11*100),"0.0 ")))))</f>
        <v xml:space="preserve">-10.2 </v>
      </c>
      <c r="F13" s="109" t="str">
        <f t="shared" ca="1" si="1"/>
        <v xml:space="preserve">+4.1 </v>
      </c>
      <c r="G13" s="109" t="str">
        <f t="shared" ca="1" si="1"/>
        <v xml:space="preserve">+1.9 </v>
      </c>
      <c r="H13" s="109" t="str">
        <f t="shared" ref="H13:M13" ca="1" si="2">IF(((H12-H11)/H11*100)&gt;100,"(+) ",IF(((H12-H11)/H11*100)&lt;-100,"(-) ",IF(ROUND(((H12-H11)/H11*100),1)=0,"- ",IF(((H12-H11)/H11*100)&gt;0,TEXT(((H12-H11)/H11*100),"+0.0 "),TEXT(((H12-H11)/H11*100),"0.0 ")))))</f>
        <v xml:space="preserve">-5.8 </v>
      </c>
      <c r="I13" s="109" t="str">
        <f ca="1">IF(((I12-I11)/I11*100)&lt;-100,"(-) ",IF(ROUND(((I12-I11)/I11*100),1)=0,"- ",IF(((I12-I11)/I11*100)&gt;0,TEXT(((I12-I11)/I11*100),"+0.0 "),TEXT(((I12-I11)/I11*100),"0.0 "))))</f>
        <v xml:space="preserve">-19.0 </v>
      </c>
      <c r="J13" s="109" t="str">
        <f t="shared" ca="1" si="2"/>
        <v xml:space="preserve">-5.3 </v>
      </c>
      <c r="K13" s="109" t="str">
        <f t="shared" ca="1" si="2"/>
        <v xml:space="preserve">-0.1 </v>
      </c>
      <c r="L13" s="109" t="str">
        <f t="shared" ca="1" si="2"/>
        <v xml:space="preserve">+8.5 </v>
      </c>
      <c r="M13" s="109" t="str">
        <f t="shared" ca="1" si="2"/>
        <v xml:space="preserve">-1.1 </v>
      </c>
      <c r="O13" s="104"/>
    </row>
    <row r="14" spans="1:15" ht="20.25" customHeight="1" x14ac:dyDescent="0.35">
      <c r="A14" s="73" t="str">
        <f ca="1">INDIRECT(calculation_hide!T13)</f>
        <v>November 2023</v>
      </c>
      <c r="B14" s="76">
        <f ca="1">INDIRECT(calculation_hide!U13)</f>
        <v>25.3096</v>
      </c>
      <c r="C14" s="76">
        <f ca="1">INDIRECT(calculation_hide!V13)</f>
        <v>3.2867999999999999</v>
      </c>
      <c r="D14" s="76">
        <f ca="1">INDIRECT(calculation_hide!W13)</f>
        <v>22.0227</v>
      </c>
      <c r="E14" s="76">
        <f ca="1">INDIRECT(calculation_hide!X13)</f>
        <v>5.9747000000000003</v>
      </c>
      <c r="F14" s="76">
        <f ca="1">INDIRECT(calculation_hide!Y13)</f>
        <v>8.5213000000000001</v>
      </c>
      <c r="G14" s="76">
        <f ca="1">INDIRECT(calculation_hide!Z13)</f>
        <v>7.5267999999999997</v>
      </c>
      <c r="H14" s="76">
        <f ca="1">INDIRECT(calculation_hide!AA13)</f>
        <v>1.9501999999999999</v>
      </c>
      <c r="I14" s="76">
        <f ca="1">INDIRECT(calculation_hide!AB13)</f>
        <v>-6.3399999999999998E-2</v>
      </c>
      <c r="J14" s="76">
        <f ca="1">INDIRECT(calculation_hide!AC13)</f>
        <v>2.0135999999999998</v>
      </c>
      <c r="K14" s="76">
        <f ca="1">INDIRECT(calculation_hide!AD13)</f>
        <v>27.259699999999999</v>
      </c>
      <c r="L14" s="76">
        <f ca="1">INDIRECT(calculation_hide!AE13)</f>
        <v>3.2233999999999998</v>
      </c>
      <c r="M14" s="76">
        <f ca="1">INDIRECT(calculation_hide!AF13)</f>
        <v>24.036300000000001</v>
      </c>
      <c r="O14" s="104"/>
    </row>
    <row r="15" spans="1:15" ht="20.25" customHeight="1" x14ac:dyDescent="0.35">
      <c r="A15" s="73" t="str">
        <f ca="1">INDIRECT(calculation_hide!T14)</f>
        <v>December 2023</v>
      </c>
      <c r="B15" s="76">
        <f ca="1">INDIRECT(calculation_hide!U14)</f>
        <v>26.226400000000002</v>
      </c>
      <c r="C15" s="76">
        <f ca="1">INDIRECT(calculation_hide!V14)</f>
        <v>2.5636999999999999</v>
      </c>
      <c r="D15" s="76">
        <f ca="1">INDIRECT(calculation_hide!W14)</f>
        <v>23.662700000000001</v>
      </c>
      <c r="E15" s="76">
        <f ca="1">INDIRECT(calculation_hide!X14)</f>
        <v>6.2428999999999997</v>
      </c>
      <c r="F15" s="76">
        <f ca="1">INDIRECT(calculation_hide!Y14)</f>
        <v>9.3186</v>
      </c>
      <c r="G15" s="76">
        <f ca="1">INDIRECT(calculation_hide!Z14)</f>
        <v>8.1012000000000004</v>
      </c>
      <c r="H15" s="76">
        <f ca="1">INDIRECT(calculation_hide!AA14)</f>
        <v>2.1383000000000001</v>
      </c>
      <c r="I15" s="76">
        <f ca="1">INDIRECT(calculation_hide!AB14)</f>
        <v>-6.9500000000000006E-2</v>
      </c>
      <c r="J15" s="76">
        <f ca="1">INDIRECT(calculation_hide!AC14)</f>
        <v>2.2078000000000002</v>
      </c>
      <c r="K15" s="76">
        <f ca="1">INDIRECT(calculation_hide!AD14)</f>
        <v>28.364699999999999</v>
      </c>
      <c r="L15" s="76">
        <f ca="1">INDIRECT(calculation_hide!AE14)</f>
        <v>2.4942000000000002</v>
      </c>
      <c r="M15" s="76">
        <f ca="1">INDIRECT(calculation_hide!AF14)</f>
        <v>25.8705</v>
      </c>
      <c r="O15" s="104"/>
    </row>
    <row r="16" spans="1:15" ht="20.25" customHeight="1" x14ac:dyDescent="0.35">
      <c r="A16" s="73" t="str">
        <f ca="1">INDIRECT(calculation_hide!T15)</f>
        <v>January 2024</v>
      </c>
      <c r="B16" s="76">
        <f ca="1">INDIRECT(calculation_hide!U15)</f>
        <v>28.2012</v>
      </c>
      <c r="C16" s="76">
        <f ca="1">INDIRECT(calculation_hide!V15)</f>
        <v>2.911</v>
      </c>
      <c r="D16" s="76">
        <f ca="1">INDIRECT(calculation_hide!W15)</f>
        <v>25.290199999999999</v>
      </c>
      <c r="E16" s="76">
        <f ca="1">INDIRECT(calculation_hide!X15)</f>
        <v>7.1596000000000002</v>
      </c>
      <c r="F16" s="76">
        <f ca="1">INDIRECT(calculation_hide!Y15)</f>
        <v>9.9207999999999998</v>
      </c>
      <c r="G16" s="76">
        <f ca="1">INDIRECT(calculation_hide!Z15)</f>
        <v>8.2097999999999995</v>
      </c>
      <c r="H16" s="76">
        <f ca="1">INDIRECT(calculation_hide!AA15)</f>
        <v>2.3439000000000001</v>
      </c>
      <c r="I16" s="76">
        <f ca="1">INDIRECT(calculation_hide!AB15)</f>
        <v>8.8499999999999995E-2</v>
      </c>
      <c r="J16" s="76">
        <f ca="1">INDIRECT(calculation_hide!AC15)</f>
        <v>2.2553999999999998</v>
      </c>
      <c r="K16" s="76">
        <f ca="1">INDIRECT(calculation_hide!AD15)</f>
        <v>30.545100000000001</v>
      </c>
      <c r="L16" s="76">
        <f ca="1">INDIRECT(calculation_hide!AE15)</f>
        <v>2.9994999999999998</v>
      </c>
      <c r="M16" s="76">
        <f ca="1">INDIRECT(calculation_hide!AF15)</f>
        <v>27.5456</v>
      </c>
      <c r="O16" s="104"/>
    </row>
    <row r="17" spans="1:17" ht="20.25" customHeight="1" x14ac:dyDescent="0.35">
      <c r="A17" s="75" t="s">
        <v>43</v>
      </c>
      <c r="B17" s="78">
        <f t="shared" ref="B17:G17" ca="1" si="3">SUM(B14:B16)</f>
        <v>79.737200000000001</v>
      </c>
      <c r="C17" s="78">
        <f t="shared" ca="1" si="3"/>
        <v>8.7614999999999998</v>
      </c>
      <c r="D17" s="78">
        <f t="shared" ca="1" si="3"/>
        <v>70.9756</v>
      </c>
      <c r="E17" s="78">
        <f t="shared" ca="1" si="3"/>
        <v>19.377200000000002</v>
      </c>
      <c r="F17" s="78">
        <f t="shared" ca="1" si="3"/>
        <v>27.7607</v>
      </c>
      <c r="G17" s="78">
        <f t="shared" ca="1" si="3"/>
        <v>23.837800000000001</v>
      </c>
      <c r="H17" s="78">
        <f t="shared" ref="H17:M17" ca="1" si="4">SUM(H14:H16)</f>
        <v>6.4323999999999995</v>
      </c>
      <c r="I17" s="78">
        <f t="shared" ca="1" si="4"/>
        <v>-4.4400000000000023E-2</v>
      </c>
      <c r="J17" s="78">
        <f t="shared" ca="1" si="4"/>
        <v>6.4767999999999999</v>
      </c>
      <c r="K17" s="78">
        <f t="shared" ca="1" si="4"/>
        <v>86.169499999999999</v>
      </c>
      <c r="L17" s="78">
        <f t="shared" ca="1" si="4"/>
        <v>8.7171000000000003</v>
      </c>
      <c r="M17" s="79">
        <f t="shared" ca="1" si="4"/>
        <v>77.452400000000011</v>
      </c>
      <c r="O17" s="104"/>
    </row>
    <row r="18" spans="1:17" ht="20.25" customHeight="1" x14ac:dyDescent="0.35">
      <c r="A18" s="73" t="str">
        <f ca="1">INDIRECT(calculation_hide!T25)</f>
        <v>November 2024</v>
      </c>
      <c r="B18" s="76">
        <f ca="1">INDIRECT(calculation_hide!U25)</f>
        <v>25.528300000000002</v>
      </c>
      <c r="C18" s="76">
        <f ca="1">INDIRECT(calculation_hide!V25)</f>
        <v>3.1282999999999999</v>
      </c>
      <c r="D18" s="76">
        <f ca="1">INDIRECT(calculation_hide!W25)</f>
        <v>22.4</v>
      </c>
      <c r="E18" s="76">
        <f ca="1">INDIRECT(calculation_hide!X25)</f>
        <v>5.9458000000000002</v>
      </c>
      <c r="F18" s="76">
        <f ca="1">INDIRECT(calculation_hide!Y25)</f>
        <v>8.8834</v>
      </c>
      <c r="G18" s="76">
        <f ca="1">INDIRECT(calculation_hide!Z25)</f>
        <v>7.5708000000000002</v>
      </c>
      <c r="H18" s="76">
        <f ca="1">INDIRECT(calculation_hide!AA25)</f>
        <v>2.2610000000000001</v>
      </c>
      <c r="I18" s="76">
        <f ca="1">INDIRECT(calculation_hide!AB25)</f>
        <v>0.19020000000000001</v>
      </c>
      <c r="J18" s="76">
        <f ca="1">INDIRECT(calculation_hide!AC25)</f>
        <v>2.0708000000000002</v>
      </c>
      <c r="K18" s="76">
        <f ca="1">INDIRECT(calculation_hide!AD25)</f>
        <v>27.789300000000001</v>
      </c>
      <c r="L18" s="76">
        <f ca="1">INDIRECT(calculation_hide!AE25)</f>
        <v>3.3184999999999998</v>
      </c>
      <c r="M18" s="76">
        <f ca="1">INDIRECT(calculation_hide!AF25)</f>
        <v>24.470800000000001</v>
      </c>
      <c r="O18" s="112"/>
      <c r="P18" s="113"/>
      <c r="Q18" s="88"/>
    </row>
    <row r="19" spans="1:17" ht="20.25" customHeight="1" x14ac:dyDescent="0.35">
      <c r="A19" s="73" t="str">
        <f ca="1">INDIRECT(calculation_hide!T26)</f>
        <v>December 2024</v>
      </c>
      <c r="B19" s="76">
        <f ca="1">INDIRECT(calculation_hide!U26)</f>
        <v>26.406099999999999</v>
      </c>
      <c r="C19" s="76">
        <f ca="1">INDIRECT(calculation_hide!V26)</f>
        <v>2.4447999999999999</v>
      </c>
      <c r="D19" s="76">
        <f ca="1">INDIRECT(calculation_hide!W26)</f>
        <v>23.961300000000001</v>
      </c>
      <c r="E19" s="76">
        <f ca="1">INDIRECT(calculation_hide!X26)</f>
        <v>6.4089999999999998</v>
      </c>
      <c r="F19" s="76">
        <f ca="1">INDIRECT(calculation_hide!Y26)</f>
        <v>9.2917000000000005</v>
      </c>
      <c r="G19" s="76">
        <f ca="1">INDIRECT(calculation_hide!Z26)</f>
        <v>8.2606000000000002</v>
      </c>
      <c r="H19" s="76">
        <f ca="1">INDIRECT(calculation_hide!AA26)</f>
        <v>2.3250999999999999</v>
      </c>
      <c r="I19" s="76">
        <f ca="1">INDIRECT(calculation_hide!AB26)</f>
        <v>0.25940000000000002</v>
      </c>
      <c r="J19" s="76">
        <f ca="1">INDIRECT(calculation_hide!AC26)</f>
        <v>2.0657000000000001</v>
      </c>
      <c r="K19" s="76">
        <f ca="1">INDIRECT(calculation_hide!AD26)</f>
        <v>28.731200000000001</v>
      </c>
      <c r="L19" s="76">
        <f ca="1">INDIRECT(calculation_hide!AE26)</f>
        <v>2.7042000000000002</v>
      </c>
      <c r="M19" s="76">
        <f ca="1">INDIRECT(calculation_hide!AF26)</f>
        <v>26.027000000000001</v>
      </c>
      <c r="O19" s="112"/>
      <c r="P19" s="113"/>
      <c r="Q19" s="88"/>
    </row>
    <row r="20" spans="1:17" ht="20.25" customHeight="1" x14ac:dyDescent="0.35">
      <c r="A20" s="73" t="str">
        <f ca="1">INDIRECT(calculation_hide!T27)</f>
        <v>January 2025 [provisional]</v>
      </c>
      <c r="B20" s="76">
        <f ca="1">INDIRECT(calculation_hide!U27)</f>
        <v>28.3034</v>
      </c>
      <c r="C20" s="76">
        <f ca="1">INDIRECT(calculation_hide!V27)</f>
        <v>3.1842000000000001</v>
      </c>
      <c r="D20" s="76">
        <f ca="1">INDIRECT(calculation_hide!W27)</f>
        <v>25.119199999999999</v>
      </c>
      <c r="E20" s="76">
        <f ca="1">INDIRECT(calculation_hide!X27)</f>
        <v>6.4267000000000003</v>
      </c>
      <c r="F20" s="76">
        <f ca="1">INDIRECT(calculation_hide!Y27)</f>
        <v>10.325100000000001</v>
      </c>
      <c r="G20" s="76">
        <f ca="1">INDIRECT(calculation_hide!Z27)</f>
        <v>8.3673999999999999</v>
      </c>
      <c r="H20" s="76">
        <f ca="1">INDIRECT(calculation_hide!AA27)</f>
        <v>2.2075999999999998</v>
      </c>
      <c r="I20" s="76">
        <f ca="1">INDIRECT(calculation_hide!AB27)</f>
        <v>7.17E-2</v>
      </c>
      <c r="J20" s="76">
        <f ca="1">INDIRECT(calculation_hide!AC27)</f>
        <v>2.1358999999999999</v>
      </c>
      <c r="K20" s="76">
        <f ca="1">INDIRECT(calculation_hide!AD27)</f>
        <v>30.510999999999999</v>
      </c>
      <c r="L20" s="76">
        <f ca="1">INDIRECT(calculation_hide!AE27)</f>
        <v>3.2559</v>
      </c>
      <c r="M20" s="76">
        <f ca="1">INDIRECT(calculation_hide!AF27)</f>
        <v>27.255099999999999</v>
      </c>
      <c r="O20" s="112"/>
      <c r="P20" s="113"/>
      <c r="Q20" s="88"/>
    </row>
    <row r="21" spans="1:17" ht="20.25" customHeight="1" x14ac:dyDescent="0.35">
      <c r="A21" s="75" t="s">
        <v>43</v>
      </c>
      <c r="B21" s="78">
        <f t="shared" ref="B21:G21" ca="1" si="5">SUM(B18:B20)</f>
        <v>80.237799999999993</v>
      </c>
      <c r="C21" s="78">
        <f t="shared" ca="1" si="5"/>
        <v>8.7573000000000008</v>
      </c>
      <c r="D21" s="78">
        <f t="shared" ca="1" si="5"/>
        <v>71.480500000000006</v>
      </c>
      <c r="E21" s="78">
        <f t="shared" ca="1" si="5"/>
        <v>18.781500000000001</v>
      </c>
      <c r="F21" s="78">
        <f t="shared" ca="1" si="5"/>
        <v>28.5002</v>
      </c>
      <c r="G21" s="78">
        <f t="shared" ca="1" si="5"/>
        <v>24.198799999999999</v>
      </c>
      <c r="H21" s="78">
        <f t="shared" ref="H21:M21" ca="1" si="6">SUM(H18:H20)</f>
        <v>6.7936999999999994</v>
      </c>
      <c r="I21" s="78">
        <f t="shared" ca="1" si="6"/>
        <v>0.52129999999999999</v>
      </c>
      <c r="J21" s="78">
        <f t="shared" ca="1" si="6"/>
        <v>6.2723999999999993</v>
      </c>
      <c r="K21" s="78">
        <f t="shared" ca="1" si="6"/>
        <v>87.031499999999994</v>
      </c>
      <c r="L21" s="78">
        <f t="shared" ca="1" si="6"/>
        <v>9.2786000000000008</v>
      </c>
      <c r="M21" s="79">
        <f t="shared" ca="1" si="6"/>
        <v>77.752899999999997</v>
      </c>
      <c r="O21" s="104"/>
      <c r="P21" s="104"/>
    </row>
    <row r="22" spans="1:17" ht="20.25" customHeight="1" x14ac:dyDescent="0.35">
      <c r="A22" s="74" t="s">
        <v>626</v>
      </c>
      <c r="B22" s="80" t="str">
        <f t="shared" ref="B22:F22" ca="1" si="7">IF(((B21-B17)/B17*100)&gt;100,"(+) ",IF(((B21-B17)/B17*100)&lt;-100,"(-) ",IF(ROUND(((B21-B17)/B17*100),1)=0,"- ",IF(((B21-B17)/B17*100)&gt;0,TEXT(((B21-B17)/B17*100),"+0.0 "),TEXT(((B21-B17)/B17*100),"0.0 ")))))</f>
        <v xml:space="preserve">+0.6 </v>
      </c>
      <c r="C22" s="80" t="str">
        <f ca="1">IF(((C21-C17)/C17*100)&gt;100,"(+) ",IF(((C21-C17)/C17*100)&lt;-100,"(-) ",IF(ROUND(((C21-C17)/C17*100),1)=0,"0.0 ",IF(((C21-C17)/C17*100)&gt;0,TEXT(((C21-C17)/C17*100),"+0.0 "),TEXT(((C21-C17)/C17*100),"0.0 ")))))</f>
        <v xml:space="preserve">0.0 </v>
      </c>
      <c r="D22" s="80" t="str">
        <f t="shared" ca="1" si="7"/>
        <v xml:space="preserve">+0.7 </v>
      </c>
      <c r="E22" s="80" t="str">
        <f t="shared" ca="1" si="7"/>
        <v xml:space="preserve">-3.1 </v>
      </c>
      <c r="F22" s="80" t="str">
        <f t="shared" ca="1" si="7"/>
        <v xml:space="preserve">+2.7 </v>
      </c>
      <c r="G22" s="80" t="str">
        <f ca="1">IF(((G21-G17)/G17*100)&gt;100,"(+) ",IF(((G21-G17)/G17*100)&lt;-100,"(-) ",IF(ROUND(((G21-G17)/G17*100),1)=0,"- ",IF(((G21-G17)/G17*100)&gt;0,TEXT(((G21-G17)/G17*100),"+0.0 "),TEXT(((G21-G17)/G17*100),"0.0 ")))))</f>
        <v xml:space="preserve">+1.5 </v>
      </c>
      <c r="H22" s="137" t="str">
        <f t="shared" ref="H22:M22" ca="1" si="8">IF(((H21-H17)/H17*100)&gt;100,"(+) ",IF(((H21-H17)/H17*100)&lt;-100,"(-) ",IF(ROUND(((H21-H17)/H17*100),1)=0,"- ",IF(((H21-H17)/H17*100)&gt;0,TEXT(((H21-H17)/H17*100),"+0.0 "),TEXT(((H21-H17)/H17*100),"0.0 ")))))</f>
        <v xml:space="preserve">+5.6 </v>
      </c>
      <c r="I22" s="136" t="str">
        <f t="shared" ca="1" si="8"/>
        <v xml:space="preserve">(-) </v>
      </c>
      <c r="J22" s="135" t="str">
        <f t="shared" ca="1" si="8"/>
        <v xml:space="preserve">-3.2 </v>
      </c>
      <c r="K22" s="80" t="str">
        <f t="shared" ca="1" si="8"/>
        <v xml:space="preserve">+1.0 </v>
      </c>
      <c r="L22" s="80" t="str">
        <f t="shared" ca="1" si="8"/>
        <v xml:space="preserve">+6.4 </v>
      </c>
      <c r="M22" s="80" t="str">
        <f t="shared" ca="1" si="8"/>
        <v xml:space="preserve">+0.4 </v>
      </c>
    </row>
    <row r="24" spans="1:17" x14ac:dyDescent="0.35">
      <c r="F24" s="104"/>
    </row>
    <row r="25" spans="1:17" x14ac:dyDescent="0.35">
      <c r="B25" s="104"/>
      <c r="C25" s="104"/>
      <c r="D25" s="104"/>
      <c r="E25" s="104"/>
      <c r="F25" s="104"/>
      <c r="G25" s="104"/>
      <c r="H25" s="104"/>
      <c r="I25" s="104"/>
      <c r="J25" s="104"/>
      <c r="K25" s="104"/>
      <c r="L25" s="104"/>
      <c r="M25" s="104"/>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A35" s="92" t="s">
        <v>738</v>
      </c>
      <c r="B35" s="88">
        <f>SUM(Quarter!B123:B126)</f>
        <v>279.2199</v>
      </c>
      <c r="C35" s="88">
        <f>SUM(Quarter!C123:C126)</f>
        <v>25.196000000000002</v>
      </c>
      <c r="D35" s="88">
        <f>SUM(Quarter!D123:D126)</f>
        <v>224.58510000000001</v>
      </c>
      <c r="E35" s="88">
        <f>SUM(Quarter!E123:E126)</f>
        <v>22.079700000000003</v>
      </c>
      <c r="F35" s="88">
        <f>SUM(Quarter!F123:F126)</f>
        <v>7.3590999999999998</v>
      </c>
      <c r="G35" s="88">
        <f>SUM(Quarter!G123:G126)</f>
        <v>254.02389999999997</v>
      </c>
      <c r="H35" s="88">
        <f>SUM(Quarter!H123:H126)</f>
        <v>74.526399999999995</v>
      </c>
      <c r="I35" s="88">
        <f>SUM(Quarter!I123:I126)</f>
        <v>93.553399999999996</v>
      </c>
      <c r="J35" s="88">
        <f>SUM(Quarter!J123:J126)</f>
        <v>85.944000000000003</v>
      </c>
      <c r="K35" s="88">
        <f>SUM(Quarter!K123:K126)</f>
        <v>27.118600000000001</v>
      </c>
      <c r="L35" s="88">
        <f>SUM(Quarter!L123:L126)</f>
        <v>3.5899999999999932E-2</v>
      </c>
      <c r="M35" s="88">
        <f>SUM(Quarter!M123:M126)</f>
        <v>27.082699999999996</v>
      </c>
      <c r="N35" s="88">
        <f>SUM(Quarter!N123:N126)</f>
        <v>306.33849999999995</v>
      </c>
      <c r="O35" s="88">
        <f>SUM(Quarter!O123:O126)</f>
        <v>25.2319</v>
      </c>
      <c r="P35" s="91">
        <f>SUM(Quarter!P123:P126)</f>
        <v>281.10659999999996</v>
      </c>
    </row>
    <row r="37" spans="1:16" x14ac:dyDescent="0.35">
      <c r="B37" s="114"/>
      <c r="C37" s="114"/>
      <c r="D37" s="114"/>
      <c r="E37" s="114"/>
      <c r="F37" s="114"/>
      <c r="G37" s="11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Normal="100" workbookViewId="0">
      <pane xSplit="1" ySplit="6" topLeftCell="B125" activePane="bottomRight" state="frozen"/>
      <selection pane="topRight" activeCell="B1" sqref="B1"/>
      <selection pane="bottomLeft" activeCell="A7" sqref="A7"/>
      <selection pane="bottomRight" activeCell="A125" sqref="A125"/>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7"/>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722</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726</v>
      </c>
      <c r="B123" s="69">
        <f>SUM(Month!B355:B357)</f>
        <v>77.599000000000004</v>
      </c>
      <c r="C123" s="69">
        <f>SUM(Month!C355:C357)</f>
        <v>7.3228</v>
      </c>
      <c r="D123" s="69">
        <f>SUM(Month!D355:D357)</f>
        <v>61.891599999999997</v>
      </c>
      <c r="E123" s="69">
        <f>SUM(Month!E355:E357)</f>
        <v>6.2755999999999998</v>
      </c>
      <c r="F123" s="69">
        <f>SUM(Month!F355:F357)</f>
        <v>2.1088999999999998</v>
      </c>
      <c r="G123" s="69">
        <f>SUM(Month!G355:G357)</f>
        <v>70.276199999999989</v>
      </c>
      <c r="H123" s="69">
        <f>SUM(Month!H355:H357)</f>
        <v>19.896900000000002</v>
      </c>
      <c r="I123" s="69">
        <f>SUM(Month!I355:I357)</f>
        <v>27.5824</v>
      </c>
      <c r="J123" s="69">
        <f>SUM(Month!J355:J357)</f>
        <v>22.796800000000001</v>
      </c>
      <c r="K123" s="69">
        <f>SUM(Month!K355:K357)</f>
        <v>6.1209000000000007</v>
      </c>
      <c r="L123" s="69">
        <f>SUM(Month!L355:L357)</f>
        <v>0.23109999999999997</v>
      </c>
      <c r="M123" s="69">
        <f>SUM(Month!M355:M357)</f>
        <v>5.8897999999999993</v>
      </c>
      <c r="N123" s="69">
        <f>SUM(Month!N355:N357)</f>
        <v>83.719899999999996</v>
      </c>
      <c r="O123" s="69">
        <f>SUM(Month!O355:O357)</f>
        <v>7.5539000000000005</v>
      </c>
      <c r="P123" s="95">
        <f>SUM(Month!P355:P357)</f>
        <v>76.165999999999997</v>
      </c>
      <c r="Q123" s="62"/>
    </row>
    <row r="124" spans="1:17" ht="15.5" x14ac:dyDescent="0.35">
      <c r="A124" s="110" t="s">
        <v>728</v>
      </c>
      <c r="B124" s="69">
        <f>SUM(Month!B358:B360)</f>
        <v>63.728300000000004</v>
      </c>
      <c r="C124" s="69">
        <f>SUM(Month!C358:C360)</f>
        <v>5.3491999999999997</v>
      </c>
      <c r="D124" s="69">
        <f>SUM(Month!D358:D360)</f>
        <v>51.301300000000005</v>
      </c>
      <c r="E124" s="69">
        <f>SUM(Month!E358:E360)</f>
        <v>5.3606999999999996</v>
      </c>
      <c r="F124" s="69">
        <f>SUM(Month!F358:F360)</f>
        <v>1.7172000000000001</v>
      </c>
      <c r="G124" s="69">
        <f>SUM(Month!G358:G360)</f>
        <v>58.379099999999994</v>
      </c>
      <c r="H124" s="69">
        <f>SUM(Month!H358:H360)</f>
        <v>18.2072</v>
      </c>
      <c r="I124" s="69">
        <f>SUM(Month!I358:I360)</f>
        <v>20.581499999999998</v>
      </c>
      <c r="J124" s="69">
        <f>SUM(Month!J358:J360)</f>
        <v>19.590400000000002</v>
      </c>
      <c r="K124" s="69">
        <f>SUM(Month!K358:K360)</f>
        <v>7.1580999999999992</v>
      </c>
      <c r="L124" s="69">
        <f>SUM(Month!L358:L360)</f>
        <v>-0.36450000000000005</v>
      </c>
      <c r="M124" s="69">
        <f>SUM(Month!M358:M360)</f>
        <v>7.5225999999999997</v>
      </c>
      <c r="N124" s="69">
        <f>SUM(Month!N358:N360)</f>
        <v>70.886399999999995</v>
      </c>
      <c r="O124" s="69">
        <f>SUM(Month!O358:O360)</f>
        <v>4.9847000000000001</v>
      </c>
      <c r="P124" s="95">
        <f>SUM(Month!P358:P360)</f>
        <v>65.901699999999991</v>
      </c>
      <c r="Q124" s="62"/>
    </row>
    <row r="125" spans="1:17" ht="15.5" x14ac:dyDescent="0.35">
      <c r="A125" s="110" t="s">
        <v>736</v>
      </c>
      <c r="B125" s="69">
        <f>SUM(Month!B361:B363)</f>
        <v>62.555199999999999</v>
      </c>
      <c r="C125" s="69">
        <f>SUM(Month!C361:C363)</f>
        <v>4.4670000000000005</v>
      </c>
      <c r="D125" s="69">
        <f>SUM(Month!D361:D363)</f>
        <v>51.704099999999997</v>
      </c>
      <c r="E125" s="69">
        <f>SUM(Month!E361:E363)</f>
        <v>4.5952999999999999</v>
      </c>
      <c r="F125" s="69">
        <f>SUM(Month!F361:F363)</f>
        <v>1.7890000000000001</v>
      </c>
      <c r="G125" s="69">
        <f>SUM(Month!G361:G363)</f>
        <v>58.088200000000001</v>
      </c>
      <c r="H125" s="69">
        <f>SUM(Month!H361:H363)</f>
        <v>17.912300000000002</v>
      </c>
      <c r="I125" s="69">
        <f>SUM(Month!I361:I363)</f>
        <v>19.5</v>
      </c>
      <c r="J125" s="69">
        <f>SUM(Month!J361:J363)</f>
        <v>20.675899999999999</v>
      </c>
      <c r="K125" s="69">
        <f>SUM(Month!K361:K363)</f>
        <v>7.0290999999999997</v>
      </c>
      <c r="L125" s="69">
        <f>SUM(Month!L361:L363)</f>
        <v>-0.53289999999999993</v>
      </c>
      <c r="M125" s="69">
        <f>SUM(Month!M361:M363)</f>
        <v>7.5619999999999994</v>
      </c>
      <c r="N125" s="69">
        <f>SUM(Month!N361:N363)</f>
        <v>69.584299999999999</v>
      </c>
      <c r="O125" s="69">
        <f>SUM(Month!O361:O363)</f>
        <v>3.9340999999999999</v>
      </c>
      <c r="P125" s="95">
        <f>SUM(Month!P361:P363)</f>
        <v>65.650199999999998</v>
      </c>
      <c r="Q125" s="62"/>
    </row>
    <row r="126" spans="1:17" ht="15.5" x14ac:dyDescent="0.35">
      <c r="A126" s="110" t="s">
        <v>735</v>
      </c>
      <c r="B126" s="69">
        <f>SUM(Month!B364:B366)</f>
        <v>75.337400000000002</v>
      </c>
      <c r="C126" s="69">
        <f>SUM(Month!C364:C366)</f>
        <v>8.0569999999999986</v>
      </c>
      <c r="D126" s="69">
        <f>SUM(Month!D364:D366)</f>
        <v>59.688100000000006</v>
      </c>
      <c r="E126" s="69">
        <f>SUM(Month!E364:E366)</f>
        <v>5.8481000000000005</v>
      </c>
      <c r="F126" s="69">
        <f>SUM(Month!F364:F366)</f>
        <v>1.7439999999999998</v>
      </c>
      <c r="G126" s="69">
        <f>SUM(Month!G364:G366)</f>
        <v>67.2804</v>
      </c>
      <c r="H126" s="69">
        <f>SUM(Month!H364:H366)</f>
        <v>18.509999999999998</v>
      </c>
      <c r="I126" s="69">
        <f>SUM(Month!I364:I366)</f>
        <v>25.889499999999998</v>
      </c>
      <c r="J126" s="69">
        <f>SUM(Month!J364:J366)</f>
        <v>22.8809</v>
      </c>
      <c r="K126" s="69">
        <f>SUM(Month!K364:K366)</f>
        <v>6.8105000000000002</v>
      </c>
      <c r="L126" s="69">
        <f>SUM(Month!L364:L366)</f>
        <v>0.70219999999999994</v>
      </c>
      <c r="M126" s="69">
        <f>SUM(Month!M364:M366)</f>
        <v>6.1082999999999998</v>
      </c>
      <c r="N126" s="69">
        <f>SUM(Month!N364:N366)</f>
        <v>82.147900000000007</v>
      </c>
      <c r="O126" s="69">
        <f>SUM(Month!O364:O366)</f>
        <v>8.7591999999999999</v>
      </c>
      <c r="P126" s="95">
        <f>SUM(Month!P364:P366)</f>
        <v>73.3887</v>
      </c>
      <c r="Q126" s="62"/>
    </row>
    <row r="127" spans="1:17" ht="15.5" x14ac:dyDescent="0.35">
      <c r="A127" s="62"/>
      <c r="B127" s="62"/>
      <c r="C127" s="62"/>
      <c r="D127" s="62"/>
      <c r="E127" s="62"/>
      <c r="F127" s="62"/>
      <c r="G127" s="62"/>
      <c r="H127" s="62"/>
      <c r="I127" s="62"/>
      <c r="J127" s="62"/>
      <c r="K127" s="62"/>
      <c r="L127" s="62"/>
      <c r="M127" s="62"/>
      <c r="N127" s="62"/>
      <c r="O127" s="62"/>
      <c r="P127" s="62"/>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3"/>
  <sheetViews>
    <sheetView showGridLines="0" zoomScaleNormal="100" workbookViewId="0">
      <pane xSplit="1" ySplit="6" topLeftCell="B366" activePane="bottomRight" state="frozen"/>
      <selection pane="topRight" activeCell="B1" sqref="B1"/>
      <selection pane="bottomLeft" activeCell="A7" sqref="A7"/>
      <selection pane="bottomRight" activeCell="A366" sqref="A366"/>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21"/>
      <c r="R6" s="121"/>
      <c r="S6" s="121"/>
      <c r="T6" s="121"/>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5"/>
      <c r="AP319" s="115"/>
      <c r="AQ319" s="115"/>
      <c r="AR319" s="115"/>
      <c r="AS319" s="115"/>
      <c r="AT319" s="115"/>
      <c r="AU319" s="115"/>
      <c r="AV319" s="115"/>
      <c r="AW319" s="115"/>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5"/>
      <c r="AP320" s="115"/>
      <c r="AQ320" s="115"/>
      <c r="AR320" s="115"/>
      <c r="AS320" s="115"/>
      <c r="AT320" s="115"/>
      <c r="AU320" s="115"/>
      <c r="AV320" s="115"/>
      <c r="AW320" s="115"/>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5"/>
      <c r="AP321" s="115"/>
      <c r="AQ321" s="115"/>
      <c r="AR321" s="115"/>
      <c r="AS321" s="115"/>
      <c r="AT321" s="115"/>
      <c r="AU321" s="115"/>
      <c r="AV321" s="115"/>
      <c r="AW321" s="115"/>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5"/>
      <c r="AP322" s="115"/>
      <c r="AQ322" s="115"/>
      <c r="AR322" s="115"/>
      <c r="AS322" s="115"/>
      <c r="AT322" s="115"/>
      <c r="AU322" s="115"/>
      <c r="AV322" s="115"/>
      <c r="AW322" s="115"/>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5"/>
      <c r="AP323" s="115"/>
      <c r="AQ323" s="115"/>
      <c r="AR323" s="115"/>
      <c r="AS323" s="115"/>
      <c r="AT323" s="115"/>
      <c r="AU323" s="115"/>
      <c r="AV323" s="115"/>
      <c r="AW323" s="115"/>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5"/>
      <c r="AP324" s="115"/>
      <c r="AQ324" s="115"/>
      <c r="AR324" s="115"/>
      <c r="AS324" s="115"/>
      <c r="AT324" s="115"/>
      <c r="AU324" s="115"/>
      <c r="AV324" s="115"/>
      <c r="AW324" s="115"/>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5"/>
      <c r="AP325" s="115"/>
      <c r="AQ325" s="115"/>
      <c r="AR325" s="115"/>
      <c r="AS325" s="115"/>
      <c r="AT325" s="115"/>
      <c r="AU325" s="115"/>
      <c r="AV325" s="115"/>
      <c r="AW325" s="115"/>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5"/>
      <c r="AP326" s="115"/>
      <c r="AQ326" s="115"/>
      <c r="AR326" s="115"/>
      <c r="AS326" s="115"/>
      <c r="AT326" s="115"/>
      <c r="AU326" s="115"/>
      <c r="AV326" s="115"/>
      <c r="AW326" s="115"/>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5"/>
      <c r="AP327" s="115"/>
      <c r="AQ327" s="115"/>
      <c r="AR327" s="115"/>
      <c r="AS327" s="115"/>
      <c r="AT327" s="115"/>
      <c r="AU327" s="115"/>
      <c r="AV327" s="115"/>
      <c r="AW327" s="115"/>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5"/>
      <c r="AP328" s="115"/>
      <c r="AQ328" s="115"/>
      <c r="AR328" s="115"/>
      <c r="AS328" s="115"/>
      <c r="AT328" s="115"/>
      <c r="AU328" s="115"/>
      <c r="AV328" s="115"/>
      <c r="AW328" s="115"/>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5"/>
      <c r="AP329" s="115"/>
      <c r="AQ329" s="115"/>
      <c r="AR329" s="115"/>
      <c r="AS329" s="115"/>
      <c r="AT329" s="115"/>
      <c r="AU329" s="115"/>
      <c r="AV329" s="115"/>
      <c r="AW329" s="115"/>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5"/>
      <c r="AP330" s="115"/>
      <c r="AQ330" s="115"/>
      <c r="AR330" s="115"/>
      <c r="AS330" s="115"/>
      <c r="AT330" s="115"/>
      <c r="AU330" s="115"/>
      <c r="AV330" s="115"/>
      <c r="AW330" s="115"/>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5"/>
      <c r="AP331" s="115"/>
      <c r="AQ331" s="115"/>
      <c r="AR331" s="115"/>
      <c r="AS331" s="115"/>
      <c r="AT331" s="115"/>
      <c r="AU331" s="115"/>
      <c r="AV331" s="115"/>
      <c r="AW331" s="115"/>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5"/>
      <c r="AP332" s="115"/>
      <c r="AQ332" s="115"/>
      <c r="AR332" s="115"/>
      <c r="AS332" s="115"/>
      <c r="AT332" s="115"/>
      <c r="AU332" s="115"/>
      <c r="AV332" s="115"/>
      <c r="AW332" s="115"/>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5"/>
      <c r="AP333" s="115"/>
      <c r="AQ333" s="115"/>
      <c r="AR333" s="115"/>
      <c r="AS333" s="115"/>
      <c r="AT333" s="115"/>
      <c r="AU333" s="115"/>
      <c r="AV333" s="115"/>
      <c r="AW333" s="115"/>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5"/>
      <c r="AP334" s="115"/>
      <c r="AQ334" s="115"/>
      <c r="AR334" s="115"/>
      <c r="AS334" s="115"/>
      <c r="AT334" s="115"/>
      <c r="AU334" s="115"/>
      <c r="AV334" s="115"/>
      <c r="AW334" s="115"/>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5"/>
      <c r="AP335" s="115"/>
      <c r="AQ335" s="115"/>
      <c r="AR335" s="115"/>
      <c r="AS335" s="115"/>
      <c r="AT335" s="115"/>
      <c r="AU335" s="115"/>
      <c r="AV335" s="115"/>
      <c r="AW335" s="115"/>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5"/>
      <c r="AP336" s="115"/>
      <c r="AQ336" s="115"/>
      <c r="AR336" s="115"/>
      <c r="AS336" s="115"/>
      <c r="AT336" s="115"/>
      <c r="AU336" s="115"/>
      <c r="AV336" s="115"/>
      <c r="AW336" s="115"/>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5"/>
      <c r="AP337" s="115"/>
      <c r="AQ337" s="115"/>
      <c r="AR337" s="115"/>
      <c r="AS337" s="115"/>
      <c r="AT337" s="115"/>
      <c r="AU337" s="115"/>
      <c r="AV337" s="115"/>
      <c r="AW337" s="115"/>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5"/>
      <c r="AP338" s="115"/>
      <c r="AQ338" s="115"/>
      <c r="AR338" s="115"/>
      <c r="AS338" s="115"/>
      <c r="AT338" s="115"/>
      <c r="AU338" s="115"/>
      <c r="AV338" s="115"/>
      <c r="AW338" s="115"/>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5"/>
      <c r="AP339" s="115"/>
      <c r="AQ339" s="115"/>
      <c r="AR339" s="115"/>
      <c r="AS339" s="115"/>
      <c r="AT339" s="115"/>
      <c r="AU339" s="115"/>
      <c r="AV339" s="115"/>
      <c r="AW339" s="115"/>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5"/>
      <c r="AP340" s="115"/>
      <c r="AQ340" s="115"/>
      <c r="AR340" s="115"/>
      <c r="AS340" s="115"/>
      <c r="AT340" s="115"/>
      <c r="AU340" s="115"/>
      <c r="AV340" s="115"/>
      <c r="AW340" s="115"/>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5"/>
      <c r="AP341" s="115"/>
      <c r="AQ341" s="115"/>
      <c r="AR341" s="115"/>
      <c r="AS341" s="115"/>
      <c r="AT341" s="115"/>
      <c r="AU341" s="115"/>
      <c r="AV341" s="115"/>
      <c r="AW341" s="115"/>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5"/>
      <c r="AP342" s="115"/>
      <c r="AQ342" s="115"/>
      <c r="AR342" s="115"/>
      <c r="AS342" s="115"/>
      <c r="AT342" s="115"/>
      <c r="AU342" s="115"/>
      <c r="AV342" s="115"/>
      <c r="AW342" s="115"/>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708</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720</v>
      </c>
      <c r="B355" s="76">
        <v>28.2012</v>
      </c>
      <c r="C355" s="76">
        <v>2.911</v>
      </c>
      <c r="D355" s="76">
        <v>22.3871</v>
      </c>
      <c r="E355" s="76">
        <v>2.1406999999999998</v>
      </c>
      <c r="F355" s="76">
        <v>0.76229999999999998</v>
      </c>
      <c r="G355" s="76">
        <v>25.290199999999999</v>
      </c>
      <c r="H355" s="76">
        <v>7.1596000000000002</v>
      </c>
      <c r="I355" s="76">
        <v>9.9207999999999998</v>
      </c>
      <c r="J355" s="76">
        <v>8.2097999999999995</v>
      </c>
      <c r="K355" s="76">
        <v>2.3439000000000001</v>
      </c>
      <c r="L355" s="76">
        <v>8.8499999999999995E-2</v>
      </c>
      <c r="M355" s="76">
        <v>2.2553999999999998</v>
      </c>
      <c r="N355" s="76">
        <v>30.545100000000001</v>
      </c>
      <c r="O355" s="76">
        <v>2.9994999999999998</v>
      </c>
      <c r="P355" s="97">
        <v>27.5456</v>
      </c>
      <c r="R355" s="76"/>
      <c r="S355" s="76"/>
      <c r="T355" s="76"/>
      <c r="U355" s="76"/>
      <c r="V355" s="76"/>
      <c r="W355" s="76"/>
      <c r="X355" s="76"/>
      <c r="Y355" s="76"/>
      <c r="Z355" s="76"/>
      <c r="AA355" s="76"/>
      <c r="AB355" s="76"/>
      <c r="AC355" s="76"/>
      <c r="AD355" s="76"/>
      <c r="AE355" s="76"/>
      <c r="AF355" s="76"/>
    </row>
    <row r="356" spans="1:32" ht="14.15" customHeight="1" x14ac:dyDescent="0.35">
      <c r="A356" s="99" t="s">
        <v>721</v>
      </c>
      <c r="B356" s="76">
        <v>24.552199999999999</v>
      </c>
      <c r="C356" s="76">
        <v>2.0322</v>
      </c>
      <c r="D356" s="76">
        <v>19.895</v>
      </c>
      <c r="E356" s="76">
        <v>2.0228999999999999</v>
      </c>
      <c r="F356" s="76">
        <v>0.60209999999999997</v>
      </c>
      <c r="G356" s="76">
        <v>22.52</v>
      </c>
      <c r="H356" s="76">
        <v>6.2561999999999998</v>
      </c>
      <c r="I356" s="76">
        <v>8.8382000000000005</v>
      </c>
      <c r="J356" s="76">
        <v>7.4256000000000002</v>
      </c>
      <c r="K356" s="76">
        <v>1.9180999999999999</v>
      </c>
      <c r="L356" s="76">
        <v>7.2400000000000006E-2</v>
      </c>
      <c r="M356" s="76">
        <v>1.8456999999999999</v>
      </c>
      <c r="N356" s="76">
        <v>26.470300000000002</v>
      </c>
      <c r="O356" s="76">
        <v>2.1046</v>
      </c>
      <c r="P356" s="97">
        <v>24.3657</v>
      </c>
      <c r="R356" s="76"/>
      <c r="S356" s="76"/>
      <c r="T356" s="76"/>
      <c r="U356" s="76"/>
      <c r="V356" s="76"/>
      <c r="W356" s="76"/>
      <c r="X356" s="76"/>
      <c r="Y356" s="76"/>
      <c r="Z356" s="76"/>
      <c r="AA356" s="76"/>
      <c r="AB356" s="76"/>
      <c r="AC356" s="76"/>
      <c r="AD356" s="76"/>
      <c r="AE356" s="76"/>
      <c r="AF356" s="76"/>
    </row>
    <row r="357" spans="1:32" x14ac:dyDescent="0.35">
      <c r="A357" s="99" t="s">
        <v>723</v>
      </c>
      <c r="B357" s="76">
        <v>24.845600000000001</v>
      </c>
      <c r="C357" s="76">
        <v>2.3795999999999999</v>
      </c>
      <c r="D357" s="76">
        <v>19.609500000000001</v>
      </c>
      <c r="E357" s="76">
        <v>2.1120000000000001</v>
      </c>
      <c r="F357" s="76">
        <v>0.74450000000000005</v>
      </c>
      <c r="G357" s="76">
        <v>22.466000000000001</v>
      </c>
      <c r="H357" s="76">
        <v>6.4810999999999996</v>
      </c>
      <c r="I357" s="76">
        <v>8.8233999999999995</v>
      </c>
      <c r="J357" s="76">
        <v>7.1614000000000004</v>
      </c>
      <c r="K357" s="76">
        <v>1.8589</v>
      </c>
      <c r="L357" s="76">
        <v>7.0199999999999999E-2</v>
      </c>
      <c r="M357" s="76">
        <v>1.7887</v>
      </c>
      <c r="N357" s="76">
        <v>26.704499999999999</v>
      </c>
      <c r="O357" s="76">
        <v>2.4498000000000002</v>
      </c>
      <c r="P357" s="97">
        <v>24.2547</v>
      </c>
      <c r="R357" s="76"/>
      <c r="S357" s="76"/>
      <c r="T357" s="76"/>
      <c r="U357" s="76"/>
      <c r="V357" s="76"/>
      <c r="W357" s="76"/>
      <c r="X357" s="76"/>
      <c r="Y357" s="76"/>
      <c r="Z357" s="76"/>
      <c r="AA357" s="76"/>
      <c r="AB357" s="76"/>
      <c r="AC357" s="76"/>
      <c r="AD357" s="76"/>
      <c r="AE357" s="76"/>
      <c r="AF357" s="76"/>
    </row>
    <row r="358" spans="1:32" x14ac:dyDescent="0.35">
      <c r="A358" s="99" t="s">
        <v>724</v>
      </c>
      <c r="B358" s="76">
        <v>22.7759</v>
      </c>
      <c r="C358" s="76">
        <v>2.0529000000000002</v>
      </c>
      <c r="D358" s="76">
        <v>18.359200000000001</v>
      </c>
      <c r="E358" s="76">
        <v>1.8585</v>
      </c>
      <c r="F358" s="76">
        <v>0.50539999999999996</v>
      </c>
      <c r="G358" s="76">
        <v>20.722999999999999</v>
      </c>
      <c r="H358" s="76">
        <v>6.1969000000000003</v>
      </c>
      <c r="I358" s="76">
        <v>7.7484999999999999</v>
      </c>
      <c r="J358" s="76">
        <v>6.7775999999999996</v>
      </c>
      <c r="K358" s="76">
        <v>2.673</v>
      </c>
      <c r="L358" s="76">
        <v>-0.1361</v>
      </c>
      <c r="M358" s="76">
        <v>2.8090999999999999</v>
      </c>
      <c r="N358" s="76">
        <v>25.448899999999998</v>
      </c>
      <c r="O358" s="76">
        <v>1.9168000000000001</v>
      </c>
      <c r="P358" s="97">
        <v>23.5321</v>
      </c>
      <c r="R358" s="76"/>
      <c r="S358" s="76"/>
      <c r="T358" s="76"/>
      <c r="U358" s="76"/>
      <c r="V358" s="76"/>
      <c r="W358" s="76"/>
      <c r="X358" s="76"/>
      <c r="Y358" s="76"/>
      <c r="Z358" s="76"/>
      <c r="AA358" s="76"/>
      <c r="AB358" s="76"/>
      <c r="AC358" s="76"/>
      <c r="AD358" s="76"/>
      <c r="AE358" s="76"/>
      <c r="AF358" s="76"/>
    </row>
    <row r="359" spans="1:32" x14ac:dyDescent="0.35">
      <c r="A359" s="99" t="s">
        <v>725</v>
      </c>
      <c r="B359" s="76">
        <v>21.166799999999999</v>
      </c>
      <c r="C359" s="76">
        <v>1.7870999999999999</v>
      </c>
      <c r="D359" s="76">
        <v>17.026599999999998</v>
      </c>
      <c r="E359" s="76">
        <v>1.8038000000000001</v>
      </c>
      <c r="F359" s="76">
        <v>0.54930000000000001</v>
      </c>
      <c r="G359" s="76">
        <v>19.3797</v>
      </c>
      <c r="H359" s="76">
        <v>6.1695000000000002</v>
      </c>
      <c r="I359" s="76">
        <v>6.7153</v>
      </c>
      <c r="J359" s="76">
        <v>6.4949000000000003</v>
      </c>
      <c r="K359" s="76">
        <v>2.3111000000000002</v>
      </c>
      <c r="L359" s="76">
        <v>-0.1177</v>
      </c>
      <c r="M359" s="76">
        <v>2.4287999999999998</v>
      </c>
      <c r="N359" s="76">
        <v>23.477900000000002</v>
      </c>
      <c r="O359" s="76">
        <v>1.6694</v>
      </c>
      <c r="P359" s="97">
        <v>21.808499999999999</v>
      </c>
      <c r="S359" s="76"/>
      <c r="T359" s="76"/>
      <c r="U359" s="76"/>
      <c r="V359" s="76"/>
      <c r="W359" s="76"/>
      <c r="X359" s="76"/>
      <c r="Y359" s="76"/>
      <c r="Z359" s="76"/>
      <c r="AA359" s="76"/>
      <c r="AB359" s="76"/>
      <c r="AC359" s="76"/>
      <c r="AD359" s="76"/>
      <c r="AE359" s="76"/>
      <c r="AF359" s="76"/>
    </row>
    <row r="360" spans="1:32" x14ac:dyDescent="0.35">
      <c r="A360" s="99" t="s">
        <v>727</v>
      </c>
      <c r="B360" s="76">
        <v>19.785599999999999</v>
      </c>
      <c r="C360" s="76">
        <v>1.5092000000000001</v>
      </c>
      <c r="D360" s="76">
        <v>15.9155</v>
      </c>
      <c r="E360" s="76">
        <v>1.6983999999999999</v>
      </c>
      <c r="F360" s="76">
        <v>0.66249999999999998</v>
      </c>
      <c r="G360" s="76">
        <v>18.276399999999999</v>
      </c>
      <c r="H360" s="76">
        <v>5.8407999999999998</v>
      </c>
      <c r="I360" s="76">
        <v>6.1177000000000001</v>
      </c>
      <c r="J360" s="76">
        <v>6.3178999999999998</v>
      </c>
      <c r="K360" s="76">
        <v>2.1739999999999999</v>
      </c>
      <c r="L360" s="76">
        <v>-0.11070000000000001</v>
      </c>
      <c r="M360" s="76">
        <v>2.2847</v>
      </c>
      <c r="N360" s="76">
        <v>21.959599999999998</v>
      </c>
      <c r="O360" s="76">
        <v>1.3985000000000001</v>
      </c>
      <c r="P360" s="97">
        <v>20.5611</v>
      </c>
      <c r="S360" s="76"/>
    </row>
    <row r="361" spans="1:32" x14ac:dyDescent="0.35">
      <c r="A361" s="99" t="s">
        <v>729</v>
      </c>
      <c r="B361" s="76">
        <v>20.6905</v>
      </c>
      <c r="C361" s="76">
        <v>1.4798</v>
      </c>
      <c r="D361" s="76">
        <v>17.123999999999999</v>
      </c>
      <c r="E361" s="76">
        <v>1.5007999999999999</v>
      </c>
      <c r="F361" s="76">
        <v>0.58589999999999998</v>
      </c>
      <c r="G361" s="76">
        <v>19.210699999999999</v>
      </c>
      <c r="H361" s="76">
        <v>6.0391000000000004</v>
      </c>
      <c r="I361" s="76">
        <v>6.3061999999999996</v>
      </c>
      <c r="J361" s="76">
        <v>6.8654000000000002</v>
      </c>
      <c r="K361" s="76">
        <v>2.2208999999999999</v>
      </c>
      <c r="L361" s="76">
        <v>-0.16830000000000001</v>
      </c>
      <c r="M361" s="76">
        <v>2.3892000000000002</v>
      </c>
      <c r="N361" s="76">
        <v>22.9114</v>
      </c>
      <c r="O361" s="76">
        <v>1.3115000000000001</v>
      </c>
      <c r="P361" s="97">
        <v>21.599900000000002</v>
      </c>
      <c r="S361" s="76"/>
    </row>
    <row r="362" spans="1:32" x14ac:dyDescent="0.35">
      <c r="A362" s="99" t="s">
        <v>730</v>
      </c>
      <c r="B362" s="76">
        <v>20.3187</v>
      </c>
      <c r="C362" s="76">
        <v>1.3035000000000001</v>
      </c>
      <c r="D362" s="76">
        <v>16.947399999999998</v>
      </c>
      <c r="E362" s="76">
        <v>1.4886999999999999</v>
      </c>
      <c r="F362" s="76">
        <v>0.57920000000000005</v>
      </c>
      <c r="G362" s="76">
        <v>19.0152</v>
      </c>
      <c r="H362" s="76">
        <v>5.9092000000000002</v>
      </c>
      <c r="I362" s="76">
        <v>6.3114999999999997</v>
      </c>
      <c r="J362" s="76">
        <v>6.7945000000000002</v>
      </c>
      <c r="K362" s="76">
        <v>2.3814000000000002</v>
      </c>
      <c r="L362" s="76">
        <v>-0.18060000000000001</v>
      </c>
      <c r="M362" s="76">
        <v>2.5619999999999998</v>
      </c>
      <c r="N362" s="76">
        <v>22.700099999999999</v>
      </c>
      <c r="O362" s="76">
        <v>1.1229</v>
      </c>
      <c r="P362" s="97">
        <v>21.577200000000001</v>
      </c>
      <c r="S362" s="76"/>
    </row>
    <row r="363" spans="1:32" x14ac:dyDescent="0.35">
      <c r="A363" s="99" t="s">
        <v>732</v>
      </c>
      <c r="B363" s="76">
        <v>21.545999999999999</v>
      </c>
      <c r="C363" s="76">
        <v>1.6837</v>
      </c>
      <c r="D363" s="76">
        <v>17.6327</v>
      </c>
      <c r="E363" s="76">
        <v>1.6057999999999999</v>
      </c>
      <c r="F363" s="76">
        <v>0.62390000000000001</v>
      </c>
      <c r="G363" s="76">
        <v>19.862300000000001</v>
      </c>
      <c r="H363" s="76">
        <v>5.9640000000000004</v>
      </c>
      <c r="I363" s="76">
        <v>6.8822999999999999</v>
      </c>
      <c r="J363" s="76">
        <v>7.016</v>
      </c>
      <c r="K363" s="76">
        <v>2.4268000000000001</v>
      </c>
      <c r="L363" s="76">
        <v>-0.184</v>
      </c>
      <c r="M363" s="76">
        <v>2.6107999999999998</v>
      </c>
      <c r="N363" s="76">
        <v>23.972799999999999</v>
      </c>
      <c r="O363" s="76">
        <v>1.4997</v>
      </c>
      <c r="P363" s="97">
        <v>22.473099999999999</v>
      </c>
      <c r="S363" s="76"/>
    </row>
    <row r="364" spans="1:32" x14ac:dyDescent="0.35">
      <c r="A364" s="132" t="s">
        <v>731</v>
      </c>
      <c r="B364" s="133">
        <v>23.402999999999999</v>
      </c>
      <c r="C364" s="133">
        <v>2.4839000000000002</v>
      </c>
      <c r="D364" s="133">
        <v>18.568200000000001</v>
      </c>
      <c r="E364" s="133">
        <v>1.8030999999999999</v>
      </c>
      <c r="F364" s="133">
        <v>0.54779999999999995</v>
      </c>
      <c r="G364" s="133">
        <v>20.9191</v>
      </c>
      <c r="H364" s="133">
        <v>6.1551999999999998</v>
      </c>
      <c r="I364" s="133">
        <v>7.7144000000000004</v>
      </c>
      <c r="J364" s="133">
        <v>7.0495000000000001</v>
      </c>
      <c r="K364" s="133">
        <v>2.2244000000000002</v>
      </c>
      <c r="L364" s="133">
        <v>0.25259999999999999</v>
      </c>
      <c r="M364" s="133">
        <v>1.9718</v>
      </c>
      <c r="N364" s="133">
        <v>25.627400000000002</v>
      </c>
      <c r="O364" s="133">
        <v>2.7364999999999999</v>
      </c>
      <c r="P364" s="134">
        <v>22.890899999999998</v>
      </c>
      <c r="S364" s="76"/>
    </row>
    <row r="365" spans="1:32" x14ac:dyDescent="0.35">
      <c r="A365" s="132" t="s">
        <v>734</v>
      </c>
      <c r="B365" s="133">
        <v>25.528300000000002</v>
      </c>
      <c r="C365" s="133">
        <v>3.1282999999999999</v>
      </c>
      <c r="D365" s="133">
        <v>19.8475</v>
      </c>
      <c r="E365" s="133">
        <v>1.9502999999999999</v>
      </c>
      <c r="F365" s="133">
        <v>0.60209999999999997</v>
      </c>
      <c r="G365" s="133">
        <v>22.4</v>
      </c>
      <c r="H365" s="133">
        <v>5.9458000000000002</v>
      </c>
      <c r="I365" s="133">
        <v>8.8834</v>
      </c>
      <c r="J365" s="133">
        <v>7.5708000000000002</v>
      </c>
      <c r="K365" s="133">
        <v>2.2610000000000001</v>
      </c>
      <c r="L365" s="133">
        <v>0.19020000000000001</v>
      </c>
      <c r="M365" s="133">
        <v>2.0708000000000002</v>
      </c>
      <c r="N365" s="133">
        <v>27.789300000000001</v>
      </c>
      <c r="O365" s="133">
        <v>3.3184999999999998</v>
      </c>
      <c r="P365" s="134">
        <v>24.470800000000001</v>
      </c>
      <c r="S365" s="76"/>
    </row>
    <row r="366" spans="1:32" x14ac:dyDescent="0.35">
      <c r="A366" s="132" t="s">
        <v>752</v>
      </c>
      <c r="B366" s="76">
        <v>26.406099999999999</v>
      </c>
      <c r="C366" s="76">
        <v>2.4447999999999999</v>
      </c>
      <c r="D366" s="76">
        <v>21.272400000000001</v>
      </c>
      <c r="E366" s="76">
        <v>2.0947</v>
      </c>
      <c r="F366" s="76">
        <v>0.59409999999999996</v>
      </c>
      <c r="G366" s="76">
        <v>23.961300000000001</v>
      </c>
      <c r="H366" s="76">
        <v>6.4089999999999998</v>
      </c>
      <c r="I366" s="76">
        <v>9.2917000000000005</v>
      </c>
      <c r="J366" s="76">
        <v>8.2606000000000002</v>
      </c>
      <c r="K366" s="76">
        <v>2.3250999999999999</v>
      </c>
      <c r="L366" s="76">
        <v>0.25940000000000002</v>
      </c>
      <c r="M366" s="76">
        <v>2.0657000000000001</v>
      </c>
      <c r="N366" s="76">
        <v>28.731200000000001</v>
      </c>
      <c r="O366" s="76">
        <v>2.7042000000000002</v>
      </c>
      <c r="P366" s="97">
        <v>26.027000000000001</v>
      </c>
      <c r="S366" s="76"/>
    </row>
    <row r="367" spans="1:32" x14ac:dyDescent="0.35">
      <c r="A367" s="132" t="s">
        <v>740</v>
      </c>
      <c r="B367" s="76">
        <v>28.3034</v>
      </c>
      <c r="C367" s="76">
        <v>3.1842000000000001</v>
      </c>
      <c r="D367" s="76">
        <v>22.238499999999998</v>
      </c>
      <c r="E367" s="76">
        <v>2.1278999999999999</v>
      </c>
      <c r="F367" s="76">
        <v>0.75280000000000002</v>
      </c>
      <c r="G367" s="76">
        <v>25.119199999999999</v>
      </c>
      <c r="H367" s="76">
        <v>6.4267000000000003</v>
      </c>
      <c r="I367" s="76">
        <v>10.325100000000001</v>
      </c>
      <c r="J367" s="76">
        <v>8.3673999999999999</v>
      </c>
      <c r="K367" s="76">
        <v>2.2075999999999998</v>
      </c>
      <c r="L367" s="76">
        <v>7.17E-2</v>
      </c>
      <c r="M367" s="76">
        <v>2.1358999999999999</v>
      </c>
      <c r="N367" s="76">
        <v>30.510999999999999</v>
      </c>
      <c r="O367" s="76">
        <v>3.2559</v>
      </c>
      <c r="P367" s="97">
        <v>27.255099999999999</v>
      </c>
      <c r="S367" s="76"/>
    </row>
    <row r="368" spans="1:32" x14ac:dyDescent="0.35">
      <c r="B368" s="76"/>
      <c r="C368" s="76"/>
      <c r="D368" s="76"/>
      <c r="E368" s="76"/>
      <c r="F368" s="76"/>
      <c r="G368" s="76"/>
      <c r="H368" s="76"/>
      <c r="I368" s="76"/>
      <c r="J368" s="76"/>
      <c r="K368" s="76"/>
      <c r="L368" s="76"/>
      <c r="M368" s="76"/>
      <c r="N368" s="76"/>
      <c r="O368" s="76"/>
      <c r="P368" s="76"/>
      <c r="S368" s="76"/>
    </row>
    <row r="369" spans="2:19" x14ac:dyDescent="0.35">
      <c r="B369" s="76"/>
      <c r="C369" s="76"/>
      <c r="D369" s="76"/>
      <c r="E369" s="76"/>
      <c r="F369" s="76"/>
      <c r="G369" s="76"/>
      <c r="H369" s="76"/>
      <c r="I369" s="76"/>
      <c r="J369" s="76"/>
      <c r="K369" s="76"/>
      <c r="L369" s="76"/>
      <c r="M369" s="76"/>
      <c r="N369" s="76"/>
      <c r="O369" s="76"/>
      <c r="P369" s="76"/>
      <c r="S369" s="76"/>
    </row>
    <row r="370" spans="2:19" x14ac:dyDescent="0.35">
      <c r="B370" s="76"/>
      <c r="C370" s="76"/>
      <c r="D370" s="76"/>
      <c r="E370" s="76"/>
      <c r="F370" s="76"/>
      <c r="G370" s="76"/>
      <c r="H370" s="76"/>
      <c r="I370" s="76"/>
      <c r="J370" s="76"/>
      <c r="K370" s="76"/>
      <c r="L370" s="76"/>
      <c r="M370" s="76"/>
      <c r="N370" s="76"/>
      <c r="O370" s="76"/>
      <c r="P370" s="76"/>
      <c r="S370" s="76"/>
    </row>
    <row r="371" spans="2:19" x14ac:dyDescent="0.35">
      <c r="B371" s="76"/>
      <c r="C371" s="76"/>
      <c r="D371" s="76"/>
      <c r="E371" s="76"/>
      <c r="F371" s="76"/>
      <c r="G371" s="76"/>
      <c r="H371" s="76"/>
      <c r="I371" s="76"/>
      <c r="J371" s="76"/>
      <c r="K371" s="76"/>
      <c r="L371" s="76"/>
      <c r="M371" s="76"/>
      <c r="N371" s="76"/>
      <c r="O371" s="76"/>
      <c r="P371" s="76"/>
      <c r="S371" s="76"/>
    </row>
    <row r="372" spans="2:19" x14ac:dyDescent="0.35">
      <c r="B372" s="76"/>
      <c r="C372" s="76"/>
      <c r="D372" s="76"/>
      <c r="E372" s="76"/>
      <c r="F372" s="76"/>
      <c r="G372" s="76"/>
      <c r="H372" s="76"/>
      <c r="I372" s="76"/>
      <c r="J372" s="76"/>
      <c r="K372" s="76"/>
      <c r="L372" s="76"/>
      <c r="M372" s="76"/>
      <c r="N372" s="76"/>
      <c r="O372" s="76"/>
      <c r="P372" s="76"/>
      <c r="S372" s="76"/>
    </row>
    <row r="373" spans="2:19" x14ac:dyDescent="0.35">
      <c r="B373" s="76"/>
      <c r="C373" s="76"/>
      <c r="D373" s="76"/>
      <c r="E373" s="76"/>
      <c r="F373" s="76"/>
      <c r="G373" s="76"/>
      <c r="H373" s="76"/>
      <c r="I373" s="76"/>
      <c r="J373" s="76"/>
      <c r="K373" s="76"/>
      <c r="L373" s="76"/>
      <c r="M373" s="76"/>
      <c r="N373" s="76"/>
      <c r="O373" s="76"/>
      <c r="P373" s="76"/>
      <c r="S373" s="76"/>
    </row>
    <row r="374" spans="2:19" x14ac:dyDescent="0.35">
      <c r="B374" s="76"/>
      <c r="C374" s="76"/>
      <c r="D374" s="76"/>
      <c r="E374" s="76"/>
      <c r="F374" s="76"/>
      <c r="G374" s="76"/>
      <c r="H374" s="76"/>
      <c r="I374" s="76"/>
      <c r="J374" s="76"/>
      <c r="K374" s="76"/>
      <c r="L374" s="76"/>
      <c r="M374" s="76"/>
      <c r="N374" s="76"/>
      <c r="O374" s="76"/>
      <c r="P374" s="76"/>
      <c r="S374" s="76"/>
    </row>
    <row r="375" spans="2:19" x14ac:dyDescent="0.35">
      <c r="B375" s="76"/>
      <c r="C375" s="76"/>
      <c r="D375" s="76"/>
      <c r="E375" s="76"/>
      <c r="F375" s="76"/>
      <c r="G375" s="76"/>
      <c r="H375" s="76"/>
      <c r="I375" s="76"/>
      <c r="J375" s="76"/>
      <c r="K375" s="76"/>
      <c r="L375" s="76"/>
      <c r="M375" s="76"/>
      <c r="N375" s="76"/>
      <c r="O375" s="76"/>
      <c r="P375" s="76"/>
      <c r="S375" s="76"/>
    </row>
    <row r="376" spans="2:19" x14ac:dyDescent="0.35">
      <c r="B376" s="76"/>
      <c r="C376" s="76"/>
      <c r="D376" s="76"/>
      <c r="E376" s="76"/>
      <c r="F376" s="76"/>
      <c r="G376" s="76"/>
      <c r="H376" s="76"/>
      <c r="I376" s="76"/>
      <c r="J376" s="76"/>
      <c r="K376" s="76"/>
      <c r="L376" s="76"/>
      <c r="M376" s="76"/>
      <c r="N376" s="76"/>
      <c r="O376" s="76"/>
      <c r="P376" s="76"/>
      <c r="S376" s="76"/>
    </row>
    <row r="377" spans="2:19" x14ac:dyDescent="0.35">
      <c r="B377" s="76"/>
      <c r="C377" s="76"/>
      <c r="D377" s="76"/>
      <c r="E377" s="76"/>
      <c r="F377" s="76"/>
      <c r="G377" s="76"/>
      <c r="H377" s="76"/>
      <c r="I377" s="76"/>
      <c r="J377" s="76"/>
      <c r="K377" s="76"/>
      <c r="L377" s="76"/>
      <c r="M377" s="76"/>
      <c r="N377" s="76"/>
      <c r="O377" s="76"/>
      <c r="P377" s="76"/>
      <c r="S377" s="76"/>
    </row>
    <row r="378" spans="2:19" x14ac:dyDescent="0.35">
      <c r="B378" s="76"/>
      <c r="C378" s="76"/>
      <c r="D378" s="76"/>
      <c r="E378" s="76"/>
      <c r="F378" s="76"/>
      <c r="G378" s="76"/>
      <c r="H378" s="76"/>
      <c r="I378" s="76"/>
      <c r="J378" s="76"/>
      <c r="K378" s="76"/>
      <c r="L378" s="76"/>
      <c r="M378" s="76"/>
      <c r="N378" s="76"/>
      <c r="O378" s="76"/>
      <c r="P378" s="76"/>
      <c r="S378" s="76"/>
    </row>
    <row r="379" spans="2:19" x14ac:dyDescent="0.35">
      <c r="B379" s="76"/>
      <c r="C379" s="76"/>
      <c r="D379" s="76"/>
      <c r="E379" s="76"/>
      <c r="F379" s="76"/>
      <c r="G379" s="76"/>
      <c r="H379" s="76"/>
      <c r="I379" s="76"/>
      <c r="J379" s="76"/>
      <c r="K379" s="76"/>
      <c r="L379" s="76"/>
      <c r="M379" s="76"/>
      <c r="N379" s="76"/>
      <c r="O379" s="76"/>
      <c r="P379" s="76"/>
      <c r="S379" s="76"/>
    </row>
    <row r="380" spans="2:19" x14ac:dyDescent="0.35">
      <c r="B380" s="76"/>
      <c r="C380" s="88"/>
      <c r="D380" s="88"/>
      <c r="E380" s="88"/>
      <c r="F380" s="88"/>
      <c r="G380" s="88"/>
      <c r="H380" s="88"/>
      <c r="I380" s="88"/>
      <c r="J380" s="88"/>
      <c r="K380" s="88"/>
      <c r="L380" s="88"/>
      <c r="M380" s="88"/>
      <c r="N380" s="88"/>
      <c r="O380" s="88"/>
      <c r="P380" s="88"/>
      <c r="S380" s="76"/>
    </row>
    <row r="381" spans="2:19" x14ac:dyDescent="0.35">
      <c r="B381" s="76"/>
      <c r="C381" s="76"/>
      <c r="D381" s="76"/>
      <c r="E381" s="76"/>
      <c r="F381" s="76"/>
      <c r="G381" s="76"/>
      <c r="H381" s="76"/>
      <c r="I381" s="76"/>
      <c r="J381" s="76"/>
      <c r="K381" s="76"/>
      <c r="L381" s="76"/>
      <c r="M381" s="76"/>
      <c r="N381" s="76"/>
      <c r="O381" s="76"/>
      <c r="P381" s="76"/>
      <c r="S381" s="76"/>
    </row>
    <row r="382" spans="2:19" x14ac:dyDescent="0.35">
      <c r="B382" s="76"/>
      <c r="C382" s="76"/>
      <c r="D382" s="76"/>
      <c r="E382" s="76"/>
      <c r="F382" s="76"/>
      <c r="G382" s="76"/>
      <c r="H382" s="76"/>
      <c r="I382" s="76"/>
      <c r="J382" s="76"/>
      <c r="K382" s="76"/>
      <c r="L382" s="76"/>
      <c r="M382" s="76"/>
      <c r="N382" s="76"/>
      <c r="O382" s="76"/>
      <c r="P382" s="76"/>
      <c r="S382" s="76"/>
    </row>
    <row r="383" spans="2:19" x14ac:dyDescent="0.35">
      <c r="B383" s="76"/>
      <c r="C383" s="76"/>
      <c r="D383" s="76"/>
      <c r="E383" s="76"/>
      <c r="F383" s="76"/>
      <c r="G383" s="76"/>
      <c r="H383" s="76"/>
      <c r="I383" s="76"/>
      <c r="J383" s="76"/>
      <c r="K383" s="76"/>
      <c r="L383" s="76"/>
      <c r="M383" s="76"/>
      <c r="N383" s="76"/>
      <c r="O383" s="76"/>
      <c r="P383" s="76"/>
      <c r="Q383" s="88"/>
      <c r="S383" s="76"/>
    </row>
    <row r="384" spans="2: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88"/>
      <c r="D393" s="88"/>
      <c r="E393" s="88"/>
      <c r="F393" s="88"/>
      <c r="G393" s="88"/>
      <c r="H393" s="88"/>
      <c r="I393" s="88"/>
      <c r="J393" s="88"/>
      <c r="K393" s="88"/>
      <c r="L393" s="88"/>
      <c r="M393" s="88"/>
      <c r="N393" s="88"/>
      <c r="O393" s="88"/>
      <c r="P393" s="88"/>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88"/>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45" zoomScale="70" zoomScaleNormal="70" workbookViewId="0">
      <selection activeCell="C384" sqref="C384"/>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3"/>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1</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353</v>
      </c>
      <c r="T13" s="24" t="str">
        <f t="shared" ref="T13:AG27" si="3">$S$12&amp;T$12&amp;$S13</f>
        <v>Month!A353</v>
      </c>
      <c r="U13" s="24" t="str">
        <f t="shared" si="3"/>
        <v>Month!B353</v>
      </c>
      <c r="V13" s="24" t="str">
        <f t="shared" si="3"/>
        <v>Month!C353</v>
      </c>
      <c r="W13" s="24" t="str">
        <f t="shared" si="3"/>
        <v>Month!G353</v>
      </c>
      <c r="X13" s="24" t="str">
        <f t="shared" si="3"/>
        <v>Month!H353</v>
      </c>
      <c r="Y13" s="24" t="str">
        <f t="shared" si="3"/>
        <v>Month!I353</v>
      </c>
      <c r="Z13" s="24" t="str">
        <f t="shared" si="3"/>
        <v>Month!J353</v>
      </c>
      <c r="AA13" s="24" t="str">
        <f t="shared" si="3"/>
        <v>Month!K353</v>
      </c>
      <c r="AB13" s="24" t="str">
        <f t="shared" si="3"/>
        <v>Month!L353</v>
      </c>
      <c r="AC13" s="24" t="str">
        <f t="shared" si="3"/>
        <v>Month!M353</v>
      </c>
      <c r="AD13" s="24" t="str">
        <f t="shared" si="3"/>
        <v>Month!N353</v>
      </c>
      <c r="AE13" s="24" t="str">
        <f t="shared" si="3"/>
        <v>Month!O353</v>
      </c>
      <c r="AF13" s="24" t="str">
        <f t="shared" si="3"/>
        <v>Month!P353</v>
      </c>
      <c r="AG13" s="24" t="str">
        <f t="shared" si="3"/>
        <v>Month!Q353</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354</v>
      </c>
      <c r="T14" s="24" t="str">
        <f t="shared" si="3"/>
        <v>Month!A354</v>
      </c>
      <c r="U14" s="24" t="str">
        <f t="shared" si="3"/>
        <v>Month!B354</v>
      </c>
      <c r="V14" s="24" t="str">
        <f t="shared" si="3"/>
        <v>Month!C354</v>
      </c>
      <c r="W14" s="24" t="str">
        <f t="shared" si="3"/>
        <v>Month!G354</v>
      </c>
      <c r="X14" s="24" t="str">
        <f t="shared" si="3"/>
        <v>Month!H354</v>
      </c>
      <c r="Y14" s="24" t="str">
        <f t="shared" si="3"/>
        <v>Month!I354</v>
      </c>
      <c r="Z14" s="24" t="str">
        <f t="shared" si="3"/>
        <v>Month!J354</v>
      </c>
      <c r="AA14" s="24" t="str">
        <f t="shared" si="3"/>
        <v>Month!K354</v>
      </c>
      <c r="AB14" s="24" t="str">
        <f t="shared" si="3"/>
        <v>Month!L354</v>
      </c>
      <c r="AC14" s="24" t="str">
        <f t="shared" si="3"/>
        <v>Month!M354</v>
      </c>
      <c r="AD14" s="24" t="str">
        <f t="shared" si="3"/>
        <v>Month!N354</v>
      </c>
      <c r="AE14" s="24" t="str">
        <f t="shared" si="3"/>
        <v>Month!O354</v>
      </c>
      <c r="AF14" s="24" t="str">
        <f t="shared" si="3"/>
        <v>Month!P354</v>
      </c>
      <c r="AG14" s="24" t="str">
        <f t="shared" si="3"/>
        <v>Month!Q354</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355</v>
      </c>
      <c r="T15" s="24" t="str">
        <f t="shared" si="3"/>
        <v>Month!A355</v>
      </c>
      <c r="U15" s="24" t="str">
        <f t="shared" si="3"/>
        <v>Month!B355</v>
      </c>
      <c r="V15" s="24" t="str">
        <f t="shared" si="3"/>
        <v>Month!C355</v>
      </c>
      <c r="W15" s="24" t="str">
        <f t="shared" si="3"/>
        <v>Month!G355</v>
      </c>
      <c r="X15" s="24" t="str">
        <f t="shared" si="3"/>
        <v>Month!H355</v>
      </c>
      <c r="Y15" s="24" t="str">
        <f t="shared" si="3"/>
        <v>Month!I355</v>
      </c>
      <c r="Z15" s="24" t="str">
        <f t="shared" si="3"/>
        <v>Month!J355</v>
      </c>
      <c r="AA15" s="24" t="str">
        <f t="shared" si="3"/>
        <v>Month!K355</v>
      </c>
      <c r="AB15" s="24" t="str">
        <f t="shared" si="3"/>
        <v>Month!L355</v>
      </c>
      <c r="AC15" s="24" t="str">
        <f t="shared" si="3"/>
        <v>Month!M355</v>
      </c>
      <c r="AD15" s="24" t="str">
        <f t="shared" si="3"/>
        <v>Month!N355</v>
      </c>
      <c r="AE15" s="24" t="str">
        <f t="shared" si="3"/>
        <v>Month!O355</v>
      </c>
      <c r="AF15" s="24" t="str">
        <f t="shared" si="3"/>
        <v>Month!P355</v>
      </c>
      <c r="AG15" s="24" t="str">
        <f t="shared" si="3"/>
        <v>Month!Q355</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356</v>
      </c>
      <c r="T16" s="24" t="str">
        <f t="shared" si="3"/>
        <v>Month!A356</v>
      </c>
      <c r="U16" s="24" t="str">
        <f t="shared" si="3"/>
        <v>Month!B356</v>
      </c>
      <c r="V16" s="24" t="str">
        <f t="shared" si="3"/>
        <v>Month!C356</v>
      </c>
      <c r="W16" s="24" t="str">
        <f t="shared" si="3"/>
        <v>Month!G356</v>
      </c>
      <c r="X16" s="24" t="str">
        <f t="shared" si="3"/>
        <v>Month!H356</v>
      </c>
      <c r="Y16" s="24" t="str">
        <f t="shared" si="3"/>
        <v>Month!I356</v>
      </c>
      <c r="Z16" s="24" t="str">
        <f t="shared" si="3"/>
        <v>Month!J356</v>
      </c>
      <c r="AA16" s="24" t="str">
        <f t="shared" si="3"/>
        <v>Month!K356</v>
      </c>
      <c r="AB16" s="24" t="str">
        <f t="shared" si="3"/>
        <v>Month!L356</v>
      </c>
      <c r="AC16" s="24" t="str">
        <f t="shared" si="3"/>
        <v>Month!M356</v>
      </c>
      <c r="AD16" s="24" t="str">
        <f t="shared" si="3"/>
        <v>Month!N356</v>
      </c>
      <c r="AE16" s="24" t="str">
        <f t="shared" si="3"/>
        <v>Month!O356</v>
      </c>
      <c r="AF16" s="24" t="str">
        <f t="shared" si="3"/>
        <v>Month!P356</v>
      </c>
      <c r="AG16" s="24" t="str">
        <f t="shared" si="3"/>
        <v>Month!Q356</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357</v>
      </c>
      <c r="T17" s="24" t="str">
        <f t="shared" si="3"/>
        <v>Month!A357</v>
      </c>
      <c r="U17" s="24" t="str">
        <f t="shared" si="3"/>
        <v>Month!B357</v>
      </c>
      <c r="V17" s="24" t="str">
        <f t="shared" si="3"/>
        <v>Month!C357</v>
      </c>
      <c r="W17" s="24" t="str">
        <f t="shared" si="3"/>
        <v>Month!G357</v>
      </c>
      <c r="X17" s="24" t="str">
        <f t="shared" si="3"/>
        <v>Month!H357</v>
      </c>
      <c r="Y17" s="24" t="str">
        <f t="shared" si="3"/>
        <v>Month!I357</v>
      </c>
      <c r="Z17" s="24" t="str">
        <f t="shared" si="3"/>
        <v>Month!J357</v>
      </c>
      <c r="AA17" s="24" t="str">
        <f t="shared" si="3"/>
        <v>Month!K357</v>
      </c>
      <c r="AB17" s="24" t="str">
        <f t="shared" si="3"/>
        <v>Month!L357</v>
      </c>
      <c r="AC17" s="24" t="str">
        <f t="shared" si="3"/>
        <v>Month!M357</v>
      </c>
      <c r="AD17" s="24" t="str">
        <f t="shared" si="3"/>
        <v>Month!N357</v>
      </c>
      <c r="AE17" s="24" t="str">
        <f t="shared" si="3"/>
        <v>Month!O357</v>
      </c>
      <c r="AF17" s="24" t="str">
        <f t="shared" si="3"/>
        <v>Month!P357</v>
      </c>
      <c r="AG17" s="24" t="str">
        <f t="shared" si="3"/>
        <v>Month!Q357</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358</v>
      </c>
      <c r="T18" s="24" t="str">
        <f t="shared" si="3"/>
        <v>Month!A358</v>
      </c>
      <c r="U18" s="24" t="str">
        <f t="shared" si="3"/>
        <v>Month!B358</v>
      </c>
      <c r="V18" s="24" t="str">
        <f t="shared" si="3"/>
        <v>Month!C358</v>
      </c>
      <c r="W18" s="24" t="str">
        <f t="shared" si="3"/>
        <v>Month!G358</v>
      </c>
      <c r="X18" s="24" t="str">
        <f t="shared" si="3"/>
        <v>Month!H358</v>
      </c>
      <c r="Y18" s="24" t="str">
        <f t="shared" si="3"/>
        <v>Month!I358</v>
      </c>
      <c r="Z18" s="24" t="str">
        <f t="shared" si="3"/>
        <v>Month!J358</v>
      </c>
      <c r="AA18" s="24" t="str">
        <f t="shared" si="3"/>
        <v>Month!K358</v>
      </c>
      <c r="AB18" s="24" t="str">
        <f t="shared" si="3"/>
        <v>Month!L358</v>
      </c>
      <c r="AC18" s="24" t="str">
        <f t="shared" si="3"/>
        <v>Month!M358</v>
      </c>
      <c r="AD18" s="24" t="str">
        <f t="shared" si="3"/>
        <v>Month!N358</v>
      </c>
      <c r="AE18" s="24" t="str">
        <f t="shared" si="3"/>
        <v>Month!O358</v>
      </c>
      <c r="AF18" s="24" t="str">
        <f t="shared" si="3"/>
        <v>Month!P358</v>
      </c>
      <c r="AG18" s="24" t="str">
        <f t="shared" si="3"/>
        <v>Month!Q358</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8" t="s">
        <v>41</v>
      </c>
      <c r="F19" s="148"/>
      <c r="G19" s="148"/>
      <c r="H19" s="148"/>
      <c r="I19" s="148"/>
      <c r="J19" s="148"/>
      <c r="K19" s="148"/>
      <c r="L19" s="45"/>
      <c r="M19" s="45" t="s">
        <v>88</v>
      </c>
      <c r="N19" s="45" t="s">
        <v>89</v>
      </c>
      <c r="O19" s="46"/>
      <c r="P19" s="45" t="s">
        <v>88</v>
      </c>
      <c r="Q19" s="45" t="s">
        <v>89</v>
      </c>
      <c r="S19" s="25">
        <f t="shared" si="4"/>
        <v>359</v>
      </c>
      <c r="T19" s="24" t="str">
        <f t="shared" si="3"/>
        <v>Month!A359</v>
      </c>
      <c r="U19" s="24" t="str">
        <f t="shared" si="3"/>
        <v>Month!B359</v>
      </c>
      <c r="V19" s="24" t="str">
        <f t="shared" si="3"/>
        <v>Month!C359</v>
      </c>
      <c r="W19" s="24" t="str">
        <f t="shared" si="3"/>
        <v>Month!G359</v>
      </c>
      <c r="X19" s="24" t="str">
        <f t="shared" si="3"/>
        <v>Month!H359</v>
      </c>
      <c r="Y19" s="24" t="str">
        <f t="shared" si="3"/>
        <v>Month!I359</v>
      </c>
      <c r="Z19" s="24" t="str">
        <f t="shared" si="3"/>
        <v>Month!J359</v>
      </c>
      <c r="AA19" s="24" t="str">
        <f t="shared" si="3"/>
        <v>Month!K359</v>
      </c>
      <c r="AB19" s="24" t="str">
        <f t="shared" si="3"/>
        <v>Month!L359</v>
      </c>
      <c r="AC19" s="24" t="str">
        <f t="shared" si="3"/>
        <v>Month!M359</v>
      </c>
      <c r="AD19" s="24" t="str">
        <f t="shared" si="3"/>
        <v>Month!N359</v>
      </c>
      <c r="AE19" s="24" t="str">
        <f t="shared" si="3"/>
        <v>Month!O359</v>
      </c>
      <c r="AF19" s="24" t="str">
        <f t="shared" si="3"/>
        <v>Month!P359</v>
      </c>
      <c r="AG19" s="24" t="str">
        <f t="shared" si="3"/>
        <v>Month!Q359</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360</v>
      </c>
      <c r="T20" s="24" t="str">
        <f t="shared" si="3"/>
        <v>Month!A360</v>
      </c>
      <c r="U20" s="24" t="str">
        <f t="shared" si="3"/>
        <v>Month!B360</v>
      </c>
      <c r="V20" s="24" t="str">
        <f t="shared" si="3"/>
        <v>Month!C360</v>
      </c>
      <c r="W20" s="24" t="str">
        <f t="shared" si="3"/>
        <v>Month!G360</v>
      </c>
      <c r="X20" s="24" t="str">
        <f t="shared" si="3"/>
        <v>Month!H360</v>
      </c>
      <c r="Y20" s="24" t="str">
        <f t="shared" si="3"/>
        <v>Month!I360</v>
      </c>
      <c r="Z20" s="24" t="str">
        <f t="shared" si="3"/>
        <v>Month!J360</v>
      </c>
      <c r="AA20" s="24" t="str">
        <f t="shared" si="3"/>
        <v>Month!K360</v>
      </c>
      <c r="AB20" s="24" t="str">
        <f t="shared" si="3"/>
        <v>Month!L360</v>
      </c>
      <c r="AC20" s="24" t="str">
        <f t="shared" si="3"/>
        <v>Month!M360</v>
      </c>
      <c r="AD20" s="24" t="str">
        <f t="shared" si="3"/>
        <v>Month!N360</v>
      </c>
      <c r="AE20" s="24" t="str">
        <f t="shared" si="3"/>
        <v>Month!O360</v>
      </c>
      <c r="AF20" s="24" t="str">
        <f t="shared" si="3"/>
        <v>Month!P360</v>
      </c>
      <c r="AG20" s="24" t="str">
        <f t="shared" si="3"/>
        <v>Month!Q360</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361</v>
      </c>
      <c r="T21" s="24" t="str">
        <f t="shared" si="3"/>
        <v>Month!A361</v>
      </c>
      <c r="U21" s="24" t="str">
        <f t="shared" si="3"/>
        <v>Month!B361</v>
      </c>
      <c r="V21" s="24" t="str">
        <f t="shared" si="3"/>
        <v>Month!C361</v>
      </c>
      <c r="W21" s="24" t="str">
        <f t="shared" si="3"/>
        <v>Month!G361</v>
      </c>
      <c r="X21" s="24" t="str">
        <f t="shared" si="3"/>
        <v>Month!H361</v>
      </c>
      <c r="Y21" s="24" t="str">
        <f t="shared" si="3"/>
        <v>Month!I361</v>
      </c>
      <c r="Z21" s="24" t="str">
        <f t="shared" si="3"/>
        <v>Month!J361</v>
      </c>
      <c r="AA21" s="24" t="str">
        <f t="shared" si="3"/>
        <v>Month!K361</v>
      </c>
      <c r="AB21" s="24" t="str">
        <f t="shared" si="3"/>
        <v>Month!L361</v>
      </c>
      <c r="AC21" s="24" t="str">
        <f t="shared" si="3"/>
        <v>Month!M361</v>
      </c>
      <c r="AD21" s="24" t="str">
        <f t="shared" si="3"/>
        <v>Month!N361</v>
      </c>
      <c r="AE21" s="24" t="str">
        <f t="shared" si="3"/>
        <v>Month!O361</v>
      </c>
      <c r="AF21" s="24" t="str">
        <f t="shared" si="3"/>
        <v>Month!P361</v>
      </c>
      <c r="AG21" s="24" t="str">
        <f t="shared" si="3"/>
        <v>Month!Q361</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362</v>
      </c>
      <c r="T22" s="24" t="str">
        <f>$S$12&amp;T$12&amp;$S22</f>
        <v>Month!A362</v>
      </c>
      <c r="U22" s="24" t="str">
        <f t="shared" si="3"/>
        <v>Month!B362</v>
      </c>
      <c r="V22" s="24" t="str">
        <f t="shared" si="3"/>
        <v>Month!C362</v>
      </c>
      <c r="W22" s="24" t="str">
        <f t="shared" si="3"/>
        <v>Month!G362</v>
      </c>
      <c r="X22" s="24" t="str">
        <f t="shared" si="3"/>
        <v>Month!H362</v>
      </c>
      <c r="Y22" s="24" t="str">
        <f t="shared" si="3"/>
        <v>Month!I362</v>
      </c>
      <c r="Z22" s="24" t="str">
        <f t="shared" si="3"/>
        <v>Month!J362</v>
      </c>
      <c r="AA22" s="24" t="str">
        <f t="shared" si="3"/>
        <v>Month!K362</v>
      </c>
      <c r="AB22" s="24" t="str">
        <f t="shared" si="3"/>
        <v>Month!L362</v>
      </c>
      <c r="AC22" s="24" t="str">
        <f t="shared" si="3"/>
        <v>Month!M362</v>
      </c>
      <c r="AD22" s="24" t="str">
        <f t="shared" si="3"/>
        <v>Month!N362</v>
      </c>
      <c r="AE22" s="24" t="str">
        <f t="shared" si="3"/>
        <v>Month!O362</v>
      </c>
      <c r="AF22" s="24" t="str">
        <f t="shared" si="3"/>
        <v>Month!P362</v>
      </c>
      <c r="AG22" s="24" t="str">
        <f t="shared" si="3"/>
        <v>Month!Q362</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363</v>
      </c>
      <c r="T23" s="24" t="str">
        <f t="shared" si="3"/>
        <v>Month!A363</v>
      </c>
      <c r="U23" s="24" t="str">
        <f t="shared" si="3"/>
        <v>Month!B363</v>
      </c>
      <c r="V23" s="24" t="str">
        <f t="shared" si="3"/>
        <v>Month!C363</v>
      </c>
      <c r="W23" s="24" t="str">
        <f t="shared" si="3"/>
        <v>Month!G363</v>
      </c>
      <c r="X23" s="24" t="str">
        <f t="shared" si="3"/>
        <v>Month!H363</v>
      </c>
      <c r="Y23" s="24" t="str">
        <f t="shared" si="3"/>
        <v>Month!I363</v>
      </c>
      <c r="Z23" s="24" t="str">
        <f t="shared" si="3"/>
        <v>Month!J363</v>
      </c>
      <c r="AA23" s="24" t="str">
        <f t="shared" si="3"/>
        <v>Month!K363</v>
      </c>
      <c r="AB23" s="24" t="str">
        <f t="shared" si="3"/>
        <v>Month!L363</v>
      </c>
      <c r="AC23" s="24" t="str">
        <f t="shared" si="3"/>
        <v>Month!M363</v>
      </c>
      <c r="AD23" s="24" t="str">
        <f t="shared" si="3"/>
        <v>Month!N363</v>
      </c>
      <c r="AE23" s="24" t="str">
        <f t="shared" si="3"/>
        <v>Month!O363</v>
      </c>
      <c r="AF23" s="24" t="str">
        <f t="shared" si="3"/>
        <v>Month!P363</v>
      </c>
      <c r="AG23" s="24" t="str">
        <f t="shared" si="3"/>
        <v>Month!Q363</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364</v>
      </c>
      <c r="T24" s="24" t="str">
        <f t="shared" si="3"/>
        <v>Month!A364</v>
      </c>
      <c r="U24" s="24" t="str">
        <f t="shared" si="3"/>
        <v>Month!B364</v>
      </c>
      <c r="V24" s="24" t="str">
        <f t="shared" si="3"/>
        <v>Month!C364</v>
      </c>
      <c r="W24" s="24" t="str">
        <f t="shared" si="3"/>
        <v>Month!G364</v>
      </c>
      <c r="X24" s="24" t="str">
        <f t="shared" si="3"/>
        <v>Month!H364</v>
      </c>
      <c r="Y24" s="24" t="str">
        <f t="shared" si="3"/>
        <v>Month!I364</v>
      </c>
      <c r="Z24" s="24" t="str">
        <f t="shared" si="3"/>
        <v>Month!J364</v>
      </c>
      <c r="AA24" s="24" t="str">
        <f t="shared" si="3"/>
        <v>Month!K364</v>
      </c>
      <c r="AB24" s="24" t="str">
        <f t="shared" si="3"/>
        <v>Month!L364</v>
      </c>
      <c r="AC24" s="24" t="str">
        <f t="shared" si="3"/>
        <v>Month!M364</v>
      </c>
      <c r="AD24" s="24" t="str">
        <f t="shared" si="3"/>
        <v>Month!N364</v>
      </c>
      <c r="AE24" s="24" t="str">
        <f t="shared" si="3"/>
        <v>Month!O364</v>
      </c>
      <c r="AF24" s="24" t="str">
        <f t="shared" si="3"/>
        <v>Month!P364</v>
      </c>
      <c r="AG24" s="24" t="str">
        <f t="shared" si="3"/>
        <v>Month!Q364</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365</v>
      </c>
      <c r="T25" s="24" t="str">
        <f t="shared" si="3"/>
        <v>Month!A365</v>
      </c>
      <c r="U25" s="24" t="str">
        <f t="shared" si="3"/>
        <v>Month!B365</v>
      </c>
      <c r="V25" s="24" t="str">
        <f t="shared" si="3"/>
        <v>Month!C365</v>
      </c>
      <c r="W25" s="24" t="str">
        <f t="shared" si="3"/>
        <v>Month!G365</v>
      </c>
      <c r="X25" s="24" t="str">
        <f t="shared" si="3"/>
        <v>Month!H365</v>
      </c>
      <c r="Y25" s="24" t="str">
        <f t="shared" si="3"/>
        <v>Month!I365</v>
      </c>
      <c r="Z25" s="24" t="str">
        <f t="shared" si="3"/>
        <v>Month!J365</v>
      </c>
      <c r="AA25" s="24" t="str">
        <f t="shared" si="3"/>
        <v>Month!K365</v>
      </c>
      <c r="AB25" s="24" t="str">
        <f t="shared" si="3"/>
        <v>Month!L365</v>
      </c>
      <c r="AC25" s="24" t="str">
        <f t="shared" si="3"/>
        <v>Month!M365</v>
      </c>
      <c r="AD25" s="24" t="str">
        <f t="shared" si="3"/>
        <v>Month!N365</v>
      </c>
      <c r="AE25" s="24" t="str">
        <f t="shared" si="3"/>
        <v>Month!O365</v>
      </c>
      <c r="AF25" s="24" t="str">
        <f t="shared" si="3"/>
        <v>Month!P365</v>
      </c>
      <c r="AG25" s="24" t="str">
        <f t="shared" si="3"/>
        <v>Month!Q365</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366</v>
      </c>
      <c r="T26" s="24" t="str">
        <f t="shared" si="3"/>
        <v>Month!A366</v>
      </c>
      <c r="U26" s="24" t="str">
        <f t="shared" si="3"/>
        <v>Month!B366</v>
      </c>
      <c r="V26" s="24" t="str">
        <f t="shared" si="3"/>
        <v>Month!C366</v>
      </c>
      <c r="W26" s="24" t="str">
        <f t="shared" si="3"/>
        <v>Month!G366</v>
      </c>
      <c r="X26" s="24" t="str">
        <f t="shared" si="3"/>
        <v>Month!H366</v>
      </c>
      <c r="Y26" s="24" t="str">
        <f t="shared" si="3"/>
        <v>Month!I366</v>
      </c>
      <c r="Z26" s="24" t="str">
        <f t="shared" si="3"/>
        <v>Month!J366</v>
      </c>
      <c r="AA26" s="24" t="str">
        <f t="shared" si="3"/>
        <v>Month!K366</v>
      </c>
      <c r="AB26" s="24" t="str">
        <f t="shared" si="3"/>
        <v>Month!L366</v>
      </c>
      <c r="AC26" s="24" t="str">
        <f t="shared" si="3"/>
        <v>Month!M366</v>
      </c>
      <c r="AD26" s="24" t="str">
        <f t="shared" si="3"/>
        <v>Month!N366</v>
      </c>
      <c r="AE26" s="24" t="str">
        <f t="shared" si="3"/>
        <v>Month!O366</v>
      </c>
      <c r="AF26" s="24" t="str">
        <f t="shared" si="3"/>
        <v>Month!P366</v>
      </c>
      <c r="AG26" s="24" t="str">
        <f t="shared" si="3"/>
        <v>Month!Q366</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367</v>
      </c>
      <c r="T27" s="24" t="str">
        <f t="shared" si="3"/>
        <v>Month!A367</v>
      </c>
      <c r="U27" s="24" t="str">
        <f t="shared" si="3"/>
        <v>Month!B367</v>
      </c>
      <c r="V27" s="24" t="str">
        <f t="shared" si="3"/>
        <v>Month!C367</v>
      </c>
      <c r="W27" s="24" t="str">
        <f t="shared" si="3"/>
        <v>Month!G367</v>
      </c>
      <c r="X27" s="24" t="str">
        <f t="shared" si="3"/>
        <v>Month!H367</v>
      </c>
      <c r="Y27" s="24" t="str">
        <f t="shared" si="3"/>
        <v>Month!I367</v>
      </c>
      <c r="Z27" s="24" t="str">
        <f t="shared" si="3"/>
        <v>Month!J367</v>
      </c>
      <c r="AA27" s="24" t="str">
        <f t="shared" si="3"/>
        <v>Month!K367</v>
      </c>
      <c r="AB27" s="24" t="str">
        <f t="shared" si="3"/>
        <v>Month!L367</v>
      </c>
      <c r="AC27" s="24" t="str">
        <f t="shared" si="3"/>
        <v>Month!M367</v>
      </c>
      <c r="AD27" s="24" t="str">
        <f t="shared" si="3"/>
        <v>Month!N367</v>
      </c>
      <c r="AE27" s="24" t="str">
        <f t="shared" si="3"/>
        <v>Month!O367</v>
      </c>
      <c r="AF27" s="24" t="str">
        <f t="shared" si="3"/>
        <v>Month!P367</v>
      </c>
      <c r="AG27" s="24" t="str">
        <f t="shared" si="3"/>
        <v>Month!Q367</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371</v>
      </c>
      <c r="T34" s="24" t="str">
        <f t="shared" ref="T34:AF35" si="5">$S$33&amp;T$33&amp;$S34</f>
        <v>calculation_hide!b371</v>
      </c>
      <c r="U34" s="24" t="str">
        <f t="shared" si="5"/>
        <v>calculation_hide!c371</v>
      </c>
      <c r="V34" s="24" t="str">
        <f t="shared" si="5"/>
        <v>calculation_hide!d371</v>
      </c>
      <c r="W34" s="24" t="str">
        <f t="shared" si="5"/>
        <v>calculation_hide!h371</v>
      </c>
      <c r="X34" s="24" t="str">
        <f t="shared" si="5"/>
        <v>calculation_hide!i371</v>
      </c>
      <c r="Y34" s="24" t="str">
        <f t="shared" si="5"/>
        <v>calculation_hide!j371</v>
      </c>
      <c r="Z34" s="24" t="str">
        <f t="shared" si="5"/>
        <v>calculation_hide!k371</v>
      </c>
      <c r="AA34" s="24" t="str">
        <f t="shared" si="5"/>
        <v>calculation_hide!l371</v>
      </c>
      <c r="AB34" s="24" t="str">
        <f t="shared" si="5"/>
        <v>calculation_hide!m371</v>
      </c>
      <c r="AC34" s="24" t="str">
        <f t="shared" si="5"/>
        <v>calculation_hide!n371</v>
      </c>
      <c r="AD34" s="24" t="str">
        <f t="shared" si="5"/>
        <v>calculation_hide!o371</v>
      </c>
      <c r="AE34" s="24" t="str">
        <f t="shared" si="5"/>
        <v>calculation_hide!p371</v>
      </c>
      <c r="AF34" s="24" t="str">
        <f t="shared" si="5"/>
        <v>calculation_hide!q371</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383</v>
      </c>
      <c r="T35" s="24" t="str">
        <f>$S$33&amp;T$33&amp;$S35</f>
        <v>calculation_hide!b383</v>
      </c>
      <c r="U35" s="24" t="str">
        <f t="shared" si="5"/>
        <v>calculation_hide!c383</v>
      </c>
      <c r="V35" s="24" t="str">
        <f t="shared" si="5"/>
        <v>calculation_hide!d383</v>
      </c>
      <c r="W35" s="24" t="str">
        <f t="shared" si="5"/>
        <v>calculation_hide!h383</v>
      </c>
      <c r="X35" s="24" t="str">
        <f t="shared" si="5"/>
        <v>calculation_hide!i383</v>
      </c>
      <c r="Y35" s="24" t="str">
        <f t="shared" si="5"/>
        <v>calculation_hide!j383</v>
      </c>
      <c r="Z35" s="24" t="str">
        <f t="shared" si="5"/>
        <v>calculation_hide!k383</v>
      </c>
      <c r="AA35" s="24" t="str">
        <f t="shared" si="5"/>
        <v>calculation_hide!l383</v>
      </c>
      <c r="AB35" s="24" t="str">
        <f t="shared" si="5"/>
        <v>calculation_hide!m383</v>
      </c>
      <c r="AC35" s="24" t="str">
        <f t="shared" si="5"/>
        <v>calculation_hide!n383</v>
      </c>
      <c r="AD35" s="24" t="str">
        <f t="shared" si="5"/>
        <v>calculation_hide!o383</v>
      </c>
      <c r="AE35" s="24" t="str">
        <f t="shared" si="5"/>
        <v>calculation_hide!p383</v>
      </c>
      <c r="AF35" s="24" t="str">
        <f t="shared" si="5"/>
        <v>calculation_hide!q383</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709</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710</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711</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712</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713</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714</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715</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716</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717</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718</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719</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4">
        <f>Month!B355</f>
        <v>28.2012</v>
      </c>
      <c r="D371" s="124">
        <f>Month!C355</f>
        <v>2.911</v>
      </c>
      <c r="E371" s="124">
        <f>Month!D355</f>
        <v>22.3871</v>
      </c>
      <c r="F371" s="124">
        <f>Month!E355</f>
        <v>2.1406999999999998</v>
      </c>
      <c r="G371" s="124">
        <f>Month!F355</f>
        <v>0.76229999999999998</v>
      </c>
      <c r="H371" s="124">
        <f>Month!G355</f>
        <v>25.290199999999999</v>
      </c>
      <c r="I371" s="124">
        <f>Month!H355</f>
        <v>7.1596000000000002</v>
      </c>
      <c r="J371" s="124">
        <f>Month!I355</f>
        <v>9.9207999999999998</v>
      </c>
      <c r="K371" s="124">
        <f>Month!J355</f>
        <v>8.2097999999999995</v>
      </c>
      <c r="L371" s="124">
        <f>Month!K355</f>
        <v>2.3439000000000001</v>
      </c>
      <c r="M371" s="124">
        <f>Month!L355</f>
        <v>8.8499999999999995E-2</v>
      </c>
      <c r="N371" s="124">
        <f>Month!M355</f>
        <v>2.2553999999999998</v>
      </c>
      <c r="O371" s="124">
        <f>Month!N355</f>
        <v>30.545100000000001</v>
      </c>
      <c r="P371" s="124">
        <f>Month!O355</f>
        <v>2.9994999999999998</v>
      </c>
      <c r="Q371" s="124">
        <f>Month!P355</f>
        <v>27.5456</v>
      </c>
    </row>
    <row r="372" spans="1:17" x14ac:dyDescent="0.35">
      <c r="A372" s="46">
        <f>A371</f>
        <v>2024</v>
      </c>
      <c r="B372" s="100" t="s">
        <v>697</v>
      </c>
      <c r="C372" s="124">
        <f>Month!B356+C371</f>
        <v>52.753399999999999</v>
      </c>
      <c r="D372" s="124">
        <f>Month!C356+D371</f>
        <v>4.9432</v>
      </c>
      <c r="E372" s="124">
        <f>Month!D356+E371</f>
        <v>42.2821</v>
      </c>
      <c r="F372" s="124">
        <f>Month!E356+F371</f>
        <v>4.1635999999999997</v>
      </c>
      <c r="G372" s="124">
        <f>Month!F356+G371</f>
        <v>1.3643999999999998</v>
      </c>
      <c r="H372" s="124">
        <f>Month!G356+H371</f>
        <v>47.810199999999995</v>
      </c>
      <c r="I372" s="124">
        <f>Month!H356+I371</f>
        <v>13.415800000000001</v>
      </c>
      <c r="J372" s="124">
        <f>Month!I356+J371</f>
        <v>18.759</v>
      </c>
      <c r="K372" s="124">
        <f>Month!J356+K371</f>
        <v>15.635400000000001</v>
      </c>
      <c r="L372" s="124">
        <f>Month!K356+L371</f>
        <v>4.2620000000000005</v>
      </c>
      <c r="M372" s="124">
        <f>Month!L356+M371</f>
        <v>0.16089999999999999</v>
      </c>
      <c r="N372" s="124">
        <f>Month!M356+N371</f>
        <v>4.1010999999999997</v>
      </c>
      <c r="O372" s="124">
        <f>Month!N356+O371</f>
        <v>57.0154</v>
      </c>
      <c r="P372" s="124">
        <f>Month!O356+P371</f>
        <v>5.1040999999999999</v>
      </c>
      <c r="Q372" s="124">
        <f>Month!P356+Q371</f>
        <v>51.911299999999997</v>
      </c>
    </row>
    <row r="373" spans="1:17" x14ac:dyDescent="0.35">
      <c r="A373" s="46">
        <f t="shared" ref="A373:A382" si="14">A372</f>
        <v>2024</v>
      </c>
      <c r="B373" s="100" t="s">
        <v>698</v>
      </c>
      <c r="C373" s="124">
        <f>Month!B357+C372</f>
        <v>77.599000000000004</v>
      </c>
      <c r="D373" s="124">
        <f>Month!C357+D372</f>
        <v>7.3228</v>
      </c>
      <c r="E373" s="124">
        <f>Month!D357+E372</f>
        <v>61.891599999999997</v>
      </c>
      <c r="F373" s="124">
        <f>Month!E357+F372</f>
        <v>6.2755999999999998</v>
      </c>
      <c r="G373" s="124">
        <f>Month!F357+G372</f>
        <v>2.1088999999999998</v>
      </c>
      <c r="H373" s="124">
        <f>Month!G357+H372</f>
        <v>70.276199999999989</v>
      </c>
      <c r="I373" s="124">
        <f>Month!H357+I372</f>
        <v>19.896900000000002</v>
      </c>
      <c r="J373" s="124">
        <f>Month!I357+J372</f>
        <v>27.5824</v>
      </c>
      <c r="K373" s="124">
        <f>Month!J357+K372</f>
        <v>22.796800000000001</v>
      </c>
      <c r="L373" s="124">
        <f>Month!K357+L372</f>
        <v>6.1209000000000007</v>
      </c>
      <c r="M373" s="124">
        <f>Month!L357+M372</f>
        <v>0.23109999999999997</v>
      </c>
      <c r="N373" s="124">
        <f>Month!M357+N372</f>
        <v>5.8897999999999993</v>
      </c>
      <c r="O373" s="124">
        <f>Month!N357+O372</f>
        <v>83.719899999999996</v>
      </c>
      <c r="P373" s="124">
        <f>Month!O357+P372</f>
        <v>7.5539000000000005</v>
      </c>
      <c r="Q373" s="124">
        <f>Month!P357+Q372</f>
        <v>76.165999999999997</v>
      </c>
    </row>
    <row r="374" spans="1:17" x14ac:dyDescent="0.35">
      <c r="A374" s="46">
        <f t="shared" si="14"/>
        <v>2024</v>
      </c>
      <c r="B374" s="100" t="s">
        <v>699</v>
      </c>
      <c r="C374" s="124">
        <f>Month!B358+C373</f>
        <v>100.3749</v>
      </c>
      <c r="D374" s="124">
        <f>Month!C358+D373</f>
        <v>9.3757000000000001</v>
      </c>
      <c r="E374" s="124">
        <f>Month!D358+E373</f>
        <v>80.250799999999998</v>
      </c>
      <c r="F374" s="124">
        <f>Month!E358+F373</f>
        <v>8.1341000000000001</v>
      </c>
      <c r="G374" s="124">
        <f>Month!F358+G373</f>
        <v>2.6142999999999996</v>
      </c>
      <c r="H374" s="124">
        <f>Month!G358+H373</f>
        <v>90.999199999999988</v>
      </c>
      <c r="I374" s="124">
        <f>Month!H358+I373</f>
        <v>26.093800000000002</v>
      </c>
      <c r="J374" s="124">
        <f>Month!I358+J373</f>
        <v>35.3309</v>
      </c>
      <c r="K374" s="124">
        <f>Month!J358+K373</f>
        <v>29.574400000000001</v>
      </c>
      <c r="L374" s="124">
        <f>Month!K358+L373</f>
        <v>8.7939000000000007</v>
      </c>
      <c r="M374" s="124">
        <f>Month!L358+M373</f>
        <v>9.4999999999999973E-2</v>
      </c>
      <c r="N374" s="124">
        <f>Month!M358+N373</f>
        <v>8.6988999999999983</v>
      </c>
      <c r="O374" s="124">
        <f>Month!N358+O373</f>
        <v>109.16879999999999</v>
      </c>
      <c r="P374" s="124">
        <f>Month!O358+P373</f>
        <v>9.4707000000000008</v>
      </c>
      <c r="Q374" s="124">
        <f>Month!P358+Q373</f>
        <v>99.698099999999997</v>
      </c>
    </row>
    <row r="375" spans="1:17" x14ac:dyDescent="0.35">
      <c r="A375" s="46">
        <f t="shared" si="14"/>
        <v>2024</v>
      </c>
      <c r="B375" s="100" t="s">
        <v>700</v>
      </c>
      <c r="C375" s="124">
        <f>Month!B359+C374</f>
        <v>121.54169999999999</v>
      </c>
      <c r="D375" s="124">
        <f>Month!C359+D374</f>
        <v>11.162800000000001</v>
      </c>
      <c r="E375" s="124">
        <f>Month!D359+E374</f>
        <v>97.2774</v>
      </c>
      <c r="F375" s="124">
        <f>Month!E359+F374</f>
        <v>9.9379000000000008</v>
      </c>
      <c r="G375" s="124">
        <f>Month!F359+G374</f>
        <v>3.1635999999999997</v>
      </c>
      <c r="H375" s="124">
        <f>Month!G359+H374</f>
        <v>110.37889999999999</v>
      </c>
      <c r="I375" s="124">
        <f>Month!H359+I374</f>
        <v>32.263300000000001</v>
      </c>
      <c r="J375" s="124">
        <f>Month!I359+J374</f>
        <v>42.046199999999999</v>
      </c>
      <c r="K375" s="124">
        <f>Month!J359+K374</f>
        <v>36.069299999999998</v>
      </c>
      <c r="L375" s="124">
        <f>Month!K359+L374</f>
        <v>11.105</v>
      </c>
      <c r="M375" s="124">
        <f>Month!L359+M374</f>
        <v>-2.2700000000000026E-2</v>
      </c>
      <c r="N375" s="124">
        <f>Month!M359+N374</f>
        <v>11.127699999999997</v>
      </c>
      <c r="O375" s="124">
        <f>Month!N359+O374</f>
        <v>132.64669999999998</v>
      </c>
      <c r="P375" s="124">
        <f>Month!O359+P374</f>
        <v>11.1401</v>
      </c>
      <c r="Q375" s="124">
        <f>Month!P359+Q374</f>
        <v>121.50659999999999</v>
      </c>
    </row>
    <row r="376" spans="1:17" x14ac:dyDescent="0.35">
      <c r="A376" s="46">
        <f t="shared" si="14"/>
        <v>2024</v>
      </c>
      <c r="B376" s="100" t="s">
        <v>701</v>
      </c>
      <c r="C376" s="124">
        <f>Month!B360+C375</f>
        <v>141.32729999999998</v>
      </c>
      <c r="D376" s="124">
        <f>Month!C360+D375</f>
        <v>12.672000000000001</v>
      </c>
      <c r="E376" s="124">
        <f>Month!D360+E375</f>
        <v>113.19289999999999</v>
      </c>
      <c r="F376" s="124">
        <f>Month!E360+F375</f>
        <v>11.6363</v>
      </c>
      <c r="G376" s="124">
        <f>Month!F360+G375</f>
        <v>3.8260999999999998</v>
      </c>
      <c r="H376" s="124">
        <f>Month!G360+H375</f>
        <v>128.65529999999998</v>
      </c>
      <c r="I376" s="124">
        <f>Month!H360+I375</f>
        <v>38.104100000000003</v>
      </c>
      <c r="J376" s="124">
        <f>Month!I360+J375</f>
        <v>48.163899999999998</v>
      </c>
      <c r="K376" s="124">
        <f>Month!J360+K375</f>
        <v>42.3872</v>
      </c>
      <c r="L376" s="124">
        <f>Month!K360+L375</f>
        <v>13.279</v>
      </c>
      <c r="M376" s="124">
        <f>Month!L360+M375</f>
        <v>-0.13340000000000002</v>
      </c>
      <c r="N376" s="124">
        <f>Month!M360+N375</f>
        <v>13.412399999999998</v>
      </c>
      <c r="O376" s="124">
        <f>Month!N360+O375</f>
        <v>154.60629999999998</v>
      </c>
      <c r="P376" s="124">
        <f>Month!O360+P375</f>
        <v>12.538600000000001</v>
      </c>
      <c r="Q376" s="124">
        <f>Month!P360+Q375</f>
        <v>142.0677</v>
      </c>
    </row>
    <row r="377" spans="1:17" x14ac:dyDescent="0.35">
      <c r="A377" s="46">
        <f t="shared" si="14"/>
        <v>2024</v>
      </c>
      <c r="B377" s="100" t="s">
        <v>702</v>
      </c>
      <c r="C377" s="124">
        <f>Month!B361+C376</f>
        <v>162.01779999999997</v>
      </c>
      <c r="D377" s="124">
        <f>Month!C361+D376</f>
        <v>14.151800000000001</v>
      </c>
      <c r="E377" s="124">
        <f>Month!D361+E376</f>
        <v>130.3169</v>
      </c>
      <c r="F377" s="124">
        <f>Month!E361+F376</f>
        <v>13.1371</v>
      </c>
      <c r="G377" s="124">
        <f>Month!F361+G376</f>
        <v>4.4119999999999999</v>
      </c>
      <c r="H377" s="124">
        <f>Month!G361+H376</f>
        <v>147.86599999999999</v>
      </c>
      <c r="I377" s="124">
        <f>Month!H361+I376</f>
        <v>44.1432</v>
      </c>
      <c r="J377" s="124">
        <f>Month!I361+J376</f>
        <v>54.470099999999995</v>
      </c>
      <c r="K377" s="124">
        <f>Month!J361+K376</f>
        <v>49.252600000000001</v>
      </c>
      <c r="L377" s="124">
        <f>Month!K361+L376</f>
        <v>15.4999</v>
      </c>
      <c r="M377" s="124">
        <f>Month!L361+M376</f>
        <v>-0.30170000000000002</v>
      </c>
      <c r="N377" s="124">
        <f>Month!M361+N376</f>
        <v>15.801599999999999</v>
      </c>
      <c r="O377" s="124">
        <f>Month!N361+O376</f>
        <v>177.51769999999999</v>
      </c>
      <c r="P377" s="124">
        <f>Month!O361+P376</f>
        <v>13.850100000000001</v>
      </c>
      <c r="Q377" s="124">
        <f>Month!P361+Q376</f>
        <v>163.66759999999999</v>
      </c>
    </row>
    <row r="378" spans="1:17" x14ac:dyDescent="0.35">
      <c r="A378" s="46">
        <f t="shared" si="14"/>
        <v>2024</v>
      </c>
      <c r="B378" s="100" t="s">
        <v>703</v>
      </c>
      <c r="C378" s="124">
        <f>Month!B362+C377</f>
        <v>182.33649999999997</v>
      </c>
      <c r="D378" s="124">
        <f>Month!C362+D377</f>
        <v>15.455300000000001</v>
      </c>
      <c r="E378" s="124">
        <f>Month!D362+E377</f>
        <v>147.26429999999999</v>
      </c>
      <c r="F378" s="124">
        <f>Month!E362+F377</f>
        <v>14.6258</v>
      </c>
      <c r="G378" s="124">
        <f>Month!F362+G377</f>
        <v>4.9912000000000001</v>
      </c>
      <c r="H378" s="124">
        <f>Month!G362+H377</f>
        <v>166.88119999999998</v>
      </c>
      <c r="I378" s="124">
        <f>Month!H362+I377</f>
        <v>50.052399999999999</v>
      </c>
      <c r="J378" s="124">
        <f>Month!I362+J377</f>
        <v>60.781599999999997</v>
      </c>
      <c r="K378" s="124">
        <f>Month!J362+K377</f>
        <v>56.0471</v>
      </c>
      <c r="L378" s="124">
        <f>Month!K362+L377</f>
        <v>17.8813</v>
      </c>
      <c r="M378" s="124">
        <f>Month!L362+M377</f>
        <v>-0.48230000000000006</v>
      </c>
      <c r="N378" s="124">
        <f>Month!M362+N377</f>
        <v>18.363599999999998</v>
      </c>
      <c r="O378" s="124">
        <f>Month!N362+O377</f>
        <v>200.21779999999998</v>
      </c>
      <c r="P378" s="124">
        <f>Month!O362+P377</f>
        <v>14.973000000000001</v>
      </c>
      <c r="Q378" s="124">
        <f>Month!P362+Q377</f>
        <v>185.2448</v>
      </c>
    </row>
    <row r="379" spans="1:17" x14ac:dyDescent="0.35">
      <c r="A379" s="46">
        <f t="shared" si="14"/>
        <v>2024</v>
      </c>
      <c r="B379" s="100" t="s">
        <v>704</v>
      </c>
      <c r="C379" s="124">
        <f>Month!B363+C378</f>
        <v>203.88249999999996</v>
      </c>
      <c r="D379" s="124">
        <f>Month!C363+D378</f>
        <v>17.139000000000003</v>
      </c>
      <c r="E379" s="124">
        <f>Month!D363+E378</f>
        <v>164.89699999999999</v>
      </c>
      <c r="F379" s="124">
        <f>Month!E363+F378</f>
        <v>16.2316</v>
      </c>
      <c r="G379" s="124">
        <f>Month!F363+G378</f>
        <v>5.6151</v>
      </c>
      <c r="H379" s="124">
        <f>Month!G363+H378</f>
        <v>186.74349999999998</v>
      </c>
      <c r="I379" s="124">
        <f>Month!H363+I378</f>
        <v>56.016399999999997</v>
      </c>
      <c r="J379" s="124">
        <f>Month!I363+J378</f>
        <v>67.663899999999998</v>
      </c>
      <c r="K379" s="124">
        <f>Month!J363+K378</f>
        <v>63.063099999999999</v>
      </c>
      <c r="L379" s="124">
        <f>Month!K363+L378</f>
        <v>20.3081</v>
      </c>
      <c r="M379" s="124">
        <f>Month!L363+M378</f>
        <v>-0.66630000000000011</v>
      </c>
      <c r="N379" s="124">
        <f>Month!M363+N378</f>
        <v>20.974399999999999</v>
      </c>
      <c r="O379" s="124">
        <f>Month!N363+O378</f>
        <v>224.19059999999999</v>
      </c>
      <c r="P379" s="124">
        <f>Month!O363+P378</f>
        <v>16.4727</v>
      </c>
      <c r="Q379" s="124">
        <f>Month!P363+Q378</f>
        <v>207.71789999999999</v>
      </c>
    </row>
    <row r="380" spans="1:17" x14ac:dyDescent="0.35">
      <c r="A380" s="46">
        <f t="shared" si="14"/>
        <v>2024</v>
      </c>
      <c r="B380" s="100" t="s">
        <v>705</v>
      </c>
      <c r="C380" s="124">
        <f>Month!B364+C379</f>
        <v>227.28549999999996</v>
      </c>
      <c r="D380" s="124">
        <f>Month!C364+D379</f>
        <v>19.622900000000001</v>
      </c>
      <c r="E380" s="124">
        <f>Month!D364+E379</f>
        <v>183.46519999999998</v>
      </c>
      <c r="F380" s="124">
        <f>Month!E364+F379</f>
        <v>18.034700000000001</v>
      </c>
      <c r="G380" s="124">
        <f>Month!F364+G379</f>
        <v>6.1628999999999996</v>
      </c>
      <c r="H380" s="124">
        <f>Month!G364+H379</f>
        <v>207.6626</v>
      </c>
      <c r="I380" s="124">
        <f>Month!H364+I379</f>
        <v>62.171599999999998</v>
      </c>
      <c r="J380" s="124">
        <f>Month!I364+J379</f>
        <v>75.378299999999996</v>
      </c>
      <c r="K380" s="124">
        <f>Month!J364+K379</f>
        <v>70.1126</v>
      </c>
      <c r="L380" s="124">
        <f>Month!K364+L379</f>
        <v>22.532499999999999</v>
      </c>
      <c r="M380" s="124">
        <f>Month!L364+M379</f>
        <v>-0.41370000000000012</v>
      </c>
      <c r="N380" s="124">
        <f>Month!M364+N379</f>
        <v>22.946199999999997</v>
      </c>
      <c r="O380" s="124">
        <f>Month!N364+O379</f>
        <v>249.81799999999998</v>
      </c>
      <c r="P380" s="124">
        <f>Month!O364+P379</f>
        <v>19.209199999999999</v>
      </c>
      <c r="Q380" s="124">
        <f>Month!P364+Q379</f>
        <v>230.60879999999997</v>
      </c>
    </row>
    <row r="381" spans="1:17" x14ac:dyDescent="0.35">
      <c r="A381" s="46">
        <f t="shared" si="14"/>
        <v>2024</v>
      </c>
      <c r="B381" s="100" t="s">
        <v>706</v>
      </c>
      <c r="C381" s="124">
        <f>Month!B365+C380</f>
        <v>252.81379999999996</v>
      </c>
      <c r="D381" s="124">
        <f>Month!C365+D380</f>
        <v>22.751200000000001</v>
      </c>
      <c r="E381" s="124">
        <f>Month!D365+E380</f>
        <v>203.31269999999998</v>
      </c>
      <c r="F381" s="124">
        <f>Month!E365+F380</f>
        <v>19.984999999999999</v>
      </c>
      <c r="G381" s="124">
        <f>Month!F365+G380</f>
        <v>6.7649999999999997</v>
      </c>
      <c r="H381" s="124">
        <f>Month!G365+H380</f>
        <v>230.0626</v>
      </c>
      <c r="I381" s="124">
        <f>Month!H365+I380</f>
        <v>68.117400000000004</v>
      </c>
      <c r="J381" s="124">
        <f>Month!I365+J380</f>
        <v>84.26169999999999</v>
      </c>
      <c r="K381" s="124">
        <f>Month!J365+K380</f>
        <v>77.683400000000006</v>
      </c>
      <c r="L381" s="124">
        <f>Month!K365+L380</f>
        <v>24.793499999999998</v>
      </c>
      <c r="M381" s="124">
        <f>Month!L365+M380</f>
        <v>-0.22350000000000012</v>
      </c>
      <c r="N381" s="124">
        <f>Month!M365+N380</f>
        <v>25.016999999999996</v>
      </c>
      <c r="O381" s="124">
        <f>Month!N365+O380</f>
        <v>277.60730000000001</v>
      </c>
      <c r="P381" s="124">
        <f>Month!O365+P380</f>
        <v>22.527699999999999</v>
      </c>
      <c r="Q381" s="124">
        <f>Month!P365+Q380</f>
        <v>255.07959999999997</v>
      </c>
    </row>
    <row r="382" spans="1:17" x14ac:dyDescent="0.35">
      <c r="A382" s="61">
        <f t="shared" si="14"/>
        <v>2024</v>
      </c>
      <c r="B382" s="101" t="s">
        <v>707</v>
      </c>
      <c r="C382" s="147">
        <f>Month!B366+C381</f>
        <v>279.21989999999994</v>
      </c>
      <c r="D382" s="147">
        <f>Month!C366+D381</f>
        <v>25.196000000000002</v>
      </c>
      <c r="E382" s="147">
        <f>Month!D366+E381</f>
        <v>224.58509999999998</v>
      </c>
      <c r="F382" s="147">
        <f>Month!E366+F381</f>
        <v>22.079699999999999</v>
      </c>
      <c r="G382" s="147">
        <f>Month!F366+G381</f>
        <v>7.3590999999999998</v>
      </c>
      <c r="H382" s="147">
        <f>Month!G366+H381</f>
        <v>254.0239</v>
      </c>
      <c r="I382" s="147">
        <f>Month!H366+I381</f>
        <v>74.52640000000001</v>
      </c>
      <c r="J382" s="147">
        <f>Month!I366+J381</f>
        <v>93.553399999999996</v>
      </c>
      <c r="K382" s="147">
        <f>Month!J366+K381</f>
        <v>85.944000000000003</v>
      </c>
      <c r="L382" s="147">
        <f>Month!K366+L381</f>
        <v>27.118599999999997</v>
      </c>
      <c r="M382" s="147">
        <f>Month!L366+M381</f>
        <v>3.5899999999999904E-2</v>
      </c>
      <c r="N382" s="147">
        <f>Month!M366+N381</f>
        <v>27.082699999999996</v>
      </c>
      <c r="O382" s="147">
        <f>Month!N366+O381</f>
        <v>306.33850000000001</v>
      </c>
      <c r="P382" s="147">
        <f>Month!O366+P381</f>
        <v>25.2319</v>
      </c>
      <c r="Q382" s="147">
        <f>Month!P366+Q381</f>
        <v>281.10659999999996</v>
      </c>
    </row>
    <row r="383" spans="1:17" x14ac:dyDescent="0.35">
      <c r="A383" s="46">
        <v>2025</v>
      </c>
      <c r="B383" s="100" t="s">
        <v>740</v>
      </c>
      <c r="C383" s="124">
        <f>Month!B367</f>
        <v>28.3034</v>
      </c>
      <c r="D383" s="124">
        <f>Month!C367</f>
        <v>3.1842000000000001</v>
      </c>
      <c r="E383" s="124">
        <f>Month!D367</f>
        <v>22.238499999999998</v>
      </c>
      <c r="F383" s="124">
        <f>Month!E367</f>
        <v>2.1278999999999999</v>
      </c>
      <c r="G383" s="124">
        <f>Month!F367</f>
        <v>0.75280000000000002</v>
      </c>
      <c r="H383" s="124">
        <f>Month!G367</f>
        <v>25.119199999999999</v>
      </c>
      <c r="I383" s="124">
        <f>Month!H367</f>
        <v>6.4267000000000003</v>
      </c>
      <c r="J383" s="124">
        <f>Month!I367</f>
        <v>10.325100000000001</v>
      </c>
      <c r="K383" s="124">
        <f>Month!J367</f>
        <v>8.3673999999999999</v>
      </c>
      <c r="L383" s="124">
        <f>Month!K367</f>
        <v>2.2075999999999998</v>
      </c>
      <c r="M383" s="124">
        <f>Month!L367</f>
        <v>7.17E-2</v>
      </c>
      <c r="N383" s="124">
        <f>Month!M367</f>
        <v>2.1358999999999999</v>
      </c>
      <c r="O383" s="124">
        <f>Month!N367</f>
        <v>30.510999999999999</v>
      </c>
      <c r="P383" s="124">
        <f>Month!O367</f>
        <v>3.2559</v>
      </c>
      <c r="Q383" s="124">
        <f>Month!P367</f>
        <v>27.255099999999999</v>
      </c>
    </row>
    <row r="384" spans="1:17" x14ac:dyDescent="0.35">
      <c r="A384" s="46">
        <f>A383</f>
        <v>2025</v>
      </c>
      <c r="B384" s="100" t="s">
        <v>741</v>
      </c>
      <c r="C384" s="124">
        <f>Month!B368+C383</f>
        <v>28.3034</v>
      </c>
      <c r="D384" s="124">
        <f>Month!C368+D383</f>
        <v>3.1842000000000001</v>
      </c>
      <c r="E384" s="124">
        <f>Month!D368+E383</f>
        <v>22.238499999999998</v>
      </c>
      <c r="F384" s="124">
        <f>Month!E368+F383</f>
        <v>2.1278999999999999</v>
      </c>
      <c r="G384" s="124">
        <f>Month!F368+G383</f>
        <v>0.75280000000000002</v>
      </c>
      <c r="H384" s="124">
        <f>Month!G368+H383</f>
        <v>25.119199999999999</v>
      </c>
      <c r="I384" s="124">
        <f>Month!H368+I383</f>
        <v>6.4267000000000003</v>
      </c>
      <c r="J384" s="124">
        <f>Month!I368+J383</f>
        <v>10.325100000000001</v>
      </c>
      <c r="K384" s="124">
        <f>Month!J368+K383</f>
        <v>8.3673999999999999</v>
      </c>
      <c r="L384" s="124">
        <f>Month!K368+L383</f>
        <v>2.2075999999999998</v>
      </c>
      <c r="M384" s="124">
        <f>Month!L368+M383</f>
        <v>7.17E-2</v>
      </c>
      <c r="N384" s="124">
        <f>Month!M368+N383</f>
        <v>2.1358999999999999</v>
      </c>
      <c r="O384" s="124">
        <f>Month!N368+O383</f>
        <v>30.510999999999999</v>
      </c>
      <c r="P384" s="124">
        <f>Month!O368+P383</f>
        <v>3.2559</v>
      </c>
      <c r="Q384" s="124">
        <f>Month!P368+Q383</f>
        <v>27.255099999999999</v>
      </c>
    </row>
    <row r="385" spans="1:17" x14ac:dyDescent="0.35">
      <c r="A385" s="46">
        <f t="shared" ref="A385:A394" si="15">A384</f>
        <v>2025</v>
      </c>
      <c r="B385" s="100" t="s">
        <v>742</v>
      </c>
      <c r="C385" s="124">
        <f>Month!B369+C384</f>
        <v>28.3034</v>
      </c>
      <c r="D385" s="124">
        <f>Month!C369+D384</f>
        <v>3.1842000000000001</v>
      </c>
      <c r="E385" s="124">
        <f>Month!D369+E384</f>
        <v>22.238499999999998</v>
      </c>
      <c r="F385" s="124">
        <f>Month!E369+F384</f>
        <v>2.1278999999999999</v>
      </c>
      <c r="G385" s="124">
        <f>Month!F369+G384</f>
        <v>0.75280000000000002</v>
      </c>
      <c r="H385" s="124">
        <f>Month!G369+H384</f>
        <v>25.119199999999999</v>
      </c>
      <c r="I385" s="124">
        <f>Month!H369+I384</f>
        <v>6.4267000000000003</v>
      </c>
      <c r="J385" s="124">
        <f>Month!I369+J384</f>
        <v>10.325100000000001</v>
      </c>
      <c r="K385" s="124">
        <f>Month!J369+K384</f>
        <v>8.3673999999999999</v>
      </c>
      <c r="L385" s="124">
        <f>Month!K369+L384</f>
        <v>2.2075999999999998</v>
      </c>
      <c r="M385" s="124">
        <f>Month!L369+M384</f>
        <v>7.17E-2</v>
      </c>
      <c r="N385" s="124">
        <f>Month!M369+N384</f>
        <v>2.1358999999999999</v>
      </c>
      <c r="O385" s="124">
        <f>Month!N369+O384</f>
        <v>30.510999999999999</v>
      </c>
      <c r="P385" s="124">
        <f>Month!O369+P384</f>
        <v>3.2559</v>
      </c>
      <c r="Q385" s="124">
        <f>Month!P369+Q384</f>
        <v>27.255099999999999</v>
      </c>
    </row>
    <row r="386" spans="1:17" x14ac:dyDescent="0.35">
      <c r="A386" s="46">
        <f t="shared" si="15"/>
        <v>2025</v>
      </c>
      <c r="B386" s="100" t="s">
        <v>743</v>
      </c>
      <c r="C386" s="124">
        <f>Month!B370+C385</f>
        <v>28.3034</v>
      </c>
      <c r="D386" s="124">
        <f>Month!C370+D385</f>
        <v>3.1842000000000001</v>
      </c>
      <c r="E386" s="124">
        <f>Month!D370+E385</f>
        <v>22.238499999999998</v>
      </c>
      <c r="F386" s="124">
        <f>Month!E370+F385</f>
        <v>2.1278999999999999</v>
      </c>
      <c r="G386" s="124">
        <f>Month!F370+G385</f>
        <v>0.75280000000000002</v>
      </c>
      <c r="H386" s="124">
        <f>Month!G370+H385</f>
        <v>25.119199999999999</v>
      </c>
      <c r="I386" s="124">
        <f>Month!H370+I385</f>
        <v>6.4267000000000003</v>
      </c>
      <c r="J386" s="124">
        <f>Month!I370+J385</f>
        <v>10.325100000000001</v>
      </c>
      <c r="K386" s="124">
        <f>Month!J370+K385</f>
        <v>8.3673999999999999</v>
      </c>
      <c r="L386" s="124">
        <f>Month!K370+L385</f>
        <v>2.2075999999999998</v>
      </c>
      <c r="M386" s="124">
        <f>Month!L370+M385</f>
        <v>7.17E-2</v>
      </c>
      <c r="N386" s="124">
        <f>Month!M370+N385</f>
        <v>2.1358999999999999</v>
      </c>
      <c r="O386" s="124">
        <f>Month!N370+O385</f>
        <v>30.510999999999999</v>
      </c>
      <c r="P386" s="124">
        <f>Month!O370+P385</f>
        <v>3.2559</v>
      </c>
      <c r="Q386" s="124">
        <f>Month!P370+Q385</f>
        <v>27.255099999999999</v>
      </c>
    </row>
    <row r="387" spans="1:17" x14ac:dyDescent="0.35">
      <c r="A387" s="46">
        <f t="shared" si="15"/>
        <v>2025</v>
      </c>
      <c r="B387" s="100" t="s">
        <v>744</v>
      </c>
      <c r="C387" s="124">
        <f>Month!B371+C386</f>
        <v>28.3034</v>
      </c>
      <c r="D387" s="124">
        <f>Month!C371+D386</f>
        <v>3.1842000000000001</v>
      </c>
      <c r="E387" s="124">
        <f>Month!D371+E386</f>
        <v>22.238499999999998</v>
      </c>
      <c r="F387" s="124">
        <f>Month!E371+F386</f>
        <v>2.1278999999999999</v>
      </c>
      <c r="G387" s="124">
        <f>Month!F371+G386</f>
        <v>0.75280000000000002</v>
      </c>
      <c r="H387" s="124">
        <f>Month!G371+H386</f>
        <v>25.119199999999999</v>
      </c>
      <c r="I387" s="124">
        <f>Month!H371+I386</f>
        <v>6.4267000000000003</v>
      </c>
      <c r="J387" s="124">
        <f>Month!I371+J386</f>
        <v>10.325100000000001</v>
      </c>
      <c r="K387" s="124">
        <f>Month!J371+K386</f>
        <v>8.3673999999999999</v>
      </c>
      <c r="L387" s="124">
        <f>Month!K371+L386</f>
        <v>2.2075999999999998</v>
      </c>
      <c r="M387" s="124">
        <f>Month!L371+M386</f>
        <v>7.17E-2</v>
      </c>
      <c r="N387" s="124">
        <f>Month!M371+N386</f>
        <v>2.1358999999999999</v>
      </c>
      <c r="O387" s="124">
        <f>Month!N371+O386</f>
        <v>30.510999999999999</v>
      </c>
      <c r="P387" s="124">
        <f>Month!O371+P386</f>
        <v>3.2559</v>
      </c>
      <c r="Q387" s="124">
        <f>Month!P371+Q386</f>
        <v>27.255099999999999</v>
      </c>
    </row>
    <row r="388" spans="1:17" x14ac:dyDescent="0.35">
      <c r="A388" s="46">
        <f t="shared" si="15"/>
        <v>2025</v>
      </c>
      <c r="B388" s="100" t="s">
        <v>745</v>
      </c>
      <c r="C388" s="124">
        <f>Month!B372+C387</f>
        <v>28.3034</v>
      </c>
      <c r="D388" s="124">
        <f>Month!C372+D387</f>
        <v>3.1842000000000001</v>
      </c>
      <c r="E388" s="124">
        <f>Month!D372+E387</f>
        <v>22.238499999999998</v>
      </c>
      <c r="F388" s="124">
        <f>Month!E372+F387</f>
        <v>2.1278999999999999</v>
      </c>
      <c r="G388" s="124">
        <f>Month!F372+G387</f>
        <v>0.75280000000000002</v>
      </c>
      <c r="H388" s="124">
        <f>Month!G372+H387</f>
        <v>25.119199999999999</v>
      </c>
      <c r="I388" s="124">
        <f>Month!H372+I387</f>
        <v>6.4267000000000003</v>
      </c>
      <c r="J388" s="124">
        <f>Month!I372+J387</f>
        <v>10.325100000000001</v>
      </c>
      <c r="K388" s="124">
        <f>Month!J372+K387</f>
        <v>8.3673999999999999</v>
      </c>
      <c r="L388" s="124">
        <f>Month!K372+L387</f>
        <v>2.2075999999999998</v>
      </c>
      <c r="M388" s="124">
        <f>Month!L372+M387</f>
        <v>7.17E-2</v>
      </c>
      <c r="N388" s="124">
        <f>Month!M372+N387</f>
        <v>2.1358999999999999</v>
      </c>
      <c r="O388" s="124">
        <f>Month!N372+O387</f>
        <v>30.510999999999999</v>
      </c>
      <c r="P388" s="124">
        <f>Month!O372+P387</f>
        <v>3.2559</v>
      </c>
      <c r="Q388" s="124">
        <f>Month!P372+Q387</f>
        <v>27.255099999999999</v>
      </c>
    </row>
    <row r="389" spans="1:17" x14ac:dyDescent="0.35">
      <c r="A389" s="46">
        <f t="shared" si="15"/>
        <v>2025</v>
      </c>
      <c r="B389" s="100" t="s">
        <v>746</v>
      </c>
      <c r="C389" s="124">
        <f>Month!B373+C388</f>
        <v>28.3034</v>
      </c>
      <c r="D389" s="124">
        <f>Month!C373+D388</f>
        <v>3.1842000000000001</v>
      </c>
      <c r="E389" s="124">
        <f>Month!D373+E388</f>
        <v>22.238499999999998</v>
      </c>
      <c r="F389" s="124">
        <f>Month!E373+F388</f>
        <v>2.1278999999999999</v>
      </c>
      <c r="G389" s="124">
        <f>Month!F373+G388</f>
        <v>0.75280000000000002</v>
      </c>
      <c r="H389" s="124">
        <f>Month!G373+H388</f>
        <v>25.119199999999999</v>
      </c>
      <c r="I389" s="124">
        <f>Month!H373+I388</f>
        <v>6.4267000000000003</v>
      </c>
      <c r="J389" s="124">
        <f>Month!I373+J388</f>
        <v>10.325100000000001</v>
      </c>
      <c r="K389" s="124">
        <f>Month!J373+K388</f>
        <v>8.3673999999999999</v>
      </c>
      <c r="L389" s="124">
        <f>Month!K373+L388</f>
        <v>2.2075999999999998</v>
      </c>
      <c r="M389" s="124">
        <f>Month!L373+M388</f>
        <v>7.17E-2</v>
      </c>
      <c r="N389" s="124">
        <f>Month!M373+N388</f>
        <v>2.1358999999999999</v>
      </c>
      <c r="O389" s="124">
        <f>Month!N373+O388</f>
        <v>30.510999999999999</v>
      </c>
      <c r="P389" s="124">
        <f>Month!O373+P388</f>
        <v>3.2559</v>
      </c>
      <c r="Q389" s="124">
        <f>Month!P373+Q388</f>
        <v>27.255099999999999</v>
      </c>
    </row>
    <row r="390" spans="1:17" x14ac:dyDescent="0.35">
      <c r="A390" s="46">
        <f t="shared" si="15"/>
        <v>2025</v>
      </c>
      <c r="B390" s="100" t="s">
        <v>747</v>
      </c>
      <c r="C390" s="124">
        <f>Month!B374+C389</f>
        <v>28.3034</v>
      </c>
      <c r="D390" s="124">
        <f>Month!C374+D389</f>
        <v>3.1842000000000001</v>
      </c>
      <c r="E390" s="124">
        <f>Month!D374+E389</f>
        <v>22.238499999999998</v>
      </c>
      <c r="F390" s="124">
        <f>Month!E374+F389</f>
        <v>2.1278999999999999</v>
      </c>
      <c r="G390" s="124">
        <f>Month!F374+G389</f>
        <v>0.75280000000000002</v>
      </c>
      <c r="H390" s="124">
        <f>Month!G374+H389</f>
        <v>25.119199999999999</v>
      </c>
      <c r="I390" s="124">
        <f>Month!H374+I389</f>
        <v>6.4267000000000003</v>
      </c>
      <c r="J390" s="124">
        <f>Month!I374+J389</f>
        <v>10.325100000000001</v>
      </c>
      <c r="K390" s="124">
        <f>Month!J374+K389</f>
        <v>8.3673999999999999</v>
      </c>
      <c r="L390" s="124">
        <f>Month!K374+L389</f>
        <v>2.2075999999999998</v>
      </c>
      <c r="M390" s="124">
        <f>Month!L374+M389</f>
        <v>7.17E-2</v>
      </c>
      <c r="N390" s="124">
        <f>Month!M374+N389</f>
        <v>2.1358999999999999</v>
      </c>
      <c r="O390" s="124">
        <f>Month!N374+O389</f>
        <v>30.510999999999999</v>
      </c>
      <c r="P390" s="124">
        <f>Month!O374+P389</f>
        <v>3.2559</v>
      </c>
      <c r="Q390" s="124">
        <f>Month!P374+Q389</f>
        <v>27.255099999999999</v>
      </c>
    </row>
    <row r="391" spans="1:17" x14ac:dyDescent="0.35">
      <c r="A391" s="46">
        <f t="shared" si="15"/>
        <v>2025</v>
      </c>
      <c r="B391" s="100" t="s">
        <v>748</v>
      </c>
      <c r="C391" s="124">
        <f>Month!B375+C390</f>
        <v>28.3034</v>
      </c>
      <c r="D391" s="124">
        <f>Month!C375+D390</f>
        <v>3.1842000000000001</v>
      </c>
      <c r="E391" s="124">
        <f>Month!D375+E390</f>
        <v>22.238499999999998</v>
      </c>
      <c r="F391" s="124">
        <f>Month!E375+F390</f>
        <v>2.1278999999999999</v>
      </c>
      <c r="G391" s="124">
        <f>Month!F375+G390</f>
        <v>0.75280000000000002</v>
      </c>
      <c r="H391" s="124">
        <f>Month!G375+H390</f>
        <v>25.119199999999999</v>
      </c>
      <c r="I391" s="124">
        <f>Month!H375+I390</f>
        <v>6.4267000000000003</v>
      </c>
      <c r="J391" s="124">
        <f>Month!I375+J390</f>
        <v>10.325100000000001</v>
      </c>
      <c r="K391" s="124">
        <f>Month!J375+K390</f>
        <v>8.3673999999999999</v>
      </c>
      <c r="L391" s="124">
        <f>Month!K375+L390</f>
        <v>2.2075999999999998</v>
      </c>
      <c r="M391" s="124">
        <f>Month!L375+M390</f>
        <v>7.17E-2</v>
      </c>
      <c r="N391" s="124">
        <f>Month!M375+N390</f>
        <v>2.1358999999999999</v>
      </c>
      <c r="O391" s="124">
        <f>Month!N375+O390</f>
        <v>30.510999999999999</v>
      </c>
      <c r="P391" s="124">
        <f>Month!O375+P390</f>
        <v>3.2559</v>
      </c>
      <c r="Q391" s="124">
        <f>Month!P375+Q390</f>
        <v>27.255099999999999</v>
      </c>
    </row>
    <row r="392" spans="1:17" x14ac:dyDescent="0.35">
      <c r="A392" s="46">
        <f t="shared" si="15"/>
        <v>2025</v>
      </c>
      <c r="B392" s="100" t="s">
        <v>749</v>
      </c>
      <c r="C392" s="124">
        <f>Month!B376+C391</f>
        <v>28.3034</v>
      </c>
      <c r="D392" s="124">
        <f>Month!C376+D391</f>
        <v>3.1842000000000001</v>
      </c>
      <c r="E392" s="124">
        <f>Month!D376+E391</f>
        <v>22.238499999999998</v>
      </c>
      <c r="F392" s="124">
        <f>Month!E376+F391</f>
        <v>2.1278999999999999</v>
      </c>
      <c r="G392" s="124">
        <f>Month!F376+G391</f>
        <v>0.75280000000000002</v>
      </c>
      <c r="H392" s="124">
        <f>Month!G376+H391</f>
        <v>25.119199999999999</v>
      </c>
      <c r="I392" s="124">
        <f>Month!H376+I391</f>
        <v>6.4267000000000003</v>
      </c>
      <c r="J392" s="124">
        <f>Month!I376+J391</f>
        <v>10.325100000000001</v>
      </c>
      <c r="K392" s="124">
        <f>Month!J376+K391</f>
        <v>8.3673999999999999</v>
      </c>
      <c r="L392" s="124">
        <f>Month!K376+L391</f>
        <v>2.2075999999999998</v>
      </c>
      <c r="M392" s="124">
        <f>Month!L376+M391</f>
        <v>7.17E-2</v>
      </c>
      <c r="N392" s="124">
        <f>Month!M376+N391</f>
        <v>2.1358999999999999</v>
      </c>
      <c r="O392" s="124">
        <f>Month!N376+O391</f>
        <v>30.510999999999999</v>
      </c>
      <c r="P392" s="124">
        <f>Month!O376+P391</f>
        <v>3.2559</v>
      </c>
      <c r="Q392" s="124">
        <f>Month!P376+Q391</f>
        <v>27.255099999999999</v>
      </c>
    </row>
    <row r="393" spans="1:17" x14ac:dyDescent="0.35">
      <c r="A393" s="46">
        <f t="shared" si="15"/>
        <v>2025</v>
      </c>
      <c r="B393" s="100" t="s">
        <v>750</v>
      </c>
      <c r="C393" s="124">
        <f>Month!B377+C392</f>
        <v>28.3034</v>
      </c>
      <c r="D393" s="124">
        <f>Month!C377+D392</f>
        <v>3.1842000000000001</v>
      </c>
      <c r="E393" s="124">
        <f>Month!D377+E392</f>
        <v>22.238499999999998</v>
      </c>
      <c r="F393" s="124">
        <f>Month!E377+F392</f>
        <v>2.1278999999999999</v>
      </c>
      <c r="G393" s="124">
        <f>Month!F377+G392</f>
        <v>0.75280000000000002</v>
      </c>
      <c r="H393" s="124">
        <f>Month!G377+H392</f>
        <v>25.119199999999999</v>
      </c>
      <c r="I393" s="124">
        <f>Month!H377+I392</f>
        <v>6.4267000000000003</v>
      </c>
      <c r="J393" s="124">
        <f>Month!I377+J392</f>
        <v>10.325100000000001</v>
      </c>
      <c r="K393" s="124">
        <f>Month!J377+K392</f>
        <v>8.3673999999999999</v>
      </c>
      <c r="L393" s="124">
        <f>Month!K377+L392</f>
        <v>2.2075999999999998</v>
      </c>
      <c r="M393" s="124">
        <f>Month!L377+M392</f>
        <v>7.17E-2</v>
      </c>
      <c r="N393" s="124">
        <f>Month!M377+N392</f>
        <v>2.1358999999999999</v>
      </c>
      <c r="O393" s="124">
        <f>Month!N377+O392</f>
        <v>30.510999999999999</v>
      </c>
      <c r="P393" s="124">
        <f>Month!O377+P392</f>
        <v>3.2559</v>
      </c>
      <c r="Q393" s="124">
        <f>Month!P377+Q392</f>
        <v>27.255099999999999</v>
      </c>
    </row>
    <row r="394" spans="1:17" x14ac:dyDescent="0.35">
      <c r="A394" s="61">
        <f t="shared" si="15"/>
        <v>2025</v>
      </c>
      <c r="B394" s="101" t="s">
        <v>751</v>
      </c>
      <c r="C394" s="147">
        <f>Month!B378+C393</f>
        <v>28.3034</v>
      </c>
      <c r="D394" s="147">
        <f>Month!C378+D393</f>
        <v>3.1842000000000001</v>
      </c>
      <c r="E394" s="147">
        <f>Month!D378+E393</f>
        <v>22.238499999999998</v>
      </c>
      <c r="F394" s="147">
        <f>Month!E378+F393</f>
        <v>2.1278999999999999</v>
      </c>
      <c r="G394" s="147">
        <f>Month!F378+G393</f>
        <v>0.75280000000000002</v>
      </c>
      <c r="H394" s="147">
        <f>Month!G378+H393</f>
        <v>25.119199999999999</v>
      </c>
      <c r="I394" s="147">
        <f>Month!H378+I393</f>
        <v>6.4267000000000003</v>
      </c>
      <c r="J394" s="147">
        <f>Month!I378+J393</f>
        <v>10.325100000000001</v>
      </c>
      <c r="K394" s="147">
        <f>Month!J378+K393</f>
        <v>8.3673999999999999</v>
      </c>
      <c r="L394" s="147">
        <f>Month!K378+L393</f>
        <v>2.2075999999999998</v>
      </c>
      <c r="M394" s="147">
        <f>Month!L378+M393</f>
        <v>7.17E-2</v>
      </c>
      <c r="N394" s="147">
        <f>Month!M378+N393</f>
        <v>2.1358999999999999</v>
      </c>
      <c r="O394" s="147">
        <f>Month!N378+O393</f>
        <v>30.510999999999999</v>
      </c>
      <c r="P394" s="147">
        <f>Month!O378+P393</f>
        <v>3.2559</v>
      </c>
      <c r="Q394" s="147">
        <f>Month!P378+Q393</f>
        <v>27.255099999999999</v>
      </c>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2025-03-24T14:11:20Z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