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D702CB94-27CF-42EE-AF6C-96101188E285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1" i="22" l="1"/>
  <c r="I691" i="22"/>
  <c r="G691" i="22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690" i="22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89" i="22"/>
  <c r="I690" i="22" l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<sst xmlns="http://schemas.openxmlformats.org/spreadsheetml/2006/main" count="152" uniqueCount="122">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</sst>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3 March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45355</c:v>
                </c:pt>
                <c:pt idx="1">
                  <c:v>45362</c:v>
                </c:pt>
                <c:pt idx="2">
                  <c:v>45369</c:v>
                </c:pt>
                <c:pt idx="3">
                  <c:v>45376</c:v>
                </c:pt>
                <c:pt idx="4">
                  <c:v>45383</c:v>
                </c:pt>
                <c:pt idx="5">
                  <c:v>45390</c:v>
                </c:pt>
                <c:pt idx="6">
                  <c:v>45397</c:v>
                </c:pt>
                <c:pt idx="7">
                  <c:v>45404</c:v>
                </c:pt>
                <c:pt idx="8">
                  <c:v>45411</c:v>
                </c:pt>
                <c:pt idx="9">
                  <c:v>45418</c:v>
                </c:pt>
                <c:pt idx="10">
                  <c:v>45425</c:v>
                </c:pt>
                <c:pt idx="11">
                  <c:v>45432</c:v>
                </c:pt>
                <c:pt idx="12">
                  <c:v>45439</c:v>
                </c:pt>
                <c:pt idx="13">
                  <c:v>45446</c:v>
                </c:pt>
                <c:pt idx="14">
                  <c:v>45453</c:v>
                </c:pt>
                <c:pt idx="15">
                  <c:v>45460</c:v>
                </c:pt>
                <c:pt idx="16">
                  <c:v>45467</c:v>
                </c:pt>
                <c:pt idx="17">
                  <c:v>45474</c:v>
                </c:pt>
                <c:pt idx="18">
                  <c:v>45481</c:v>
                </c:pt>
                <c:pt idx="19">
                  <c:v>45488</c:v>
                </c:pt>
                <c:pt idx="20">
                  <c:v>45495</c:v>
                </c:pt>
                <c:pt idx="21">
                  <c:v>45502</c:v>
                </c:pt>
                <c:pt idx="22">
                  <c:v>45509</c:v>
                </c:pt>
                <c:pt idx="23">
                  <c:v>45516</c:v>
                </c:pt>
                <c:pt idx="24">
                  <c:v>45523</c:v>
                </c:pt>
                <c:pt idx="25">
                  <c:v>45530</c:v>
                </c:pt>
                <c:pt idx="26">
                  <c:v>45537</c:v>
                </c:pt>
                <c:pt idx="27">
                  <c:v>45544</c:v>
                </c:pt>
                <c:pt idx="28">
                  <c:v>45551</c:v>
                </c:pt>
                <c:pt idx="29">
                  <c:v>45558</c:v>
                </c:pt>
                <c:pt idx="30">
                  <c:v>45565</c:v>
                </c:pt>
                <c:pt idx="31">
                  <c:v>45572</c:v>
                </c:pt>
                <c:pt idx="32">
                  <c:v>45579</c:v>
                </c:pt>
                <c:pt idx="33">
                  <c:v>45586</c:v>
                </c:pt>
                <c:pt idx="34">
                  <c:v>45593</c:v>
                </c:pt>
                <c:pt idx="35">
                  <c:v>45600</c:v>
                </c:pt>
                <c:pt idx="36">
                  <c:v>45607</c:v>
                </c:pt>
                <c:pt idx="37">
                  <c:v>45614</c:v>
                </c:pt>
                <c:pt idx="38">
                  <c:v>45621</c:v>
                </c:pt>
                <c:pt idx="39">
                  <c:v>45628</c:v>
                </c:pt>
                <c:pt idx="40">
                  <c:v>45635</c:v>
                </c:pt>
                <c:pt idx="41">
                  <c:v>45642</c:v>
                </c:pt>
                <c:pt idx="42">
                  <c:v>45649</c:v>
                </c:pt>
                <c:pt idx="43">
                  <c:v>45656</c:v>
                </c:pt>
                <c:pt idx="44">
                  <c:v>45663</c:v>
                </c:pt>
                <c:pt idx="45">
                  <c:v>45670</c:v>
                </c:pt>
                <c:pt idx="46">
                  <c:v>45677</c:v>
                </c:pt>
                <c:pt idx="47">
                  <c:v>45684</c:v>
                </c:pt>
                <c:pt idx="48">
                  <c:v>45691</c:v>
                </c:pt>
                <c:pt idx="49">
                  <c:v>45698</c:v>
                </c:pt>
                <c:pt idx="50">
                  <c:v>45705</c:v>
                </c:pt>
                <c:pt idx="51">
                  <c:v>45712</c:v>
                </c:pt>
                <c:pt idx="52">
                  <c:v>45719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144.72775999999999</c:v>
                </c:pt>
                <c:pt idx="1">
                  <c:v>144.69999999999999</c:v>
                </c:pt>
                <c:pt idx="2">
                  <c:v>144.72999999999999</c:v>
                </c:pt>
                <c:pt idx="3">
                  <c:v>145.06</c:v>
                </c:pt>
                <c:pt idx="4">
                  <c:v>146.25257500000001</c:v>
                </c:pt>
                <c:pt idx="5">
                  <c:v>146.91454300000001</c:v>
                </c:pt>
                <c:pt idx="6">
                  <c:v>148.49</c:v>
                </c:pt>
                <c:pt idx="7">
                  <c:v>149.21</c:v>
                </c:pt>
                <c:pt idx="8">
                  <c:v>149.49487899999997</c:v>
                </c:pt>
                <c:pt idx="9">
                  <c:v>149.54</c:v>
                </c:pt>
                <c:pt idx="10">
                  <c:v>149.22999999999999</c:v>
                </c:pt>
                <c:pt idx="11">
                  <c:v>148.83000000000001</c:v>
                </c:pt>
                <c:pt idx="12">
                  <c:v>147.65</c:v>
                </c:pt>
                <c:pt idx="13">
                  <c:v>147.27000000000001</c:v>
                </c:pt>
                <c:pt idx="14">
                  <c:v>146.250944</c:v>
                </c:pt>
                <c:pt idx="15">
                  <c:v>145.094052</c:v>
                </c:pt>
                <c:pt idx="16">
                  <c:v>144.43488299999999</c:v>
                </c:pt>
                <c:pt idx="17">
                  <c:v>144.27794700000001</c:v>
                </c:pt>
                <c:pt idx="18">
                  <c:v>144.44999999999999</c:v>
                </c:pt>
                <c:pt idx="19">
                  <c:v>144.59996699999999</c:v>
                </c:pt>
                <c:pt idx="20">
                  <c:v>144.68757200000002</c:v>
                </c:pt>
                <c:pt idx="21">
                  <c:v>144.191057</c:v>
                </c:pt>
                <c:pt idx="22">
                  <c:v>143.41999999999999</c:v>
                </c:pt>
                <c:pt idx="23">
                  <c:v>142.91306100000003</c:v>
                </c:pt>
                <c:pt idx="24">
                  <c:v>141.95977600000001</c:v>
                </c:pt>
                <c:pt idx="25">
                  <c:v>141.00969899999998</c:v>
                </c:pt>
                <c:pt idx="26">
                  <c:v>139.96133</c:v>
                </c:pt>
                <c:pt idx="27">
                  <c:v>138.100517</c:v>
                </c:pt>
                <c:pt idx="28">
                  <c:v>136.485906</c:v>
                </c:pt>
                <c:pt idx="29">
                  <c:v>135.25935200000001</c:v>
                </c:pt>
                <c:pt idx="30">
                  <c:v>134.16621699999999</c:v>
                </c:pt>
                <c:pt idx="31">
                  <c:v>133.58621600000001</c:v>
                </c:pt>
                <c:pt idx="32">
                  <c:v>133.86126099999998</c:v>
                </c:pt>
                <c:pt idx="33">
                  <c:v>133.98826600000001</c:v>
                </c:pt>
                <c:pt idx="34">
                  <c:v>134.413331</c:v>
                </c:pt>
                <c:pt idx="35">
                  <c:v>134.410302</c:v>
                </c:pt>
                <c:pt idx="36">
                  <c:v>134.59466</c:v>
                </c:pt>
                <c:pt idx="37">
                  <c:v>134.848432</c:v>
                </c:pt>
                <c:pt idx="38">
                  <c:v>135.36596</c:v>
                </c:pt>
                <c:pt idx="39">
                  <c:v>135.92584099999999</c:v>
                </c:pt>
                <c:pt idx="40">
                  <c:v>136.22645</c:v>
                </c:pt>
                <c:pt idx="41">
                  <c:v>136.39128099999999</c:v>
                </c:pt>
                <c:pt idx="42">
                  <c:v>136.385029</c:v>
                </c:pt>
                <c:pt idx="43">
                  <c:v>136.49</c:v>
                </c:pt>
                <c:pt idx="44">
                  <c:v>136.6</c:v>
                </c:pt>
                <c:pt idx="45">
                  <c:v>136.51</c:v>
                </c:pt>
                <c:pt idx="46">
                  <c:v>136.96904999999998</c:v>
                </c:pt>
                <c:pt idx="47">
                  <c:v>138.36000000000001</c:v>
                </c:pt>
                <c:pt idx="48">
                  <c:v>138.741411</c:v>
                </c:pt>
                <c:pt idx="49">
                  <c:v>139.021659</c:v>
                </c:pt>
                <c:pt idx="50">
                  <c:v>139.217579</c:v>
                </c:pt>
                <c:pt idx="51">
                  <c:v>139.62223799999998</c:v>
                </c:pt>
                <c:pt idx="52">
                  <c:v>139.61000000000001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45355</c:v>
                </c:pt>
                <c:pt idx="1">
                  <c:v>45362</c:v>
                </c:pt>
                <c:pt idx="2">
                  <c:v>45369</c:v>
                </c:pt>
                <c:pt idx="3">
                  <c:v>45376</c:v>
                </c:pt>
                <c:pt idx="4">
                  <c:v>45383</c:v>
                </c:pt>
                <c:pt idx="5">
                  <c:v>45390</c:v>
                </c:pt>
                <c:pt idx="6">
                  <c:v>45397</c:v>
                </c:pt>
                <c:pt idx="7">
                  <c:v>45404</c:v>
                </c:pt>
                <c:pt idx="8">
                  <c:v>45411</c:v>
                </c:pt>
                <c:pt idx="9">
                  <c:v>45418</c:v>
                </c:pt>
                <c:pt idx="10">
                  <c:v>45425</c:v>
                </c:pt>
                <c:pt idx="11">
                  <c:v>45432</c:v>
                </c:pt>
                <c:pt idx="12">
                  <c:v>45439</c:v>
                </c:pt>
                <c:pt idx="13">
                  <c:v>45446</c:v>
                </c:pt>
                <c:pt idx="14">
                  <c:v>45453</c:v>
                </c:pt>
                <c:pt idx="15">
                  <c:v>45460</c:v>
                </c:pt>
                <c:pt idx="16">
                  <c:v>45467</c:v>
                </c:pt>
                <c:pt idx="17">
                  <c:v>45474</c:v>
                </c:pt>
                <c:pt idx="18">
                  <c:v>45481</c:v>
                </c:pt>
                <c:pt idx="19">
                  <c:v>45488</c:v>
                </c:pt>
                <c:pt idx="20">
                  <c:v>45495</c:v>
                </c:pt>
                <c:pt idx="21">
                  <c:v>45502</c:v>
                </c:pt>
                <c:pt idx="22">
                  <c:v>45509</c:v>
                </c:pt>
                <c:pt idx="23">
                  <c:v>45516</c:v>
                </c:pt>
                <c:pt idx="24">
                  <c:v>45523</c:v>
                </c:pt>
                <c:pt idx="25">
                  <c:v>45530</c:v>
                </c:pt>
                <c:pt idx="26">
                  <c:v>45537</c:v>
                </c:pt>
                <c:pt idx="27">
                  <c:v>45544</c:v>
                </c:pt>
                <c:pt idx="28">
                  <c:v>45551</c:v>
                </c:pt>
                <c:pt idx="29">
                  <c:v>45558</c:v>
                </c:pt>
                <c:pt idx="30">
                  <c:v>45565</c:v>
                </c:pt>
                <c:pt idx="31">
                  <c:v>45572</c:v>
                </c:pt>
                <c:pt idx="32">
                  <c:v>45579</c:v>
                </c:pt>
                <c:pt idx="33">
                  <c:v>45586</c:v>
                </c:pt>
                <c:pt idx="34">
                  <c:v>45593</c:v>
                </c:pt>
                <c:pt idx="35">
                  <c:v>45600</c:v>
                </c:pt>
                <c:pt idx="36">
                  <c:v>45607</c:v>
                </c:pt>
                <c:pt idx="37">
                  <c:v>45614</c:v>
                </c:pt>
                <c:pt idx="38">
                  <c:v>45621</c:v>
                </c:pt>
                <c:pt idx="39">
                  <c:v>45628</c:v>
                </c:pt>
                <c:pt idx="40">
                  <c:v>45635</c:v>
                </c:pt>
                <c:pt idx="41">
                  <c:v>45642</c:v>
                </c:pt>
                <c:pt idx="42">
                  <c:v>45649</c:v>
                </c:pt>
                <c:pt idx="43">
                  <c:v>45656</c:v>
                </c:pt>
                <c:pt idx="44">
                  <c:v>45663</c:v>
                </c:pt>
                <c:pt idx="45">
                  <c:v>45670</c:v>
                </c:pt>
                <c:pt idx="46">
                  <c:v>45677</c:v>
                </c:pt>
                <c:pt idx="47">
                  <c:v>45684</c:v>
                </c:pt>
                <c:pt idx="48">
                  <c:v>45691</c:v>
                </c:pt>
                <c:pt idx="49">
                  <c:v>45698</c:v>
                </c:pt>
                <c:pt idx="50">
                  <c:v>45705</c:v>
                </c:pt>
                <c:pt idx="51">
                  <c:v>45712</c:v>
                </c:pt>
                <c:pt idx="52">
                  <c:v>45719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154.526016</c:v>
                </c:pt>
                <c:pt idx="1">
                  <c:v>154.29</c:v>
                </c:pt>
                <c:pt idx="2">
                  <c:v>153.81</c:v>
                </c:pt>
                <c:pt idx="3">
                  <c:v>153.9</c:v>
                </c:pt>
                <c:pt idx="4">
                  <c:v>156.00234600000002</c:v>
                </c:pt>
                <c:pt idx="5">
                  <c:v>156.29206399999998</c:v>
                </c:pt>
                <c:pt idx="6">
                  <c:v>157.46</c:v>
                </c:pt>
                <c:pt idx="7">
                  <c:v>157.97999999999999</c:v>
                </c:pt>
                <c:pt idx="8">
                  <c:v>157.97739300000001</c:v>
                </c:pt>
                <c:pt idx="9">
                  <c:v>157.63999999999999</c:v>
                </c:pt>
                <c:pt idx="10">
                  <c:v>157.08000000000001</c:v>
                </c:pt>
                <c:pt idx="11">
                  <c:v>156.21</c:v>
                </c:pt>
                <c:pt idx="12">
                  <c:v>154.30000000000001</c:v>
                </c:pt>
                <c:pt idx="13">
                  <c:v>153.26</c:v>
                </c:pt>
                <c:pt idx="14">
                  <c:v>151.991635</c:v>
                </c:pt>
                <c:pt idx="15">
                  <c:v>150.70382199999997</c:v>
                </c:pt>
                <c:pt idx="16">
                  <c:v>150.11735599999997</c:v>
                </c:pt>
                <c:pt idx="17">
                  <c:v>150.059617</c:v>
                </c:pt>
                <c:pt idx="18">
                  <c:v>150.38999999999999</c:v>
                </c:pt>
                <c:pt idx="19">
                  <c:v>150.56242700000001</c:v>
                </c:pt>
                <c:pt idx="20">
                  <c:v>150.59186200000002</c:v>
                </c:pt>
                <c:pt idx="21">
                  <c:v>150.156567</c:v>
                </c:pt>
                <c:pt idx="22">
                  <c:v>149.1</c:v>
                </c:pt>
                <c:pt idx="23">
                  <c:v>148.47881599999999</c:v>
                </c:pt>
                <c:pt idx="24">
                  <c:v>147.424058</c:v>
                </c:pt>
                <c:pt idx="25">
                  <c:v>146.14681300000004</c:v>
                </c:pt>
                <c:pt idx="26">
                  <c:v>145.18855400000001</c:v>
                </c:pt>
                <c:pt idx="27">
                  <c:v>143.40070400000002</c:v>
                </c:pt>
                <c:pt idx="28">
                  <c:v>141.60610999999997</c:v>
                </c:pt>
                <c:pt idx="29">
                  <c:v>140.018216</c:v>
                </c:pt>
                <c:pt idx="30">
                  <c:v>138.852994</c:v>
                </c:pt>
                <c:pt idx="31">
                  <c:v>138.46336599999998</c:v>
                </c:pt>
                <c:pt idx="32">
                  <c:v>139.07519400000001</c:v>
                </c:pt>
                <c:pt idx="33">
                  <c:v>139.26096699999999</c:v>
                </c:pt>
                <c:pt idx="34">
                  <c:v>139.709745</c:v>
                </c:pt>
                <c:pt idx="35">
                  <c:v>139.84395799999999</c:v>
                </c:pt>
                <c:pt idx="36">
                  <c:v>140.13422300000002</c:v>
                </c:pt>
                <c:pt idx="37">
                  <c:v>140.48737899999998</c:v>
                </c:pt>
                <c:pt idx="38">
                  <c:v>141.40484000000001</c:v>
                </c:pt>
                <c:pt idx="39">
                  <c:v>142.04014499999997</c:v>
                </c:pt>
                <c:pt idx="40">
                  <c:v>142.48728700000001</c:v>
                </c:pt>
                <c:pt idx="41">
                  <c:v>142.70911500000003</c:v>
                </c:pt>
                <c:pt idx="42">
                  <c:v>142.848073</c:v>
                </c:pt>
                <c:pt idx="43">
                  <c:v>142.97999999999999</c:v>
                </c:pt>
                <c:pt idx="44">
                  <c:v>143.30000000000001</c:v>
                </c:pt>
                <c:pt idx="45">
                  <c:v>143.33000000000001</c:v>
                </c:pt>
                <c:pt idx="46">
                  <c:v>144.26750099999998</c:v>
                </c:pt>
                <c:pt idx="47">
                  <c:v>145.57</c:v>
                </c:pt>
                <c:pt idx="48">
                  <c:v>146.13087400000001</c:v>
                </c:pt>
                <c:pt idx="49">
                  <c:v>146.29333200000002</c:v>
                </c:pt>
                <c:pt idx="50">
                  <c:v>146.44771800000001</c:v>
                </c:pt>
                <c:pt idx="51">
                  <c:v>146.82192700000002</c:v>
                </c:pt>
                <c:pt idx="52">
                  <c:v>146.88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139.61000000000001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19"/>
          <c:min val="43893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139.61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146.88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146.88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139.61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3" totalsRowShown="0" headerRowDxfId="17" dataDxfId="16">
  <autoFilter ref="A8:K1143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45720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03 March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45727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45719</v>
      </c>
    </row>
    <row r="7" spans="1:8" x14ac:dyDescent="0.35">
      <c r="B7" s="43"/>
      <c r="D7" s="86" t="s">
        <v>29</v>
      </c>
      <c r="E7" s="87">
        <f>'Cover Sheet'!B3</f>
        <v>45720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</v>
      </c>
      <c r="C25" s="48" t="s">
        <v>31</v>
      </c>
      <c r="D25" s="49"/>
      <c r="G25" s="47">
        <f>chart_data!O4</f>
        <v>5.8072999999978947E-2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-5.1177599999999757</v>
      </c>
      <c r="C28" s="48" t="s">
        <v>31</v>
      </c>
      <c r="D28" s="49"/>
      <c r="G28" s="47">
        <f>chart_data!P4</f>
        <v>-7.646016000000003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63.39166666666668</v>
      </c>
      <c r="D32" s="19"/>
      <c r="E32" s="50">
        <v>52.95</v>
      </c>
      <c r="F32" s="105">
        <f>chart_data!K4-chart_data!K4/1.2</f>
        <v>23.268333333333331</v>
      </c>
      <c r="G32" s="105"/>
      <c r="H32" s="53">
        <f>SUM(C32:G32)</f>
        <v>139.61000000000001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69.45</v>
      </c>
      <c r="D33" s="19"/>
      <c r="E33" s="50">
        <v>52.95</v>
      </c>
      <c r="F33" s="105">
        <f>chart_data!N4-chart_data!N4/1.2</f>
        <v>24.47999999999999</v>
      </c>
      <c r="G33" s="105"/>
      <c r="H33" s="53">
        <f>SUM(C33:G33)</f>
        <v>146.88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4"/>
  <sheetViews>
    <sheetView showGridLines="0" zoomScaleNormal="100" workbookViewId="0">
      <pane ySplit="8" topLeftCell="A1136" activePane="bottomLeft" state="frozen"/>
      <selection activeCell="A7" sqref="A7"/>
      <selection pane="bottomLeft" activeCell="A1136" sqref="A1136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 t="shared" ref="C1136:C1141" si="205">IF(ABS(B1136-B1135)&lt;0.05,0,B1136-B1135)</f>
        <v>-9.0000000000003411E-2</v>
      </c>
      <c r="D1136" s="75">
        <f t="shared" ref="D1136:D1137" si="206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0.45904999999999063</v>
      </c>
      <c r="D1137" s="75">
        <f t="shared" si="206"/>
        <v>-2.4209500000000048</v>
      </c>
      <c r="E1137" s="74">
        <v>52.95</v>
      </c>
      <c r="F1137" s="74">
        <v>20</v>
      </c>
      <c r="G1137" s="74">
        <v>144.26750099999998</v>
      </c>
      <c r="H1137" s="75">
        <f t="shared" si="207"/>
        <v>0.93750099999996905</v>
      </c>
      <c r="I1137" s="75">
        <f t="shared" si="208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 t="shared" si="205"/>
        <v>1.3909500000000321</v>
      </c>
      <c r="D1138" s="75">
        <f t="shared" ref="D1138" si="209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 t="shared" si="207"/>
        <v>1.3024990000000116</v>
      </c>
      <c r="I1138" s="75">
        <f t="shared" ref="I1138" si="210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0.38141099999998573</v>
      </c>
      <c r="D1139" s="75">
        <f t="shared" ref="D1139" si="211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 t="shared" si="207"/>
        <v>0.56087400000001253</v>
      </c>
      <c r="I1139" s="75">
        <f t="shared" ref="I1139" si="212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-2.2583410000000015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-3.9866679999999803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-3.642421000000013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-5.6322820000000036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>IF(ABS(B1142-B1141)&lt;0.05,0,B1142-B1141)</f>
        <v>0.40465899999998101</v>
      </c>
      <c r="D1142" s="75">
        <f t="shared" ref="D1142" si="217">IF(ABS(B1142-B1090)&lt;0.05,0,B1142-B1090)</f>
        <v>-4.3377620000000263</v>
      </c>
      <c r="E1142" s="74">
        <v>52.95</v>
      </c>
      <c r="F1142" s="74">
        <v>20</v>
      </c>
      <c r="G1142" s="74">
        <v>146.82192700000002</v>
      </c>
      <c r="H1142" s="75">
        <f>IF(ABS(G1142-G1141)&lt;0.05,0,G1142-G1141)</f>
        <v>0.37420900000000756</v>
      </c>
      <c r="I1142" s="75">
        <f t="shared" ref="I1142" si="218">IF(ABS(G1142-G1090)&lt;0.05,0,G1142-G1090)</f>
        <v>-6.4680729999999755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139.61000000000001</v>
      </c>
      <c r="C1143" s="75">
        <f>IF(ABS(B1143-B1142)&lt;0.05,0,B1143-B1142)</f>
        <v>0</v>
      </c>
      <c r="D1143" s="75">
        <f t="shared" ref="D1143" si="219">IF(ABS(B1143-B1091)&lt;0.05,0,B1143-B1091)</f>
        <v>-5.1177599999999757</v>
      </c>
      <c r="E1143" s="74">
        <v>52.95</v>
      </c>
      <c r="F1143" s="74">
        <v>20</v>
      </c>
      <c r="G1143" s="74">
        <v>146.88</v>
      </c>
      <c r="H1143" s="75">
        <f>IF(ABS(G1143-G1142)&lt;0.05,0,G1143-G1142)</f>
        <v>5.8072999999978947E-2</v>
      </c>
      <c r="I1143" s="75">
        <f t="shared" ref="I1143" si="220">IF(ABS(G1143-G1091)&lt;0.05,0,G1143-G1091)</f>
        <v>-7.646016000000003</v>
      </c>
      <c r="J1143" s="74">
        <v>52.95</v>
      </c>
      <c r="K1143" s="74">
        <v>20</v>
      </c>
    </row>
    <row r="1144" spans="1:11" ht="14" x14ac:dyDescent="0.25">
      <c r="A1144" s="77"/>
      <c r="B1144" s="74"/>
      <c r="K1144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L689" sqref="L689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45355</v>
      </c>
      <c r="B4" s="8">
        <f>INDEX(Data!B:B,MATCH(MAX(Data!$A:$A),Data!$A:$A,0)-$D4)</f>
        <v>144.72775999999999</v>
      </c>
      <c r="C4" s="8">
        <f>INDEX(Data!G:G,MATCH(MAX(Data!$A:$A),Data!$A:$A,0)-$D4)</f>
        <v>154.526016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139.61000000000001</v>
      </c>
      <c r="L4" s="15">
        <f>INDEX(Data!C:C,MATCH(MAX(Data!$A:$A),Data!$A:$A,0))</f>
        <v>0</v>
      </c>
      <c r="M4" s="15">
        <f>INDEX(Data!D:D,MATCH(MAX(Data!$A:$A),Data!$A:$A,0))</f>
        <v>-5.1177599999999757</v>
      </c>
      <c r="N4" s="13">
        <f>INDEX(Data!G:G,MATCH(MAX(Data!$A:$A),Data!$A:$A,0))</f>
        <v>146.88</v>
      </c>
      <c r="O4" s="15">
        <f>INDEX(Data!H:H,MATCH(MAX(Data!$A:$A),Data!$A:$A,0))</f>
        <v>5.8072999999978947E-2</v>
      </c>
      <c r="P4" s="15">
        <f>INDEX(Data!I:I,MATCH(MAX(Data!$A:$A),Data!$A:$A,0))</f>
        <v>-7.646016000000003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45362</v>
      </c>
      <c r="B5" s="8">
        <f>INDEX(Data!B:B,MATCH(MAX(Data!$A:$A),Data!$A:$A,0)-$D5)</f>
        <v>144.69999999999999</v>
      </c>
      <c r="C5" s="8">
        <f>INDEX(Data!G:G,MATCH(MAX(Data!$A:$A),Data!$A:$A,0)-$D5)</f>
        <v>154.29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45369</v>
      </c>
      <c r="B6" s="8">
        <f>INDEX(Data!B:B,MATCH(MAX(Data!$A:$A),Data!$A:$A,0)-$D6)</f>
        <v>144.72999999999999</v>
      </c>
      <c r="C6" s="8">
        <f>INDEX(Data!G:G,MATCH(MAX(Data!$A:$A),Data!$A:$A,0)-$D6)</f>
        <v>153.81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March</v>
      </c>
    </row>
    <row r="7" spans="1:20" ht="15.5" x14ac:dyDescent="0.35">
      <c r="A7" s="9">
        <f>INDEX(Data!A:A,MATCH(MAX(Data!$A:$A),Data!$A:$A,0)-$D7)</f>
        <v>45376</v>
      </c>
      <c r="B7" s="8">
        <f>INDEX(Data!B:B,MATCH(MAX(Data!$A:$A),Data!$A:$A,0)-$D7)</f>
        <v>145.06</v>
      </c>
      <c r="C7" s="8">
        <f>INDEX(Data!G:G,MATCH(MAX(Data!$A:$A),Data!$A:$A,0)-$D7)</f>
        <v>153.9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45383</v>
      </c>
      <c r="B8" s="8">
        <f>INDEX(Data!B:B,MATCH(MAX(Data!$A:$A),Data!$A:$A,0)-$D8)</f>
        <v>146.25257500000001</v>
      </c>
      <c r="C8" s="8">
        <f>INDEX(Data!G:G,MATCH(MAX(Data!$A:$A),Data!$A:$A,0)-$D8)</f>
        <v>156.00234600000002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45390</v>
      </c>
      <c r="B9" s="8">
        <f>INDEX(Data!B:B,MATCH(MAX(Data!$A:$A),Data!$A:$A,0)-$D9)</f>
        <v>146.91454300000001</v>
      </c>
      <c r="C9" s="8">
        <f>INDEX(Data!G:G,MATCH(MAX(Data!$A:$A),Data!$A:$A,0)-$D9)</f>
        <v>156.29206399999998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3 </v>
      </c>
    </row>
    <row r="10" spans="1:20" ht="15.5" x14ac:dyDescent="0.35">
      <c r="A10" s="9">
        <f>INDEX(Data!A:A,MATCH(MAX(Data!$A:$A),Data!$A:$A,0)-$D10)</f>
        <v>45397</v>
      </c>
      <c r="B10" s="8">
        <f>INDEX(Data!B:B,MATCH(MAX(Data!$A:$A),Data!$A:$A,0)-$D10)</f>
        <v>148.49</v>
      </c>
      <c r="C10" s="8">
        <f>INDEX(Data!G:G,MATCH(MAX(Data!$A:$A),Data!$A:$A,0)-$D10)</f>
        <v>157.46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March</v>
      </c>
    </row>
    <row r="11" spans="1:20" ht="15.5" x14ac:dyDescent="0.35">
      <c r="A11" s="9">
        <f>INDEX(Data!A:A,MATCH(MAX(Data!$A:$A),Data!$A:$A,0)-$D11)</f>
        <v>45404</v>
      </c>
      <c r="B11" s="8">
        <f>INDEX(Data!B:B,MATCH(MAX(Data!$A:$A),Data!$A:$A,0)-$D11)</f>
        <v>149.21</v>
      </c>
      <c r="C11" s="8">
        <f>INDEX(Data!G:G,MATCH(MAX(Data!$A:$A),Data!$A:$A,0)-$D11)</f>
        <v>157.97999999999999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45411</v>
      </c>
      <c r="B12" s="8">
        <f>INDEX(Data!B:B,MATCH(MAX(Data!$A:$A),Data!$A:$A,0)-$D12)</f>
        <v>149.49487899999997</v>
      </c>
      <c r="C12" s="8">
        <f>INDEX(Data!G:G,MATCH(MAX(Data!$A:$A),Data!$A:$A,0)-$D12)</f>
        <v>157.97739300000001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45418</v>
      </c>
      <c r="B13" s="8">
        <f>INDEX(Data!B:B,MATCH(MAX(Data!$A:$A),Data!$A:$A,0)-$D13)</f>
        <v>149.54</v>
      </c>
      <c r="C13" s="8">
        <f>INDEX(Data!G:G,MATCH(MAX(Data!$A:$A),Data!$A:$A,0)-$D13)</f>
        <v>157.63999999999999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45425</v>
      </c>
      <c r="B14" s="8">
        <f>INDEX(Data!B:B,MATCH(MAX(Data!$A:$A),Data!$A:$A,0)-$D14)</f>
        <v>149.22999999999999</v>
      </c>
      <c r="C14" s="8">
        <f>INDEX(Data!G:G,MATCH(MAX(Data!$A:$A),Data!$A:$A,0)-$D14)</f>
        <v>157.08000000000001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3 March 2025</v>
      </c>
      <c r="T14" s="4"/>
    </row>
    <row r="15" spans="1:20" ht="15.5" x14ac:dyDescent="0.35">
      <c r="A15" s="9">
        <f>INDEX(Data!A:A,MATCH(MAX(Data!$A:$A),Data!$A:$A,0)-$D15)</f>
        <v>45432</v>
      </c>
      <c r="B15" s="8">
        <f>INDEX(Data!B:B,MATCH(MAX(Data!$A:$A),Data!$A:$A,0)-$D15)</f>
        <v>148.83000000000001</v>
      </c>
      <c r="C15" s="8">
        <f>INDEX(Data!G:G,MATCH(MAX(Data!$A:$A),Data!$A:$A,0)-$D15)</f>
        <v>156.21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45439</v>
      </c>
      <c r="B16" s="8">
        <f>INDEX(Data!B:B,MATCH(MAX(Data!$A:$A),Data!$A:$A,0)-$D16)</f>
        <v>147.65</v>
      </c>
      <c r="C16" s="8">
        <f>INDEX(Data!G:G,MATCH(MAX(Data!$A:$A),Data!$A:$A,0)-$D16)</f>
        <v>154.30000000000001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45446</v>
      </c>
      <c r="B17" s="8">
        <f>INDEX(Data!B:B,MATCH(MAX(Data!$A:$A),Data!$A:$A,0)-$D17)</f>
        <v>147.27000000000001</v>
      </c>
      <c r="C17" s="8">
        <f>INDEX(Data!G:G,MATCH(MAX(Data!$A:$A),Data!$A:$A,0)-$D17)</f>
        <v>153.26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45453</v>
      </c>
      <c r="B18" s="8">
        <f>INDEX(Data!B:B,MATCH(MAX(Data!$A:$A),Data!$A:$A,0)-$D18)</f>
        <v>146.250944</v>
      </c>
      <c r="C18" s="8">
        <f>INDEX(Data!G:G,MATCH(MAX(Data!$A:$A),Data!$A:$A,0)-$D18)</f>
        <v>151.991635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45460</v>
      </c>
      <c r="B19" s="8">
        <f>INDEX(Data!B:B,MATCH(MAX(Data!$A:$A),Data!$A:$A,0)-$D19)</f>
        <v>145.094052</v>
      </c>
      <c r="C19" s="8">
        <f>INDEX(Data!G:G,MATCH(MAX(Data!$A:$A),Data!$A:$A,0)-$D19)</f>
        <v>150.70382199999997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45467</v>
      </c>
      <c r="B20" s="8">
        <f>INDEX(Data!B:B,MATCH(MAX(Data!$A:$A),Data!$A:$A,0)-$D20)</f>
        <v>144.43488299999999</v>
      </c>
      <c r="C20" s="8">
        <f>INDEX(Data!G:G,MATCH(MAX(Data!$A:$A),Data!$A:$A,0)-$D20)</f>
        <v>150.11735599999997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45474</v>
      </c>
      <c r="B21" s="8">
        <f>INDEX(Data!B:B,MATCH(MAX(Data!$A:$A),Data!$A:$A,0)-$D21)</f>
        <v>144.27794700000001</v>
      </c>
      <c r="C21" s="8">
        <f>INDEX(Data!G:G,MATCH(MAX(Data!$A:$A),Data!$A:$A,0)-$D21)</f>
        <v>150.059617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45481</v>
      </c>
      <c r="B22" s="8">
        <f>INDEX(Data!B:B,MATCH(MAX(Data!$A:$A),Data!$A:$A,0)-$D22)</f>
        <v>144.44999999999999</v>
      </c>
      <c r="C22" s="8">
        <f>INDEX(Data!G:G,MATCH(MAX(Data!$A:$A),Data!$A:$A,0)-$D22)</f>
        <v>150.38999999999999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45488</v>
      </c>
      <c r="B23" s="8">
        <f>INDEX(Data!B:B,MATCH(MAX(Data!$A:$A),Data!$A:$A,0)-$D23)</f>
        <v>144.59996699999999</v>
      </c>
      <c r="C23" s="8">
        <f>INDEX(Data!G:G,MATCH(MAX(Data!$A:$A),Data!$A:$A,0)-$D23)</f>
        <v>150.56242700000001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45495</v>
      </c>
      <c r="B24" s="8">
        <f>INDEX(Data!B:B,MATCH(MAX(Data!$A:$A),Data!$A:$A,0)-$D24)</f>
        <v>144.68757200000002</v>
      </c>
      <c r="C24" s="8">
        <f>INDEX(Data!G:G,MATCH(MAX(Data!$A:$A),Data!$A:$A,0)-$D24)</f>
        <v>150.59186200000002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45502</v>
      </c>
      <c r="B25" s="8">
        <f>INDEX(Data!B:B,MATCH(MAX(Data!$A:$A),Data!$A:$A,0)-$D25)</f>
        <v>144.191057</v>
      </c>
      <c r="C25" s="8">
        <f>INDEX(Data!G:G,MATCH(MAX(Data!$A:$A),Data!$A:$A,0)-$D25)</f>
        <v>150.156567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45509</v>
      </c>
      <c r="B26" s="8">
        <f>INDEX(Data!B:B,MATCH(MAX(Data!$A:$A),Data!$A:$A,0)-$D26)</f>
        <v>143.41999999999999</v>
      </c>
      <c r="C26" s="8">
        <f>INDEX(Data!G:G,MATCH(MAX(Data!$A:$A),Data!$A:$A,0)-$D26)</f>
        <v>149.1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45516</v>
      </c>
      <c r="B27" s="8">
        <f>INDEX(Data!B:B,MATCH(MAX(Data!$A:$A),Data!$A:$A,0)-$D27)</f>
        <v>142.91306100000003</v>
      </c>
      <c r="C27" s="8">
        <f>INDEX(Data!G:G,MATCH(MAX(Data!$A:$A),Data!$A:$A,0)-$D27)</f>
        <v>148.47881599999999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45523</v>
      </c>
      <c r="B28" s="8">
        <f>INDEX(Data!B:B,MATCH(MAX(Data!$A:$A),Data!$A:$A,0)-$D28)</f>
        <v>141.95977600000001</v>
      </c>
      <c r="C28" s="8">
        <f>INDEX(Data!G:G,MATCH(MAX(Data!$A:$A),Data!$A:$A,0)-$D28)</f>
        <v>147.424058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45530</v>
      </c>
      <c r="B29" s="8">
        <f>INDEX(Data!B:B,MATCH(MAX(Data!$A:$A),Data!$A:$A,0)-$D29)</f>
        <v>141.00969899999998</v>
      </c>
      <c r="C29" s="8">
        <f>INDEX(Data!G:G,MATCH(MAX(Data!$A:$A),Data!$A:$A,0)-$D29)</f>
        <v>146.14681300000004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45537</v>
      </c>
      <c r="B30" s="8">
        <f>INDEX(Data!B:B,MATCH(MAX(Data!$A:$A),Data!$A:$A,0)-$D30)</f>
        <v>139.96133</v>
      </c>
      <c r="C30" s="8">
        <f>INDEX(Data!G:G,MATCH(MAX(Data!$A:$A),Data!$A:$A,0)-$D30)</f>
        <v>145.18855400000001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45544</v>
      </c>
      <c r="B31" s="8">
        <f>INDEX(Data!B:B,MATCH(MAX(Data!$A:$A),Data!$A:$A,0)-$D31)</f>
        <v>138.100517</v>
      </c>
      <c r="C31" s="8">
        <f>INDEX(Data!G:G,MATCH(MAX(Data!$A:$A),Data!$A:$A,0)-$D31)</f>
        <v>143.40070400000002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45551</v>
      </c>
      <c r="B32" s="8">
        <f>INDEX(Data!B:B,MATCH(MAX(Data!$A:$A),Data!$A:$A,0)-$D32)</f>
        <v>136.485906</v>
      </c>
      <c r="C32" s="8">
        <f>INDEX(Data!G:G,MATCH(MAX(Data!$A:$A),Data!$A:$A,0)-$D32)</f>
        <v>141.60610999999997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45558</v>
      </c>
      <c r="B33" s="8">
        <f>INDEX(Data!B:B,MATCH(MAX(Data!$A:$A),Data!$A:$A,0)-$D33)</f>
        <v>135.25935200000001</v>
      </c>
      <c r="C33" s="8">
        <f>INDEX(Data!G:G,MATCH(MAX(Data!$A:$A),Data!$A:$A,0)-$D33)</f>
        <v>140.018216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45565</v>
      </c>
      <c r="B34" s="8">
        <f>INDEX(Data!B:B,MATCH(MAX(Data!$A:$A),Data!$A:$A,0)-$D34)</f>
        <v>134.16621699999999</v>
      </c>
      <c r="C34" s="8">
        <f>INDEX(Data!G:G,MATCH(MAX(Data!$A:$A),Data!$A:$A,0)-$D34)</f>
        <v>138.852994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45572</v>
      </c>
      <c r="B35" s="8">
        <f>INDEX(Data!B:B,MATCH(MAX(Data!$A:$A),Data!$A:$A,0)-$D35)</f>
        <v>133.58621600000001</v>
      </c>
      <c r="C35" s="8">
        <f>INDEX(Data!G:G,MATCH(MAX(Data!$A:$A),Data!$A:$A,0)-$D35)</f>
        <v>138.46336599999998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45579</v>
      </c>
      <c r="B36" s="8">
        <f>INDEX(Data!B:B,MATCH(MAX(Data!$A:$A),Data!$A:$A,0)-$D36)</f>
        <v>133.86126099999998</v>
      </c>
      <c r="C36" s="8">
        <f>INDEX(Data!G:G,MATCH(MAX(Data!$A:$A),Data!$A:$A,0)-$D36)</f>
        <v>139.07519400000001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45586</v>
      </c>
      <c r="B37" s="8">
        <f>INDEX(Data!B:B,MATCH(MAX(Data!$A:$A),Data!$A:$A,0)-$D37)</f>
        <v>133.98826600000001</v>
      </c>
      <c r="C37" s="8">
        <f>INDEX(Data!G:G,MATCH(MAX(Data!$A:$A),Data!$A:$A,0)-$D37)</f>
        <v>139.26096699999999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45593</v>
      </c>
      <c r="B38" s="8">
        <f>INDEX(Data!B:B,MATCH(MAX(Data!$A:$A),Data!$A:$A,0)-$D38)</f>
        <v>134.413331</v>
      </c>
      <c r="C38" s="8">
        <f>INDEX(Data!G:G,MATCH(MAX(Data!$A:$A),Data!$A:$A,0)-$D38)</f>
        <v>139.709745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45600</v>
      </c>
      <c r="B39" s="8">
        <f>INDEX(Data!B:B,MATCH(MAX(Data!$A:$A),Data!$A:$A,0)-$D39)</f>
        <v>134.410302</v>
      </c>
      <c r="C39" s="8">
        <f>INDEX(Data!G:G,MATCH(MAX(Data!$A:$A),Data!$A:$A,0)-$D39)</f>
        <v>139.84395799999999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45607</v>
      </c>
      <c r="B40" s="8">
        <f>INDEX(Data!B:B,MATCH(MAX(Data!$A:$A),Data!$A:$A,0)-$D40)</f>
        <v>134.59466</v>
      </c>
      <c r="C40" s="8">
        <f>INDEX(Data!G:G,MATCH(MAX(Data!$A:$A),Data!$A:$A,0)-$D40)</f>
        <v>140.13422300000002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45614</v>
      </c>
      <c r="B41" s="8">
        <f>INDEX(Data!B:B,MATCH(MAX(Data!$A:$A),Data!$A:$A,0)-$D41)</f>
        <v>134.848432</v>
      </c>
      <c r="C41" s="8">
        <f>INDEX(Data!G:G,MATCH(MAX(Data!$A:$A),Data!$A:$A,0)-$D41)</f>
        <v>140.48737899999998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45621</v>
      </c>
      <c r="B42" s="8">
        <f>INDEX(Data!B:B,MATCH(MAX(Data!$A:$A),Data!$A:$A,0)-$D42)</f>
        <v>135.36596</v>
      </c>
      <c r="C42" s="8">
        <f>INDEX(Data!G:G,MATCH(MAX(Data!$A:$A),Data!$A:$A,0)-$D42)</f>
        <v>141.40484000000001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45628</v>
      </c>
      <c r="B43" s="8">
        <f>INDEX(Data!B:B,MATCH(MAX(Data!$A:$A),Data!$A:$A,0)-$D43)</f>
        <v>135.92584099999999</v>
      </c>
      <c r="C43" s="8">
        <f>INDEX(Data!G:G,MATCH(MAX(Data!$A:$A),Data!$A:$A,0)-$D43)</f>
        <v>142.04014499999997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45635</v>
      </c>
      <c r="B44" s="8">
        <f>INDEX(Data!B:B,MATCH(MAX(Data!$A:$A),Data!$A:$A,0)-$D44)</f>
        <v>136.22645</v>
      </c>
      <c r="C44" s="8">
        <f>INDEX(Data!G:G,MATCH(MAX(Data!$A:$A),Data!$A:$A,0)-$D44)</f>
        <v>142.48728700000001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45642</v>
      </c>
      <c r="B45" s="8">
        <f>INDEX(Data!B:B,MATCH(MAX(Data!$A:$A),Data!$A:$A,0)-$D45)</f>
        <v>136.39128099999999</v>
      </c>
      <c r="C45" s="8">
        <f>INDEX(Data!G:G,MATCH(MAX(Data!$A:$A),Data!$A:$A,0)-$D45)</f>
        <v>142.70911500000003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45649</v>
      </c>
      <c r="B46" s="8">
        <f>INDEX(Data!B:B,MATCH(MAX(Data!$A:$A),Data!$A:$A,0)-$D46)</f>
        <v>136.385029</v>
      </c>
      <c r="C46" s="8">
        <f>INDEX(Data!G:G,MATCH(MAX(Data!$A:$A),Data!$A:$A,0)-$D46)</f>
        <v>142.848073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45656</v>
      </c>
      <c r="B47" s="8">
        <f>INDEX(Data!B:B,MATCH(MAX(Data!$A:$A),Data!$A:$A,0)-$D47)</f>
        <v>136.49</v>
      </c>
      <c r="C47" s="8">
        <f>INDEX(Data!G:G,MATCH(MAX(Data!$A:$A),Data!$A:$A,0)-$D47)</f>
        <v>142.97999999999999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45663</v>
      </c>
      <c r="B48" s="8">
        <f>INDEX(Data!B:B,MATCH(MAX(Data!$A:$A),Data!$A:$A,0)-$D48)</f>
        <v>136.6</v>
      </c>
      <c r="C48" s="8">
        <f>INDEX(Data!G:G,MATCH(MAX(Data!$A:$A),Data!$A:$A,0)-$D48)</f>
        <v>143.30000000000001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45670</v>
      </c>
      <c r="B49" s="8">
        <f>INDEX(Data!B:B,MATCH(MAX(Data!$A:$A),Data!$A:$A,0)-$D49)</f>
        <v>136.51</v>
      </c>
      <c r="C49" s="8">
        <f>INDEX(Data!G:G,MATCH(MAX(Data!$A:$A),Data!$A:$A,0)-$D49)</f>
        <v>143.33000000000001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45677</v>
      </c>
      <c r="B50" s="8">
        <f>INDEX(Data!B:B,MATCH(MAX(Data!$A:$A),Data!$A:$A,0)-$D50)</f>
        <v>136.96904999999998</v>
      </c>
      <c r="C50" s="8">
        <f>INDEX(Data!G:G,MATCH(MAX(Data!$A:$A),Data!$A:$A,0)-$D50)</f>
        <v>144.26750099999998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45684</v>
      </c>
      <c r="B51" s="8">
        <f>INDEX(Data!B:B,MATCH(MAX(Data!$A:$A),Data!$A:$A,0)-$D51)</f>
        <v>138.36000000000001</v>
      </c>
      <c r="C51" s="8">
        <f>INDEX(Data!G:G,MATCH(MAX(Data!$A:$A),Data!$A:$A,0)-$D51)</f>
        <v>145.57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45691</v>
      </c>
      <c r="B52" s="8">
        <f>INDEX(Data!B:B,MATCH(MAX(Data!$A:$A),Data!$A:$A,0)-$D52)</f>
        <v>138.741411</v>
      </c>
      <c r="C52" s="8">
        <f>INDEX(Data!G:G,MATCH(MAX(Data!$A:$A),Data!$A:$A,0)-$D52)</f>
        <v>146.13087400000001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45698</v>
      </c>
      <c r="B53" s="8">
        <f>INDEX(Data!B:B,MATCH(MAX(Data!$A:$A),Data!$A:$A,0)-$D53)</f>
        <v>139.021659</v>
      </c>
      <c r="C53" s="8">
        <f>INDEX(Data!G:G,MATCH(MAX(Data!$A:$A),Data!$A:$A,0)-$D53)</f>
        <v>146.29333200000002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45705</v>
      </c>
      <c r="B54" s="8">
        <f>INDEX(Data!B:B,MATCH(MAX(Data!$A:$A),Data!$A:$A,0)-$D54)</f>
        <v>139.217579</v>
      </c>
      <c r="C54" s="8">
        <f>INDEX(Data!G:G,MATCH(MAX(Data!$A:$A),Data!$A:$A,0)-$D54)</f>
        <v>146.44771800000001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45712</v>
      </c>
      <c r="B55" s="8">
        <f>INDEX(Data!B:B,MATCH(MAX(Data!$A:$A),Data!$A:$A,0)-$D55)</f>
        <v>139.62223799999998</v>
      </c>
      <c r="C55" s="8">
        <f>INDEX(Data!G:G,MATCH(MAX(Data!$A:$A),Data!$A:$A,0)-$D55)</f>
        <v>146.82192700000002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45719</v>
      </c>
      <c r="B56" s="8">
        <f>INDEX(Data!B:B,MATCH(MAX(Data!$A:$A),Data!$A:$A,0)-$D56)</f>
        <v>139.61000000000001</v>
      </c>
      <c r="C56" s="8">
        <f>INDEX(Data!G:G,MATCH(MAX(Data!$A:$A),Data!$A:$A,0)-$D56)</f>
        <v>146.88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139.61000000000001</v>
      </c>
      <c r="I691" s="8">
        <f>IF(AND(ISNUMBER(Data!G1143),ISNUMBER(I690)),Data!G1143,NA())</f>
        <v>146.88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2025-03-03T14:12:25Z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